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91" windowWidth="7830" windowHeight="8925" tabRatio="613" activeTab="0"/>
  </bookViews>
  <sheets>
    <sheet name="300" sheetId="1" r:id="rId1"/>
    <sheet name="302" sheetId="2" r:id="rId2"/>
    <sheet name="304" sheetId="3" r:id="rId3"/>
    <sheet name="306" sheetId="4" r:id="rId4"/>
    <sheet name="308" sheetId="5" r:id="rId5"/>
    <sheet name="310" sheetId="6" r:id="rId6"/>
    <sheet name="312" sheetId="7" r:id="rId7"/>
    <sheet name="314" sheetId="8" r:id="rId8"/>
    <sheet name="316" sheetId="9" r:id="rId9"/>
    <sheet name="318" sheetId="10" r:id="rId10"/>
  </sheets>
  <definedNames>
    <definedName name="_xlnm.Print_Area" localSheetId="0">'300'!$A$1:$AG$70</definedName>
    <definedName name="_xlnm.Print_Area" localSheetId="1">'302'!$A$1:$Y$67</definedName>
    <definedName name="_xlnm.Print_Area" localSheetId="2">'304'!$A$1:$AI$74</definedName>
    <definedName name="_xlnm.Print_Area" localSheetId="3">'306'!$A$1:$AL$74</definedName>
    <definedName name="_xlnm.Print_Area" localSheetId="4">'308'!$A$1:$V$67</definedName>
    <definedName name="_xlnm.Print_Area" localSheetId="5">'310'!$A$1:$Y$48</definedName>
    <definedName name="_xlnm.Print_Area" localSheetId="7">'314'!$A$1:$AJ$57</definedName>
    <definedName name="_xlnm.Print_Area" localSheetId="8">'316'!$A$1:$X$73</definedName>
    <definedName name="_xlnm.Print_Area" localSheetId="9">'318'!$A$1:$AQ$67</definedName>
  </definedNames>
  <calcPr fullCalcOnLoad="1"/>
</workbook>
</file>

<file path=xl/sharedStrings.xml><?xml version="1.0" encoding="utf-8"?>
<sst xmlns="http://schemas.openxmlformats.org/spreadsheetml/2006/main" count="3777" uniqueCount="741">
  <si>
    <r>
      <t>昭和4</t>
    </r>
    <r>
      <rPr>
        <sz val="12"/>
        <rFont val="ＭＳ 明朝"/>
        <family val="1"/>
      </rPr>
      <t>7</t>
    </r>
    <r>
      <rPr>
        <sz val="12"/>
        <rFont val="ＭＳ 明朝"/>
        <family val="1"/>
      </rPr>
      <t>年度</t>
    </r>
  </si>
  <si>
    <t>資料　石川県企画調整課「ごみ及びし尿の処理状況調査」による。</t>
  </si>
  <si>
    <r>
      <t>昭和5</t>
    </r>
    <r>
      <rPr>
        <sz val="12"/>
        <rFont val="ＭＳ 明朝"/>
        <family val="1"/>
      </rPr>
      <t>1</t>
    </r>
    <r>
      <rPr>
        <sz val="12"/>
        <rFont val="ＭＳ 明朝"/>
        <family val="1"/>
      </rPr>
      <t>年4月</t>
    </r>
  </si>
  <si>
    <r>
      <t>昭和5</t>
    </r>
    <r>
      <rPr>
        <sz val="12"/>
        <rFont val="ＭＳ 明朝"/>
        <family val="1"/>
      </rPr>
      <t>2</t>
    </r>
    <r>
      <rPr>
        <sz val="12"/>
        <rFont val="ＭＳ 明朝"/>
        <family val="1"/>
      </rPr>
      <t>年1月</t>
    </r>
  </si>
  <si>
    <r>
      <t>昭和4</t>
    </r>
    <r>
      <rPr>
        <sz val="12"/>
        <rFont val="ＭＳ 明朝"/>
        <family val="1"/>
      </rPr>
      <t>7</t>
    </r>
    <r>
      <rPr>
        <sz val="12"/>
        <rFont val="ＭＳ 明朝"/>
        <family val="1"/>
      </rPr>
      <t>年度</t>
    </r>
  </si>
  <si>
    <t>松任市、美川町、野々市町保健衛生施設組合</t>
  </si>
  <si>
    <t>Ｅ</t>
  </si>
  <si>
    <t>水質汚濁</t>
  </si>
  <si>
    <t>資料　石川県衛生総務課「保健所運営報告」による。</t>
  </si>
  <si>
    <t>百日咳</t>
  </si>
  <si>
    <t>年度別、市町村</t>
  </si>
  <si>
    <t>及び事業所別</t>
  </si>
  <si>
    <t>焼却施設</t>
  </si>
  <si>
    <t>水洗便所人口</t>
  </si>
  <si>
    <t>能美郡環境衛生事業組合</t>
  </si>
  <si>
    <t>穴水町、門前町環境衛生施設組合</t>
  </si>
  <si>
    <t>能都町、柳田村環境衛生組合</t>
  </si>
  <si>
    <t>珠洲市、内浦町環境衛生組合</t>
  </si>
  <si>
    <t>（ppm）</t>
  </si>
  <si>
    <t>（ppm）</t>
  </si>
  <si>
    <t>大野川</t>
  </si>
  <si>
    <t>御祓川</t>
  </si>
  <si>
    <t>河原田川</t>
  </si>
  <si>
    <t>ｍ／ｎ</t>
  </si>
  <si>
    <t>犀川</t>
  </si>
  <si>
    <t>／</t>
  </si>
  <si>
    <t>ｍ／ｎ</t>
  </si>
  <si>
    <t>河川総括</t>
  </si>
  <si>
    <t>梯川</t>
  </si>
  <si>
    <t>大聖寺川</t>
  </si>
  <si>
    <t>／</t>
  </si>
  <si>
    <t>構成比</t>
  </si>
  <si>
    <t>大気汚染</t>
  </si>
  <si>
    <t>地盤沈下</t>
  </si>
  <si>
    <t>検査人員</t>
  </si>
  <si>
    <t>男</t>
  </si>
  <si>
    <t>女</t>
  </si>
  <si>
    <t>枝肉量</t>
  </si>
  <si>
    <t>豚</t>
  </si>
  <si>
    <t>めん羊</t>
  </si>
  <si>
    <t>(単位　枝肉量キログラム）</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</si>
  <si>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</si>
  <si>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</si>
  <si>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</si>
  <si>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</si>
  <si>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</si>
  <si>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</si>
  <si>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</si>
  <si>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</si>
  <si>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</si>
  <si>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</si>
  <si>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</si>
  <si>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</si>
  <si>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</si>
  <si>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</si>
  <si>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</si>
  <si>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</si>
  <si>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診療所数</t>
  </si>
  <si>
    <t>悪性新生物</t>
  </si>
  <si>
    <t>脳血管疾患</t>
  </si>
  <si>
    <t>他殺</t>
  </si>
  <si>
    <t>その他</t>
  </si>
  <si>
    <t>ごみ処理計画                  収 集 人 口</t>
  </si>
  <si>
    <t>（人）</t>
  </si>
  <si>
    <t>（人）</t>
  </si>
  <si>
    <t>炭化水素</t>
  </si>
  <si>
    <t>地点数</t>
  </si>
  <si>
    <t>最低値～最高値</t>
  </si>
  <si>
    <t>ＡＡ</t>
  </si>
  <si>
    <t>／</t>
  </si>
  <si>
    <t>～</t>
  </si>
  <si>
    <t>×</t>
  </si>
  <si>
    <t>Ａ</t>
  </si>
  <si>
    <t>Ｂ</t>
  </si>
  <si>
    <t>Ｃ</t>
  </si>
  <si>
    <t>Ｄ</t>
  </si>
  <si>
    <t>Ｅ</t>
  </si>
  <si>
    <t>柴　　山　　潟</t>
  </si>
  <si>
    <t>資料　石川県衛生総務課「医療施設調査」による。</t>
  </si>
  <si>
    <t>医師</t>
  </si>
  <si>
    <t>歯科医師</t>
  </si>
  <si>
    <t>薬剤師</t>
  </si>
  <si>
    <t>保健婦</t>
  </si>
  <si>
    <t>助産婦</t>
  </si>
  <si>
    <t>看護婦　　　　　（準看護婦を含む）</t>
  </si>
  <si>
    <t>資料　石川県衛生総務課「医師・歯科医師・薬剤師調査」による。</t>
  </si>
  <si>
    <t>総数</t>
  </si>
  <si>
    <t>栄養士</t>
  </si>
  <si>
    <t>その他</t>
  </si>
  <si>
    <t>県立小松保健所</t>
  </si>
  <si>
    <t>火葬場</t>
  </si>
  <si>
    <t>納骨堂</t>
  </si>
  <si>
    <t>ホテル</t>
  </si>
  <si>
    <t>簡易宿所</t>
  </si>
  <si>
    <t>公衆浴場</t>
  </si>
  <si>
    <t>理容所</t>
  </si>
  <si>
    <t>美容所</t>
  </si>
  <si>
    <t>クリーニング所</t>
  </si>
  <si>
    <t>埋葬</t>
  </si>
  <si>
    <t>年間</t>
  </si>
  <si>
    <t>件数</t>
  </si>
  <si>
    <t>衛生</t>
  </si>
  <si>
    <t>技術員</t>
  </si>
  <si>
    <t>検査</t>
  </si>
  <si>
    <t>教育</t>
  </si>
  <si>
    <t>指導員</t>
  </si>
  <si>
    <t>相談員</t>
  </si>
  <si>
    <t>糖尿病</t>
  </si>
  <si>
    <t>胃腸炎</t>
  </si>
  <si>
    <t>その他の周産期の死因</t>
  </si>
  <si>
    <t>先天異常</t>
  </si>
  <si>
    <t>良性及び性質不詳の新生物</t>
  </si>
  <si>
    <t>精神障害</t>
  </si>
  <si>
    <t>貧血</t>
  </si>
  <si>
    <t>肺気腫</t>
  </si>
  <si>
    <t>破傷風</t>
  </si>
  <si>
    <t>日本脳炎</t>
  </si>
  <si>
    <t>詳細不明の未熟児</t>
  </si>
  <si>
    <t>市郡別</t>
  </si>
  <si>
    <t>乳児死亡数</t>
  </si>
  <si>
    <t>法定伝染病</t>
  </si>
  <si>
    <t>赤痢</t>
  </si>
  <si>
    <t>疫痢</t>
  </si>
  <si>
    <t>腸チフス</t>
  </si>
  <si>
    <t>痘そう</t>
  </si>
  <si>
    <t>食中毒</t>
  </si>
  <si>
    <t>狂犬病</t>
  </si>
  <si>
    <t>ツツガ虫病</t>
  </si>
  <si>
    <t>フィラリア病</t>
  </si>
  <si>
    <t>回帰熱</t>
  </si>
  <si>
    <t>らい病</t>
  </si>
  <si>
    <t>結核</t>
  </si>
  <si>
    <t>軟性下かん</t>
  </si>
  <si>
    <t>才</t>
  </si>
  <si>
    <t>以</t>
  </si>
  <si>
    <t>上</t>
  </si>
  <si>
    <t>ツベルクリン反応</t>
  </si>
  <si>
    <t>被判定者数</t>
  </si>
  <si>
    <t>陽性者</t>
  </si>
  <si>
    <t>火葬</t>
  </si>
  <si>
    <t>資料　石川県衛生総務課「厚生省報告例」による。</t>
  </si>
  <si>
    <t>資料　石川県衛生総務課「厚生省報告例」による。</t>
  </si>
  <si>
    <t>心疾患</t>
  </si>
  <si>
    <t>肺炎及び気管支炎</t>
  </si>
  <si>
    <t>中枢神経系の非炎症性疾患</t>
  </si>
  <si>
    <t>髄膜炎</t>
  </si>
  <si>
    <t>インフルエンザ</t>
  </si>
  <si>
    <t>前立腺肥大症</t>
  </si>
  <si>
    <t>麻疹</t>
  </si>
  <si>
    <t>（再掲）胃の悪性新生物</t>
  </si>
  <si>
    <t>自殺</t>
  </si>
  <si>
    <t>高血圧性疾患</t>
  </si>
  <si>
    <t>喘息</t>
  </si>
  <si>
    <t>全結核</t>
  </si>
  <si>
    <t>／</t>
  </si>
  <si>
    <r>
      <t>昭和60年</t>
    </r>
    <r>
      <rPr>
        <sz val="12"/>
        <rFont val="ＭＳ 明朝"/>
        <family val="1"/>
      </rPr>
      <t>5</t>
    </r>
    <r>
      <rPr>
        <sz val="12"/>
        <color indexed="9"/>
        <rFont val="ＭＳ 明朝"/>
        <family val="1"/>
      </rPr>
      <t>月</t>
    </r>
  </si>
  <si>
    <r>
      <t>昭和60年</t>
    </r>
    <r>
      <rPr>
        <sz val="12"/>
        <rFont val="ＭＳ 明朝"/>
        <family val="1"/>
      </rPr>
      <t>6</t>
    </r>
    <r>
      <rPr>
        <sz val="12"/>
        <color indexed="9"/>
        <rFont val="ＭＳ 明朝"/>
        <family val="1"/>
      </rPr>
      <t>月</t>
    </r>
  </si>
  <si>
    <r>
      <t>昭和60年</t>
    </r>
    <r>
      <rPr>
        <sz val="12"/>
        <rFont val="ＭＳ 明朝"/>
        <family val="1"/>
      </rPr>
      <t>7</t>
    </r>
    <r>
      <rPr>
        <sz val="12"/>
        <color indexed="9"/>
        <rFont val="ＭＳ 明朝"/>
        <family val="1"/>
      </rPr>
      <t>月</t>
    </r>
  </si>
  <si>
    <r>
      <t>昭和60年</t>
    </r>
    <r>
      <rPr>
        <sz val="12"/>
        <rFont val="ＭＳ 明朝"/>
        <family val="1"/>
      </rPr>
      <t>8</t>
    </r>
    <r>
      <rPr>
        <sz val="12"/>
        <color indexed="9"/>
        <rFont val="ＭＳ 明朝"/>
        <family val="1"/>
      </rPr>
      <t>月</t>
    </r>
  </si>
  <si>
    <r>
      <t>昭和60年</t>
    </r>
    <r>
      <rPr>
        <sz val="12"/>
        <rFont val="ＭＳ 明朝"/>
        <family val="1"/>
      </rPr>
      <t>9</t>
    </r>
    <r>
      <rPr>
        <sz val="12"/>
        <color indexed="9"/>
        <rFont val="ＭＳ 明朝"/>
        <family val="1"/>
      </rPr>
      <t>月</t>
    </r>
  </si>
  <si>
    <r>
      <t>昭和60年</t>
    </r>
    <r>
      <rPr>
        <sz val="12"/>
        <rFont val="ＭＳ 明朝"/>
        <family val="1"/>
      </rPr>
      <t>10</t>
    </r>
    <r>
      <rPr>
        <sz val="12"/>
        <color indexed="9"/>
        <rFont val="ＭＳ 明朝"/>
        <family val="1"/>
      </rPr>
      <t>月</t>
    </r>
  </si>
  <si>
    <r>
      <t>昭和60年</t>
    </r>
    <r>
      <rPr>
        <sz val="12"/>
        <rFont val="ＭＳ 明朝"/>
        <family val="1"/>
      </rPr>
      <t>11</t>
    </r>
    <r>
      <rPr>
        <sz val="12"/>
        <color indexed="9"/>
        <rFont val="ＭＳ 明朝"/>
        <family val="1"/>
      </rPr>
      <t>月</t>
    </r>
  </si>
  <si>
    <r>
      <t>昭和60年</t>
    </r>
    <r>
      <rPr>
        <sz val="12"/>
        <rFont val="ＭＳ 明朝"/>
        <family val="1"/>
      </rPr>
      <t>2</t>
    </r>
    <r>
      <rPr>
        <sz val="12"/>
        <color indexed="9"/>
        <rFont val="ＭＳ 明朝"/>
        <family val="1"/>
      </rPr>
      <t>月</t>
    </r>
  </si>
  <si>
    <r>
      <t>昭和60年</t>
    </r>
    <r>
      <rPr>
        <sz val="12"/>
        <rFont val="ＭＳ 明朝"/>
        <family val="1"/>
      </rPr>
      <t>3</t>
    </r>
    <r>
      <rPr>
        <sz val="12"/>
        <color indexed="9"/>
        <rFont val="ＭＳ 明朝"/>
        <family val="1"/>
      </rPr>
      <t>月</t>
    </r>
  </si>
  <si>
    <t>市立金沢市泉野保健所</t>
  </si>
  <si>
    <t>馬</t>
  </si>
  <si>
    <t>資料　石川県環境衛生課「環境衛生の概要」による。</t>
  </si>
  <si>
    <r>
      <t>自家</t>
    </r>
    <r>
      <rPr>
        <sz val="12"/>
        <rFont val="ＭＳ 明朝"/>
        <family val="1"/>
      </rPr>
      <t>処</t>
    </r>
    <r>
      <rPr>
        <sz val="12"/>
        <rFont val="ＭＳ 明朝"/>
        <family val="1"/>
      </rPr>
      <t>理人</t>
    </r>
    <r>
      <rPr>
        <sz val="12"/>
        <rFont val="ＭＳ 明朝"/>
        <family val="1"/>
      </rPr>
      <t>口</t>
    </r>
  </si>
  <si>
    <t>河北郡環境衛生事業組合</t>
  </si>
  <si>
    <t>％</t>
  </si>
  <si>
    <r>
      <t>昭和60年</t>
    </r>
    <r>
      <rPr>
        <sz val="12"/>
        <rFont val="ＭＳ 明朝"/>
        <family val="1"/>
      </rPr>
      <t>12</t>
    </r>
    <r>
      <rPr>
        <sz val="12"/>
        <color indexed="9"/>
        <rFont val="ＭＳ 明朝"/>
        <family val="1"/>
      </rPr>
      <t>月</t>
    </r>
  </si>
  <si>
    <t>常設の　興業場</t>
  </si>
  <si>
    <r>
      <t>頭</t>
    </r>
    <r>
      <rPr>
        <sz val="12"/>
        <rFont val="ＭＳ 明朝"/>
        <family val="1"/>
      </rPr>
      <t>数</t>
    </r>
  </si>
  <si>
    <t>虫垂炎</t>
  </si>
  <si>
    <r>
      <t>1</t>
    </r>
    <r>
      <rPr>
        <sz val="12"/>
        <rFont val="ＭＳ 明朝"/>
        <family val="1"/>
      </rPr>
      <t>2</t>
    </r>
    <r>
      <rPr>
        <sz val="12"/>
        <rFont val="ＭＳ 明朝"/>
        <family val="1"/>
      </rPr>
      <t>月</t>
    </r>
  </si>
  <si>
    <t>11月</t>
  </si>
  <si>
    <r>
      <t>1</t>
    </r>
    <r>
      <rPr>
        <sz val="12"/>
        <rFont val="ＭＳ 明朝"/>
        <family val="1"/>
      </rPr>
      <t>0</t>
    </r>
    <r>
      <rPr>
        <sz val="12"/>
        <rFont val="ＭＳ 明朝"/>
        <family val="1"/>
      </rPr>
      <t>月</t>
    </r>
  </si>
  <si>
    <t>年次及び死因別</t>
  </si>
  <si>
    <t>資料　石川県衛生総務課「人口動態統計（厚生省）」による。</t>
  </si>
  <si>
    <t>Ａ</t>
  </si>
  <si>
    <t>Ｂ</t>
  </si>
  <si>
    <t>Ｃ</t>
  </si>
  <si>
    <t>Ａ</t>
  </si>
  <si>
    <t>Ｃ</t>
  </si>
  <si>
    <t>松任、石川地区環境衛生施設組合</t>
  </si>
  <si>
    <t>羽咋市、志雄町、志賀町、押水町環境衛生施設組合</t>
  </si>
  <si>
    <t>騒音振動</t>
  </si>
  <si>
    <t>産業廃棄物</t>
  </si>
  <si>
    <t>食品衛生監視員</t>
  </si>
  <si>
    <t>環境衛生監視員</t>
  </si>
  <si>
    <t>Ⅹ線　　技術員</t>
  </si>
  <si>
    <t>試験検査技術員</t>
  </si>
  <si>
    <t>衛生教育指導員</t>
  </si>
  <si>
    <t>精神衛生相談員</t>
  </si>
  <si>
    <t>医療社会事業員</t>
  </si>
  <si>
    <t>麻疹</t>
  </si>
  <si>
    <t>悪性新生物</t>
  </si>
  <si>
    <t>その他の新生児の異常</t>
  </si>
  <si>
    <t>12月</t>
  </si>
  <si>
    <t>10月</t>
  </si>
  <si>
    <t>総数</t>
  </si>
  <si>
    <t>急性灰白髄炎</t>
  </si>
  <si>
    <t>黄熱</t>
  </si>
  <si>
    <t>炭疽</t>
  </si>
  <si>
    <t>伝染性下痢症</t>
  </si>
  <si>
    <t>住血吸虫病</t>
  </si>
  <si>
    <t>結核発病のおそれの あるもの</t>
  </si>
  <si>
    <t>善感者数</t>
  </si>
  <si>
    <t>不善感者数</t>
  </si>
  <si>
    <t>計</t>
  </si>
  <si>
    <t>肺結核</t>
  </si>
  <si>
    <t>その他の結核</t>
  </si>
  <si>
    <t>その他の性病</t>
  </si>
  <si>
    <t>注　条例改正により、51年より結核検診は実施しないことになった。</t>
  </si>
  <si>
    <t>生物化学的酸素要求量　ＢＯＤ</t>
  </si>
  <si>
    <r>
      <t>5</t>
    </r>
    <r>
      <rPr>
        <sz val="12"/>
        <rFont val="ＭＳ 明朝"/>
        <family val="1"/>
      </rPr>
      <t>0</t>
    </r>
    <r>
      <rPr>
        <sz val="12"/>
        <rFont val="ＭＳ 明朝"/>
        <family val="1"/>
      </rPr>
      <t>年</t>
    </r>
  </si>
  <si>
    <r>
      <t>5</t>
    </r>
    <r>
      <rPr>
        <sz val="12"/>
        <rFont val="ＭＳ 明朝"/>
        <family val="1"/>
      </rPr>
      <t>1</t>
    </r>
    <r>
      <rPr>
        <sz val="12"/>
        <rFont val="ＭＳ 明朝"/>
        <family val="1"/>
      </rPr>
      <t>年</t>
    </r>
  </si>
  <si>
    <r>
      <t>昭和</t>
    </r>
    <r>
      <rPr>
        <sz val="12"/>
        <color indexed="8"/>
        <rFont val="ＭＳ 明朝"/>
        <family val="1"/>
      </rPr>
      <t>50</t>
    </r>
    <r>
      <rPr>
        <sz val="12"/>
        <color indexed="9"/>
        <rFont val="ＭＳ 明朝"/>
        <family val="1"/>
      </rPr>
      <t>年</t>
    </r>
  </si>
  <si>
    <t>老衰</t>
  </si>
  <si>
    <t>不慮の事故</t>
  </si>
  <si>
    <t>肝硬変</t>
  </si>
  <si>
    <t>腎炎及びネフローゼ</t>
  </si>
  <si>
    <t>消化性潰瘍</t>
  </si>
  <si>
    <t>腸閉塞及びヘルニア</t>
  </si>
  <si>
    <t>出産時損傷・難産・無酸素症・低酸素症</t>
  </si>
  <si>
    <t>伝染性肝炎</t>
  </si>
  <si>
    <t>敗血症</t>
  </si>
  <si>
    <t>妊娠・分娩及び産褥の合併症</t>
  </si>
  <si>
    <t>活動性リウマチ熱</t>
  </si>
  <si>
    <t>カンジダ症</t>
  </si>
  <si>
    <t>梅毒及び続発症</t>
  </si>
  <si>
    <t>ビタミン欠乏症・その他の栄養欠乏症</t>
  </si>
  <si>
    <t>ペスト</t>
  </si>
  <si>
    <t>マラリヤ</t>
  </si>
  <si>
    <t>トラホーム</t>
  </si>
  <si>
    <t>不慮の事故</t>
  </si>
  <si>
    <t>新生児の出血性疾患</t>
  </si>
  <si>
    <t>腸閉塞及びヘルニア</t>
  </si>
  <si>
    <t>新生児溶血性疾患</t>
  </si>
  <si>
    <t>脳性けい性小児麻痺</t>
  </si>
  <si>
    <t>新生児の黄疸</t>
  </si>
  <si>
    <t>栄養失調症</t>
  </si>
  <si>
    <t>インフルエンザ</t>
  </si>
  <si>
    <t>その他の伝染病及び寄生虫病</t>
  </si>
  <si>
    <t>コレラ</t>
  </si>
  <si>
    <t>母体の妊娠時の疾患による新生児の障害</t>
  </si>
  <si>
    <t>心疾患</t>
  </si>
  <si>
    <t>その他の外因死</t>
  </si>
  <si>
    <t>資料　石川県衛生総務課「伝染病簡速統計」及び「伝染病精密統計」による。</t>
  </si>
  <si>
    <t>市立金沢市泉野〃</t>
  </si>
  <si>
    <r>
      <t>昭和</t>
    </r>
    <r>
      <rPr>
        <sz val="12"/>
        <color indexed="8"/>
        <rFont val="ＭＳ 明朝"/>
        <family val="1"/>
      </rPr>
      <t>49</t>
    </r>
    <r>
      <rPr>
        <sz val="12"/>
        <color indexed="9"/>
        <rFont val="ＭＳ 明朝"/>
        <family val="1"/>
      </rPr>
      <t>年</t>
    </r>
  </si>
  <si>
    <r>
      <t>4</t>
    </r>
    <r>
      <rPr>
        <sz val="12"/>
        <rFont val="ＭＳ 明朝"/>
        <family val="1"/>
      </rPr>
      <t>9</t>
    </r>
    <r>
      <rPr>
        <sz val="12"/>
        <rFont val="ＭＳ 明朝"/>
        <family val="1"/>
      </rPr>
      <t>年</t>
    </r>
  </si>
  <si>
    <t>49年</t>
  </si>
  <si>
    <t>50年</t>
  </si>
  <si>
    <t>資料　石川県衛生総務課「人口動態統計（厚生省）」による。</t>
  </si>
  <si>
    <t>資料　石川県衛生総務課「衛生統計年報」による。</t>
  </si>
  <si>
    <t>〃金沢市彦三〃</t>
  </si>
  <si>
    <t>～</t>
  </si>
  <si>
    <t>資料　石川県公衆衛生課「成年健康調査」による。</t>
  </si>
  <si>
    <t>新堀川</t>
  </si>
  <si>
    <t>金沢港</t>
  </si>
  <si>
    <t>資料　石川県規制指導課「県内河川における環境基準の達成状況」による。</t>
  </si>
  <si>
    <t>資料　石川県規制指導課「環境大気調査報告書」による。</t>
  </si>
  <si>
    <r>
      <t>昭和</t>
    </r>
    <r>
      <rPr>
        <sz val="12"/>
        <color indexed="8"/>
        <rFont val="ＭＳ 明朝"/>
        <family val="1"/>
      </rPr>
      <t>48</t>
    </r>
    <r>
      <rPr>
        <sz val="12"/>
        <color indexed="9"/>
        <rFont val="ＭＳ 明朝"/>
        <family val="1"/>
      </rPr>
      <t>年</t>
    </r>
  </si>
  <si>
    <t>昭和47年</t>
  </si>
  <si>
    <r>
      <t>昭和</t>
    </r>
    <r>
      <rPr>
        <sz val="12"/>
        <rFont val="ＭＳ 明朝"/>
        <family val="1"/>
      </rPr>
      <t>47</t>
    </r>
    <r>
      <rPr>
        <sz val="12"/>
        <rFont val="ＭＳ 明朝"/>
        <family val="1"/>
      </rPr>
      <t>年</t>
    </r>
  </si>
  <si>
    <r>
      <t>4</t>
    </r>
    <r>
      <rPr>
        <sz val="12"/>
        <rFont val="ＭＳ 明朝"/>
        <family val="1"/>
      </rPr>
      <t>8</t>
    </r>
    <r>
      <rPr>
        <sz val="12"/>
        <rFont val="ＭＳ 明朝"/>
        <family val="1"/>
      </rPr>
      <t>年</t>
    </r>
  </si>
  <si>
    <t>51年</t>
  </si>
  <si>
    <t>48年</t>
  </si>
  <si>
    <t>昭和47年</t>
  </si>
  <si>
    <t>昭和47年</t>
  </si>
  <si>
    <t>虫卵の種類</t>
  </si>
  <si>
    <t>十二指腸虫</t>
  </si>
  <si>
    <t>頭数</t>
  </si>
  <si>
    <t>役肉用量</t>
  </si>
  <si>
    <t>5 才</t>
  </si>
  <si>
    <t>高等学校</t>
  </si>
  <si>
    <t>全国</t>
  </si>
  <si>
    <t>石川県</t>
  </si>
  <si>
    <t>男</t>
  </si>
  <si>
    <t>女</t>
  </si>
  <si>
    <t>身長(㎝)</t>
  </si>
  <si>
    <t>体重(㎏)</t>
  </si>
  <si>
    <t>胸囲(㎝)</t>
  </si>
  <si>
    <t>座高(㎝)</t>
  </si>
  <si>
    <t>幼稚園</t>
  </si>
  <si>
    <t>6　才</t>
  </si>
  <si>
    <t>被患率(％)</t>
  </si>
  <si>
    <t>小学校</t>
  </si>
  <si>
    <t>6 才　</t>
  </si>
  <si>
    <t>注　体位差：へき地の児童・生徒の体位からへき地以外の児童・生徒の体位を引いたものである。</t>
  </si>
  <si>
    <t>計</t>
  </si>
  <si>
    <t>在学者数</t>
  </si>
  <si>
    <t>結核検査</t>
  </si>
  <si>
    <t>受検者数</t>
  </si>
  <si>
    <t>結核被患者数</t>
  </si>
  <si>
    <t>高等学校</t>
  </si>
  <si>
    <t>15 才</t>
  </si>
  <si>
    <t>総</t>
  </si>
  <si>
    <t>括</t>
  </si>
  <si>
    <t>中学校</t>
  </si>
  <si>
    <t>　12才</t>
  </si>
  <si>
    <t>昼</t>
  </si>
  <si>
    <t>夜</t>
  </si>
  <si>
    <t>ツ反応検査</t>
  </si>
  <si>
    <t>疑陽性</t>
  </si>
  <si>
    <t>寄生虫卵保有者</t>
  </si>
  <si>
    <t>寄生虫卵検査</t>
  </si>
  <si>
    <t>資料　石川県統計調査課「学校保健統計調査」による。</t>
  </si>
  <si>
    <t>衛生及び環境　313</t>
  </si>
  <si>
    <t>栄養不良の者</t>
  </si>
  <si>
    <t>肥満傾向の者</t>
  </si>
  <si>
    <t>目</t>
  </si>
  <si>
    <t>内科的疾患</t>
  </si>
  <si>
    <t>歯</t>
  </si>
  <si>
    <t>近視</t>
  </si>
  <si>
    <t>弱視</t>
  </si>
  <si>
    <t>遠視・乱視</t>
  </si>
  <si>
    <t>屈折異常
その他の</t>
  </si>
  <si>
    <t>色神異常</t>
  </si>
  <si>
    <t>トラホーム</t>
  </si>
  <si>
    <t>結膜炎</t>
  </si>
  <si>
    <t>眼疾・異常
その他の</t>
  </si>
  <si>
    <t>難聴</t>
  </si>
  <si>
    <t>中耳炎</t>
  </si>
  <si>
    <t>耳疾・異常
その他の</t>
  </si>
  <si>
    <t>アデノイド</t>
  </si>
  <si>
    <t>喉頭炎</t>
  </si>
  <si>
    <t>言語障害</t>
  </si>
  <si>
    <t>精神薄弱</t>
  </si>
  <si>
    <t>脳性小児麻痺</t>
  </si>
  <si>
    <t>運動機能障害</t>
  </si>
  <si>
    <t>心臓疾患</t>
  </si>
  <si>
    <t>腎臓疾患</t>
  </si>
  <si>
    <t>身体虚弱</t>
  </si>
  <si>
    <t>寄生虫病</t>
  </si>
  <si>
    <t>皮膚疾患
伝染性</t>
  </si>
  <si>
    <t>疾病・異常
その他の</t>
  </si>
  <si>
    <t>歯疾・異常
その他の</t>
  </si>
  <si>
    <t>処置完了</t>
  </si>
  <si>
    <t>未処置</t>
  </si>
  <si>
    <t>率(%)</t>
  </si>
  <si>
    <t>12 才</t>
  </si>
  <si>
    <t>　　なお、該当者の率（被患率）の算式は次のとおりである。</t>
  </si>
  <si>
    <t>　　近視の者の割合＝</t>
  </si>
  <si>
    <t>視力1.0未満の者の数</t>
  </si>
  <si>
    <t>×</t>
  </si>
  <si>
    <t>近視の該当者数</t>
  </si>
  <si>
    <t>裸眼視力検査受検者数</t>
  </si>
  <si>
    <t>矯正視力検査受検者数</t>
  </si>
  <si>
    <t>318　衛生及び環境</t>
  </si>
  <si>
    <t>被接種者数</t>
  </si>
  <si>
    <t>年度及び月次</t>
  </si>
  <si>
    <t>三　馬　　　　監視局</t>
  </si>
  <si>
    <t>三　馬　　　　監視局</t>
  </si>
  <si>
    <t>広　坂　　　監視局</t>
  </si>
  <si>
    <t>七　尾　　　監視局</t>
  </si>
  <si>
    <t>小　松　　　監視局</t>
  </si>
  <si>
    <t>大聖寺　　　監視局</t>
  </si>
  <si>
    <t>金沢港　　　監視局</t>
  </si>
  <si>
    <t>し尿処理施設</t>
  </si>
  <si>
    <t>その他</t>
  </si>
  <si>
    <t>…</t>
  </si>
  <si>
    <t>…</t>
  </si>
  <si>
    <t>…</t>
  </si>
  <si>
    <t>…</t>
  </si>
  <si>
    <t>…</t>
  </si>
  <si>
    <t>保有率</t>
  </si>
  <si>
    <t>…</t>
  </si>
  <si>
    <t>白　　山　　５　　ヵ　　村</t>
  </si>
  <si>
    <t>…</t>
  </si>
  <si>
    <t>&lt;</t>
  </si>
  <si>
    <t>&lt;</t>
  </si>
  <si>
    <r>
      <t>〃 金沢市彦</t>
    </r>
    <r>
      <rPr>
        <sz val="12"/>
        <rFont val="ＭＳ 明朝"/>
        <family val="1"/>
      </rPr>
      <t xml:space="preserve">三　〃 </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</si>
  <si>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</si>
  <si>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</si>
  <si>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</si>
  <si>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t>300　衛生及び環境</t>
  </si>
  <si>
    <t>衛生及び環境　301</t>
  </si>
  <si>
    <t>156　　市　郡　別　医　療　関　係　施　設　数　（昭和47～51年）</t>
  </si>
  <si>
    <t>２２　　衛　　　生　　　及　　　び　　　環　　　境</t>
  </si>
  <si>
    <t>年次及び　市 郡 別</t>
  </si>
  <si>
    <t>総数</t>
  </si>
  <si>
    <t>精神</t>
  </si>
  <si>
    <t>結核</t>
  </si>
  <si>
    <r>
      <t>伝</t>
    </r>
    <r>
      <rPr>
        <sz val="12"/>
        <rFont val="ＭＳ 明朝"/>
        <family val="1"/>
      </rPr>
      <t>染</t>
    </r>
  </si>
  <si>
    <t>一般</t>
  </si>
  <si>
    <t>診療所</t>
  </si>
  <si>
    <t>病床数</t>
  </si>
  <si>
    <t>歯科診　療所数</t>
  </si>
  <si>
    <t>薬局数</t>
  </si>
  <si>
    <r>
      <t>昭和</t>
    </r>
    <r>
      <rPr>
        <b/>
        <sz val="12"/>
        <color indexed="8"/>
        <rFont val="ＭＳ ゴシック"/>
        <family val="3"/>
      </rPr>
      <t>51</t>
    </r>
    <r>
      <rPr>
        <b/>
        <sz val="12"/>
        <color indexed="9"/>
        <rFont val="ＭＳ ゴシック"/>
        <family val="3"/>
      </rPr>
      <t>年</t>
    </r>
  </si>
  <si>
    <r>
      <t>昭和</t>
    </r>
    <r>
      <rPr>
        <b/>
        <sz val="12"/>
        <color indexed="8"/>
        <rFont val="ＭＳ ゴシック"/>
        <family val="3"/>
      </rPr>
      <t>51</t>
    </r>
    <r>
      <rPr>
        <b/>
        <sz val="12"/>
        <color indexed="9"/>
        <rFont val="ＭＳ ゴシック"/>
        <family val="3"/>
      </rPr>
      <t>年</t>
    </r>
  </si>
  <si>
    <t>病　　　院　　　数</t>
  </si>
  <si>
    <t>病　　　床　　　数</t>
  </si>
  <si>
    <t>病　　　　　　　　　　　　　　　　　　　　院</t>
  </si>
  <si>
    <t>－</t>
  </si>
  <si>
    <t>　</t>
  </si>
  <si>
    <t>157　　市　郡　別　医　療　関　係　者　数　（昭和47～51年）</t>
  </si>
  <si>
    <t>医　　　師</t>
  </si>
  <si>
    <t>看　 護 　士　　　　　(準看護士を含む)</t>
  </si>
  <si>
    <t>－</t>
  </si>
  <si>
    <t>158　　保　　健　　所　　職　　員　　数　（昭和51.12.31現在）</t>
  </si>
  <si>
    <t>保健所別</t>
  </si>
  <si>
    <t>〃七尾〃</t>
  </si>
  <si>
    <t>〃山代〃</t>
  </si>
  <si>
    <t>〃松任〃</t>
  </si>
  <si>
    <t>〃津幡〃</t>
  </si>
  <si>
    <t>〃羽咋〃</t>
  </si>
  <si>
    <t>〃富来〃</t>
  </si>
  <si>
    <t>〃輪島〃</t>
  </si>
  <si>
    <t>〃門前〃</t>
  </si>
  <si>
    <t>〃宇出津〃</t>
  </si>
  <si>
    <t>〃珠洲〃</t>
  </si>
  <si>
    <t>狂犬病予防吏員と畜検査員</t>
  </si>
  <si>
    <t>159　　環　境　衛　生　関　係　施　設　数　（昭和47～51年）</t>
  </si>
  <si>
    <t>年　　　　次</t>
  </si>
  <si>
    <t>墓　地</t>
  </si>
  <si>
    <t>旅　館</t>
  </si>
  <si>
    <t>下　宿</t>
  </si>
  <si>
    <t>昭和47年</t>
  </si>
  <si>
    <t>　　　　　 48</t>
  </si>
  <si>
    <t xml:space="preserve">   49</t>
  </si>
  <si>
    <t xml:space="preserve">   50</t>
  </si>
  <si>
    <t xml:space="preserve">   51</t>
  </si>
  <si>
    <t>160　　食　品　衛　生　監　視　対　象　施　設　数　（昭和47～51年）</t>
  </si>
  <si>
    <t>年　　次</t>
  </si>
  <si>
    <t>総　数</t>
  </si>
  <si>
    <t>飲食店　営　業</t>
  </si>
  <si>
    <t>喫茶店　営　業</t>
  </si>
  <si>
    <t>菓　子　製造業</t>
  </si>
  <si>
    <t>アイスクリーム類製 造 業</t>
  </si>
  <si>
    <t>乳　類　販売業</t>
  </si>
  <si>
    <t>食　肉　販売業</t>
  </si>
  <si>
    <t>魚介類　販売業</t>
  </si>
  <si>
    <t>めん類　製造業</t>
  </si>
  <si>
    <t>醤　油　製造業</t>
  </si>
  <si>
    <t>豆　腐　製造業</t>
  </si>
  <si>
    <t>乳さく　取　業</t>
  </si>
  <si>
    <t>野菜果物販 売 業</t>
  </si>
  <si>
    <t>そう菜　販売業</t>
  </si>
  <si>
    <t>菓　子　販売業</t>
  </si>
  <si>
    <t>302　衛生及び環境</t>
  </si>
  <si>
    <t>衛生及び環境　303</t>
  </si>
  <si>
    <t>１月</t>
  </si>
  <si>
    <t>２月</t>
  </si>
  <si>
    <t>３月</t>
  </si>
  <si>
    <t>４月</t>
  </si>
  <si>
    <t>５月</t>
  </si>
  <si>
    <t>６月</t>
  </si>
  <si>
    <t>７月</t>
  </si>
  <si>
    <t>８月</t>
  </si>
  <si>
    <t>９月</t>
  </si>
  <si>
    <r>
      <t>昭和</t>
    </r>
    <r>
      <rPr>
        <b/>
        <sz val="12"/>
        <color indexed="8"/>
        <rFont val="ＭＳ ゴシック"/>
        <family val="3"/>
      </rPr>
      <t>51</t>
    </r>
    <r>
      <rPr>
        <b/>
        <sz val="12"/>
        <color indexed="9"/>
        <rFont val="ＭＳ ゴシック"/>
        <family val="3"/>
      </rPr>
      <t>年</t>
    </r>
  </si>
  <si>
    <t>（再掲）呼吸器系の結核</t>
  </si>
  <si>
    <t>死　　亡　　率（人口10万対）</t>
  </si>
  <si>
    <t>161　　死　　　　　因　　　　　別　　　　　死　　　　　亡　　　　　数　　　　　等　（昭和47～51年）</t>
  </si>
  <si>
    <t>（１）　　主　要　死　因　別　死　亡　数　及　び　死　亡　率</t>
  </si>
  <si>
    <t>（２）　　主　要　死　因　別　、　月　別　死　亡　数</t>
  </si>
  <si>
    <t>肝臓の疾患（肝硬変を除く）</t>
  </si>
  <si>
    <r>
      <t>（再掲）自 動</t>
    </r>
    <r>
      <rPr>
        <sz val="12"/>
        <rFont val="ＭＳ 明朝"/>
        <family val="1"/>
      </rPr>
      <t xml:space="preserve"> </t>
    </r>
    <r>
      <rPr>
        <sz val="12"/>
        <rFont val="ＭＳ 明朝"/>
        <family val="1"/>
      </rPr>
      <t>車</t>
    </r>
    <r>
      <rPr>
        <sz val="12"/>
        <rFont val="ＭＳ 明朝"/>
        <family val="1"/>
      </rPr>
      <t xml:space="preserve"> </t>
    </r>
    <r>
      <rPr>
        <sz val="12"/>
        <rFont val="ＭＳ 明朝"/>
        <family val="1"/>
      </rPr>
      <t>事</t>
    </r>
    <r>
      <rPr>
        <sz val="12"/>
        <rFont val="ＭＳ 明朝"/>
        <family val="1"/>
      </rPr>
      <t xml:space="preserve"> </t>
    </r>
    <r>
      <rPr>
        <sz val="12"/>
        <rFont val="ＭＳ 明朝"/>
        <family val="1"/>
      </rPr>
      <t>故</t>
    </r>
  </si>
  <si>
    <t>死　　　　因　　　　別</t>
  </si>
  <si>
    <t>死　　　　亡　　　　数</t>
  </si>
  <si>
    <t>昭　和　47　年</t>
  </si>
  <si>
    <r>
      <t>昭　和　</t>
    </r>
    <r>
      <rPr>
        <sz val="12"/>
        <color indexed="8"/>
        <rFont val="ＭＳ 明朝"/>
        <family val="1"/>
      </rPr>
      <t>48　</t>
    </r>
    <r>
      <rPr>
        <sz val="12"/>
        <color indexed="9"/>
        <rFont val="ＭＳ 明朝"/>
        <family val="1"/>
      </rPr>
      <t>年</t>
    </r>
  </si>
  <si>
    <r>
      <t>昭　和　</t>
    </r>
    <r>
      <rPr>
        <sz val="12"/>
        <color indexed="8"/>
        <rFont val="ＭＳ 明朝"/>
        <family val="1"/>
      </rPr>
      <t>49　</t>
    </r>
    <r>
      <rPr>
        <sz val="12"/>
        <color indexed="9"/>
        <rFont val="ＭＳ 明朝"/>
        <family val="1"/>
      </rPr>
      <t>年</t>
    </r>
  </si>
  <si>
    <r>
      <t>昭　和　</t>
    </r>
    <r>
      <rPr>
        <sz val="12"/>
        <color indexed="8"/>
        <rFont val="ＭＳ 明朝"/>
        <family val="1"/>
      </rPr>
      <t>50　</t>
    </r>
    <r>
      <rPr>
        <sz val="12"/>
        <color indexed="9"/>
        <rFont val="ＭＳ 明朝"/>
        <family val="1"/>
      </rPr>
      <t>年</t>
    </r>
  </si>
  <si>
    <r>
      <t>昭　和　</t>
    </r>
    <r>
      <rPr>
        <b/>
        <sz val="12"/>
        <color indexed="8"/>
        <rFont val="ＭＳ ゴシック"/>
        <family val="3"/>
      </rPr>
      <t>51　</t>
    </r>
    <r>
      <rPr>
        <b/>
        <sz val="12"/>
        <color indexed="9"/>
        <rFont val="ＭＳ ゴシック"/>
        <family val="3"/>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</si>
  <si>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</si>
  <si>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</si>
  <si>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</si>
  <si>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t>304　衛生及び環境</t>
  </si>
  <si>
    <t>衛生及び環境　305</t>
  </si>
  <si>
    <t>市　郡　別</t>
  </si>
  <si>
    <t>総数</t>
  </si>
  <si>
    <t>注１　本表の市郡別は患者の所在地による。</t>
  </si>
  <si>
    <t>　２　擬似患者は含まれていない。</t>
  </si>
  <si>
    <t>年次及び　市 郡 別</t>
  </si>
  <si>
    <t>死　　　　因　　　　別</t>
  </si>
  <si>
    <t>乳　児　死　亡　率(出生10万対)</t>
  </si>
  <si>
    <t>162　　死　因　別　乳　児　死　亡　数　等</t>
  </si>
  <si>
    <r>
      <t>（１）　　主　要　死　因　別　乳　児　死　亡　数　及　び　死　亡　率　（昭和</t>
    </r>
    <r>
      <rPr>
        <sz val="12"/>
        <rFont val="ＭＳ 明朝"/>
        <family val="1"/>
      </rPr>
      <t>47～51年）</t>
    </r>
  </si>
  <si>
    <r>
      <t>（２）　　市　　郡　　別　　、　　月　　別　　乳　　児　　死　　亡　　数　（昭和</t>
    </r>
    <r>
      <rPr>
        <sz val="12"/>
        <rFont val="ＭＳ 明朝"/>
        <family val="1"/>
      </rPr>
      <t>51年）</t>
    </r>
  </si>
  <si>
    <t>163　　市 郡 別 伝 染 病 等 患 者 数</t>
  </si>
  <si>
    <r>
      <t>（１）　　法 定 伝 染 病 及 び 食 中 毒 の 患 者 数　（昭和</t>
    </r>
    <r>
      <rPr>
        <sz val="12"/>
        <rFont val="ＭＳ 明朝"/>
        <family val="1"/>
      </rPr>
      <t>47～51年）</t>
    </r>
  </si>
  <si>
    <r>
      <t>（２）　　指　定　、　届　出　伝　染　病　及　び　結　核　の　患　者　数　（昭和</t>
    </r>
    <r>
      <rPr>
        <sz val="12"/>
        <rFont val="ＭＳ 明朝"/>
        <family val="1"/>
      </rPr>
      <t>47～51年）</t>
    </r>
  </si>
  <si>
    <t>系の結核　　　　うち呼吸器</t>
  </si>
  <si>
    <t>結　核</t>
  </si>
  <si>
    <t>届　　　出　　　伝　　　染　　　病</t>
  </si>
  <si>
    <t>チブス　発しん</t>
  </si>
  <si>
    <t>こう熱しょう</t>
  </si>
  <si>
    <t>チフス　パラ</t>
  </si>
  <si>
    <t>テリヤ　ジフ</t>
  </si>
  <si>
    <t>脊髄膜炎流行性脳</t>
  </si>
  <si>
    <t>－</t>
  </si>
  <si>
    <t>－</t>
  </si>
  <si>
    <t>腸炎及びその他の下痢性疾患</t>
  </si>
  <si>
    <t>－</t>
  </si>
  <si>
    <t>年　　次　　　及　　び　　　市 郡 別</t>
  </si>
  <si>
    <t>306　衛生及び環境</t>
  </si>
  <si>
    <t>衛生及び環境　307</t>
  </si>
  <si>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</si>
  <si>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</si>
  <si>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</si>
  <si>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r>
      <t>1</t>
    </r>
    <r>
      <rPr>
        <sz val="12"/>
        <rFont val="ＭＳ 明朝"/>
        <family val="1"/>
      </rPr>
      <t>0月</t>
    </r>
  </si>
  <si>
    <r>
      <t>1</t>
    </r>
    <r>
      <rPr>
        <sz val="12"/>
        <rFont val="ＭＳ 明朝"/>
        <family val="1"/>
      </rPr>
      <t>2月</t>
    </r>
  </si>
  <si>
    <r>
      <t>(有卵者数</t>
    </r>
    <r>
      <rPr>
        <sz val="12"/>
        <rFont val="ＭＳ 明朝"/>
        <family val="1"/>
      </rPr>
      <t>)
虫卵を　　認めたもの</t>
    </r>
  </si>
  <si>
    <t>０</t>
  </si>
  <si>
    <t>４</t>
  </si>
  <si>
    <t>５</t>
  </si>
  <si>
    <t>９</t>
  </si>
  <si>
    <t>10</t>
  </si>
  <si>
    <t>14</t>
  </si>
  <si>
    <t>15</t>
  </si>
  <si>
    <t>19</t>
  </si>
  <si>
    <t>20</t>
  </si>
  <si>
    <t>24</t>
  </si>
  <si>
    <t>25</t>
  </si>
  <si>
    <t>29</t>
  </si>
  <si>
    <t>30</t>
  </si>
  <si>
    <t>34</t>
  </si>
  <si>
    <t>35</t>
  </si>
  <si>
    <t>39</t>
  </si>
  <si>
    <t>40</t>
  </si>
  <si>
    <t>44</t>
  </si>
  <si>
    <t>45</t>
  </si>
  <si>
    <t>49</t>
  </si>
  <si>
    <t>50</t>
  </si>
  <si>
    <t>54</t>
  </si>
  <si>
    <t>55</t>
  </si>
  <si>
    <t>59</t>
  </si>
  <si>
    <t>60</t>
  </si>
  <si>
    <t>64</t>
  </si>
  <si>
    <t>65</t>
  </si>
  <si>
    <t>69</t>
  </si>
  <si>
    <t>70</t>
  </si>
  <si>
    <t>74</t>
  </si>
  <si>
    <t>75</t>
  </si>
  <si>
    <t>79</t>
  </si>
  <si>
    <t>80</t>
  </si>
  <si>
    <t>年　次</t>
  </si>
  <si>
    <r>
      <t>昭和</t>
    </r>
    <r>
      <rPr>
        <b/>
        <sz val="12"/>
        <color indexed="8"/>
        <rFont val="ＭＳ ゴシック"/>
        <family val="3"/>
      </rPr>
      <t>51</t>
    </r>
    <r>
      <rPr>
        <b/>
        <sz val="12"/>
        <color indexed="9"/>
        <rFont val="ＭＳ ゴシック"/>
        <family val="3"/>
      </rPr>
      <t>年</t>
    </r>
  </si>
  <si>
    <t>164　　結　核　死　亡　者　数</t>
  </si>
  <si>
    <r>
      <t>（１）　　年　齢　階　級　別　死　亡　者　数　（昭和</t>
    </r>
    <r>
      <rPr>
        <sz val="12"/>
        <rFont val="ＭＳ 明朝"/>
        <family val="1"/>
      </rPr>
      <t>47～51年）</t>
    </r>
  </si>
  <si>
    <r>
      <t>（２）　　市　郡　別　、　月　別　死　亡　者　数　（昭和</t>
    </r>
    <r>
      <rPr>
        <sz val="12"/>
        <rFont val="ＭＳ 明朝"/>
        <family val="1"/>
      </rPr>
      <t>51年）</t>
    </r>
  </si>
  <si>
    <t>金　沢　市</t>
  </si>
  <si>
    <t>七　尾　市</t>
  </si>
  <si>
    <t>小　松　市</t>
  </si>
  <si>
    <t>総　　　数</t>
  </si>
  <si>
    <t>総　　　　数</t>
  </si>
  <si>
    <t>輪　島　市</t>
  </si>
  <si>
    <t>珠　洲　市</t>
  </si>
  <si>
    <t>加　賀　市</t>
  </si>
  <si>
    <t>羽　咋　市</t>
  </si>
  <si>
    <t>松　任　市</t>
  </si>
  <si>
    <t>江　沼　郡</t>
  </si>
  <si>
    <t>能　美　郡</t>
  </si>
  <si>
    <t>石　川　郡</t>
  </si>
  <si>
    <t>河　北　郡</t>
  </si>
  <si>
    <t>羽　咋　郡</t>
  </si>
  <si>
    <t>鹿　島　郡</t>
  </si>
  <si>
    <t>鳳　至　郡</t>
  </si>
  <si>
    <t>珠　洲　郡</t>
  </si>
  <si>
    <t>－</t>
  </si>
  <si>
    <t>〃宇出津〃</t>
  </si>
  <si>
    <t>年次及び　　　　　保健所別</t>
  </si>
  <si>
    <t>167　　人　体　寄　生　卵　保　有　者　数　（昭和47～51年）</t>
  </si>
  <si>
    <t>回　虫</t>
  </si>
  <si>
    <t>鞭　虫</t>
  </si>
  <si>
    <t>東洋毛様　線　　虫</t>
  </si>
  <si>
    <t>横 川 ・　　異形吸虫</t>
  </si>
  <si>
    <t>－</t>
  </si>
  <si>
    <t>166　　結核予防法に基づく検診成績　（昭和47～51年）</t>
  </si>
  <si>
    <t>Ｂ Ｃ Ｇ　　摂取者数</t>
  </si>
  <si>
    <t>発見結核　患 者 数</t>
  </si>
  <si>
    <t>直接撮影　人　　数</t>
  </si>
  <si>
    <t>間接撮影　人　　数</t>
  </si>
  <si>
    <t>165　　種　痘　検　診　成　績　（昭和47～51年）</t>
  </si>
  <si>
    <t>被再接　　種者数</t>
  </si>
  <si>
    <t>総　　　　　　　　　　数</t>
  </si>
  <si>
    <t>第　　　１　　　期</t>
  </si>
  <si>
    <t>第　　　２　　　期</t>
  </si>
  <si>
    <t>第　　　３　　　期</t>
  </si>
  <si>
    <t>年次及び保健所別</t>
  </si>
  <si>
    <t>そけいりんぱ</t>
  </si>
  <si>
    <t>肉芽しゅ症</t>
  </si>
  <si>
    <t>梅　　　毒</t>
  </si>
  <si>
    <t>り　ん　病</t>
  </si>
  <si>
    <t>－</t>
  </si>
  <si>
    <t>－</t>
  </si>
  <si>
    <t>（３）　　保　健　所　、　病　類　別　性　病　患　者　数　（昭和47～51年）</t>
  </si>
  <si>
    <t>年令別</t>
  </si>
  <si>
    <t>資料　石川県統計調査課「学校保健統計調査」による。</t>
  </si>
  <si>
    <r>
      <t>中 学</t>
    </r>
    <r>
      <rPr>
        <sz val="12"/>
        <rFont val="ＭＳ 明朝"/>
        <family val="1"/>
      </rPr>
      <t xml:space="preserve"> </t>
    </r>
    <r>
      <rPr>
        <sz val="12"/>
        <rFont val="ＭＳ 明朝"/>
        <family val="1"/>
      </rPr>
      <t>校</t>
    </r>
  </si>
  <si>
    <r>
      <t>小 学</t>
    </r>
    <r>
      <rPr>
        <sz val="12"/>
        <rFont val="ＭＳ 明朝"/>
        <family val="1"/>
      </rPr>
      <t xml:space="preserve"> </t>
    </r>
    <r>
      <rPr>
        <sz val="12"/>
        <rFont val="ＭＳ 明朝"/>
        <family val="1"/>
      </rPr>
      <t>校</t>
    </r>
  </si>
  <si>
    <r>
      <t>幼 稚</t>
    </r>
    <r>
      <rPr>
        <sz val="12"/>
        <rFont val="ＭＳ 明朝"/>
        <family val="1"/>
      </rPr>
      <t xml:space="preserve"> </t>
    </r>
    <r>
      <rPr>
        <sz val="12"/>
        <rFont val="ＭＳ 明朝"/>
        <family val="1"/>
      </rPr>
      <t>園</t>
    </r>
  </si>
  <si>
    <t>168　　成　年　健　康　調　査　成　績　（昭和47～51年）</t>
  </si>
  <si>
    <t>（１）　　結　核　性　疾　患　の　あ　る　も　の</t>
  </si>
  <si>
    <r>
      <t>昭和</t>
    </r>
    <r>
      <rPr>
        <b/>
        <sz val="12"/>
        <color indexed="8"/>
        <rFont val="ＭＳ ゴシック"/>
        <family val="3"/>
      </rPr>
      <t>51</t>
    </r>
    <r>
      <rPr>
        <b/>
        <sz val="12"/>
        <color indexed="9"/>
        <rFont val="ＭＳ ゴシック"/>
        <family val="3"/>
      </rPr>
      <t>年</t>
    </r>
  </si>
  <si>
    <t>－</t>
  </si>
  <si>
    <t>受検者数</t>
  </si>
  <si>
    <t>ろくまく炎</t>
  </si>
  <si>
    <t>（２）　　性　病　疾　患　の　あ　る　も　の</t>
  </si>
  <si>
    <t>梅　　毒</t>
  </si>
  <si>
    <t>りん病</t>
  </si>
  <si>
    <r>
      <t>身　長(㎝</t>
    </r>
    <r>
      <rPr>
        <sz val="12"/>
        <rFont val="ＭＳ 明朝"/>
        <family val="1"/>
      </rPr>
      <t>)</t>
    </r>
  </si>
  <si>
    <t>体　重(㎏)</t>
  </si>
  <si>
    <r>
      <t>胸　囲(㎝</t>
    </r>
    <r>
      <rPr>
        <sz val="12"/>
        <rFont val="ＭＳ 明朝"/>
        <family val="1"/>
      </rPr>
      <t>)</t>
    </r>
  </si>
  <si>
    <t>座　高(㎝)</t>
  </si>
  <si>
    <t>（３）　　身　　　　　体　　　　　計　　　　　測</t>
  </si>
  <si>
    <t>169　　と　畜　検　査　頭　数　（昭和47～51年）</t>
  </si>
  <si>
    <t>乳　用　量</t>
  </si>
  <si>
    <t>子　　　　　牛</t>
  </si>
  <si>
    <t>成　　　　　　　　　　　　牛</t>
  </si>
  <si>
    <t>と　畜　検　査　頭　数　（昭和47～51年）（つづき）</t>
  </si>
  <si>
    <t>山　　羊</t>
  </si>
  <si>
    <t>頭　　　数</t>
  </si>
  <si>
    <t>170　　学　校　衛　生　（昭和51年）</t>
  </si>
  <si>
    <t>（１）　　年令別、性別、平均身長、体重、胸囲、座高及び対全国比</t>
  </si>
  <si>
    <t>308　衛生及び環境</t>
  </si>
  <si>
    <t>衛生及び環境　309</t>
  </si>
  <si>
    <t>310　衛生及び環境</t>
  </si>
  <si>
    <t>衛生及び環境　311</t>
  </si>
  <si>
    <r>
      <t>（２）　　へ き</t>
    </r>
    <r>
      <rPr>
        <sz val="12"/>
        <rFont val="ＭＳ 明朝"/>
        <family val="1"/>
      </rPr>
      <t xml:space="preserve"> </t>
    </r>
    <r>
      <rPr>
        <sz val="12"/>
        <rFont val="ＭＳ 明朝"/>
        <family val="1"/>
      </rPr>
      <t>地</t>
    </r>
    <r>
      <rPr>
        <sz val="12"/>
        <rFont val="ＭＳ 明朝"/>
        <family val="1"/>
      </rPr>
      <t xml:space="preserve"> </t>
    </r>
    <r>
      <rPr>
        <sz val="12"/>
        <rFont val="ＭＳ 明朝"/>
        <family val="1"/>
      </rPr>
      <t>以</t>
    </r>
    <r>
      <rPr>
        <sz val="12"/>
        <rFont val="ＭＳ 明朝"/>
        <family val="1"/>
      </rPr>
      <t xml:space="preserve"> </t>
    </r>
    <r>
      <rPr>
        <sz val="12"/>
        <rFont val="ＭＳ 明朝"/>
        <family val="1"/>
      </rPr>
      <t>外</t>
    </r>
    <r>
      <rPr>
        <sz val="12"/>
        <rFont val="ＭＳ 明朝"/>
        <family val="1"/>
      </rPr>
      <t xml:space="preserve"> </t>
    </r>
    <r>
      <rPr>
        <sz val="12"/>
        <rFont val="ＭＳ 明朝"/>
        <family val="1"/>
      </rPr>
      <t>と</t>
    </r>
    <r>
      <rPr>
        <sz val="12"/>
        <rFont val="ＭＳ 明朝"/>
        <family val="1"/>
      </rPr>
      <t xml:space="preserve"> </t>
    </r>
    <r>
      <rPr>
        <sz val="12"/>
        <rFont val="ＭＳ 明朝"/>
        <family val="1"/>
      </rPr>
      <t>へ</t>
    </r>
    <r>
      <rPr>
        <sz val="12"/>
        <rFont val="ＭＳ 明朝"/>
        <family val="1"/>
      </rPr>
      <t xml:space="preserve"> </t>
    </r>
    <r>
      <rPr>
        <sz val="12"/>
        <rFont val="ＭＳ 明朝"/>
        <family val="1"/>
      </rPr>
      <t>き</t>
    </r>
    <r>
      <rPr>
        <sz val="12"/>
        <rFont val="ＭＳ 明朝"/>
        <family val="1"/>
      </rPr>
      <t xml:space="preserve"> </t>
    </r>
    <r>
      <rPr>
        <sz val="12"/>
        <rFont val="ＭＳ 明朝"/>
        <family val="1"/>
      </rPr>
      <t>地</t>
    </r>
    <r>
      <rPr>
        <sz val="12"/>
        <rFont val="ＭＳ 明朝"/>
        <family val="1"/>
      </rPr>
      <t xml:space="preserve"> </t>
    </r>
    <r>
      <rPr>
        <sz val="12"/>
        <rFont val="ＭＳ 明朝"/>
        <family val="1"/>
      </rPr>
      <t>児</t>
    </r>
    <r>
      <rPr>
        <sz val="12"/>
        <rFont val="ＭＳ 明朝"/>
        <family val="1"/>
      </rPr>
      <t xml:space="preserve"> </t>
    </r>
    <r>
      <rPr>
        <sz val="12"/>
        <rFont val="ＭＳ 明朝"/>
        <family val="1"/>
      </rPr>
      <t>童</t>
    </r>
    <r>
      <rPr>
        <sz val="12"/>
        <rFont val="ＭＳ 明朝"/>
        <family val="1"/>
      </rPr>
      <t xml:space="preserve"> </t>
    </r>
    <r>
      <rPr>
        <sz val="12"/>
        <rFont val="ＭＳ 明朝"/>
        <family val="1"/>
      </rPr>
      <t>・</t>
    </r>
    <r>
      <rPr>
        <sz val="12"/>
        <rFont val="ＭＳ 明朝"/>
        <family val="1"/>
      </rPr>
      <t xml:space="preserve"> </t>
    </r>
    <r>
      <rPr>
        <sz val="12"/>
        <rFont val="ＭＳ 明朝"/>
        <family val="1"/>
      </rPr>
      <t>生</t>
    </r>
    <r>
      <rPr>
        <sz val="12"/>
        <rFont val="ＭＳ 明朝"/>
        <family val="1"/>
      </rPr>
      <t xml:space="preserve"> </t>
    </r>
    <r>
      <rPr>
        <sz val="12"/>
        <rFont val="ＭＳ 明朝"/>
        <family val="1"/>
      </rPr>
      <t>徒</t>
    </r>
    <r>
      <rPr>
        <sz val="12"/>
        <rFont val="ＭＳ 明朝"/>
        <family val="1"/>
      </rPr>
      <t xml:space="preserve"> </t>
    </r>
    <r>
      <rPr>
        <sz val="12"/>
        <rFont val="ＭＳ 明朝"/>
        <family val="1"/>
      </rPr>
      <t>の</t>
    </r>
    <r>
      <rPr>
        <sz val="12"/>
        <rFont val="ＭＳ 明朝"/>
        <family val="1"/>
      </rPr>
      <t xml:space="preserve"> </t>
    </r>
    <r>
      <rPr>
        <sz val="12"/>
        <rFont val="ＭＳ 明朝"/>
        <family val="1"/>
      </rPr>
      <t>体</t>
    </r>
    <r>
      <rPr>
        <sz val="12"/>
        <rFont val="ＭＳ 明朝"/>
        <family val="1"/>
      </rPr>
      <t xml:space="preserve"> </t>
    </r>
    <r>
      <rPr>
        <sz val="12"/>
        <rFont val="ＭＳ 明朝"/>
        <family val="1"/>
      </rPr>
      <t>位</t>
    </r>
    <r>
      <rPr>
        <sz val="12"/>
        <rFont val="ＭＳ 明朝"/>
        <family val="1"/>
      </rPr>
      <t xml:space="preserve"> </t>
    </r>
    <r>
      <rPr>
        <sz val="12"/>
        <rFont val="ＭＳ 明朝"/>
        <family val="1"/>
      </rPr>
      <t>差</t>
    </r>
  </si>
  <si>
    <t>区　　　　分</t>
  </si>
  <si>
    <t>（３）　　疾 病 異 常 被 患 者 数 及 び 被 患 率　（精密検査）</t>
  </si>
  <si>
    <t>区　　　分</t>
  </si>
  <si>
    <t>－</t>
  </si>
  <si>
    <t>　２　寄生虫卵検査については、被患率を保有率と読み替えるものとする。</t>
  </si>
  <si>
    <t>結　 核
被患者数</t>
  </si>
  <si>
    <t>陽　性</t>
  </si>
  <si>
    <t>陰　性</t>
  </si>
  <si>
    <t>５才</t>
  </si>
  <si>
    <t>疾　病　異　常　被　患　者　数　及　び　被　患　率　（精密検査）（つづき）</t>
  </si>
  <si>
    <t>注１　本表の被患率は、いずれも当該欄の受検者数に対する当該欄該当者数の割合を百分比で示したものである。</t>
  </si>
  <si>
    <t>312　衛生及び環境</t>
  </si>
  <si>
    <t>ぜん息</t>
  </si>
  <si>
    <t>とう疾患異常
その他の鼻いん</t>
  </si>
  <si>
    <t>へんとう腺肥大</t>
  </si>
  <si>
    <t>鼻いん頭炎</t>
  </si>
  <si>
    <t>蓄のう症</t>
  </si>
  <si>
    <t>せき柱胸かく異常</t>
  </si>
  <si>
    <t>学校種別
及び年令別</t>
  </si>
  <si>
    <t>　×100（弱視・遠視・乱視その他の屈折異常についても同様である。）</t>
  </si>
  <si>
    <t>　本表各欄の上段の数字は受検者数、下段の数字は該当者数を示す。</t>
  </si>
  <si>
    <t>耳　鼻・いん頭</t>
  </si>
  <si>
    <t>（４）　　疾　　　病　　　異　　　常　　　検　　　診　　　人　　　員　　　、　　　該　　　当　　　者　　　数　　　及　　　び　　　率</t>
  </si>
  <si>
    <t>う　歯</t>
  </si>
  <si>
    <t>ア　　　　　　　　　　　　　　　　　　　　男</t>
  </si>
  <si>
    <t>注　近視・弱視・遠視・乱視その他の屈折異常の受検者数及び該当者数は、裸眼視力検査と矯正視力検査をあわせて実施し、かつ裸眼視力検査の結果、視力1.0未満の者のうち、矯正視力受検者が80％以上いる性別・年令別階層の幼児・児童・生徒についてのみ掲げた。</t>
  </si>
  <si>
    <t>８</t>
  </si>
  <si>
    <t>７</t>
  </si>
  <si>
    <t>９</t>
  </si>
  <si>
    <t>５ 才</t>
  </si>
  <si>
    <t>６ 才</t>
  </si>
  <si>
    <r>
      <t>15</t>
    </r>
    <r>
      <rPr>
        <sz val="12"/>
        <rFont val="ＭＳ 明朝"/>
        <family val="1"/>
      </rPr>
      <t xml:space="preserve"> </t>
    </r>
    <r>
      <rPr>
        <sz val="12"/>
        <rFont val="ＭＳ 明朝"/>
        <family val="1"/>
      </rPr>
      <t>才</t>
    </r>
  </si>
  <si>
    <t>中　学　校</t>
  </si>
  <si>
    <t>小　　　学　　　校</t>
  </si>
  <si>
    <t>－</t>
  </si>
  <si>
    <t>314　衛生及び環境</t>
  </si>
  <si>
    <t>衛生及び環境　315</t>
  </si>
  <si>
    <t>イ　　　　　　　　　　　　　　　　　　　　女</t>
  </si>
  <si>
    <t>疾　　　病　　　異　　　常　　　検　　　診　　　人　　　員　　　、　　　該　　　当　　　者　　　数　　　及　　　び　　　率　（つづき）</t>
  </si>
  <si>
    <t xml:space="preserve"> </t>
  </si>
  <si>
    <t>316　衛生及び環境</t>
  </si>
  <si>
    <t>衛生及び環境　317</t>
  </si>
  <si>
    <t>171　　ご　　　み　　　及　　　び　　　し　　　尿　　　の　　　処　　　理　　　状　　　況　（昭和47～51年度）</t>
  </si>
  <si>
    <t>金　　　　　　沢　　　　　　市</t>
  </si>
  <si>
    <t>小　　　　　　松　　　　　　市</t>
  </si>
  <si>
    <t>輪　　　　　　島　　　　　　市</t>
  </si>
  <si>
    <t>珠　　　　　　洲　　　　　　市</t>
  </si>
  <si>
    <t>加　　　　　　賀　　　　　　市</t>
  </si>
  <si>
    <t>山　　　　　　中　　　　　　町</t>
  </si>
  <si>
    <t>根　　　　　　上　　　　　　町</t>
  </si>
  <si>
    <t>富　　　　　　来　　　　　　町</t>
  </si>
  <si>
    <t>能　　　　　　都　　　　　　町</t>
  </si>
  <si>
    <t>柳　　　　　　田　　　　　　村</t>
  </si>
  <si>
    <t>内　　　　　　浦　　　　　　町</t>
  </si>
  <si>
    <t>小　　　　　　　　　　計</t>
  </si>
  <si>
    <t>七尾鹿島広域圏事務組合</t>
  </si>
  <si>
    <t>手取川流域環境衛生事業組合</t>
  </si>
  <si>
    <t>総　　量</t>
  </si>
  <si>
    <t>埋　　立</t>
  </si>
  <si>
    <t>ご　　　　　　　　　　　　　　　　　　　　　　　　　　　　　　み</t>
  </si>
  <si>
    <t>ご　　　　み　　　　処　　　　理　　　　量　（ｔ/年）</t>
  </si>
  <si>
    <r>
      <t>し尿処理計画　　　　　　　　　区 域</t>
    </r>
    <r>
      <rPr>
        <sz val="12"/>
        <rFont val="ＭＳ 明朝"/>
        <family val="1"/>
      </rPr>
      <t xml:space="preserve"> </t>
    </r>
    <r>
      <rPr>
        <sz val="12"/>
        <rFont val="ＭＳ 明朝"/>
        <family val="1"/>
      </rPr>
      <t>人</t>
    </r>
    <r>
      <rPr>
        <sz val="12"/>
        <rFont val="ＭＳ 明朝"/>
        <family val="1"/>
      </rPr>
      <t xml:space="preserve"> </t>
    </r>
    <r>
      <rPr>
        <sz val="12"/>
        <rFont val="ＭＳ 明朝"/>
        <family val="1"/>
      </rPr>
      <t>口　　　　　　　</t>
    </r>
  </si>
  <si>
    <t>し　　　　　　　　　　　　　　　　　　　　　　　　　　　　　　尿</t>
  </si>
  <si>
    <t>総　　　　量</t>
  </si>
  <si>
    <t>－</t>
  </si>
  <si>
    <t>し　 尿　 処　 理　 量　（kℓ/年）</t>
  </si>
  <si>
    <r>
      <rPr>
        <sz val="12"/>
        <rFont val="ＭＳ 明朝"/>
        <family val="1"/>
      </rPr>
      <t>（t</t>
    </r>
    <r>
      <rPr>
        <sz val="12"/>
        <rFont val="ＭＳ 明朝"/>
        <family val="1"/>
      </rPr>
      <t>/年）</t>
    </r>
  </si>
  <si>
    <r>
      <t>自</t>
    </r>
    <r>
      <rPr>
        <sz val="12"/>
        <rFont val="ＭＳ 明朝"/>
        <family val="1"/>
      </rPr>
      <t>家</t>
    </r>
    <r>
      <rPr>
        <sz val="12"/>
        <rFont val="ＭＳ 明朝"/>
        <family val="1"/>
      </rPr>
      <t>処</t>
    </r>
    <r>
      <rPr>
        <sz val="12"/>
        <rFont val="ＭＳ 明朝"/>
        <family val="1"/>
      </rPr>
      <t>理</t>
    </r>
  </si>
  <si>
    <t>172　　大　　　気　　　汚　　　染　　　物　　　質　　　測　　　定　　　平　　　均　　　値　（昭和47～51年度）</t>
  </si>
  <si>
    <r>
      <t>注１　オキシダントは、１時間値が0.06</t>
    </r>
    <r>
      <rPr>
        <sz val="12"/>
        <rFont val="ＭＳ 明朝"/>
        <family val="1"/>
      </rPr>
      <t>ppmを超えた日数値。</t>
    </r>
  </si>
  <si>
    <r>
      <rPr>
        <sz val="12"/>
        <rFont val="ＭＳ 明朝"/>
        <family val="1"/>
      </rPr>
      <t>(</t>
    </r>
    <r>
      <rPr>
        <sz val="12"/>
        <rFont val="ＭＳ 明朝"/>
        <family val="1"/>
      </rPr>
      <t xml:space="preserve">   －)</t>
    </r>
    <r>
      <rPr>
        <sz val="12"/>
        <rFont val="ＭＳ 明朝"/>
        <family val="1"/>
      </rPr>
      <t xml:space="preserve"> </t>
    </r>
  </si>
  <si>
    <t>　２　（　　）は、年度を通じて測定時間が6,000時間に達しないもの。</t>
  </si>
  <si>
    <t>二　　酸　　化　　イ　　オ　　ウ　（ppm）</t>
  </si>
  <si>
    <r>
      <t>浮　遊　ふ　ん　じ　ん　（mg/m</t>
    </r>
    <r>
      <rPr>
        <vertAlign val="superscript"/>
        <sz val="12"/>
        <rFont val="ＭＳ 明朝"/>
        <family val="1"/>
      </rPr>
      <t>3</t>
    </r>
    <r>
      <rPr>
        <sz val="12"/>
        <rFont val="ＭＳ 明朝"/>
        <family val="1"/>
      </rPr>
      <t>）</t>
    </r>
  </si>
  <si>
    <r>
      <t>オ　 キ　</t>
    </r>
    <r>
      <rPr>
        <sz val="12"/>
        <rFont val="ＭＳ 明朝"/>
        <family val="1"/>
      </rPr>
      <t xml:space="preserve"> </t>
    </r>
    <r>
      <rPr>
        <sz val="12"/>
        <rFont val="ＭＳ 明朝"/>
        <family val="1"/>
      </rPr>
      <t>シ　</t>
    </r>
    <r>
      <rPr>
        <sz val="12"/>
        <rFont val="ＭＳ 明朝"/>
        <family val="1"/>
      </rPr>
      <t xml:space="preserve"> </t>
    </r>
    <r>
      <rPr>
        <sz val="12"/>
        <rFont val="ＭＳ 明朝"/>
        <family val="1"/>
      </rPr>
      <t>ダ　</t>
    </r>
    <r>
      <rPr>
        <sz val="12"/>
        <rFont val="ＭＳ 明朝"/>
        <family val="1"/>
      </rPr>
      <t xml:space="preserve"> </t>
    </r>
    <r>
      <rPr>
        <sz val="12"/>
        <rFont val="ＭＳ 明朝"/>
        <family val="1"/>
      </rPr>
      <t>ン　</t>
    </r>
    <r>
      <rPr>
        <sz val="12"/>
        <rFont val="ＭＳ 明朝"/>
        <family val="1"/>
      </rPr>
      <t xml:space="preserve"> </t>
    </r>
    <r>
      <rPr>
        <sz val="12"/>
        <rFont val="ＭＳ 明朝"/>
        <family val="1"/>
      </rPr>
      <t>ト　（日）</t>
    </r>
  </si>
  <si>
    <t>一酸化炭素</t>
  </si>
  <si>
    <r>
      <t>中　　央　　　　監 視</t>
    </r>
    <r>
      <rPr>
        <sz val="12"/>
        <rFont val="ＭＳ 明朝"/>
        <family val="1"/>
      </rPr>
      <t xml:space="preserve"> </t>
    </r>
    <r>
      <rPr>
        <sz val="12"/>
        <rFont val="ＭＳ 明朝"/>
        <family val="1"/>
      </rPr>
      <t>局</t>
    </r>
  </si>
  <si>
    <r>
      <t>広　　坂　　　監 視</t>
    </r>
    <r>
      <rPr>
        <sz val="12"/>
        <rFont val="ＭＳ 明朝"/>
        <family val="1"/>
      </rPr>
      <t xml:space="preserve"> </t>
    </r>
    <r>
      <rPr>
        <sz val="12"/>
        <rFont val="ＭＳ 明朝"/>
        <family val="1"/>
      </rPr>
      <t>局</t>
    </r>
  </si>
  <si>
    <r>
      <t>大 聖</t>
    </r>
    <r>
      <rPr>
        <sz val="12"/>
        <rFont val="ＭＳ 明朝"/>
        <family val="1"/>
      </rPr>
      <t xml:space="preserve"> </t>
    </r>
    <r>
      <rPr>
        <sz val="12"/>
        <rFont val="ＭＳ 明朝"/>
        <family val="1"/>
      </rPr>
      <t>寺　　　監</t>
    </r>
    <r>
      <rPr>
        <sz val="12"/>
        <rFont val="ＭＳ 明朝"/>
        <family val="1"/>
      </rPr>
      <t xml:space="preserve"> </t>
    </r>
    <r>
      <rPr>
        <sz val="12"/>
        <rFont val="ＭＳ 明朝"/>
        <family val="1"/>
      </rPr>
      <t>視</t>
    </r>
    <r>
      <rPr>
        <sz val="12"/>
        <rFont val="ＭＳ 明朝"/>
        <family val="1"/>
      </rPr>
      <t xml:space="preserve"> </t>
    </r>
    <r>
      <rPr>
        <sz val="12"/>
        <rFont val="ＭＳ 明朝"/>
        <family val="1"/>
      </rPr>
      <t>局</t>
    </r>
  </si>
  <si>
    <r>
      <t>金 沢</t>
    </r>
    <r>
      <rPr>
        <sz val="12"/>
        <rFont val="ＭＳ 明朝"/>
        <family val="1"/>
      </rPr>
      <t xml:space="preserve"> </t>
    </r>
    <r>
      <rPr>
        <sz val="12"/>
        <rFont val="ＭＳ 明朝"/>
        <family val="1"/>
      </rPr>
      <t>港　　　監</t>
    </r>
    <r>
      <rPr>
        <sz val="12"/>
        <rFont val="ＭＳ 明朝"/>
        <family val="1"/>
      </rPr>
      <t xml:space="preserve"> </t>
    </r>
    <r>
      <rPr>
        <sz val="12"/>
        <rFont val="ＭＳ 明朝"/>
        <family val="1"/>
      </rPr>
      <t>視</t>
    </r>
    <r>
      <rPr>
        <sz val="12"/>
        <rFont val="ＭＳ 明朝"/>
        <family val="1"/>
      </rPr>
      <t xml:space="preserve"> </t>
    </r>
    <r>
      <rPr>
        <sz val="12"/>
        <rFont val="ＭＳ 明朝"/>
        <family val="1"/>
      </rPr>
      <t>局</t>
    </r>
  </si>
  <si>
    <r>
      <t>三　　馬　　　　  監</t>
    </r>
    <r>
      <rPr>
        <sz val="12"/>
        <rFont val="ＭＳ 明朝"/>
        <family val="1"/>
      </rPr>
      <t xml:space="preserve"> </t>
    </r>
    <r>
      <rPr>
        <sz val="12"/>
        <rFont val="ＭＳ 明朝"/>
        <family val="1"/>
      </rPr>
      <t>視</t>
    </r>
    <r>
      <rPr>
        <sz val="12"/>
        <rFont val="ＭＳ 明朝"/>
        <family val="1"/>
      </rPr>
      <t xml:space="preserve"> </t>
    </r>
    <r>
      <rPr>
        <sz val="12"/>
        <rFont val="ＭＳ 明朝"/>
        <family val="1"/>
      </rPr>
      <t>局</t>
    </r>
  </si>
  <si>
    <r>
      <t>三　　馬　  　　　監</t>
    </r>
    <r>
      <rPr>
        <sz val="12"/>
        <rFont val="ＭＳ 明朝"/>
        <family val="1"/>
      </rPr>
      <t xml:space="preserve"> </t>
    </r>
    <r>
      <rPr>
        <sz val="12"/>
        <rFont val="ＭＳ 明朝"/>
        <family val="1"/>
      </rPr>
      <t>視</t>
    </r>
    <r>
      <rPr>
        <sz val="12"/>
        <rFont val="ＭＳ 明朝"/>
        <family val="1"/>
      </rPr>
      <t xml:space="preserve"> </t>
    </r>
    <r>
      <rPr>
        <sz val="12"/>
        <rFont val="ＭＳ 明朝"/>
        <family val="1"/>
      </rPr>
      <t>局</t>
    </r>
  </si>
  <si>
    <t>二　　 酸　　 化　　 窒　　 素　（ppm）</t>
  </si>
  <si>
    <t>衛生及び環境　319</t>
  </si>
  <si>
    <r>
      <t>（単位　</t>
    </r>
    <r>
      <rPr>
        <sz val="12"/>
        <rFont val="ＭＳ 明朝"/>
        <family val="1"/>
      </rPr>
      <t>ppm</t>
    </r>
    <r>
      <rPr>
        <sz val="12"/>
        <rFont val="ＭＳ 明朝"/>
        <family val="1"/>
      </rPr>
      <t>）</t>
    </r>
  </si>
  <si>
    <t>173　　主　　　　　要　　　　　河　　　　　川　　　　　水　　　　　質　　　　　状　　　　　況　（昭和51年度）</t>
  </si>
  <si>
    <t>類型</t>
  </si>
  <si>
    <r>
      <t>注　　m</t>
    </r>
    <r>
      <rPr>
        <sz val="12"/>
        <rFont val="ＭＳ 明朝"/>
        <family val="1"/>
      </rPr>
      <t>/nとは「水質環境基準に合致しない検体数／調査実績検体数」である。</t>
    </r>
  </si>
  <si>
    <t>年度及び市郡別</t>
  </si>
  <si>
    <t>件　　数</t>
  </si>
  <si>
    <t>悪　　　　　臭</t>
  </si>
  <si>
    <t>そ　の　他</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</si>
  <si>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</si>
  <si>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</si>
  <si>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</si>
  <si>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</si>
  <si>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</si>
  <si>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</si>
  <si>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</si>
  <si>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</si>
  <si>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</si>
  <si>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</si>
  <si>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</si>
  <si>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</si>
  <si>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</si>
  <si>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</si>
  <si>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</si>
  <si>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</si>
  <si>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r>
      <t>水 素</t>
    </r>
    <r>
      <rPr>
        <sz val="12"/>
        <rFont val="ＭＳ 明朝"/>
        <family val="1"/>
      </rPr>
      <t xml:space="preserve"> </t>
    </r>
    <r>
      <rPr>
        <sz val="12"/>
        <rFont val="ＭＳ 明朝"/>
        <family val="1"/>
      </rPr>
      <t>イ</t>
    </r>
    <r>
      <rPr>
        <sz val="12"/>
        <rFont val="ＭＳ 明朝"/>
        <family val="1"/>
      </rPr>
      <t xml:space="preserve"> </t>
    </r>
    <r>
      <rPr>
        <sz val="12"/>
        <rFont val="ＭＳ 明朝"/>
        <family val="1"/>
      </rPr>
      <t>オ</t>
    </r>
    <r>
      <rPr>
        <sz val="12"/>
        <rFont val="ＭＳ 明朝"/>
        <family val="1"/>
      </rPr>
      <t xml:space="preserve"> </t>
    </r>
    <r>
      <rPr>
        <sz val="12"/>
        <rFont val="ＭＳ 明朝"/>
        <family val="1"/>
      </rPr>
      <t>ン</t>
    </r>
    <r>
      <rPr>
        <sz val="12"/>
        <rFont val="ＭＳ 明朝"/>
        <family val="1"/>
      </rPr>
      <t xml:space="preserve"> </t>
    </r>
    <r>
      <rPr>
        <sz val="12"/>
        <rFont val="ＭＳ 明朝"/>
        <family val="1"/>
      </rPr>
      <t>濃</t>
    </r>
    <r>
      <rPr>
        <sz val="12"/>
        <rFont val="ＭＳ 明朝"/>
        <family val="1"/>
      </rPr>
      <t xml:space="preserve"> </t>
    </r>
    <r>
      <rPr>
        <sz val="12"/>
        <rFont val="ＭＳ 明朝"/>
        <family val="1"/>
      </rPr>
      <t>度（ｐＨ）</t>
    </r>
  </si>
  <si>
    <t>溶　存　酸　素　量　ＤＯ　　　　　　　　　　　　　　　　　　　　</t>
  </si>
  <si>
    <r>
      <t>最低値 ～</t>
    </r>
    <r>
      <rPr>
        <sz val="12"/>
        <rFont val="ＭＳ 明朝"/>
        <family val="1"/>
      </rPr>
      <t xml:space="preserve"> </t>
    </r>
    <r>
      <rPr>
        <sz val="12"/>
        <rFont val="ＭＳ 明朝"/>
        <family val="1"/>
      </rPr>
      <t>最高値</t>
    </r>
  </si>
  <si>
    <t>浮　　遊　　物　　質　　ＳＳ　　　　　　　　　　</t>
  </si>
  <si>
    <t>大　腸　菌　群　数　（ＭＰＮ／100mℓ）</t>
  </si>
  <si>
    <r>
      <t xml:space="preserve">最 低 </t>
    </r>
    <r>
      <rPr>
        <sz val="12"/>
        <rFont val="ＭＳ 明朝"/>
        <family val="1"/>
      </rPr>
      <t>値</t>
    </r>
    <r>
      <rPr>
        <sz val="12"/>
        <rFont val="ＭＳ 明朝"/>
        <family val="1"/>
      </rPr>
      <t xml:space="preserve">  </t>
    </r>
    <r>
      <rPr>
        <sz val="12"/>
        <rFont val="ＭＳ 明朝"/>
        <family val="1"/>
      </rPr>
      <t>～</t>
    </r>
    <r>
      <rPr>
        <sz val="12"/>
        <rFont val="ＭＳ 明朝"/>
        <family val="1"/>
      </rPr>
      <t xml:space="preserve">  </t>
    </r>
    <r>
      <rPr>
        <sz val="12"/>
        <rFont val="ＭＳ 明朝"/>
        <family val="1"/>
      </rPr>
      <t>最</t>
    </r>
    <r>
      <rPr>
        <sz val="12"/>
        <rFont val="ＭＳ 明朝"/>
        <family val="1"/>
      </rPr>
      <t xml:space="preserve"> </t>
    </r>
    <r>
      <rPr>
        <sz val="12"/>
        <rFont val="ＭＳ 明朝"/>
        <family val="1"/>
      </rPr>
      <t>高</t>
    </r>
    <r>
      <rPr>
        <sz val="12"/>
        <rFont val="ＭＳ 明朝"/>
        <family val="1"/>
      </rPr>
      <t xml:space="preserve"> </t>
    </r>
    <r>
      <rPr>
        <sz val="12"/>
        <rFont val="ＭＳ 明朝"/>
        <family val="1"/>
      </rPr>
      <t>値</t>
    </r>
  </si>
  <si>
    <t>水　域　名</t>
  </si>
  <si>
    <t>174　　市 郡 別 悪 臭 、 騒 音 振 動 、 水 質 汚 濁 な ど の 苦 情 件 数 及 び 構 成 比　（昭和47～51年度）</t>
  </si>
  <si>
    <t>資料　石川県企画調整課「公害苦情件数調査結果」による。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</si>
</sst>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_ ;[Red]\-#,##0\ "/>
    <numFmt numFmtId="180" formatCode="0.000"/>
    <numFmt numFmtId="181" formatCode="#,##0.000;\-#,##0.000"/>
    <numFmt numFmtId="182" formatCode="#,##0.0;\-#,##0.0"/>
    <numFmt numFmtId="183" formatCode="#,##0.000"/>
    <numFmt numFmtId="184" formatCode="#,##0.0_);[Red]\(#,##0.0\)"/>
    <numFmt numFmtId="185" formatCode="#,##0.0_ ;[Red]\-#,##0.0\ "/>
    <numFmt numFmtId="186" formatCode="0.0_ ;[Red]\-0.0\ "/>
    <numFmt numFmtId="187" formatCode="0.00_ ;[Red]\-0.00\ "/>
    <numFmt numFmtId="188" formatCode="#,##0;[Red]#,##0"/>
    <numFmt numFmtId="189" formatCode="#,##0_);[Red]\(#,##0\)"/>
    <numFmt numFmtId="190" formatCode="#,##0_ "/>
    <numFmt numFmtId="191" formatCode="0.0_);[Red]\(0.0\)"/>
    <numFmt numFmtId="192" formatCode="#,##0.0_ "/>
    <numFmt numFmtId="193" formatCode="#,##0.00_ ;[Red]\-#,##0.00\ "/>
    <numFmt numFmtId="194" formatCode="0.00_);[Red]\(0.00\)"/>
    <numFmt numFmtId="195" formatCode="#,##0.00_);[Red]\(#,##0.00\)"/>
    <numFmt numFmtId="196" formatCode="0.000_);[Red]\(0.000\)"/>
    <numFmt numFmtId="197" formatCode="0.0_);\(0.0\)"/>
    <numFmt numFmtId="198" formatCode="#,##0_);\(#,##0\)"/>
    <numFmt numFmtId="199" formatCode="#,##0.0_);\(#,##0.0\)"/>
    <numFmt numFmtId="200" formatCode="\(#,##0\)"/>
    <numFmt numFmtId="201" formatCode="\(0.000\)"/>
    <numFmt numFmtId="202" formatCode="0_);[Red]\(0\)"/>
    <numFmt numFmtId="203" formatCode="0_);\(0\)"/>
    <numFmt numFmtId="204" formatCode="0.00_);\(0.00\)"/>
    <numFmt numFmtId="205" formatCode="#,##0.00_);\(#,##0.00\)"/>
    <numFmt numFmtId="206" formatCode="0.0_ "/>
    <numFmt numFmtId="207" formatCode="0.0;&quot;△ &quot;0.0"/>
    <numFmt numFmtId="208" formatCode="0.00_ "/>
    <numFmt numFmtId="209" formatCode="_ * #,##0_ ;_ * \-#,##0_ ;_ * &quot;―&quot;_ ;_ @_ "/>
    <numFmt numFmtId="210" formatCode="0;&quot;△ &quot;0"/>
    <numFmt numFmtId="211" formatCode="0_ "/>
    <numFmt numFmtId="212" formatCode="\(0.00\)"/>
    <numFmt numFmtId="213" formatCode="\(0.0\)"/>
    <numFmt numFmtId="214" formatCode="_ * #,##0.0_ ;_ * \-#,##0.0_ ;_ * &quot;―&quot;_ ;_ @_ "/>
    <numFmt numFmtId="215" formatCode="0.0;[Red]0.0"/>
    <numFmt numFmtId="216" formatCode="#,##0.0;[Red]#,##0.0"/>
    <numFmt numFmtId="217" formatCode="#,##0.00;[Red]#,##0.00"/>
    <numFmt numFmtId="218" formatCode="0;[Red]0"/>
    <numFmt numFmtId="219" formatCode="0.00;[Red]0.00"/>
    <numFmt numFmtId="220" formatCode="0.000;[Red]0.000"/>
    <numFmt numFmtId="221" formatCode="0.000_);\(0.000\)"/>
  </numFmts>
  <fonts count="62">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b/>
      <sz val="12"/>
      <name val="ＭＳ 明朝"/>
      <family val="1"/>
    </font>
    <font>
      <sz val="12"/>
      <name val="ＭＳ ゴシック"/>
      <family val="3"/>
    </font>
    <font>
      <sz val="6"/>
      <name val="ＭＳ 明朝"/>
      <family val="1"/>
    </font>
    <font>
      <b/>
      <sz val="14"/>
      <name val="ＭＳ 明朝"/>
      <family val="1"/>
    </font>
    <font>
      <sz val="8"/>
      <name val="ＭＳ 明朝"/>
      <family val="1"/>
    </font>
    <font>
      <b/>
      <sz val="12"/>
      <name val="ＭＳ ゴシック"/>
      <family val="3"/>
    </font>
    <font>
      <sz val="12"/>
      <color indexed="56"/>
      <name val="ＭＳ 明朝"/>
      <family val="1"/>
    </font>
    <font>
      <b/>
      <sz val="12"/>
      <color indexed="56"/>
      <name val="ＭＳ 明朝"/>
      <family val="1"/>
    </font>
    <font>
      <u val="single"/>
      <sz val="9"/>
      <color indexed="12"/>
      <name val="ＭＳ 明朝"/>
      <family val="1"/>
    </font>
    <font>
      <u val="single"/>
      <sz val="9"/>
      <color indexed="36"/>
      <name val="ＭＳ 明朝"/>
      <family val="1"/>
    </font>
    <font>
      <vertAlign val="superscript"/>
      <sz val="12"/>
      <name val="ＭＳ 明朝"/>
      <family val="1"/>
    </font>
    <font>
      <b/>
      <sz val="12"/>
      <color indexed="12"/>
      <name val="ＭＳ 明朝"/>
      <family val="1"/>
    </font>
    <font>
      <sz val="12"/>
      <color indexed="8"/>
      <name val="ＭＳ 明朝"/>
      <family val="1"/>
    </font>
    <font>
      <sz val="12"/>
      <color indexed="9"/>
      <name val="ＭＳ 明朝"/>
      <family val="1"/>
    </font>
    <font>
      <sz val="6"/>
      <name val="ＭＳ Ｐゴシック"/>
      <family val="3"/>
    </font>
    <font>
      <sz val="10.5"/>
      <name val="ＭＳ 明朝"/>
      <family val="1"/>
    </font>
    <font>
      <b/>
      <sz val="16"/>
      <name val="ＭＳ ゴシック"/>
      <family val="3"/>
    </font>
    <font>
      <b/>
      <sz val="12"/>
      <color indexed="9"/>
      <name val="ＭＳ ゴシック"/>
      <family val="3"/>
    </font>
    <font>
      <b/>
      <sz val="12"/>
      <color indexed="8"/>
      <name val="ＭＳ ゴシック"/>
      <family val="3"/>
    </font>
    <font>
      <b/>
      <sz val="12"/>
      <color indexed="56"/>
      <name val="ＭＳ ゴシック"/>
      <family val="3"/>
    </font>
    <font>
      <sz val="10"/>
      <name val="ＭＳ 明朝"/>
      <family val="1"/>
    </font>
    <font>
      <sz val="12"/>
      <color indexed="8"/>
      <name val="ＭＳ Ｐゴシック"/>
      <family val="3"/>
    </font>
    <font>
      <sz val="12"/>
      <color indexed="9"/>
      <name val="ＭＳ Ｐゴシック"/>
      <family val="3"/>
    </font>
    <font>
      <sz val="18"/>
      <color indexed="57"/>
      <name val="ＭＳ Ｐゴシック"/>
      <family val="3"/>
    </font>
    <font>
      <b/>
      <sz val="12"/>
      <color indexed="9"/>
      <name val="ＭＳ Ｐゴシック"/>
      <family val="3"/>
    </font>
    <font>
      <sz val="12"/>
      <color indexed="19"/>
      <name val="ＭＳ Ｐゴシック"/>
      <family val="3"/>
    </font>
    <font>
      <sz val="12"/>
      <color indexed="10"/>
      <name val="ＭＳ Ｐゴシック"/>
      <family val="3"/>
    </font>
    <font>
      <sz val="12"/>
      <color indexed="20"/>
      <name val="ＭＳ Ｐゴシック"/>
      <family val="3"/>
    </font>
    <font>
      <b/>
      <sz val="12"/>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color indexed="8"/>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color indexed="8"/>
      </bottom>
    </border>
    <border>
      <left style="thin"/>
      <right style="thin">
        <color indexed="8"/>
      </right>
      <top>
        <color indexed="63"/>
      </top>
      <bottom style="thin"/>
    </border>
    <border>
      <left>
        <color indexed="63"/>
      </left>
      <right style="thin">
        <color indexed="8"/>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color indexed="8"/>
      </bottom>
    </border>
    <border>
      <left>
        <color indexed="63"/>
      </left>
      <right style="thin"/>
      <top style="medium"/>
      <bottom style="thin"/>
    </border>
    <border>
      <left>
        <color indexed="63"/>
      </left>
      <right style="thin"/>
      <top style="thin">
        <color indexed="8"/>
      </top>
      <bottom>
        <color indexed="63"/>
      </bottom>
    </border>
    <border>
      <left style="thin"/>
      <right style="thin"/>
      <top style="medium"/>
      <bottom>
        <color indexed="63"/>
      </bottom>
    </border>
    <border>
      <left style="thin"/>
      <right>
        <color indexed="63"/>
      </right>
      <top style="medium"/>
      <bottom>
        <color indexed="63"/>
      </bottom>
    </border>
    <border>
      <left style="thin">
        <color indexed="8"/>
      </left>
      <right>
        <color indexed="63"/>
      </right>
      <top style="medium"/>
      <bottom>
        <color indexed="63"/>
      </bottom>
    </border>
    <border>
      <left style="thin">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thin"/>
      <right style="thin"/>
      <top style="thin"/>
      <bottom>
        <color indexed="63"/>
      </bottom>
    </border>
    <border>
      <left>
        <color indexed="63"/>
      </left>
      <right>
        <color indexed="63"/>
      </right>
      <top style="thin"/>
      <bottom style="thin"/>
    </border>
    <border>
      <left>
        <color indexed="63"/>
      </left>
      <right style="thin">
        <color indexed="8"/>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bottom>
        <color indexed="63"/>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medium">
        <color indexed="8"/>
      </top>
      <bottom>
        <color indexed="63"/>
      </bottom>
    </border>
    <border>
      <left style="thin"/>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0" fillId="31" borderId="4" applyNumberFormat="0" applyAlignment="0" applyProtection="0"/>
    <xf numFmtId="0" fontId="4" fillId="0" borderId="0">
      <alignment vertical="center"/>
      <protection/>
    </xf>
    <xf numFmtId="0" fontId="17" fillId="0" borderId="0" applyNumberFormat="0" applyFill="0" applyBorder="0" applyAlignment="0" applyProtection="0"/>
    <xf numFmtId="0" fontId="5" fillId="0" borderId="0">
      <alignment/>
      <protection/>
    </xf>
    <xf numFmtId="0" fontId="61" fillId="32" borderId="0" applyNumberFormat="0" applyBorder="0" applyAlignment="0" applyProtection="0"/>
  </cellStyleXfs>
  <cellXfs count="974">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37" fontId="8" fillId="0" borderId="0" xfId="0" applyNumberFormat="1" applyFont="1" applyFill="1" applyBorder="1" applyAlignment="1" applyProtection="1">
      <alignment vertical="center"/>
      <protection/>
    </xf>
    <xf numFmtId="0" fontId="7" fillId="0" borderId="0" xfId="0" applyFont="1" applyBorder="1" applyAlignment="1" applyProtection="1">
      <alignment vertical="top"/>
      <protection/>
    </xf>
    <xf numFmtId="0" fontId="0" fillId="0" borderId="0" xfId="0" applyFont="1" applyBorder="1" applyAlignment="1" applyProtection="1">
      <alignment vertical="top"/>
      <protection/>
    </xf>
    <xf numFmtId="0" fontId="11" fillId="0" borderId="0" xfId="0" applyFont="1" applyBorder="1" applyAlignment="1" applyProtection="1">
      <alignment horizontal="centerContinuous" vertical="top"/>
      <protection/>
    </xf>
    <xf numFmtId="0" fontId="0" fillId="0" borderId="0" xfId="0" applyFont="1" applyBorder="1" applyAlignment="1" applyProtection="1">
      <alignment horizontal="centerContinuous" vertical="top"/>
      <protection/>
    </xf>
    <xf numFmtId="0" fontId="7" fillId="0" borderId="0" xfId="0" applyFont="1" applyBorder="1" applyAlignment="1" applyProtection="1">
      <alignment horizontal="right" vertical="top"/>
      <protection/>
    </xf>
    <xf numFmtId="0" fontId="0" fillId="0" borderId="0" xfId="0" applyFont="1" applyAlignment="1">
      <alignment vertical="top"/>
    </xf>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Continuous" vertical="center"/>
      <protection/>
    </xf>
    <xf numFmtId="0" fontId="8"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Alignment="1">
      <alignment horizontal="center"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center" vertical="center"/>
    </xf>
    <xf numFmtId="189" fontId="14" fillId="0" borderId="12" xfId="0" applyNumberFormat="1" applyFont="1" applyFill="1" applyBorder="1" applyAlignment="1">
      <alignment horizontal="right" vertical="center"/>
    </xf>
    <xf numFmtId="0" fontId="0" fillId="0" borderId="13" xfId="0"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79" fontId="7" fillId="0" borderId="0" xfId="0" applyNumberFormat="1" applyFont="1" applyFill="1" applyAlignment="1">
      <alignment vertical="top"/>
    </xf>
    <xf numFmtId="179" fontId="0" fillId="0" borderId="0" xfId="0" applyNumberFormat="1" applyFont="1" applyFill="1" applyAlignment="1">
      <alignment vertical="top"/>
    </xf>
    <xf numFmtId="179" fontId="7" fillId="0" borderId="0" xfId="0" applyNumberFormat="1" applyFont="1" applyFill="1" applyAlignment="1">
      <alignment horizontal="right" vertical="top"/>
    </xf>
    <xf numFmtId="179" fontId="0" fillId="0" borderId="0" xfId="0" applyNumberFormat="1" applyFont="1" applyFill="1" applyAlignment="1">
      <alignment vertical="center"/>
    </xf>
    <xf numFmtId="179" fontId="0" fillId="0" borderId="14"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4" xfId="0" applyNumberFormat="1" applyFont="1" applyFill="1" applyBorder="1" applyAlignment="1">
      <alignment horizontal="right" vertical="center"/>
    </xf>
    <xf numFmtId="0" fontId="0" fillId="0" borderId="14" xfId="0" applyFont="1" applyBorder="1" applyAlignment="1" applyProtection="1">
      <alignment vertical="center"/>
      <protection/>
    </xf>
    <xf numFmtId="0" fontId="0" fillId="0" borderId="11" xfId="0" applyFont="1" applyFill="1" applyBorder="1" applyAlignment="1" applyProtection="1" quotePrefix="1">
      <alignment horizontal="center" vertical="center"/>
      <protection/>
    </xf>
    <xf numFmtId="0" fontId="8" fillId="0" borderId="11" xfId="0" applyFont="1" applyBorder="1" applyAlignment="1" applyProtection="1" quotePrefix="1">
      <alignment horizontal="center" vertical="center"/>
      <protection/>
    </xf>
    <xf numFmtId="0" fontId="0" fillId="0" borderId="15"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0" fillId="0" borderId="16" xfId="0" applyFont="1" applyBorder="1" applyAlignment="1">
      <alignment horizontal="center" vertical="center"/>
    </xf>
    <xf numFmtId="0" fontId="0" fillId="0" borderId="14" xfId="0" applyFont="1" applyBorder="1" applyAlignment="1">
      <alignment vertical="center"/>
    </xf>
    <xf numFmtId="189" fontId="0" fillId="0" borderId="0" xfId="0" applyNumberFormat="1" applyFont="1" applyAlignment="1">
      <alignment vertical="center"/>
    </xf>
    <xf numFmtId="0" fontId="0" fillId="0" borderId="14" xfId="0" applyFont="1" applyBorder="1" applyAlignment="1" applyProtection="1">
      <alignment horizontal="right" vertical="center"/>
      <protection/>
    </xf>
    <xf numFmtId="196" fontId="0" fillId="0" borderId="13" xfId="0" applyNumberFormat="1" applyFont="1" applyBorder="1" applyAlignment="1">
      <alignment horizontal="right" vertical="center"/>
    </xf>
    <xf numFmtId="189" fontId="0" fillId="0" borderId="13" xfId="0" applyNumberFormat="1" applyFont="1" applyBorder="1" applyAlignment="1">
      <alignment horizontal="right" vertical="center"/>
    </xf>
    <xf numFmtId="0" fontId="0" fillId="0" borderId="13" xfId="0" applyFont="1" applyBorder="1" applyAlignment="1">
      <alignment horizontal="right" vertical="center"/>
    </xf>
    <xf numFmtId="0" fontId="0" fillId="0" borderId="0" xfId="0" applyFont="1" applyFill="1" applyBorder="1" applyAlignment="1" applyProtection="1">
      <alignment horizontal="centerContinuous" vertical="center"/>
      <protection/>
    </xf>
    <xf numFmtId="0" fontId="0" fillId="0" borderId="17" xfId="0" applyFont="1" applyFill="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horizontal="left" vertical="center"/>
      <protection/>
    </xf>
    <xf numFmtId="177" fontId="0" fillId="0" borderId="17" xfId="0" applyNumberFormat="1" applyFont="1" applyFill="1" applyBorder="1" applyAlignment="1" applyProtection="1">
      <alignment horizontal="right" vertical="center"/>
      <protection/>
    </xf>
    <xf numFmtId="177" fontId="0" fillId="0" borderId="17" xfId="0" applyNumberFormat="1" applyFont="1" applyFill="1" applyBorder="1" applyAlignment="1" applyProtection="1">
      <alignment vertical="center"/>
      <protection/>
    </xf>
    <xf numFmtId="177" fontId="0" fillId="0" borderId="17" xfId="0" applyNumberFormat="1" applyFont="1" applyFill="1" applyBorder="1" applyAlignment="1" applyProtection="1">
      <alignment horizontal="left" vertical="center"/>
      <protection/>
    </xf>
    <xf numFmtId="177" fontId="0" fillId="0" borderId="17"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191"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horizontal="right" vertical="center"/>
    </xf>
    <xf numFmtId="198" fontId="0" fillId="0" borderId="0" xfId="0" applyNumberFormat="1" applyFont="1" applyFill="1" applyAlignment="1">
      <alignment vertical="center"/>
    </xf>
    <xf numFmtId="198" fontId="0" fillId="0" borderId="0" xfId="0" applyNumberFormat="1" applyFont="1" applyFill="1" applyAlignment="1">
      <alignment horizontal="left" vertical="center"/>
    </xf>
    <xf numFmtId="198" fontId="0" fillId="0" borderId="0" xfId="0" applyNumberFormat="1" applyFont="1" applyFill="1" applyAlignment="1">
      <alignment horizontal="right" vertical="center"/>
    </xf>
    <xf numFmtId="198" fontId="0" fillId="0" borderId="0" xfId="0" applyNumberFormat="1" applyFont="1" applyFill="1" applyAlignment="1">
      <alignment horizontal="center" vertical="center"/>
    </xf>
    <xf numFmtId="198" fontId="0" fillId="0" borderId="0" xfId="0" applyNumberFormat="1" applyFont="1" applyFill="1" applyBorder="1" applyAlignment="1">
      <alignment horizontal="right" vertical="center"/>
    </xf>
    <xf numFmtId="198" fontId="0" fillId="0" borderId="0" xfId="0" applyNumberFormat="1" applyFont="1" applyFill="1" applyBorder="1" applyAlignment="1">
      <alignment vertical="center"/>
    </xf>
    <xf numFmtId="0" fontId="0" fillId="0" borderId="0" xfId="0" applyAlignment="1">
      <alignment/>
    </xf>
    <xf numFmtId="179" fontId="0" fillId="0" borderId="18" xfId="0" applyNumberFormat="1" applyFont="1" applyFill="1" applyBorder="1" applyAlignment="1">
      <alignment horizontal="center" vertical="center"/>
    </xf>
    <xf numFmtId="0" fontId="0" fillId="0" borderId="19" xfId="0" applyFont="1" applyBorder="1" applyAlignment="1" applyProtection="1">
      <alignment horizontal="center" vertical="center" wrapText="1"/>
      <protection/>
    </xf>
    <xf numFmtId="0" fontId="0" fillId="0" borderId="19" xfId="0" applyBorder="1" applyAlignment="1">
      <alignment horizontal="center" vertical="center"/>
    </xf>
    <xf numFmtId="0" fontId="0" fillId="0" borderId="12" xfId="0" applyFont="1" applyBorder="1" applyAlignment="1" applyProtection="1">
      <alignment horizontal="center" vertical="center"/>
      <protection/>
    </xf>
    <xf numFmtId="0" fontId="0" fillId="0" borderId="13" xfId="0" applyBorder="1" applyAlignment="1">
      <alignment horizontal="distributed" vertical="center"/>
    </xf>
    <xf numFmtId="0" fontId="0" fillId="0" borderId="13" xfId="0" applyBorder="1" applyAlignment="1">
      <alignment/>
    </xf>
    <xf numFmtId="179" fontId="0" fillId="0" borderId="20" xfId="0" applyNumberFormat="1" applyFont="1" applyFill="1" applyBorder="1" applyAlignment="1">
      <alignment horizontal="distributed" vertical="center"/>
    </xf>
    <xf numFmtId="179" fontId="0" fillId="0" borderId="18" xfId="0" applyNumberFormat="1" applyFont="1" applyFill="1" applyBorder="1" applyAlignment="1">
      <alignment horizontal="distributed" vertical="center"/>
    </xf>
    <xf numFmtId="0" fontId="0" fillId="0" borderId="21" xfId="0" applyFont="1" applyBorder="1" applyAlignment="1" applyProtection="1">
      <alignment horizontal="distributed" vertical="center"/>
      <protection/>
    </xf>
    <xf numFmtId="0" fontId="0" fillId="0" borderId="21" xfId="0" applyBorder="1" applyAlignment="1">
      <alignment/>
    </xf>
    <xf numFmtId="0" fontId="0" fillId="0" borderId="22" xfId="0" applyBorder="1" applyAlignment="1">
      <alignment/>
    </xf>
    <xf numFmtId="0" fontId="0" fillId="0" borderId="0" xfId="0" applyBorder="1" applyAlignment="1">
      <alignment horizontal="distributed" vertical="center"/>
    </xf>
    <xf numFmtId="0" fontId="0" fillId="0" borderId="11" xfId="0" applyBorder="1" applyAlignment="1">
      <alignment/>
    </xf>
    <xf numFmtId="0" fontId="0" fillId="0" borderId="15" xfId="0" applyBorder="1" applyAlignment="1">
      <alignment/>
    </xf>
    <xf numFmtId="0" fontId="0" fillId="0" borderId="0" xfId="0" applyFont="1" applyFill="1" applyBorder="1" applyAlignment="1" applyProtection="1" quotePrefix="1">
      <alignment horizontal="distributed" vertical="center"/>
      <protection/>
    </xf>
    <xf numFmtId="0" fontId="9" fillId="0" borderId="0" xfId="0" applyFont="1" applyBorder="1" applyAlignment="1" applyProtection="1">
      <alignment horizontal="distributed" vertical="center"/>
      <protection/>
    </xf>
    <xf numFmtId="0" fontId="0" fillId="0" borderId="14" xfId="0" applyFont="1" applyFill="1" applyBorder="1" applyAlignment="1">
      <alignment vertical="center"/>
    </xf>
    <xf numFmtId="0" fontId="0" fillId="0" borderId="14" xfId="0" applyFont="1" applyFill="1" applyBorder="1" applyAlignment="1">
      <alignment horizontal="left" vertical="center"/>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203" fontId="0" fillId="0" borderId="0" xfId="0" applyNumberFormat="1" applyFont="1" applyFill="1" applyBorder="1" applyAlignment="1" applyProtection="1">
      <alignment horizontal="center" vertical="center"/>
      <protection/>
    </xf>
    <xf numFmtId="202" fontId="0" fillId="0" borderId="17" xfId="0" applyNumberFormat="1" applyFont="1" applyFill="1" applyBorder="1" applyAlignment="1" applyProtection="1">
      <alignment horizontal="left" vertical="center"/>
      <protection/>
    </xf>
    <xf numFmtId="202" fontId="0" fillId="0" borderId="0" xfId="0" applyNumberFormat="1" applyFont="1" applyFill="1" applyBorder="1" applyAlignment="1" applyProtection="1">
      <alignment horizontal="left" vertical="center"/>
      <protection/>
    </xf>
    <xf numFmtId="198" fontId="0" fillId="0" borderId="23" xfId="0" applyNumberFormat="1" applyFont="1" applyFill="1" applyBorder="1" applyAlignment="1">
      <alignment horizontal="right" vertical="center"/>
    </xf>
    <xf numFmtId="178" fontId="0" fillId="0" borderId="0" xfId="0" applyNumberFormat="1" applyFont="1" applyFill="1" applyBorder="1" applyAlignment="1">
      <alignment vertical="center"/>
    </xf>
    <xf numFmtId="184" fontId="0" fillId="0" borderId="0" xfId="0" applyNumberFormat="1" applyFont="1" applyFill="1" applyBorder="1" applyAlignment="1" applyProtection="1">
      <alignment horizontal="left"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21" fillId="0" borderId="11" xfId="0" applyFont="1" applyBorder="1" applyAlignment="1">
      <alignment horizontal="distributed" vertical="center"/>
    </xf>
    <xf numFmtId="0" fontId="0" fillId="0" borderId="11" xfId="0" applyFont="1" applyBorder="1" applyAlignment="1">
      <alignment horizontal="distributed" vertical="center"/>
    </xf>
    <xf numFmtId="199" fontId="0" fillId="0" borderId="0"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15" xfId="0" applyNumberFormat="1" applyFont="1" applyFill="1" applyBorder="1" applyAlignment="1">
      <alignment vertical="center"/>
    </xf>
    <xf numFmtId="0" fontId="0" fillId="0" borderId="24" xfId="0" applyFont="1" applyFill="1" applyBorder="1" applyAlignment="1">
      <alignment horizontal="right" vertical="center"/>
    </xf>
    <xf numFmtId="179" fontId="0" fillId="0" borderId="25" xfId="0" applyNumberFormat="1" applyFont="1" applyFill="1" applyBorder="1" applyAlignment="1">
      <alignment horizontal="distributed" vertical="center"/>
    </xf>
    <xf numFmtId="179" fontId="0" fillId="0" borderId="26" xfId="0" applyNumberFormat="1" applyFont="1" applyFill="1" applyBorder="1" applyAlignment="1">
      <alignment vertical="center"/>
    </xf>
    <xf numFmtId="179" fontId="0" fillId="0" borderId="27" xfId="0" applyNumberFormat="1" applyFont="1" applyFill="1" applyBorder="1" applyAlignment="1">
      <alignment vertical="center"/>
    </xf>
    <xf numFmtId="0" fontId="21" fillId="0" borderId="0" xfId="0" applyFont="1" applyAlignment="1">
      <alignment horizontal="distributed" vertical="center"/>
    </xf>
    <xf numFmtId="0" fontId="0" fillId="0" borderId="28"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1" xfId="0" applyFont="1" applyFill="1" applyBorder="1" applyAlignment="1" applyProtection="1">
      <alignment horizontal="distributed" vertical="center" wrapText="1"/>
      <protection/>
    </xf>
    <xf numFmtId="0" fontId="0" fillId="0" borderId="26" xfId="0" applyFont="1" applyFill="1" applyBorder="1" applyAlignment="1">
      <alignment horizontal="center" vertical="center"/>
    </xf>
    <xf numFmtId="0" fontId="7" fillId="0" borderId="0" xfId="0" applyFont="1" applyFill="1" applyBorder="1" applyAlignment="1">
      <alignment vertical="top"/>
    </xf>
    <xf numFmtId="0" fontId="13" fillId="0" borderId="11" xfId="0" applyFont="1" applyFill="1" applyBorder="1" applyAlignment="1" applyProtection="1">
      <alignment horizontal="distributed" vertical="center"/>
      <protection/>
    </xf>
    <xf numFmtId="179" fontId="0" fillId="0" borderId="25" xfId="0" applyNumberFormat="1" applyFill="1" applyBorder="1" applyAlignment="1">
      <alignment horizontal="distributed" vertical="center"/>
    </xf>
    <xf numFmtId="179" fontId="5" fillId="0" borderId="0" xfId="0" applyNumberFormat="1" applyFont="1" applyAlignment="1">
      <alignment vertical="center"/>
    </xf>
    <xf numFmtId="179" fontId="0" fillId="0" borderId="11" xfId="0" applyNumberFormat="1" applyFont="1" applyFill="1" applyBorder="1" applyAlignment="1">
      <alignment horizontal="left" vertical="center"/>
    </xf>
    <xf numFmtId="179" fontId="7" fillId="0" borderId="0" xfId="61" applyNumberFormat="1" applyFont="1" applyFill="1" applyAlignment="1">
      <alignment vertical="top"/>
      <protection/>
    </xf>
    <xf numFmtId="0" fontId="0" fillId="0" borderId="0" xfId="61" applyFont="1">
      <alignment vertical="center"/>
      <protection/>
    </xf>
    <xf numFmtId="0" fontId="0" fillId="0" borderId="29" xfId="61" applyFont="1" applyBorder="1" applyAlignment="1">
      <alignment horizontal="distributed" vertical="center"/>
      <protection/>
    </xf>
    <xf numFmtId="0" fontId="0" fillId="0" borderId="27" xfId="61" applyFont="1" applyBorder="1" applyAlignment="1">
      <alignment horizontal="distributed" vertical="center"/>
      <protection/>
    </xf>
    <xf numFmtId="179" fontId="0" fillId="0" borderId="0" xfId="61" applyNumberFormat="1" applyFont="1" applyFill="1" applyAlignment="1">
      <alignment vertical="center"/>
      <protection/>
    </xf>
    <xf numFmtId="179" fontId="0" fillId="0" borderId="11" xfId="61" applyNumberFormat="1" applyFont="1" applyFill="1" applyBorder="1" applyAlignment="1">
      <alignment horizontal="center" vertical="center"/>
      <protection/>
    </xf>
    <xf numFmtId="207" fontId="0" fillId="0" borderId="0" xfId="61" applyNumberFormat="1" applyFont="1">
      <alignment vertical="center"/>
      <protection/>
    </xf>
    <xf numFmtId="207" fontId="0" fillId="0" borderId="10" xfId="61" applyNumberFormat="1" applyFont="1" applyBorder="1">
      <alignment vertical="center"/>
      <protection/>
    </xf>
    <xf numFmtId="0" fontId="0" fillId="0" borderId="26" xfId="61" applyFont="1" applyBorder="1">
      <alignment vertical="center"/>
      <protection/>
    </xf>
    <xf numFmtId="179" fontId="0" fillId="0" borderId="11" xfId="61" applyNumberFormat="1" applyFont="1" applyFill="1" applyBorder="1" applyAlignment="1">
      <alignment horizontal="right" vertical="center"/>
      <protection/>
    </xf>
    <xf numFmtId="207" fontId="0" fillId="0" borderId="0" xfId="61" applyNumberFormat="1" applyFont="1" applyBorder="1">
      <alignment vertical="center"/>
      <protection/>
    </xf>
    <xf numFmtId="0" fontId="0" fillId="0" borderId="11" xfId="61" applyFont="1" applyBorder="1" applyAlignment="1">
      <alignment horizontal="right" vertical="center"/>
      <protection/>
    </xf>
    <xf numFmtId="0" fontId="0" fillId="0" borderId="13" xfId="61" applyFont="1" applyBorder="1">
      <alignment vertical="center"/>
      <protection/>
    </xf>
    <xf numFmtId="0" fontId="0" fillId="0" borderId="15" xfId="61" applyFont="1" applyBorder="1" applyAlignment="1">
      <alignment horizontal="right" vertical="center"/>
      <protection/>
    </xf>
    <xf numFmtId="0" fontId="0" fillId="0" borderId="11" xfId="61" applyFont="1" applyBorder="1" applyAlignment="1">
      <alignment horizontal="center" vertical="center"/>
      <protection/>
    </xf>
    <xf numFmtId="179" fontId="0" fillId="0" borderId="13" xfId="61" applyNumberFormat="1" applyFont="1" applyFill="1" applyBorder="1" applyAlignment="1">
      <alignment vertical="center"/>
      <protection/>
    </xf>
    <xf numFmtId="179" fontId="0" fillId="0" borderId="15" xfId="61" applyNumberFormat="1" applyFont="1" applyFill="1" applyBorder="1" applyAlignment="1">
      <alignment horizontal="center" vertical="center"/>
      <protection/>
    </xf>
    <xf numFmtId="207" fontId="0" fillId="0" borderId="27" xfId="61" applyNumberFormat="1" applyFont="1" applyBorder="1">
      <alignment vertical="center"/>
      <protection/>
    </xf>
    <xf numFmtId="207" fontId="0" fillId="0" borderId="13" xfId="61" applyNumberFormat="1" applyFont="1" applyBorder="1">
      <alignment vertical="center"/>
      <protection/>
    </xf>
    <xf numFmtId="0" fontId="0" fillId="0" borderId="20" xfId="61" applyFont="1" applyBorder="1" applyAlignment="1">
      <alignment horizontal="center" vertical="center"/>
      <protection/>
    </xf>
    <xf numFmtId="179" fontId="0" fillId="0" borderId="11" xfId="61" applyNumberFormat="1" applyFont="1" applyFill="1" applyBorder="1" applyAlignment="1">
      <alignment vertical="center"/>
      <protection/>
    </xf>
    <xf numFmtId="179" fontId="0" fillId="0" borderId="11" xfId="61" applyNumberFormat="1" applyFont="1" applyFill="1" applyBorder="1" applyAlignment="1">
      <alignment horizontal="left" vertical="center"/>
      <protection/>
    </xf>
    <xf numFmtId="38" fontId="0" fillId="0" borderId="0" xfId="49" applyFont="1" applyAlignment="1">
      <alignment vertical="center"/>
    </xf>
    <xf numFmtId="0" fontId="0" fillId="0" borderId="11" xfId="61" applyFont="1" applyBorder="1" applyAlignment="1">
      <alignment horizontal="left" vertical="center"/>
      <protection/>
    </xf>
    <xf numFmtId="179" fontId="0" fillId="0" borderId="15" xfId="61" applyNumberFormat="1" applyFont="1" applyFill="1" applyBorder="1" applyAlignment="1">
      <alignment vertical="center"/>
      <protection/>
    </xf>
    <xf numFmtId="0" fontId="0" fillId="0" borderId="27" xfId="61" applyFont="1" applyBorder="1">
      <alignment vertical="center"/>
      <protection/>
    </xf>
    <xf numFmtId="38" fontId="0" fillId="0" borderId="27" xfId="49" applyFont="1" applyBorder="1" applyAlignment="1">
      <alignment vertical="center"/>
    </xf>
    <xf numFmtId="38" fontId="0" fillId="0" borderId="13" xfId="49" applyFont="1" applyBorder="1" applyAlignment="1">
      <alignment vertical="center"/>
    </xf>
    <xf numFmtId="38" fontId="0" fillId="0" borderId="20" xfId="49" applyFont="1" applyBorder="1" applyAlignment="1">
      <alignment horizontal="center" vertical="center"/>
    </xf>
    <xf numFmtId="40" fontId="0" fillId="0" borderId="0" xfId="49" applyNumberFormat="1" applyFont="1" applyAlignment="1">
      <alignment vertical="center"/>
    </xf>
    <xf numFmtId="179" fontId="7" fillId="0" borderId="0" xfId="61" applyNumberFormat="1" applyFont="1" applyFill="1" applyAlignment="1">
      <alignment horizontal="right" vertical="top"/>
      <protection/>
    </xf>
    <xf numFmtId="0" fontId="0" fillId="0" borderId="0" xfId="61" applyFont="1" applyAlignment="1">
      <alignment horizontal="right" vertical="center"/>
      <protection/>
    </xf>
    <xf numFmtId="0" fontId="0" fillId="0" borderId="20" xfId="61" applyFont="1" applyBorder="1" applyAlignment="1">
      <alignment horizontal="center" vertical="distributed" textRotation="255"/>
      <protection/>
    </xf>
    <xf numFmtId="0" fontId="0" fillId="0" borderId="10" xfId="61" applyFont="1" applyBorder="1">
      <alignment vertical="center"/>
      <protection/>
    </xf>
    <xf numFmtId="0" fontId="0" fillId="0" borderId="26" xfId="61" applyFont="1" applyBorder="1" applyAlignment="1">
      <alignment horizontal="left" vertical="center"/>
      <protection/>
    </xf>
    <xf numFmtId="0" fontId="0" fillId="0" borderId="0" xfId="61" applyFont="1" applyBorder="1">
      <alignment vertical="center"/>
      <protection/>
    </xf>
    <xf numFmtId="0" fontId="0" fillId="0" borderId="15" xfId="61" applyFont="1" applyBorder="1">
      <alignment vertical="center"/>
      <protection/>
    </xf>
    <xf numFmtId="189" fontId="14" fillId="0" borderId="12" xfId="49" applyNumberFormat="1" applyFont="1" applyFill="1" applyBorder="1" applyAlignment="1" applyProtection="1">
      <alignment horizontal="right" vertical="center"/>
      <protection/>
    </xf>
    <xf numFmtId="179" fontId="0" fillId="0" borderId="0" xfId="0" applyNumberFormat="1" applyFont="1" applyFill="1" applyBorder="1" applyAlignment="1">
      <alignment horizontal="right" vertical="center"/>
    </xf>
    <xf numFmtId="210" fontId="0" fillId="0" borderId="0" xfId="61" applyNumberFormat="1" applyFont="1">
      <alignment vertical="center"/>
      <protection/>
    </xf>
    <xf numFmtId="209" fontId="0" fillId="0" borderId="0" xfId="49" applyNumberFormat="1" applyFont="1" applyAlignment="1">
      <alignment vertical="center"/>
    </xf>
    <xf numFmtId="209" fontId="0" fillId="0" borderId="0" xfId="61" applyNumberFormat="1" applyFont="1">
      <alignment vertical="center"/>
      <protection/>
    </xf>
    <xf numFmtId="38" fontId="0" fillId="0" borderId="0" xfId="49" applyFont="1" applyAlignment="1">
      <alignment horizontal="right" vertical="center"/>
    </xf>
    <xf numFmtId="212" fontId="0" fillId="0" borderId="0" xfId="0" applyNumberFormat="1" applyFont="1" applyBorder="1" applyAlignment="1" applyProtection="1">
      <alignment horizontal="right" vertical="center"/>
      <protection/>
    </xf>
    <xf numFmtId="213" fontId="0" fillId="0" borderId="0" xfId="0" applyNumberFormat="1" applyFont="1" applyBorder="1" applyAlignment="1" applyProtection="1">
      <alignment horizontal="right" vertical="center"/>
      <protection/>
    </xf>
    <xf numFmtId="18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191" fontId="0" fillId="0" borderId="17"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horizontal="center" vertical="center"/>
      <protection/>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center" vertical="center"/>
      <protection/>
    </xf>
    <xf numFmtId="203" fontId="0" fillId="0" borderId="17" xfId="0" applyNumberFormat="1" applyFont="1" applyFill="1" applyBorder="1" applyAlignment="1" applyProtection="1">
      <alignment horizontal="left" vertical="center"/>
      <protection/>
    </xf>
    <xf numFmtId="203" fontId="0" fillId="0" borderId="0" xfId="0" applyNumberFormat="1" applyFont="1" applyFill="1" applyBorder="1" applyAlignment="1" applyProtection="1">
      <alignment horizontal="left" vertical="center"/>
      <protection/>
    </xf>
    <xf numFmtId="38" fontId="0" fillId="0" borderId="0" xfId="49" applyFont="1" applyFill="1" applyBorder="1" applyAlignment="1" applyProtection="1">
      <alignment horizontal="left" vertical="center"/>
      <protection/>
    </xf>
    <xf numFmtId="177"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horizontal="right" vertical="center"/>
      <protection/>
    </xf>
    <xf numFmtId="1" fontId="0" fillId="0" borderId="17" xfId="0" applyNumberFormat="1" applyFont="1" applyFill="1" applyBorder="1" applyAlignment="1" applyProtection="1">
      <alignment vertical="center"/>
      <protection/>
    </xf>
    <xf numFmtId="1" fontId="0" fillId="0" borderId="0" xfId="0" applyNumberFormat="1" applyFont="1" applyFill="1" applyBorder="1" applyAlignment="1" applyProtection="1">
      <alignment vertical="center"/>
      <protection/>
    </xf>
    <xf numFmtId="0" fontId="8" fillId="0" borderId="0" xfId="0" applyFont="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pplyProtection="1">
      <alignment horizontal="centerContinuous"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1" xfId="0" applyFont="1" applyBorder="1" applyAlignment="1">
      <alignment horizontal="distributed"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3" xfId="0" applyFont="1" applyFill="1" applyBorder="1" applyAlignment="1">
      <alignment horizontal="right" vertical="center"/>
    </xf>
    <xf numFmtId="0" fontId="0" fillId="0" borderId="30" xfId="0" applyFont="1" applyFill="1" applyBorder="1" applyAlignment="1">
      <alignment horizontal="distributed" vertical="center" wrapText="1"/>
    </xf>
    <xf numFmtId="0" fontId="0" fillId="0" borderId="30" xfId="0" applyFont="1" applyFill="1" applyBorder="1" applyAlignment="1">
      <alignment horizontal="center" vertical="center" wrapText="1"/>
    </xf>
    <xf numFmtId="0" fontId="0" fillId="0" borderId="31" xfId="0" applyFont="1" applyFill="1" applyBorder="1" applyAlignment="1" applyProtection="1">
      <alignment horizontal="distributed" vertical="center"/>
      <protection/>
    </xf>
    <xf numFmtId="0" fontId="0" fillId="0" borderId="16"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37" fontId="0" fillId="0" borderId="31" xfId="0" applyNumberFormat="1" applyFont="1" applyFill="1" applyBorder="1" applyAlignment="1" applyProtection="1">
      <alignment vertical="center"/>
      <protection/>
    </xf>
    <xf numFmtId="0" fontId="0" fillId="0" borderId="2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6" xfId="0" applyFont="1" applyFill="1" applyBorder="1" applyAlignment="1">
      <alignment vertical="center"/>
    </xf>
    <xf numFmtId="190" fontId="0" fillId="0" borderId="0" xfId="0" applyNumberFormat="1" applyFont="1" applyFill="1" applyBorder="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 vertical="center" wrapText="1"/>
      <protection/>
    </xf>
    <xf numFmtId="189" fontId="0" fillId="0" borderId="0" xfId="0" applyNumberFormat="1" applyFont="1" applyFill="1" applyBorder="1" applyAlignment="1" applyProtection="1">
      <alignment horizontal="right" vertical="center" wrapText="1"/>
      <protection/>
    </xf>
    <xf numFmtId="0" fontId="0" fillId="0" borderId="15" xfId="0" applyFont="1" applyFill="1" applyBorder="1" applyAlignment="1">
      <alignment horizontal="center" vertical="center"/>
    </xf>
    <xf numFmtId="190" fontId="0" fillId="0" borderId="13" xfId="0" applyNumberFormat="1"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26" xfId="0" applyFont="1" applyFill="1" applyBorder="1" applyAlignment="1">
      <alignment horizontal="center" vertical="center"/>
    </xf>
    <xf numFmtId="190" fontId="0" fillId="0" borderId="0" xfId="0" applyNumberFormat="1" applyFont="1" applyFill="1" applyAlignment="1">
      <alignment vertical="center"/>
    </xf>
    <xf numFmtId="190" fontId="0" fillId="0" borderId="13" xfId="0" applyNumberFormat="1" applyFont="1" applyFill="1" applyBorder="1" applyAlignment="1">
      <alignment horizontal="center" vertical="center"/>
    </xf>
    <xf numFmtId="189" fontId="0" fillId="0" borderId="16" xfId="0" applyNumberFormat="1" applyFont="1" applyFill="1" applyBorder="1" applyAlignment="1" applyProtection="1">
      <alignment horizontal="right" vertical="center"/>
      <protection/>
    </xf>
    <xf numFmtId="189" fontId="0" fillId="0" borderId="31" xfId="0" applyNumberFormat="1" applyFont="1" applyFill="1" applyBorder="1" applyAlignment="1" applyProtection="1">
      <alignment horizontal="right" vertical="center"/>
      <protection/>
    </xf>
    <xf numFmtId="189" fontId="0" fillId="0" borderId="13" xfId="0" applyNumberFormat="1" applyFont="1" applyFill="1" applyBorder="1" applyAlignment="1">
      <alignment horizontal="right" vertical="center"/>
    </xf>
    <xf numFmtId="0" fontId="0" fillId="0" borderId="0" xfId="0" applyFont="1" applyFill="1" applyBorder="1" applyAlignment="1" applyProtection="1">
      <alignment horizontal="left" vertical="center"/>
      <protection/>
    </xf>
    <xf numFmtId="38" fontId="14" fillId="0" borderId="13" xfId="49" applyFont="1" applyFill="1" applyBorder="1" applyAlignment="1" applyProtection="1">
      <alignment vertical="center"/>
      <protection/>
    </xf>
    <xf numFmtId="189" fontId="14" fillId="0" borderId="12" xfId="0" applyNumberFormat="1" applyFont="1" applyFill="1" applyBorder="1" applyAlignment="1" applyProtection="1">
      <alignment horizontal="right" vertical="center"/>
      <protection/>
    </xf>
    <xf numFmtId="189" fontId="14" fillId="0" borderId="13" xfId="49" applyNumberFormat="1" applyFont="1" applyFill="1" applyBorder="1" applyAlignment="1" applyProtection="1">
      <alignment horizontal="right" vertical="center"/>
      <protection/>
    </xf>
    <xf numFmtId="0" fontId="0" fillId="0" borderId="32" xfId="0" applyFont="1" applyFill="1" applyBorder="1" applyAlignment="1" applyProtection="1">
      <alignment horizontal="distributed" vertical="center"/>
      <protection/>
    </xf>
    <xf numFmtId="188"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applyProtection="1">
      <alignment horizontal="right" vertical="center"/>
      <protection/>
    </xf>
    <xf numFmtId="188" fontId="0" fillId="0" borderId="0" xfId="49" applyNumberFormat="1" applyFont="1" applyFill="1" applyBorder="1" applyAlignment="1" applyProtection="1">
      <alignment horizontal="right" vertical="center"/>
      <protection/>
    </xf>
    <xf numFmtId="188" fontId="0" fillId="0" borderId="23" xfId="0" applyNumberFormat="1" applyFont="1" applyFill="1" applyBorder="1" applyAlignment="1">
      <alignment vertical="center"/>
    </xf>
    <xf numFmtId="188" fontId="0" fillId="0" borderId="0" xfId="49" applyNumberFormat="1" applyFont="1" applyFill="1" applyBorder="1" applyAlignment="1">
      <alignment vertical="center"/>
    </xf>
    <xf numFmtId="188" fontId="0" fillId="0" borderId="12" xfId="0" applyNumberFormat="1" applyFont="1" applyFill="1" applyBorder="1" applyAlignment="1" applyProtection="1">
      <alignment vertical="center"/>
      <protection/>
    </xf>
    <xf numFmtId="188" fontId="0" fillId="0" borderId="0" xfId="0" applyNumberFormat="1" applyFont="1" applyFill="1" applyBorder="1" applyAlignment="1" applyProtection="1">
      <alignment vertical="center"/>
      <protection/>
    </xf>
    <xf numFmtId="188" fontId="0" fillId="0" borderId="12" xfId="0" applyNumberFormat="1" applyFont="1" applyFill="1" applyBorder="1" applyAlignment="1" applyProtection="1">
      <alignment horizontal="right" vertical="center"/>
      <protection/>
    </xf>
    <xf numFmtId="188" fontId="0" fillId="0" borderId="12" xfId="49" applyNumberFormat="1" applyFont="1" applyFill="1" applyBorder="1" applyAlignment="1" applyProtection="1">
      <alignment horizontal="right" vertical="center"/>
      <protection/>
    </xf>
    <xf numFmtId="0" fontId="25" fillId="0" borderId="0" xfId="0" applyFont="1" applyAlignment="1">
      <alignment horizontal="distributed" vertical="center"/>
    </xf>
    <xf numFmtId="188" fontId="13" fillId="0" borderId="12"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0" fontId="0" fillId="0" borderId="33" xfId="0" applyFont="1" applyFill="1" applyBorder="1" applyAlignment="1" applyProtection="1">
      <alignment horizontal="distributed" vertical="center"/>
      <protection/>
    </xf>
    <xf numFmtId="188" fontId="13" fillId="0" borderId="0" xfId="0" applyNumberFormat="1" applyFont="1" applyFill="1" applyBorder="1" applyAlignment="1" applyProtection="1">
      <alignment horizontal="right" vertical="center"/>
      <protection/>
    </xf>
    <xf numFmtId="188" fontId="0" fillId="0" borderId="0" xfId="49" applyNumberFormat="1" applyFont="1" applyFill="1" applyBorder="1" applyAlignment="1">
      <alignment horizontal="right" vertical="center"/>
    </xf>
    <xf numFmtId="209" fontId="27" fillId="0" borderId="12" xfId="0" applyNumberFormat="1" applyFont="1" applyFill="1" applyBorder="1" applyAlignment="1" applyProtection="1">
      <alignment horizontal="right" vertical="center"/>
      <protection/>
    </xf>
    <xf numFmtId="188" fontId="8" fillId="0" borderId="0" xfId="0" applyNumberFormat="1" applyFont="1" applyFill="1" applyAlignment="1">
      <alignment horizontal="right" vertical="center"/>
    </xf>
    <xf numFmtId="188" fontId="0" fillId="0" borderId="0" xfId="0" applyNumberFormat="1" applyFont="1" applyFill="1" applyAlignment="1">
      <alignment horizontal="right" vertical="center"/>
    </xf>
    <xf numFmtId="188" fontId="0" fillId="0" borderId="0" xfId="49" applyNumberFormat="1" applyFont="1" applyFill="1" applyAlignment="1">
      <alignment horizontal="right" vertical="center"/>
    </xf>
    <xf numFmtId="188" fontId="13" fillId="0" borderId="0" xfId="0" applyNumberFormat="1" applyFont="1" applyFill="1" applyAlignment="1">
      <alignment horizontal="right" vertical="center"/>
    </xf>
    <xf numFmtId="188" fontId="13" fillId="0" borderId="0" xfId="0" applyNumberFormat="1" applyFont="1" applyFill="1" applyBorder="1" applyAlignment="1">
      <alignment horizontal="right" vertical="center"/>
    </xf>
    <xf numFmtId="0" fontId="25" fillId="0" borderId="11" xfId="0" applyFont="1" applyBorder="1" applyAlignment="1">
      <alignment horizontal="distributed" vertical="center"/>
    </xf>
    <xf numFmtId="188" fontId="13" fillId="0" borderId="0"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188" fontId="0" fillId="0" borderId="23" xfId="0" applyNumberFormat="1" applyFont="1" applyFill="1" applyBorder="1" applyAlignment="1">
      <alignment horizontal="right" vertical="center"/>
    </xf>
    <xf numFmtId="188" fontId="0" fillId="0" borderId="27" xfId="0" applyNumberFormat="1" applyFont="1" applyFill="1" applyBorder="1" applyAlignment="1">
      <alignment horizontal="right" vertical="center"/>
    </xf>
    <xf numFmtId="188" fontId="0" fillId="0" borderId="13" xfId="0" applyNumberFormat="1" applyFont="1" applyFill="1" applyBorder="1" applyAlignment="1">
      <alignment horizontal="right" vertical="center"/>
    </xf>
    <xf numFmtId="0" fontId="0" fillId="0" borderId="35" xfId="0" applyFont="1" applyFill="1" applyBorder="1" applyAlignment="1">
      <alignment horizontal="distributed" vertical="center"/>
    </xf>
    <xf numFmtId="188" fontId="13" fillId="0" borderId="23"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left" vertical="center"/>
      <protection/>
    </xf>
    <xf numFmtId="188" fontId="0" fillId="0" borderId="13"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horizontal="right" vertical="center"/>
      <protection/>
    </xf>
    <xf numFmtId="215" fontId="0" fillId="0" borderId="0" xfId="0" applyNumberFormat="1" applyFont="1" applyFill="1" applyBorder="1" applyAlignment="1">
      <alignment horizontal="right" vertical="center"/>
    </xf>
    <xf numFmtId="215" fontId="0" fillId="0" borderId="0" xfId="49" applyNumberFormat="1" applyFont="1" applyFill="1" applyBorder="1" applyAlignment="1" applyProtection="1">
      <alignment horizontal="right" vertical="center"/>
      <protection/>
    </xf>
    <xf numFmtId="215" fontId="0" fillId="0" borderId="13" xfId="0" applyNumberFormat="1" applyFont="1" applyFill="1" applyBorder="1" applyAlignment="1" applyProtection="1">
      <alignment horizontal="right" vertical="center"/>
      <protection/>
    </xf>
    <xf numFmtId="215" fontId="13"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36"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shrinkToFit="1"/>
    </xf>
    <xf numFmtId="0" fontId="0" fillId="0" borderId="11" xfId="0" applyFont="1" applyFill="1" applyBorder="1" applyAlignment="1" applyProtection="1">
      <alignment horizontal="distributed" vertical="center" shrinkToFit="1"/>
      <protection/>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Border="1" applyAlignment="1">
      <alignment vertical="center"/>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34" xfId="0" applyFont="1" applyBorder="1" applyAlignment="1">
      <alignment horizontal="distributed" vertical="center"/>
    </xf>
    <xf numFmtId="0" fontId="0" fillId="0" borderId="37" xfId="0" applyFont="1" applyBorder="1" applyAlignment="1">
      <alignment horizontal="distributed"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Fill="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horizontal="right" vertical="center"/>
    </xf>
    <xf numFmtId="0" fontId="0" fillId="0" borderId="36" xfId="0" applyFont="1" applyFill="1" applyBorder="1" applyAlignment="1" applyProtection="1">
      <alignment horizontal="distributed" vertical="center"/>
      <protection/>
    </xf>
    <xf numFmtId="0" fontId="0" fillId="0" borderId="27" xfId="0" applyFont="1" applyBorder="1" applyAlignment="1">
      <alignment vertical="center"/>
    </xf>
    <xf numFmtId="0" fontId="0" fillId="0" borderId="13" xfId="0" applyFont="1" applyBorder="1" applyAlignment="1">
      <alignment vertical="center"/>
    </xf>
    <xf numFmtId="37" fontId="0" fillId="0" borderId="0" xfId="0" applyNumberFormat="1" applyFont="1" applyFill="1" applyBorder="1" applyAlignment="1" applyProtection="1">
      <alignment vertical="center"/>
      <protection/>
    </xf>
    <xf numFmtId="0" fontId="0" fillId="0" borderId="13" xfId="0" applyFont="1" applyBorder="1" applyAlignment="1">
      <alignment horizontal="right" vertical="center"/>
    </xf>
    <xf numFmtId="206" fontId="0" fillId="0" borderId="13" xfId="0" applyNumberFormat="1" applyFont="1" applyBorder="1" applyAlignment="1">
      <alignment horizontal="right" vertical="center"/>
    </xf>
    <xf numFmtId="0" fontId="0" fillId="0" borderId="26" xfId="0" applyFont="1" applyBorder="1" applyAlignment="1">
      <alignment horizontal="distributed" vertical="center"/>
    </xf>
    <xf numFmtId="0" fontId="0" fillId="0" borderId="11" xfId="0" applyFont="1" applyBorder="1" applyAlignment="1">
      <alignment horizontal="distributed" vertical="center"/>
    </xf>
    <xf numFmtId="0" fontId="0" fillId="0" borderId="15" xfId="0" applyFont="1" applyBorder="1" applyAlignment="1">
      <alignment horizontal="distributed" vertical="center"/>
    </xf>
    <xf numFmtId="188" fontId="0" fillId="0" borderId="23" xfId="0" applyNumberFormat="1" applyFont="1" applyBorder="1" applyAlignment="1">
      <alignment vertical="center"/>
    </xf>
    <xf numFmtId="188" fontId="0" fillId="0" borderId="0" xfId="0" applyNumberFormat="1" applyFont="1" applyBorder="1" applyAlignment="1">
      <alignment horizontal="right" vertical="center"/>
    </xf>
    <xf numFmtId="188" fontId="0" fillId="0" borderId="0" xfId="0" applyNumberFormat="1" applyFont="1" applyAlignment="1">
      <alignment horizontal="right" vertical="center"/>
    </xf>
    <xf numFmtId="188" fontId="0" fillId="0" borderId="23" xfId="0" applyNumberFormat="1" applyFont="1" applyBorder="1" applyAlignment="1">
      <alignment horizontal="right" vertical="center"/>
    </xf>
    <xf numFmtId="216" fontId="0" fillId="0" borderId="0" xfId="0" applyNumberFormat="1" applyFont="1" applyBorder="1" applyAlignment="1">
      <alignment vertical="center"/>
    </xf>
    <xf numFmtId="216" fontId="0" fillId="0" borderId="0" xfId="0" applyNumberFormat="1" applyFont="1" applyBorder="1" applyAlignment="1">
      <alignment horizontal="right" vertical="center"/>
    </xf>
    <xf numFmtId="216" fontId="0" fillId="0" borderId="0" xfId="0" applyNumberFormat="1" applyFont="1" applyAlignment="1">
      <alignment horizontal="right" vertical="center"/>
    </xf>
    <xf numFmtId="0" fontId="0" fillId="0" borderId="28" xfId="0" applyFont="1" applyBorder="1" applyAlignment="1">
      <alignment horizontal="distributed" vertical="center"/>
    </xf>
    <xf numFmtId="188" fontId="0" fillId="0" borderId="0" xfId="0" applyNumberFormat="1" applyFont="1" applyAlignment="1">
      <alignment vertical="center"/>
    </xf>
    <xf numFmtId="188" fontId="0" fillId="0" borderId="0" xfId="49" applyNumberFormat="1" applyFont="1" applyAlignment="1">
      <alignment horizontal="right" vertical="center"/>
    </xf>
    <xf numFmtId="188" fontId="13" fillId="0" borderId="0" xfId="0" applyNumberFormat="1" applyFont="1" applyAlignment="1">
      <alignment horizontal="right" vertical="center"/>
    </xf>
    <xf numFmtId="188" fontId="13" fillId="0" borderId="0" xfId="0" applyNumberFormat="1" applyFont="1" applyBorder="1" applyAlignment="1">
      <alignment horizontal="right" vertical="center"/>
    </xf>
    <xf numFmtId="216" fontId="13" fillId="0" borderId="0" xfId="49" applyNumberFormat="1" applyFont="1" applyBorder="1" applyAlignment="1">
      <alignment horizontal="right" vertical="center"/>
    </xf>
    <xf numFmtId="216" fontId="13" fillId="0" borderId="0" xfId="0" applyNumberFormat="1" applyFont="1" applyBorder="1" applyAlignment="1">
      <alignment horizontal="right" vertical="center"/>
    </xf>
    <xf numFmtId="216" fontId="13" fillId="0" borderId="0" xfId="0" applyNumberFormat="1" applyFont="1" applyAlignment="1">
      <alignment horizontal="right" vertical="center"/>
    </xf>
    <xf numFmtId="0" fontId="0" fillId="0" borderId="20" xfId="0" applyFont="1" applyBorder="1" applyAlignment="1">
      <alignment horizontal="distributed" vertical="center"/>
    </xf>
    <xf numFmtId="0" fontId="0" fillId="0" borderId="18" xfId="0" applyFont="1" applyBorder="1" applyAlignment="1">
      <alignment horizontal="distributed" vertical="center"/>
    </xf>
    <xf numFmtId="0" fontId="13" fillId="0" borderId="11" xfId="0" applyFont="1" applyBorder="1" applyAlignment="1">
      <alignment horizontal="distributed" vertical="center"/>
    </xf>
    <xf numFmtId="188" fontId="13" fillId="0" borderId="0" xfId="49" applyNumberFormat="1" applyFont="1" applyAlignment="1">
      <alignment horizontal="right" vertical="center"/>
    </xf>
    <xf numFmtId="188" fontId="13" fillId="0" borderId="23" xfId="0" applyNumberFormat="1" applyFont="1" applyBorder="1" applyAlignment="1">
      <alignment horizontal="right" vertical="center"/>
    </xf>
    <xf numFmtId="179" fontId="0" fillId="0" borderId="20" xfId="0" applyNumberFormat="1" applyFont="1" applyFill="1" applyBorder="1" applyAlignment="1">
      <alignment horizontal="distributed" vertical="center"/>
    </xf>
    <xf numFmtId="0" fontId="8" fillId="0" borderId="0" xfId="0" applyFont="1" applyFill="1" applyBorder="1" applyAlignment="1" applyProtection="1">
      <alignment horizontal="center" vertical="center"/>
      <protection/>
    </xf>
    <xf numFmtId="179" fontId="0" fillId="0" borderId="0" xfId="0" applyNumberFormat="1" applyFont="1" applyFill="1" applyAlignment="1">
      <alignment horizontal="center" vertical="center"/>
    </xf>
    <xf numFmtId="179" fontId="0" fillId="0" borderId="14" xfId="0" applyNumberFormat="1" applyFont="1" applyFill="1" applyBorder="1" applyAlignment="1">
      <alignment vertical="center"/>
    </xf>
    <xf numFmtId="0" fontId="0" fillId="0" borderId="26" xfId="0" applyFont="1" applyBorder="1" applyAlignment="1">
      <alignment horizontal="distributed" vertical="center"/>
    </xf>
    <xf numFmtId="179" fontId="0" fillId="0" borderId="0" xfId="0" applyNumberFormat="1" applyFont="1" applyFill="1" applyAlignment="1">
      <alignment horizontal="right" vertical="center"/>
    </xf>
    <xf numFmtId="179" fontId="0" fillId="0" borderId="0" xfId="0" applyNumberFormat="1" applyFont="1" applyFill="1" applyAlignment="1">
      <alignment vertical="center"/>
    </xf>
    <xf numFmtId="179" fontId="0" fillId="0" borderId="13" xfId="0" applyNumberFormat="1" applyFont="1" applyFill="1" applyBorder="1" applyAlignment="1">
      <alignment horizontal="right" vertical="center"/>
    </xf>
    <xf numFmtId="179" fontId="0" fillId="0" borderId="30" xfId="0" applyNumberFormat="1" applyFont="1" applyFill="1" applyBorder="1" applyAlignment="1">
      <alignment horizontal="center" vertical="center"/>
    </xf>
    <xf numFmtId="179" fontId="0" fillId="0" borderId="23"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textRotation="255"/>
    </xf>
    <xf numFmtId="179" fontId="0" fillId="0" borderId="23" xfId="0" applyNumberFormat="1" applyFont="1" applyFill="1" applyBorder="1" applyAlignment="1">
      <alignment horizontal="center" vertical="center" textRotation="255"/>
    </xf>
    <xf numFmtId="179" fontId="0" fillId="0" borderId="27" xfId="0" applyNumberFormat="1" applyFont="1" applyFill="1" applyBorder="1" applyAlignment="1">
      <alignment horizontal="center" vertical="center"/>
    </xf>
    <xf numFmtId="0" fontId="0" fillId="0" borderId="0" xfId="0" applyFont="1" applyBorder="1" applyAlignment="1">
      <alignment horizontal="distributed" vertical="center"/>
    </xf>
    <xf numFmtId="179" fontId="0" fillId="0" borderId="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0" xfId="0" applyNumberFormat="1" applyFont="1" applyFill="1" applyBorder="1" applyAlignment="1">
      <alignment vertical="center"/>
    </xf>
    <xf numFmtId="179" fontId="0" fillId="0" borderId="30" xfId="0" applyNumberFormat="1" applyFont="1" applyFill="1" applyBorder="1" applyAlignment="1" quotePrefix="1">
      <alignment horizontal="center" vertical="center"/>
    </xf>
    <xf numFmtId="179" fontId="0" fillId="0" borderId="29" xfId="0" applyNumberFormat="1" applyFont="1" applyFill="1" applyBorder="1" applyAlignment="1" quotePrefix="1">
      <alignment horizontal="center" vertical="center"/>
    </xf>
    <xf numFmtId="179" fontId="0" fillId="0" borderId="23" xfId="0" applyNumberFormat="1" applyFont="1" applyFill="1" applyBorder="1" applyAlignment="1" quotePrefix="1">
      <alignment horizontal="center" vertical="center"/>
    </xf>
    <xf numFmtId="0" fontId="25" fillId="0" borderId="15" xfId="0" applyFont="1" applyBorder="1" applyAlignment="1">
      <alignment horizontal="distributed" vertical="center"/>
    </xf>
    <xf numFmtId="188" fontId="13" fillId="0" borderId="27" xfId="0" applyNumberFormat="1" applyFont="1" applyFill="1" applyBorder="1" applyAlignment="1">
      <alignment horizontal="right" vertical="center"/>
    </xf>
    <xf numFmtId="188" fontId="13" fillId="0" borderId="13" xfId="0" applyNumberFormat="1" applyFont="1" applyFill="1" applyBorder="1" applyAlignment="1">
      <alignment horizontal="right" vertical="center"/>
    </xf>
    <xf numFmtId="188" fontId="0" fillId="0" borderId="0" xfId="0" applyNumberFormat="1" applyFont="1" applyBorder="1" applyAlignment="1">
      <alignment vertical="center"/>
    </xf>
    <xf numFmtId="188" fontId="0" fillId="0" borderId="0" xfId="0" applyNumberFormat="1" applyFont="1" applyFill="1" applyBorder="1" applyAlignment="1">
      <alignment vertical="center"/>
    </xf>
    <xf numFmtId="188" fontId="0" fillId="0" borderId="0" xfId="0" applyNumberFormat="1" applyFont="1" applyBorder="1" applyAlignment="1">
      <alignment vertical="center"/>
    </xf>
    <xf numFmtId="188" fontId="0" fillId="0" borderId="0"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88" fontId="0" fillId="0" borderId="13" xfId="0" applyNumberFormat="1" applyFont="1" applyBorder="1" applyAlignment="1">
      <alignment horizontal="right" vertical="center"/>
    </xf>
    <xf numFmtId="179" fontId="13" fillId="0" borderId="0" xfId="0" applyNumberFormat="1" applyFont="1" applyFill="1" applyAlignment="1">
      <alignment horizontal="right" vertical="center"/>
    </xf>
    <xf numFmtId="0" fontId="9" fillId="0" borderId="0" xfId="0" applyFont="1" applyFill="1" applyAlignment="1">
      <alignment vertical="center"/>
    </xf>
    <xf numFmtId="179" fontId="5" fillId="0" borderId="0" xfId="0" applyNumberFormat="1" applyFont="1" applyFill="1" applyAlignment="1">
      <alignment vertical="center"/>
    </xf>
    <xf numFmtId="188" fontId="0" fillId="0" borderId="0" xfId="0" applyNumberFormat="1" applyFont="1" applyFill="1" applyAlignment="1">
      <alignment horizontal="right" vertical="center"/>
    </xf>
    <xf numFmtId="188" fontId="0" fillId="0" borderId="0" xfId="0" applyNumberFormat="1" applyFont="1" applyFill="1" applyAlignment="1">
      <alignment vertical="center"/>
    </xf>
    <xf numFmtId="188" fontId="13" fillId="0" borderId="0" xfId="0" applyNumberFormat="1" applyFont="1" applyFill="1" applyAlignment="1">
      <alignment vertical="center"/>
    </xf>
    <xf numFmtId="217" fontId="0" fillId="0" borderId="0" xfId="0" applyNumberFormat="1" applyFont="1" applyFill="1" applyBorder="1" applyAlignment="1">
      <alignment horizontal="right" vertical="center"/>
    </xf>
    <xf numFmtId="217" fontId="0" fillId="0" borderId="0" xfId="0" applyNumberFormat="1" applyFill="1" applyBorder="1" applyAlignment="1">
      <alignment horizontal="right" vertical="center"/>
    </xf>
    <xf numFmtId="216" fontId="13" fillId="0" borderId="0"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179" fontId="0" fillId="0" borderId="18" xfId="0" applyNumberFormat="1" applyFont="1" applyFill="1" applyBorder="1" applyAlignment="1">
      <alignment horizontal="distributed" vertical="center"/>
    </xf>
    <xf numFmtId="216" fontId="0" fillId="0" borderId="0" xfId="0" applyNumberFormat="1" applyFont="1" applyFill="1" applyAlignment="1">
      <alignment vertical="center"/>
    </xf>
    <xf numFmtId="188" fontId="0" fillId="0" borderId="0" xfId="61" applyNumberFormat="1" applyFont="1">
      <alignment vertical="center"/>
      <protection/>
    </xf>
    <xf numFmtId="188" fontId="0" fillId="0" borderId="0" xfId="49" applyNumberFormat="1" applyFont="1" applyAlignment="1">
      <alignment vertical="center"/>
    </xf>
    <xf numFmtId="217" fontId="0" fillId="0" borderId="0" xfId="61" applyNumberFormat="1" applyFont="1">
      <alignment vertical="center"/>
      <protection/>
    </xf>
    <xf numFmtId="0" fontId="0" fillId="0" borderId="0" xfId="61" applyFont="1">
      <alignment vertical="center"/>
      <protection/>
    </xf>
    <xf numFmtId="0" fontId="0" fillId="0" borderId="29" xfId="61" applyFont="1" applyBorder="1" applyAlignment="1">
      <alignment horizontal="distributed" vertical="center" wrapText="1"/>
      <protection/>
    </xf>
    <xf numFmtId="38" fontId="0" fillId="0" borderId="20" xfId="49" applyFont="1" applyBorder="1" applyAlignment="1">
      <alignment horizontal="distributed" vertical="center"/>
    </xf>
    <xf numFmtId="38" fontId="0" fillId="0" borderId="20" xfId="49" applyFont="1" applyBorder="1" applyAlignment="1">
      <alignment horizontal="distributed" vertical="center"/>
    </xf>
    <xf numFmtId="0" fontId="0" fillId="0" borderId="11" xfId="61" applyFont="1" applyBorder="1" applyAlignment="1">
      <alignment horizontal="center" vertical="center"/>
      <protection/>
    </xf>
    <xf numFmtId="218" fontId="0" fillId="0" borderId="0" xfId="49" applyNumberFormat="1" applyFont="1" applyAlignment="1">
      <alignment vertical="center"/>
    </xf>
    <xf numFmtId="219" fontId="0" fillId="0" borderId="0" xfId="61" applyNumberFormat="1" applyFont="1">
      <alignment vertical="center"/>
      <protection/>
    </xf>
    <xf numFmtId="188" fontId="0" fillId="0" borderId="0" xfId="49" applyNumberFormat="1" applyFont="1" applyAlignment="1">
      <alignment horizontal="right" vertical="center"/>
    </xf>
    <xf numFmtId="219" fontId="0" fillId="0" borderId="0" xfId="49" applyNumberFormat="1" applyFont="1" applyAlignment="1">
      <alignment vertical="center"/>
    </xf>
    <xf numFmtId="219" fontId="0" fillId="0" borderId="0" xfId="61" applyNumberFormat="1" applyFont="1" applyAlignment="1">
      <alignment horizontal="right" vertical="center"/>
      <protection/>
    </xf>
    <xf numFmtId="188" fontId="0" fillId="0" borderId="0" xfId="61" applyNumberFormat="1" applyFont="1" applyAlignment="1">
      <alignment horizontal="right" vertical="center"/>
      <protection/>
    </xf>
    <xf numFmtId="0" fontId="7" fillId="0" borderId="0" xfId="61" applyFont="1" applyAlignment="1">
      <alignment horizontal="right" vertical="top"/>
      <protection/>
    </xf>
    <xf numFmtId="219" fontId="0" fillId="0" borderId="0" xfId="49" applyNumberFormat="1" applyFont="1" applyAlignment="1">
      <alignment horizontal="right" vertical="center"/>
    </xf>
    <xf numFmtId="0" fontId="0" fillId="0" borderId="20" xfId="61" applyFont="1" applyBorder="1" applyAlignment="1">
      <alignment horizontal="center" vertical="distributed" textRotation="255"/>
      <protection/>
    </xf>
    <xf numFmtId="219" fontId="0" fillId="0" borderId="0" xfId="49" applyNumberFormat="1" applyFont="1" applyAlignment="1">
      <alignment horizontal="right" vertical="center"/>
    </xf>
    <xf numFmtId="0" fontId="0" fillId="0" borderId="11" xfId="61" applyFont="1" applyBorder="1" applyAlignment="1">
      <alignment horizontal="left" vertical="center"/>
      <protection/>
    </xf>
    <xf numFmtId="0" fontId="0" fillId="0" borderId="11" xfId="61" applyFont="1" applyBorder="1" applyAlignment="1" quotePrefix="1">
      <alignment horizontal="left" vertical="center"/>
      <protection/>
    </xf>
    <xf numFmtId="188" fontId="13" fillId="0" borderId="23" xfId="0" applyNumberFormat="1" applyFont="1" applyFill="1" applyBorder="1" applyAlignment="1">
      <alignment horizontal="right" vertical="center"/>
    </xf>
    <xf numFmtId="198" fontId="0" fillId="0" borderId="0" xfId="0" applyNumberFormat="1" applyFont="1" applyFill="1" applyBorder="1" applyAlignment="1">
      <alignment horizontal="right" vertical="center"/>
    </xf>
    <xf numFmtId="199"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13" xfId="0" applyBorder="1" applyAlignment="1">
      <alignment/>
    </xf>
    <xf numFmtId="0" fontId="0" fillId="0" borderId="15" xfId="0" applyBorder="1" applyAlignment="1">
      <alignment/>
    </xf>
    <xf numFmtId="0" fontId="0" fillId="0" borderId="14" xfId="0" applyFont="1" applyBorder="1" applyAlignment="1">
      <alignment horizontal="right" vertical="center"/>
    </xf>
    <xf numFmtId="0" fontId="11" fillId="0" borderId="0" xfId="0" applyFont="1" applyBorder="1" applyAlignment="1" applyProtection="1">
      <alignment vertical="center"/>
      <protection/>
    </xf>
    <xf numFmtId="188" fontId="0" fillId="0" borderId="17" xfId="0" applyNumberFormat="1" applyFont="1" applyBorder="1" applyAlignment="1" applyProtection="1">
      <alignment horizontal="right" vertical="center"/>
      <protection/>
    </xf>
    <xf numFmtId="188" fontId="0" fillId="0" borderId="10" xfId="0" applyNumberFormat="1" applyFont="1" applyBorder="1" applyAlignment="1" applyProtection="1">
      <alignment horizontal="right" vertical="center"/>
      <protection/>
    </xf>
    <xf numFmtId="188" fontId="0" fillId="0" borderId="0" xfId="0" applyNumberFormat="1" applyFont="1" applyBorder="1" applyAlignment="1" applyProtection="1">
      <alignment horizontal="right" vertical="center"/>
      <protection/>
    </xf>
    <xf numFmtId="188" fontId="0" fillId="0" borderId="0" xfId="0" applyNumberFormat="1" applyFont="1" applyBorder="1" applyAlignment="1" applyProtection="1">
      <alignment vertical="center"/>
      <protection/>
    </xf>
    <xf numFmtId="188" fontId="0" fillId="0" borderId="31" xfId="0" applyNumberFormat="1" applyFont="1" applyBorder="1" applyAlignment="1" applyProtection="1">
      <alignment horizontal="right" vertical="center"/>
      <protection/>
    </xf>
    <xf numFmtId="0" fontId="0" fillId="0" borderId="0" xfId="0" applyFont="1" applyBorder="1" applyAlignment="1" applyProtection="1">
      <alignment vertical="center"/>
      <protection/>
    </xf>
    <xf numFmtId="0" fontId="13" fillId="0" borderId="11" xfId="0" applyFont="1" applyFill="1" applyBorder="1" applyAlignment="1" applyProtection="1" quotePrefix="1">
      <alignment horizontal="center" vertical="center"/>
      <protection/>
    </xf>
    <xf numFmtId="188" fontId="13" fillId="0" borderId="0" xfId="0" applyNumberFormat="1" applyFont="1" applyBorder="1" applyAlignment="1" applyProtection="1">
      <alignment horizontal="right" vertical="center"/>
      <protection/>
    </xf>
    <xf numFmtId="0" fontId="0" fillId="0" borderId="38" xfId="0" applyFont="1" applyFill="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21" fillId="0" borderId="11" xfId="0" applyFont="1" applyBorder="1" applyAlignment="1" applyProtection="1">
      <alignment horizontal="distributed" vertical="center"/>
      <protection/>
    </xf>
    <xf numFmtId="220" fontId="0" fillId="0" borderId="17" xfId="0" applyNumberFormat="1" applyFont="1" applyBorder="1" applyAlignment="1" applyProtection="1">
      <alignment horizontal="right" vertical="center"/>
      <protection/>
    </xf>
    <xf numFmtId="220" fontId="0" fillId="0" borderId="0" xfId="0" applyNumberFormat="1" applyFont="1" applyBorder="1" applyAlignment="1">
      <alignment horizontal="right" vertical="center"/>
    </xf>
    <xf numFmtId="220" fontId="0" fillId="0" borderId="0" xfId="0" applyNumberFormat="1" applyFont="1" applyBorder="1" applyAlignment="1" applyProtection="1">
      <alignment horizontal="right" vertical="center"/>
      <protection/>
    </xf>
    <xf numFmtId="220" fontId="0" fillId="0" borderId="0" xfId="0" applyNumberFormat="1" applyFont="1" applyAlignment="1">
      <alignment horizontal="right" vertical="center"/>
    </xf>
    <xf numFmtId="220" fontId="0" fillId="0" borderId="0" xfId="0" applyNumberFormat="1" applyFont="1" applyBorder="1" applyAlignment="1" applyProtection="1">
      <alignment vertical="center"/>
      <protection/>
    </xf>
    <xf numFmtId="220" fontId="8" fillId="0" borderId="0" xfId="0" applyNumberFormat="1" applyFont="1" applyFill="1" applyBorder="1" applyAlignment="1" applyProtection="1">
      <alignment horizontal="right" vertical="center"/>
      <protection/>
    </xf>
    <xf numFmtId="220" fontId="8" fillId="0" borderId="0" xfId="0" applyNumberFormat="1" applyFont="1" applyBorder="1" applyAlignment="1" applyProtection="1" quotePrefix="1">
      <alignment horizontal="right" vertical="center"/>
      <protection/>
    </xf>
    <xf numFmtId="220" fontId="8" fillId="0" borderId="0" xfId="0" applyNumberFormat="1" applyFont="1" applyBorder="1" applyAlignment="1" applyProtection="1">
      <alignment horizontal="right" vertical="center"/>
      <protection/>
    </xf>
    <xf numFmtId="203" fontId="0" fillId="0" borderId="17" xfId="0" applyNumberFormat="1" applyFont="1" applyBorder="1" applyAlignment="1" applyProtection="1">
      <alignment horizontal="right" vertical="center"/>
      <protection/>
    </xf>
    <xf numFmtId="221" fontId="0" fillId="0" borderId="0" xfId="0" applyNumberFormat="1" applyFont="1" applyBorder="1" applyAlignment="1" applyProtection="1">
      <alignment horizontal="right" vertical="center"/>
      <protection/>
    </xf>
    <xf numFmtId="218" fontId="0" fillId="0" borderId="0" xfId="0" applyNumberFormat="1" applyFont="1" applyAlignment="1">
      <alignment horizontal="right" vertical="center"/>
    </xf>
    <xf numFmtId="218" fontId="0" fillId="0" borderId="0" xfId="0" applyNumberFormat="1" applyFont="1" applyBorder="1" applyAlignment="1" applyProtection="1">
      <alignment horizontal="right" vertical="center"/>
      <protection/>
    </xf>
    <xf numFmtId="218" fontId="0" fillId="0" borderId="0" xfId="0" applyNumberFormat="1" applyFont="1" applyBorder="1" applyAlignment="1">
      <alignment horizontal="right" vertical="center"/>
    </xf>
    <xf numFmtId="215" fontId="0" fillId="0" borderId="0" xfId="0" applyNumberFormat="1" applyFont="1" applyAlignment="1">
      <alignment horizontal="right" vertical="center"/>
    </xf>
    <xf numFmtId="215" fontId="0" fillId="0" borderId="0" xfId="0" applyNumberFormat="1" applyFont="1" applyBorder="1" applyAlignment="1" applyProtection="1">
      <alignment horizontal="right" vertical="center"/>
      <protection/>
    </xf>
    <xf numFmtId="215" fontId="0" fillId="0" borderId="0" xfId="0" applyNumberFormat="1" applyFont="1" applyBorder="1" applyAlignment="1">
      <alignment horizontal="right" vertical="center"/>
    </xf>
    <xf numFmtId="219" fontId="0" fillId="0" borderId="0" xfId="0" applyNumberFormat="1" applyFont="1" applyAlignment="1">
      <alignment horizontal="right" vertical="center"/>
    </xf>
    <xf numFmtId="219" fontId="0" fillId="0" borderId="0" xfId="0" applyNumberFormat="1" applyFont="1" applyBorder="1" applyAlignment="1" applyProtection="1">
      <alignment horizontal="right" vertical="center"/>
      <protection/>
    </xf>
    <xf numFmtId="220" fontId="13" fillId="0" borderId="0" xfId="0" applyNumberFormat="1" applyFont="1" applyFill="1" applyBorder="1" applyAlignment="1" applyProtection="1">
      <alignment horizontal="right" vertical="center"/>
      <protection/>
    </xf>
    <xf numFmtId="218" fontId="13" fillId="0" borderId="0" xfId="0" applyNumberFormat="1" applyFont="1" applyFill="1" applyBorder="1" applyAlignment="1" applyProtection="1">
      <alignment horizontal="right" vertical="center"/>
      <protection/>
    </xf>
    <xf numFmtId="219" fontId="13" fillId="0" borderId="0" xfId="0" applyNumberFormat="1" applyFont="1" applyFill="1" applyBorder="1" applyAlignment="1" applyProtection="1">
      <alignment horizontal="right" vertical="center"/>
      <protection/>
    </xf>
    <xf numFmtId="0" fontId="7" fillId="0" borderId="12" xfId="0" applyFont="1" applyBorder="1" applyAlignment="1" applyProtection="1">
      <alignment horizontal="center" vertical="center"/>
      <protection/>
    </xf>
    <xf numFmtId="220" fontId="0" fillId="0" borderId="0" xfId="0" applyNumberFormat="1" applyFont="1" applyFill="1" applyBorder="1" applyAlignment="1">
      <alignment horizontal="right" vertical="center"/>
    </xf>
    <xf numFmtId="0" fontId="13" fillId="0" borderId="0" xfId="0" applyFont="1" applyFill="1" applyBorder="1" applyAlignment="1" quotePrefix="1">
      <alignment horizontal="center" vertical="center"/>
    </xf>
    <xf numFmtId="0" fontId="13" fillId="0" borderId="11" xfId="0" applyFont="1" applyFill="1" applyBorder="1" applyAlignment="1">
      <alignment horizontal="center" vertical="center"/>
    </xf>
    <xf numFmtId="0" fontId="0" fillId="0" borderId="39" xfId="0" applyFont="1" applyFill="1" applyBorder="1" applyAlignment="1">
      <alignment horizontal="distributed" vertical="center" wrapText="1"/>
    </xf>
    <xf numFmtId="0" fontId="0" fillId="0" borderId="30" xfId="0" applyFont="1" applyFill="1" applyBorder="1" applyAlignment="1">
      <alignment horizontal="distributed" vertical="center" wrapText="1"/>
    </xf>
    <xf numFmtId="0" fontId="0" fillId="0" borderId="29"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24" fillId="0" borderId="0"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Border="1" applyAlignment="1" quotePrefix="1">
      <alignment horizontal="left" vertical="center"/>
    </xf>
    <xf numFmtId="0" fontId="0" fillId="0" borderId="11" xfId="0" applyBorder="1" applyAlignment="1">
      <alignment horizontal="left" vertical="center"/>
    </xf>
    <xf numFmtId="0" fontId="0" fillId="0" borderId="0" xfId="0" applyFont="1" applyFill="1" applyBorder="1" applyAlignment="1" quotePrefix="1">
      <alignment horizontal="center" vertical="center"/>
    </xf>
    <xf numFmtId="0" fontId="0" fillId="0" borderId="11" xfId="0" applyFont="1" applyFill="1" applyBorder="1" applyAlignment="1">
      <alignment horizontal="center" vertical="center"/>
    </xf>
    <xf numFmtId="0" fontId="0" fillId="0" borderId="40"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distributed" vertical="center" wrapText="1"/>
    </xf>
    <xf numFmtId="0" fontId="0" fillId="0" borderId="13" xfId="0" applyFont="1" applyFill="1" applyBorder="1" applyAlignment="1">
      <alignment horizontal="distributed" vertical="center" wrapTex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30" xfId="0" applyFont="1" applyFill="1" applyBorder="1" applyAlignment="1">
      <alignment horizontal="distributed" vertical="center" wrapText="1"/>
    </xf>
    <xf numFmtId="0" fontId="0" fillId="0" borderId="29" xfId="0" applyFont="1" applyFill="1" applyBorder="1" applyAlignment="1">
      <alignment horizontal="distributed" vertical="center" wrapText="1"/>
    </xf>
    <xf numFmtId="0" fontId="0" fillId="0" borderId="30" xfId="0" applyFont="1" applyFill="1" applyBorder="1" applyAlignment="1">
      <alignment horizontal="distributed" vertical="center"/>
    </xf>
    <xf numFmtId="0" fontId="0" fillId="0" borderId="29"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1" xfId="0" applyFont="1" applyFill="1" applyBorder="1" applyAlignment="1">
      <alignment horizontal="distributed" vertical="center"/>
    </xf>
    <xf numFmtId="0" fontId="0" fillId="0" borderId="41" xfId="0"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9" xfId="0" applyFont="1" applyBorder="1" applyAlignment="1">
      <alignment horizontal="center" vertical="center"/>
    </xf>
    <xf numFmtId="38" fontId="0" fillId="0" borderId="0" xfId="49" applyFont="1" applyFill="1" applyBorder="1" applyAlignment="1">
      <alignment horizontal="distributed" vertical="center"/>
    </xf>
    <xf numFmtId="38" fontId="0" fillId="0" borderId="11" xfId="49" applyFont="1" applyFill="1" applyBorder="1" applyAlignment="1">
      <alignment horizontal="distributed" vertical="center"/>
    </xf>
    <xf numFmtId="0" fontId="0" fillId="0" borderId="42" xfId="0" applyFont="1" applyFill="1" applyBorder="1" applyAlignment="1" applyProtection="1">
      <alignment horizontal="distributed" vertical="center" wrapText="1"/>
      <protection/>
    </xf>
    <xf numFmtId="0" fontId="0" fillId="0" borderId="43" xfId="0" applyFont="1" applyFill="1" applyBorder="1" applyAlignment="1" applyProtection="1">
      <alignment horizontal="distributed" vertical="center" wrapText="1"/>
      <protection/>
    </xf>
    <xf numFmtId="0" fontId="0" fillId="0" borderId="19" xfId="0" applyFont="1" applyFill="1" applyBorder="1" applyAlignment="1" applyProtection="1">
      <alignment horizontal="distributed" vertical="center" wrapText="1"/>
      <protection/>
    </xf>
    <xf numFmtId="0" fontId="0" fillId="0" borderId="15" xfId="0" applyFont="1" applyFill="1" applyBorder="1" applyAlignment="1" applyProtection="1">
      <alignment horizontal="distributed" vertical="center" wrapText="1"/>
      <protection/>
    </xf>
    <xf numFmtId="0" fontId="0" fillId="0" borderId="21" xfId="0" applyFont="1" applyFill="1" applyBorder="1" applyAlignment="1" applyProtection="1">
      <alignment horizontal="distributed" vertical="center" wrapText="1"/>
      <protection/>
    </xf>
    <xf numFmtId="0" fontId="0" fillId="0" borderId="13" xfId="0" applyFont="1" applyFill="1" applyBorder="1" applyAlignment="1" applyProtection="1">
      <alignment horizontal="distributed" vertical="center" wrapText="1"/>
      <protection/>
    </xf>
    <xf numFmtId="0" fontId="0" fillId="0" borderId="40"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40" xfId="0" applyFont="1" applyFill="1" applyBorder="1" applyAlignment="1" applyProtection="1">
      <alignment horizontal="distributed" vertical="center" wrapText="1"/>
      <protection/>
    </xf>
    <xf numFmtId="0" fontId="0" fillId="0" borderId="22" xfId="0" applyFont="1" applyFill="1" applyBorder="1" applyAlignment="1" applyProtection="1">
      <alignment horizontal="distributed" vertical="center" wrapText="1"/>
      <protection/>
    </xf>
    <xf numFmtId="0" fontId="0" fillId="0" borderId="27" xfId="0" applyFont="1" applyFill="1" applyBorder="1" applyAlignment="1" applyProtection="1">
      <alignment horizontal="distributed" vertical="center" wrapText="1"/>
      <protection/>
    </xf>
    <xf numFmtId="0" fontId="0" fillId="0" borderId="44" xfId="0" applyFont="1" applyFill="1" applyBorder="1" applyAlignment="1" applyProtection="1">
      <alignment horizontal="distributed" vertical="center" wrapText="1"/>
      <protection/>
    </xf>
    <xf numFmtId="0" fontId="0" fillId="0" borderId="45"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46" xfId="0" applyFont="1" applyFill="1" applyBorder="1" applyAlignment="1" applyProtection="1">
      <alignment horizontal="distributed" vertical="center"/>
      <protection/>
    </xf>
    <xf numFmtId="0" fontId="0" fillId="0" borderId="47" xfId="0" applyFont="1" applyBorder="1" applyAlignment="1">
      <alignment horizontal="distributed" vertical="center"/>
    </xf>
    <xf numFmtId="0" fontId="0" fillId="0" borderId="48" xfId="0" applyFont="1" applyBorder="1" applyAlignment="1">
      <alignment horizontal="distributed" vertical="center"/>
    </xf>
    <xf numFmtId="0" fontId="0" fillId="0" borderId="49" xfId="0" applyFont="1" applyFill="1" applyBorder="1" applyAlignment="1" applyProtection="1">
      <alignment horizontal="distributed" vertical="center"/>
      <protection/>
    </xf>
    <xf numFmtId="0" fontId="0" fillId="0" borderId="50" xfId="0" applyFont="1" applyFill="1" applyBorder="1" applyAlignment="1" applyProtection="1">
      <alignment horizontal="distributed" vertical="center"/>
      <protection/>
    </xf>
    <xf numFmtId="0" fontId="0" fillId="0" borderId="51" xfId="0" applyFont="1" applyBorder="1" applyAlignment="1">
      <alignment horizontal="distributed" vertical="center"/>
    </xf>
    <xf numFmtId="0" fontId="0" fillId="0" borderId="52" xfId="0" applyFont="1" applyFill="1" applyBorder="1" applyAlignment="1" applyProtection="1">
      <alignment horizontal="center" vertical="center"/>
      <protection/>
    </xf>
    <xf numFmtId="0" fontId="0" fillId="0" borderId="48" xfId="0" applyFont="1" applyBorder="1" applyAlignment="1">
      <alignment vertical="center"/>
    </xf>
    <xf numFmtId="0" fontId="0" fillId="0" borderId="53" xfId="0" applyFont="1" applyFill="1" applyBorder="1" applyAlignment="1" applyProtection="1">
      <alignment horizontal="distributed" vertical="center"/>
      <protection/>
    </xf>
    <xf numFmtId="0" fontId="0" fillId="0" borderId="50" xfId="0" applyFont="1" applyBorder="1" applyAlignment="1">
      <alignment horizontal="distributed" vertical="center"/>
    </xf>
    <xf numFmtId="0" fontId="0" fillId="0" borderId="54"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55" xfId="0" applyFont="1" applyBorder="1" applyAlignment="1">
      <alignment horizontal="distributed" vertical="center"/>
    </xf>
    <xf numFmtId="0" fontId="0" fillId="0" borderId="16" xfId="0" applyFont="1" applyFill="1" applyBorder="1" applyAlignment="1" applyProtection="1">
      <alignment horizontal="distributed" vertical="center"/>
      <protection/>
    </xf>
    <xf numFmtId="0" fontId="0" fillId="0" borderId="52" xfId="0" applyFont="1" applyFill="1" applyBorder="1" applyAlignment="1" applyProtection="1">
      <alignment horizontal="center" vertical="center" shrinkToFit="1"/>
      <protection/>
    </xf>
    <xf numFmtId="0" fontId="0" fillId="0" borderId="48" xfId="0" applyFont="1" applyBorder="1" applyAlignment="1">
      <alignment horizontal="center" vertical="center" shrinkToFit="1"/>
    </xf>
    <xf numFmtId="0" fontId="0" fillId="0" borderId="39" xfId="0" applyFont="1" applyFill="1" applyBorder="1" applyAlignment="1">
      <alignment horizontal="distributed" vertical="center"/>
    </xf>
    <xf numFmtId="0" fontId="0" fillId="0" borderId="30" xfId="0" applyFont="1" applyBorder="1" applyAlignment="1">
      <alignment horizontal="distributed" vertical="center"/>
    </xf>
    <xf numFmtId="0" fontId="0" fillId="0" borderId="29" xfId="0" applyFont="1" applyBorder="1" applyAlignment="1">
      <alignment horizontal="distributed" vertical="center"/>
    </xf>
    <xf numFmtId="0" fontId="0" fillId="0" borderId="45" xfId="0" applyFont="1" applyFill="1" applyBorder="1" applyAlignment="1" applyProtection="1">
      <alignment horizontal="distributed" vertical="center"/>
      <protection/>
    </xf>
    <xf numFmtId="0" fontId="0" fillId="0" borderId="56" xfId="0" applyFont="1" applyFill="1" applyBorder="1" applyAlignment="1">
      <alignment horizontal="distributed" vertical="center"/>
    </xf>
    <xf numFmtId="0" fontId="0" fillId="0" borderId="33" xfId="0" applyBorder="1" applyAlignment="1">
      <alignment horizontal="distributed" vertical="center"/>
    </xf>
    <xf numFmtId="0" fontId="0" fillId="0" borderId="57"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52" xfId="0" applyFont="1" applyFill="1" applyBorder="1" applyAlignment="1" applyProtection="1">
      <alignment horizontal="distributed" vertical="center"/>
      <protection/>
    </xf>
    <xf numFmtId="0" fontId="0" fillId="0" borderId="48" xfId="0" applyFont="1" applyFill="1" applyBorder="1" applyAlignment="1" applyProtection="1">
      <alignment horizontal="distributed" vertical="center"/>
      <protection/>
    </xf>
    <xf numFmtId="0" fontId="0" fillId="0" borderId="52"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Alignment="1">
      <alignment vertical="center"/>
    </xf>
    <xf numFmtId="0" fontId="0" fillId="0" borderId="42" xfId="0" applyFont="1" applyFill="1" applyBorder="1" applyAlignment="1" applyProtection="1">
      <alignment horizontal="distributed" vertical="center"/>
      <protection/>
    </xf>
    <xf numFmtId="0" fontId="0" fillId="0" borderId="58" xfId="0" applyFont="1" applyFill="1" applyBorder="1" applyAlignment="1" applyProtection="1">
      <alignment horizontal="distributed" vertical="center"/>
      <protection/>
    </xf>
    <xf numFmtId="0" fontId="0" fillId="0" borderId="58" xfId="0" applyFont="1" applyFill="1" applyBorder="1" applyAlignment="1">
      <alignment horizontal="distributed" vertical="center"/>
    </xf>
    <xf numFmtId="0" fontId="0" fillId="0" borderId="58" xfId="0" applyBorder="1" applyAlignment="1">
      <alignment horizontal="distributed" vertical="center"/>
    </xf>
    <xf numFmtId="0" fontId="0" fillId="0" borderId="16"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31" xfId="0" applyBorder="1" applyAlignment="1">
      <alignment horizontal="distributed" vertical="center"/>
    </xf>
    <xf numFmtId="0" fontId="0" fillId="0" borderId="0" xfId="0" applyFont="1" applyFill="1" applyAlignment="1">
      <alignment horizontal="center" vertical="center"/>
    </xf>
    <xf numFmtId="0" fontId="0" fillId="0" borderId="24" xfId="0" applyFont="1" applyBorder="1" applyAlignment="1">
      <alignment horizontal="center" vertical="distributed" textRotation="255" wrapText="1"/>
    </xf>
    <xf numFmtId="0" fontId="0" fillId="0" borderId="23" xfId="0" applyFont="1" applyBorder="1" applyAlignment="1">
      <alignment horizontal="center" vertical="distributed" textRotation="255" wrapText="1"/>
    </xf>
    <xf numFmtId="0" fontId="0" fillId="0" borderId="27" xfId="0" applyFont="1" applyBorder="1" applyAlignment="1">
      <alignment horizontal="center" vertical="distributed" textRotation="255" wrapText="1"/>
    </xf>
    <xf numFmtId="0" fontId="0" fillId="0" borderId="30" xfId="0" applyFont="1" applyBorder="1" applyAlignment="1">
      <alignment horizontal="center" vertical="distributed" textRotation="255"/>
    </xf>
    <xf numFmtId="0" fontId="0" fillId="0" borderId="29" xfId="0" applyFont="1" applyBorder="1" applyAlignment="1">
      <alignment horizontal="center" vertical="distributed" textRotation="255"/>
    </xf>
    <xf numFmtId="0" fontId="0" fillId="0" borderId="40" xfId="0" applyFont="1" applyBorder="1" applyAlignment="1">
      <alignment horizontal="distributed" vertical="center"/>
    </xf>
    <xf numFmtId="0" fontId="0" fillId="0" borderId="21" xfId="0" applyFont="1" applyBorder="1" applyAlignment="1">
      <alignment horizontal="distributed" vertical="center"/>
    </xf>
    <xf numFmtId="0" fontId="0" fillId="0" borderId="2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distributed" textRotation="255"/>
    </xf>
    <xf numFmtId="0" fontId="0" fillId="0" borderId="11" xfId="0" applyFont="1" applyBorder="1" applyAlignment="1">
      <alignment horizontal="center" vertical="distributed" textRotation="255"/>
    </xf>
    <xf numFmtId="0" fontId="0" fillId="0" borderId="15" xfId="0" applyFont="1" applyBorder="1" applyAlignment="1">
      <alignment horizontal="center" vertical="distributed" textRotation="255"/>
    </xf>
    <xf numFmtId="0" fontId="0" fillId="0" borderId="59" xfId="0" applyFont="1" applyBorder="1" applyAlignment="1">
      <alignment horizontal="center" vertical="distributed" textRotation="255"/>
    </xf>
    <xf numFmtId="0" fontId="0" fillId="0" borderId="39" xfId="0" applyFont="1" applyBorder="1" applyAlignment="1">
      <alignment horizontal="distributed" vertical="center"/>
    </xf>
    <xf numFmtId="0" fontId="0" fillId="0" borderId="30" xfId="0" applyFont="1" applyBorder="1" applyAlignment="1">
      <alignment horizontal="distributed" vertical="center"/>
    </xf>
    <xf numFmtId="0" fontId="0" fillId="0" borderId="29" xfId="0" applyFont="1" applyBorder="1" applyAlignment="1">
      <alignment horizontal="distributed" vertical="center"/>
    </xf>
    <xf numFmtId="0" fontId="0" fillId="0" borderId="39" xfId="0" applyFont="1" applyBorder="1" applyAlignment="1">
      <alignment horizontal="center" vertical="distributed" textRotation="255"/>
    </xf>
    <xf numFmtId="0" fontId="0" fillId="0" borderId="0" xfId="0" applyFont="1" applyAlignment="1">
      <alignment horizontal="distributed" vertical="center"/>
    </xf>
    <xf numFmtId="0" fontId="0" fillId="0" borderId="59" xfId="0" applyFont="1" applyBorder="1" applyAlignment="1">
      <alignment horizontal="center" vertical="distributed" textRotation="255" wrapText="1"/>
    </xf>
    <xf numFmtId="0" fontId="0" fillId="0" borderId="30" xfId="0" applyFont="1" applyBorder="1" applyAlignment="1">
      <alignment horizontal="center" vertical="distributed" textRotation="255" wrapText="1"/>
    </xf>
    <xf numFmtId="0" fontId="0" fillId="0" borderId="29" xfId="0" applyFont="1" applyBorder="1" applyAlignment="1">
      <alignment horizontal="center" vertical="distributed" textRotation="255" wrapText="1"/>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0" fillId="0" borderId="37" xfId="0" applyFont="1" applyBorder="1" applyAlignment="1">
      <alignment horizontal="distributed" vertical="center"/>
    </xf>
    <xf numFmtId="0" fontId="0" fillId="0" borderId="40"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0" fillId="0" borderId="0" xfId="0" applyFont="1" applyAlignment="1">
      <alignment vertical="center"/>
    </xf>
    <xf numFmtId="0" fontId="0" fillId="0" borderId="22" xfId="0" applyFont="1" applyBorder="1" applyAlignment="1">
      <alignment horizontal="distributed" vertical="center"/>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9" fillId="0" borderId="0" xfId="0" applyFont="1" applyAlignment="1">
      <alignment vertical="center"/>
    </xf>
    <xf numFmtId="0" fontId="0" fillId="0" borderId="0" xfId="0" applyFont="1" applyAlignment="1">
      <alignment horizontal="distributed" vertical="center" wrapText="1"/>
    </xf>
    <xf numFmtId="188" fontId="0" fillId="0" borderId="0"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79" fontId="0" fillId="0" borderId="21" xfId="0" applyNumberFormat="1" applyFont="1" applyFill="1" applyBorder="1" applyAlignment="1">
      <alignment horizontal="distributed" vertical="center"/>
    </xf>
    <xf numFmtId="188" fontId="0" fillId="0" borderId="0" xfId="49" applyNumberFormat="1" applyFont="1" applyFill="1" applyBorder="1" applyAlignment="1">
      <alignment horizontal="right" vertical="center"/>
    </xf>
    <xf numFmtId="188" fontId="0" fillId="0" borderId="0" xfId="49" applyNumberFormat="1" applyFont="1" applyBorder="1" applyAlignment="1">
      <alignment horizontal="right" vertical="center"/>
    </xf>
    <xf numFmtId="188" fontId="13" fillId="0" borderId="0" xfId="0" applyNumberFormat="1" applyFont="1" applyFill="1" applyBorder="1" applyAlignment="1">
      <alignment horizontal="right" vertical="center"/>
    </xf>
    <xf numFmtId="188" fontId="13" fillId="0" borderId="0" xfId="0" applyNumberFormat="1" applyFont="1" applyBorder="1" applyAlignment="1">
      <alignment horizontal="right" vertical="center"/>
    </xf>
    <xf numFmtId="188" fontId="0" fillId="0" borderId="0" xfId="0" applyNumberFormat="1" applyFont="1" applyFill="1" applyBorder="1" applyAlignment="1">
      <alignment vertical="center"/>
    </xf>
    <xf numFmtId="188" fontId="0" fillId="0" borderId="0" xfId="0" applyNumberFormat="1" applyFont="1" applyBorder="1" applyAlignment="1">
      <alignment vertical="center"/>
    </xf>
    <xf numFmtId="188" fontId="0" fillId="0" borderId="13" xfId="49" applyNumberFormat="1" applyFont="1" applyFill="1" applyBorder="1" applyAlignment="1">
      <alignment horizontal="right" vertical="center"/>
    </xf>
    <xf numFmtId="188" fontId="0" fillId="0" borderId="13" xfId="49" applyNumberFormat="1" applyFont="1" applyBorder="1" applyAlignment="1">
      <alignment horizontal="right" vertical="center"/>
    </xf>
    <xf numFmtId="179" fontId="11" fillId="0" borderId="0" xfId="0" applyNumberFormat="1" applyFont="1" applyFill="1" applyAlignment="1">
      <alignment horizontal="center" vertical="center"/>
    </xf>
    <xf numFmtId="0" fontId="11" fillId="0" borderId="0" xfId="0" applyFont="1" applyAlignment="1">
      <alignment vertical="center"/>
    </xf>
    <xf numFmtId="179" fontId="0" fillId="0" borderId="40" xfId="0" applyNumberFormat="1" applyFont="1" applyFill="1" applyBorder="1" applyAlignment="1">
      <alignment horizontal="distributed" vertical="center" wrapText="1"/>
    </xf>
    <xf numFmtId="0" fontId="0" fillId="0" borderId="21"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0" fillId="0" borderId="13" xfId="0" applyFont="1" applyBorder="1" applyAlignment="1">
      <alignment horizontal="distributed" vertical="center" wrapText="1"/>
    </xf>
    <xf numFmtId="188" fontId="0" fillId="0" borderId="10" xfId="0" applyNumberFormat="1" applyFont="1" applyFill="1" applyBorder="1" applyAlignment="1">
      <alignment horizontal="right" vertical="center"/>
    </xf>
    <xf numFmtId="188" fontId="0" fillId="0" borderId="10" xfId="0" applyNumberFormat="1" applyFont="1" applyBorder="1" applyAlignment="1">
      <alignment horizontal="right" vertical="center"/>
    </xf>
    <xf numFmtId="179" fontId="0" fillId="0" borderId="0" xfId="0" applyNumberFormat="1" applyFont="1" applyFill="1" applyBorder="1" applyAlignment="1">
      <alignment horizontal="distributed" vertical="center"/>
    </xf>
    <xf numFmtId="179" fontId="0" fillId="0" borderId="11" xfId="0" applyNumberFormat="1" applyFont="1" applyFill="1" applyBorder="1" applyAlignment="1">
      <alignment horizontal="distributed" vertical="center"/>
    </xf>
    <xf numFmtId="188" fontId="0" fillId="0" borderId="23" xfId="49" applyNumberFormat="1" applyFont="1" applyFill="1" applyBorder="1" applyAlignment="1">
      <alignment horizontal="right" vertical="center"/>
    </xf>
    <xf numFmtId="188" fontId="13" fillId="0" borderId="15" xfId="49" applyNumberFormat="1" applyFont="1" applyFill="1" applyBorder="1" applyAlignment="1">
      <alignment horizontal="right" vertical="center"/>
    </xf>
    <xf numFmtId="188" fontId="13" fillId="0" borderId="13" xfId="49" applyNumberFormat="1" applyFont="1" applyFill="1" applyBorder="1" applyAlignment="1">
      <alignment horizontal="right" vertical="center"/>
    </xf>
    <xf numFmtId="179" fontId="0" fillId="0" borderId="40" xfId="0" applyNumberFormat="1" applyFont="1" applyFill="1" applyBorder="1" applyAlignment="1">
      <alignment horizontal="distributed" vertical="center"/>
    </xf>
    <xf numFmtId="0" fontId="0" fillId="0" borderId="23" xfId="0" applyFont="1" applyBorder="1" applyAlignment="1">
      <alignment horizontal="distributed" vertical="center"/>
    </xf>
    <xf numFmtId="0" fontId="0" fillId="0" borderId="11" xfId="0" applyFont="1" applyBorder="1" applyAlignment="1">
      <alignment horizontal="distributed" vertical="center"/>
    </xf>
    <xf numFmtId="0" fontId="0" fillId="0" borderId="27" xfId="0" applyFont="1" applyBorder="1" applyAlignment="1">
      <alignment horizontal="distributed" vertical="center"/>
    </xf>
    <xf numFmtId="179" fontId="0" fillId="0" borderId="18" xfId="0" applyNumberFormat="1" applyFont="1" applyFill="1" applyBorder="1" applyAlignment="1">
      <alignment horizontal="distributed" vertical="center"/>
    </xf>
    <xf numFmtId="0" fontId="0" fillId="0" borderId="25" xfId="0" applyFont="1" applyBorder="1" applyAlignment="1">
      <alignment horizontal="distributed" vertical="center"/>
    </xf>
    <xf numFmtId="0" fontId="0" fillId="0" borderId="18" xfId="0" applyFont="1" applyBorder="1" applyAlignment="1">
      <alignment horizontal="distributed" vertical="center"/>
    </xf>
    <xf numFmtId="179" fontId="0" fillId="0" borderId="24" xfId="0" applyNumberFormat="1" applyFont="1" applyFill="1" applyBorder="1" applyAlignment="1">
      <alignment horizontal="distributed" vertical="center"/>
    </xf>
    <xf numFmtId="0" fontId="0" fillId="0" borderId="26" xfId="0" applyFont="1" applyBorder="1" applyAlignment="1">
      <alignment horizontal="distributed" vertical="center"/>
    </xf>
    <xf numFmtId="188" fontId="13" fillId="0" borderId="27" xfId="49" applyNumberFormat="1" applyFont="1" applyFill="1" applyBorder="1" applyAlignment="1">
      <alignment horizontal="right" vertical="center"/>
    </xf>
    <xf numFmtId="188" fontId="0" fillId="0" borderId="11" xfId="49" applyNumberFormat="1" applyFont="1" applyFill="1" applyBorder="1" applyAlignment="1">
      <alignment horizontal="right" vertical="center"/>
    </xf>
    <xf numFmtId="0" fontId="25" fillId="0" borderId="15" xfId="0" applyFont="1" applyBorder="1" applyAlignment="1">
      <alignment horizontal="distributed" vertical="center"/>
    </xf>
    <xf numFmtId="0" fontId="25" fillId="0" borderId="29" xfId="0" applyFont="1" applyBorder="1" applyAlignment="1">
      <alignment horizontal="distributed" vertical="center"/>
    </xf>
    <xf numFmtId="188" fontId="13" fillId="0" borderId="29" xfId="49" applyNumberFormat="1" applyFont="1" applyFill="1" applyBorder="1" applyAlignment="1">
      <alignment horizontal="right" vertical="center"/>
    </xf>
    <xf numFmtId="0" fontId="21" fillId="0" borderId="11" xfId="0" applyFont="1" applyBorder="1" applyAlignment="1">
      <alignment horizontal="distributed" vertical="center"/>
    </xf>
    <xf numFmtId="0" fontId="21" fillId="0" borderId="30" xfId="0" applyFont="1" applyBorder="1" applyAlignment="1">
      <alignment horizontal="distributed" vertical="center"/>
    </xf>
    <xf numFmtId="188" fontId="0" fillId="0" borderId="30" xfId="49" applyNumberFormat="1" applyFont="1" applyFill="1" applyBorder="1" applyAlignment="1">
      <alignment horizontal="right" vertical="center"/>
    </xf>
    <xf numFmtId="0" fontId="0" fillId="0" borderId="24" xfId="0" applyFont="1" applyFill="1" applyBorder="1" applyAlignment="1">
      <alignment horizontal="distributed" vertical="center" wrapText="1"/>
    </xf>
    <xf numFmtId="0" fontId="0" fillId="0" borderId="10" xfId="0" applyFont="1" applyBorder="1" applyAlignment="1">
      <alignment horizontal="distributed" vertical="center" wrapText="1"/>
    </xf>
    <xf numFmtId="0" fontId="0" fillId="0" borderId="0" xfId="0" applyFont="1" applyAlignment="1">
      <alignment horizontal="distributed" vertical="center"/>
    </xf>
    <xf numFmtId="0" fontId="0" fillId="0" borderId="34" xfId="0" applyFont="1" applyFill="1" applyBorder="1" applyAlignment="1">
      <alignment horizontal="distributed" vertical="center"/>
    </xf>
    <xf numFmtId="0" fontId="0" fillId="0" borderId="24"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Fill="1" applyBorder="1" applyAlignment="1">
      <alignment horizontal="distributed" vertical="center"/>
    </xf>
    <xf numFmtId="0" fontId="0" fillId="0" borderId="59" xfId="0" applyFont="1" applyFill="1" applyBorder="1" applyAlignment="1">
      <alignment horizontal="center" vertical="center"/>
    </xf>
    <xf numFmtId="0" fontId="0" fillId="0" borderId="29" xfId="0" applyFont="1" applyBorder="1" applyAlignment="1">
      <alignment vertical="center"/>
    </xf>
    <xf numFmtId="188" fontId="0" fillId="0" borderId="24" xfId="0" applyNumberFormat="1" applyFont="1" applyFill="1" applyBorder="1" applyAlignment="1">
      <alignment horizontal="right" vertical="center"/>
    </xf>
    <xf numFmtId="188" fontId="0" fillId="0" borderId="23" xfId="0" applyNumberFormat="1" applyFont="1" applyFill="1" applyBorder="1" applyAlignment="1">
      <alignment horizontal="right" vertical="center"/>
    </xf>
    <xf numFmtId="179" fontId="0" fillId="0" borderId="0" xfId="0" applyNumberFormat="1" applyFont="1" applyFill="1" applyBorder="1" applyAlignment="1">
      <alignment horizontal="distributed" vertical="center"/>
    </xf>
    <xf numFmtId="179" fontId="0" fillId="0" borderId="11" xfId="0" applyNumberFormat="1" applyFont="1" applyFill="1" applyBorder="1" applyAlignment="1">
      <alignment horizontal="distributed" vertical="center"/>
    </xf>
    <xf numFmtId="0" fontId="21"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179" fontId="0" fillId="0" borderId="30" xfId="0" applyNumberFormat="1" applyFont="1" applyFill="1" applyBorder="1" applyAlignment="1">
      <alignment horizontal="center" vertical="center" textRotation="255"/>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0" fillId="0" borderId="39" xfId="0" applyFont="1" applyFill="1" applyBorder="1" applyAlignment="1">
      <alignment horizontal="center" vertical="center"/>
    </xf>
    <xf numFmtId="0" fontId="0" fillId="0" borderId="29" xfId="0" applyFont="1" applyFill="1" applyBorder="1" applyAlignment="1">
      <alignment horizontal="center" vertical="center"/>
    </xf>
    <xf numFmtId="179" fontId="0" fillId="0" borderId="15" xfId="0" applyNumberFormat="1" applyFont="1" applyFill="1" applyBorder="1" applyAlignment="1">
      <alignment horizontal="distributed" vertical="center"/>
    </xf>
    <xf numFmtId="179" fontId="0" fillId="0" borderId="13" xfId="0" applyNumberFormat="1" applyFont="1" applyFill="1" applyBorder="1" applyAlignment="1">
      <alignment horizontal="distributed" vertical="center"/>
    </xf>
    <xf numFmtId="179" fontId="0" fillId="0" borderId="0" xfId="0" applyNumberFormat="1" applyFont="1" applyFill="1" applyAlignment="1">
      <alignment horizontal="center" vertical="center"/>
    </xf>
    <xf numFmtId="179" fontId="0" fillId="0" borderId="30" xfId="0" applyNumberFormat="1" applyFont="1" applyFill="1" applyBorder="1" applyAlignment="1">
      <alignment horizontal="center" vertical="distributed" textRotation="255"/>
    </xf>
    <xf numFmtId="179" fontId="0" fillId="0" borderId="29" xfId="0" applyNumberFormat="1" applyFont="1" applyFill="1" applyBorder="1" applyAlignment="1">
      <alignment horizontal="center" vertical="distributed" textRotation="255"/>
    </xf>
    <xf numFmtId="188" fontId="0" fillId="0" borderId="0"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79" fontId="0" fillId="0" borderId="23" xfId="0" applyNumberFormat="1" applyFont="1" applyFill="1" applyBorder="1" applyAlignment="1">
      <alignment horizontal="distributed" vertical="center"/>
    </xf>
    <xf numFmtId="179" fontId="0" fillId="0" borderId="27" xfId="0" applyNumberFormat="1" applyFont="1" applyFill="1" applyBorder="1" applyAlignment="1">
      <alignment horizontal="distributed" vertical="center"/>
    </xf>
    <xf numFmtId="0" fontId="13" fillId="0" borderId="0" xfId="0" applyFont="1" applyBorder="1" applyAlignment="1">
      <alignment horizontal="distributed" vertical="center"/>
    </xf>
    <xf numFmtId="0" fontId="13" fillId="0" borderId="11" xfId="0" applyFont="1" applyBorder="1" applyAlignment="1">
      <alignment horizontal="distributed" vertical="center"/>
    </xf>
    <xf numFmtId="188" fontId="0" fillId="0" borderId="23" xfId="0" applyNumberFormat="1" applyFont="1" applyFill="1" applyBorder="1" applyAlignment="1">
      <alignment vertical="center"/>
    </xf>
    <xf numFmtId="188" fontId="13" fillId="0" borderId="23" xfId="0" applyNumberFormat="1" applyFont="1" applyFill="1" applyBorder="1" applyAlignment="1">
      <alignment horizontal="right" vertical="center"/>
    </xf>
    <xf numFmtId="188" fontId="0" fillId="0" borderId="27" xfId="49" applyNumberFormat="1" applyFont="1" applyFill="1" applyBorder="1" applyAlignment="1">
      <alignment horizontal="right" vertical="center"/>
    </xf>
    <xf numFmtId="179" fontId="0" fillId="0" borderId="39"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27" xfId="0" applyFont="1" applyFill="1" applyBorder="1" applyAlignment="1">
      <alignment horizontal="center" vertical="center"/>
    </xf>
    <xf numFmtId="179" fontId="0" fillId="0" borderId="40" xfId="0" applyNumberFormat="1" applyFont="1" applyFill="1" applyBorder="1" applyAlignment="1">
      <alignment horizontal="distributed"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11"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24"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vertical="center" wrapText="1"/>
    </xf>
    <xf numFmtId="179" fontId="0" fillId="0" borderId="34" xfId="0" applyNumberFormat="1" applyFont="1" applyFill="1" applyBorder="1" applyAlignment="1">
      <alignment horizontal="distributed" vertical="center"/>
    </xf>
    <xf numFmtId="179" fontId="0" fillId="0" borderId="24" xfId="0" applyNumberFormat="1" applyFont="1" applyFill="1" applyBorder="1" applyAlignment="1">
      <alignment horizontal="distributed" vertical="center"/>
    </xf>
    <xf numFmtId="0" fontId="0" fillId="0" borderId="26" xfId="0" applyFont="1" applyBorder="1" applyAlignment="1">
      <alignment vertical="center"/>
    </xf>
    <xf numFmtId="0" fontId="0" fillId="0" borderId="26" xfId="0" applyFont="1" applyBorder="1" applyAlignment="1">
      <alignment horizontal="distributed" vertical="center" wrapText="1"/>
    </xf>
    <xf numFmtId="0" fontId="0" fillId="0" borderId="15" xfId="0" applyFont="1" applyBorder="1" applyAlignment="1">
      <alignment horizontal="distributed" vertical="center" wrapText="1"/>
    </xf>
    <xf numFmtId="179" fontId="0" fillId="0" borderId="0" xfId="0" applyNumberFormat="1" applyFont="1" applyFill="1" applyAlignment="1">
      <alignment horizontal="center" vertical="center"/>
    </xf>
    <xf numFmtId="179" fontId="11" fillId="0" borderId="0" xfId="0" applyNumberFormat="1" applyFont="1" applyAlignment="1">
      <alignment horizontal="center" vertical="center"/>
    </xf>
    <xf numFmtId="179" fontId="0" fillId="0" borderId="28" xfId="0" applyNumberFormat="1" applyFont="1" applyFill="1" applyBorder="1" applyAlignment="1">
      <alignment horizontal="distributed" vertical="center"/>
    </xf>
    <xf numFmtId="179" fontId="0" fillId="0" borderId="28" xfId="0" applyNumberFormat="1" applyFont="1" applyFill="1" applyBorder="1" applyAlignment="1">
      <alignment horizontal="distributed" vertical="center"/>
    </xf>
    <xf numFmtId="179" fontId="0" fillId="0" borderId="22" xfId="0" applyNumberFormat="1" applyFont="1" applyFill="1" applyBorder="1" applyAlignment="1">
      <alignment horizontal="distributed" vertical="center"/>
    </xf>
    <xf numFmtId="179" fontId="0" fillId="0" borderId="15" xfId="0" applyNumberFormat="1" applyFont="1" applyFill="1" applyBorder="1" applyAlignment="1">
      <alignment horizontal="distributed" vertical="center"/>
    </xf>
    <xf numFmtId="179" fontId="0" fillId="0" borderId="34" xfId="0" applyNumberFormat="1" applyFont="1" applyFill="1" applyBorder="1" applyAlignment="1">
      <alignment horizontal="distributed" vertical="center"/>
    </xf>
    <xf numFmtId="179" fontId="0" fillId="0" borderId="11" xfId="0" applyNumberFormat="1" applyFont="1" applyFill="1" applyBorder="1" applyAlignment="1">
      <alignment horizontal="distributed" vertical="center"/>
    </xf>
    <xf numFmtId="179" fontId="0" fillId="0" borderId="18" xfId="0" applyNumberFormat="1" applyFont="1" applyFill="1" applyBorder="1" applyAlignment="1">
      <alignment horizontal="distributed" vertical="center"/>
    </xf>
    <xf numFmtId="179" fontId="0" fillId="0" borderId="25" xfId="0" applyNumberFormat="1" applyFont="1" applyFill="1" applyBorder="1" applyAlignment="1">
      <alignment horizontal="distributed" vertical="center"/>
    </xf>
    <xf numFmtId="179" fontId="0" fillId="0" borderId="21" xfId="0" applyNumberFormat="1" applyFont="1" applyFill="1" applyBorder="1" applyAlignment="1">
      <alignment horizontal="distributed" vertical="center"/>
    </xf>
    <xf numFmtId="179" fontId="0" fillId="0" borderId="22" xfId="0" applyNumberFormat="1" applyFont="1" applyFill="1" applyBorder="1" applyAlignment="1">
      <alignment horizontal="distributed" vertical="center"/>
    </xf>
    <xf numFmtId="179" fontId="0" fillId="0" borderId="20" xfId="0" applyNumberFormat="1" applyFont="1" applyFill="1" applyBorder="1" applyAlignment="1">
      <alignment horizontal="distributed" vertical="center"/>
    </xf>
    <xf numFmtId="179" fontId="0" fillId="0" borderId="20" xfId="0" applyNumberFormat="1" applyFont="1" applyFill="1" applyBorder="1" applyAlignment="1">
      <alignment horizontal="distributed" vertical="center"/>
    </xf>
    <xf numFmtId="0" fontId="0" fillId="0" borderId="21" xfId="0" applyBorder="1" applyAlignment="1">
      <alignment horizontal="distributed" vertical="center"/>
    </xf>
    <xf numFmtId="179" fontId="0" fillId="0" borderId="27" xfId="0" applyNumberFormat="1" applyFont="1" applyFill="1" applyBorder="1" applyAlignment="1">
      <alignment horizontal="distributed" vertical="center"/>
    </xf>
    <xf numFmtId="179" fontId="0" fillId="0" borderId="13" xfId="0" applyNumberFormat="1" applyFont="1" applyFill="1" applyBorder="1" applyAlignment="1">
      <alignment horizontal="distributed" vertical="center"/>
    </xf>
    <xf numFmtId="0" fontId="0" fillId="0" borderId="13" xfId="0" applyBorder="1" applyAlignment="1">
      <alignment horizontal="distributed" vertical="center"/>
    </xf>
    <xf numFmtId="188" fontId="13" fillId="0" borderId="0" xfId="0" applyNumberFormat="1" applyFont="1" applyFill="1" applyAlignment="1">
      <alignment vertical="center"/>
    </xf>
    <xf numFmtId="179" fontId="0" fillId="0" borderId="13" xfId="0" applyNumberFormat="1" applyFont="1" applyFill="1" applyBorder="1" applyAlignment="1">
      <alignment vertical="center"/>
    </xf>
    <xf numFmtId="188" fontId="0" fillId="0" borderId="0" xfId="0" applyNumberFormat="1" applyFont="1" applyFill="1" applyAlignment="1">
      <alignment vertical="center"/>
    </xf>
    <xf numFmtId="179" fontId="0" fillId="0" borderId="10" xfId="0" applyNumberFormat="1" applyFont="1" applyFill="1" applyBorder="1" applyAlignment="1">
      <alignment vertical="center"/>
    </xf>
    <xf numFmtId="179" fontId="0" fillId="0" borderId="34" xfId="0" applyNumberFormat="1" applyFont="1" applyFill="1" applyBorder="1" applyAlignment="1">
      <alignment horizontal="center" vertical="center"/>
    </xf>
    <xf numFmtId="179" fontId="0" fillId="0" borderId="37" xfId="0" applyNumberFormat="1" applyFont="1" applyFill="1" applyBorder="1" applyAlignment="1">
      <alignment horizontal="center" vertical="center"/>
    </xf>
    <xf numFmtId="179" fontId="0" fillId="0" borderId="0" xfId="0" applyNumberFormat="1" applyFont="1" applyFill="1" applyBorder="1" applyAlignment="1">
      <alignment horizontal="distributed" vertical="center"/>
    </xf>
    <xf numFmtId="179" fontId="0" fillId="0" borderId="37" xfId="0" applyNumberFormat="1" applyFont="1" applyFill="1" applyBorder="1" applyAlignment="1">
      <alignment horizontal="distributed" vertical="center"/>
    </xf>
    <xf numFmtId="179" fontId="0" fillId="0" borderId="35" xfId="0" applyNumberFormat="1" applyFont="1" applyFill="1" applyBorder="1" applyAlignment="1">
      <alignment horizontal="distributed" vertical="center"/>
    </xf>
    <xf numFmtId="179" fontId="0" fillId="0" borderId="35" xfId="0" applyNumberFormat="1" applyFont="1" applyFill="1" applyBorder="1" applyAlignment="1">
      <alignment horizontal="center" vertical="center"/>
    </xf>
    <xf numFmtId="179" fontId="0" fillId="0" borderId="29" xfId="0" applyNumberFormat="1" applyFont="1" applyFill="1" applyBorder="1" applyAlignment="1">
      <alignment horizontal="distributed" vertical="center"/>
    </xf>
    <xf numFmtId="179" fontId="0" fillId="0" borderId="29" xfId="0" applyNumberFormat="1" applyFont="1" applyFill="1" applyBorder="1" applyAlignment="1">
      <alignment horizontal="distributed" vertical="center"/>
    </xf>
    <xf numFmtId="179" fontId="0" fillId="0" borderId="0" xfId="0" applyNumberFormat="1" applyFont="1" applyFill="1" applyAlignment="1">
      <alignment horizontal="left" vertical="center"/>
    </xf>
    <xf numFmtId="179" fontId="0" fillId="0" borderId="0" xfId="0" applyNumberFormat="1" applyFont="1" applyFill="1" applyAlignment="1">
      <alignment horizontal="left" vertical="center"/>
    </xf>
    <xf numFmtId="179" fontId="0" fillId="0" borderId="21" xfId="61" applyNumberFormat="1" applyFont="1" applyFill="1" applyBorder="1" applyAlignment="1">
      <alignment horizontal="distributed" vertical="center"/>
      <protection/>
    </xf>
    <xf numFmtId="0" fontId="4" fillId="0" borderId="21" xfId="61" applyBorder="1" applyAlignment="1">
      <alignment horizontal="distributed" vertical="center"/>
      <protection/>
    </xf>
    <xf numFmtId="0" fontId="4" fillId="0" borderId="22" xfId="61" applyBorder="1" applyAlignment="1">
      <alignment horizontal="distributed" vertical="center"/>
      <protection/>
    </xf>
    <xf numFmtId="0" fontId="4" fillId="0" borderId="13" xfId="61" applyBorder="1" applyAlignment="1">
      <alignment horizontal="distributed" vertical="center"/>
      <protection/>
    </xf>
    <xf numFmtId="0" fontId="4" fillId="0" borderId="15" xfId="61" applyBorder="1" applyAlignment="1">
      <alignment horizontal="distributed" vertical="center"/>
      <protection/>
    </xf>
    <xf numFmtId="179" fontId="0" fillId="0" borderId="0" xfId="61" applyNumberFormat="1" applyFont="1" applyFill="1" applyAlignment="1">
      <alignment horizontal="center" vertical="center"/>
      <protection/>
    </xf>
    <xf numFmtId="179" fontId="0" fillId="0" borderId="0" xfId="61" applyNumberFormat="1" applyFont="1" applyFill="1" applyAlignment="1">
      <alignment horizontal="center" vertical="center"/>
      <protection/>
    </xf>
    <xf numFmtId="0" fontId="0" fillId="0" borderId="0" xfId="61" applyFont="1" applyBorder="1" applyAlignment="1">
      <alignment horizontal="right" vertical="center"/>
      <protection/>
    </xf>
    <xf numFmtId="0" fontId="0" fillId="0" borderId="11" xfId="61" applyFont="1" applyBorder="1" applyAlignment="1">
      <alignment horizontal="right" vertical="center"/>
      <protection/>
    </xf>
    <xf numFmtId="0" fontId="0" fillId="0" borderId="34"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18" xfId="61" applyFont="1" applyBorder="1" applyAlignment="1">
      <alignment horizontal="distributed" vertical="center"/>
      <protection/>
    </xf>
    <xf numFmtId="0" fontId="0" fillId="0" borderId="60" xfId="61" applyFont="1" applyBorder="1" applyAlignment="1">
      <alignment horizontal="distributed" vertical="center"/>
      <protection/>
    </xf>
    <xf numFmtId="38" fontId="0" fillId="0" borderId="34" xfId="49" applyFont="1" applyBorder="1" applyAlignment="1">
      <alignment horizontal="distributed" vertical="center"/>
    </xf>
    <xf numFmtId="38" fontId="0" fillId="0" borderId="35" xfId="49" applyFont="1" applyBorder="1" applyAlignment="1">
      <alignment horizontal="distributed" vertical="center"/>
    </xf>
    <xf numFmtId="0" fontId="0" fillId="0" borderId="26" xfId="61" applyFont="1" applyBorder="1" applyAlignment="1">
      <alignment horizontal="center" vertical="distributed" textRotation="255"/>
      <protection/>
    </xf>
    <xf numFmtId="0" fontId="4" fillId="0" borderId="11" xfId="61" applyBorder="1" applyAlignment="1">
      <alignment horizontal="center" vertical="distributed" textRotation="255"/>
      <protection/>
    </xf>
    <xf numFmtId="0" fontId="4" fillId="0" borderId="15" xfId="61" applyBorder="1" applyAlignment="1">
      <alignment horizontal="center" vertical="distributed" textRotation="255"/>
      <protection/>
    </xf>
    <xf numFmtId="0" fontId="0" fillId="0" borderId="59" xfId="61" applyFont="1" applyBorder="1" applyAlignment="1">
      <alignment horizontal="distributed" vertical="center"/>
      <protection/>
    </xf>
    <xf numFmtId="0" fontId="4" fillId="0" borderId="29" xfId="61" applyBorder="1" applyAlignment="1">
      <alignment horizontal="distributed" vertical="center"/>
      <protection/>
    </xf>
    <xf numFmtId="0" fontId="4" fillId="0" borderId="0" xfId="61" applyBorder="1" applyAlignment="1">
      <alignment horizontal="distributed" vertical="center"/>
      <protection/>
    </xf>
    <xf numFmtId="0" fontId="4" fillId="0" borderId="11" xfId="61" applyBorder="1" applyAlignment="1">
      <alignment horizontal="distributed" vertical="center"/>
      <protection/>
    </xf>
    <xf numFmtId="0" fontId="0" fillId="0" borderId="0" xfId="61" applyFont="1" applyAlignment="1">
      <alignment horizontal="center" vertical="center"/>
      <protection/>
    </xf>
    <xf numFmtId="0" fontId="0" fillId="0" borderId="60" xfId="0" applyBorder="1" applyAlignment="1">
      <alignment horizontal="distributed" vertical="center"/>
    </xf>
    <xf numFmtId="218" fontId="0" fillId="0" borderId="0" xfId="61" applyNumberFormat="1" applyFont="1" applyAlignment="1">
      <alignment vertical="center"/>
      <protection/>
    </xf>
    <xf numFmtId="188" fontId="0" fillId="0" borderId="0" xfId="49" applyNumberFormat="1" applyFont="1" applyAlignment="1">
      <alignment vertical="center"/>
    </xf>
    <xf numFmtId="0" fontId="0" fillId="0" borderId="39" xfId="61" applyFont="1" applyBorder="1" applyAlignment="1">
      <alignment horizontal="distributed" vertical="center"/>
      <protection/>
    </xf>
    <xf numFmtId="0" fontId="0" fillId="0" borderId="34" xfId="61" applyFont="1" applyBorder="1" applyAlignment="1">
      <alignment horizontal="distributed" vertical="center"/>
      <protection/>
    </xf>
    <xf numFmtId="0" fontId="0" fillId="0" borderId="37" xfId="61" applyFont="1" applyBorder="1" applyAlignment="1">
      <alignment horizontal="distributed" vertical="center"/>
      <protection/>
    </xf>
    <xf numFmtId="0" fontId="0" fillId="0" borderId="35" xfId="61" applyFont="1" applyBorder="1" applyAlignment="1">
      <alignment horizontal="distributed" vertical="center"/>
      <protection/>
    </xf>
    <xf numFmtId="188" fontId="0" fillId="0" borderId="0" xfId="61" applyNumberFormat="1" applyFont="1" applyAlignment="1">
      <alignment horizontal="right" vertical="center"/>
      <protection/>
    </xf>
    <xf numFmtId="0" fontId="0" fillId="0" borderId="0" xfId="61" applyFont="1" applyAlignment="1">
      <alignment horizontal="right" vertical="center"/>
      <protection/>
    </xf>
    <xf numFmtId="0" fontId="0" fillId="0" borderId="59" xfId="61" applyFont="1" applyBorder="1" applyAlignment="1">
      <alignment horizontal="center" vertical="distributed" textRotation="255" wrapText="1"/>
      <protection/>
    </xf>
    <xf numFmtId="0" fontId="0" fillId="0" borderId="29" xfId="61" applyFont="1" applyBorder="1" applyAlignment="1">
      <alignment horizontal="center" vertical="distributed" textRotation="255"/>
      <protection/>
    </xf>
    <xf numFmtId="0" fontId="0" fillId="0" borderId="59" xfId="61" applyFont="1" applyBorder="1" applyAlignment="1">
      <alignment horizontal="center" vertical="distributed" textRotation="255"/>
      <protection/>
    </xf>
    <xf numFmtId="0" fontId="0" fillId="0" borderId="34"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37" xfId="61" applyFont="1" applyBorder="1" applyAlignment="1">
      <alignment horizontal="center" vertical="center"/>
      <protection/>
    </xf>
    <xf numFmtId="179" fontId="0" fillId="0" borderId="21" xfId="61" applyNumberFormat="1" applyFont="1" applyFill="1" applyBorder="1" applyAlignment="1">
      <alignment horizontal="distributed" vertical="center" wrapText="1"/>
      <protection/>
    </xf>
    <xf numFmtId="179" fontId="0" fillId="0" borderId="22" xfId="61" applyNumberFormat="1" applyFont="1" applyFill="1" applyBorder="1" applyAlignment="1">
      <alignment horizontal="distributed" vertical="center" wrapText="1"/>
      <protection/>
    </xf>
    <xf numFmtId="179" fontId="0" fillId="0" borderId="0" xfId="61" applyNumberFormat="1" applyFont="1" applyFill="1" applyBorder="1" applyAlignment="1">
      <alignment horizontal="distributed" vertical="center" wrapText="1"/>
      <protection/>
    </xf>
    <xf numFmtId="179" fontId="0" fillId="0" borderId="11" xfId="61" applyNumberFormat="1" applyFont="1" applyFill="1" applyBorder="1" applyAlignment="1">
      <alignment horizontal="distributed" vertical="center" wrapText="1"/>
      <protection/>
    </xf>
    <xf numFmtId="179" fontId="0" fillId="0" borderId="13" xfId="61" applyNumberFormat="1" applyFont="1" applyFill="1" applyBorder="1" applyAlignment="1">
      <alignment horizontal="distributed" vertical="center" wrapText="1"/>
      <protection/>
    </xf>
    <xf numFmtId="179" fontId="0" fillId="0" borderId="15" xfId="61" applyNumberFormat="1" applyFont="1" applyFill="1" applyBorder="1" applyAlignment="1">
      <alignment horizontal="distributed" vertical="center" wrapText="1"/>
      <protection/>
    </xf>
    <xf numFmtId="0" fontId="0" fillId="0" borderId="39" xfId="61" applyFont="1" applyBorder="1" applyAlignment="1">
      <alignment horizontal="center" vertical="distributed" textRotation="255"/>
      <protection/>
    </xf>
    <xf numFmtId="0" fontId="0" fillId="0" borderId="30" xfId="61" applyFont="1" applyBorder="1" applyAlignment="1">
      <alignment horizontal="center" vertical="distributed" textRotation="255"/>
      <protection/>
    </xf>
    <xf numFmtId="0" fontId="28" fillId="0" borderId="39" xfId="61" applyFont="1" applyBorder="1" applyAlignment="1">
      <alignment horizontal="center" vertical="distributed" textRotation="255"/>
      <protection/>
    </xf>
    <xf numFmtId="0" fontId="28" fillId="0" borderId="30" xfId="61" applyFont="1" applyBorder="1" applyAlignment="1">
      <alignment horizontal="center" vertical="distributed" textRotation="255"/>
      <protection/>
    </xf>
    <xf numFmtId="0" fontId="28" fillId="0" borderId="29" xfId="61" applyFont="1" applyBorder="1" applyAlignment="1">
      <alignment horizontal="center" vertical="distributed" textRotation="255"/>
      <protection/>
    </xf>
    <xf numFmtId="0" fontId="0" fillId="0" borderId="0" xfId="61" applyFont="1" applyBorder="1" applyAlignment="1">
      <alignment horizontal="center" vertical="distributed" textRotation="255"/>
      <protection/>
    </xf>
    <xf numFmtId="0" fontId="0" fillId="0" borderId="0" xfId="61" applyFont="1" applyBorder="1" applyAlignment="1">
      <alignment horizontal="center" vertical="distributed" textRotation="255"/>
      <protection/>
    </xf>
    <xf numFmtId="0" fontId="0" fillId="0" borderId="59" xfId="61" applyFont="1" applyBorder="1" applyAlignment="1">
      <alignment horizontal="center" vertical="distributed" textRotation="255"/>
      <protection/>
    </xf>
    <xf numFmtId="0" fontId="0" fillId="0" borderId="18" xfId="61" applyFont="1" applyBorder="1" applyAlignment="1">
      <alignment horizontal="distributed" vertical="center"/>
      <protection/>
    </xf>
    <xf numFmtId="0" fontId="0" fillId="0" borderId="25" xfId="61" applyFont="1" applyBorder="1" applyAlignment="1">
      <alignment horizontal="distributed" vertical="center"/>
      <protection/>
    </xf>
    <xf numFmtId="0" fontId="0" fillId="0" borderId="24" xfId="61" applyFont="1" applyBorder="1" applyAlignment="1">
      <alignment horizontal="center" vertical="distributed" textRotation="255" wrapText="1"/>
      <protection/>
    </xf>
    <xf numFmtId="0" fontId="0" fillId="0" borderId="27" xfId="61" applyFont="1" applyBorder="1" applyAlignment="1">
      <alignment horizontal="center" vertical="distributed" textRotation="255"/>
      <protection/>
    </xf>
    <xf numFmtId="0" fontId="0" fillId="0" borderId="34" xfId="61" applyFont="1" applyBorder="1" applyAlignment="1">
      <alignment horizontal="distributed" vertical="center"/>
      <protection/>
    </xf>
    <xf numFmtId="0" fontId="4" fillId="0" borderId="35" xfId="61" applyBorder="1" applyAlignment="1">
      <alignment horizontal="distributed" vertical="center"/>
      <protection/>
    </xf>
    <xf numFmtId="0" fontId="4" fillId="0" borderId="37" xfId="61" applyBorder="1" applyAlignment="1">
      <alignment horizontal="distributed" vertical="center"/>
      <protection/>
    </xf>
    <xf numFmtId="0" fontId="28" fillId="0" borderId="59" xfId="61" applyFont="1" applyBorder="1" applyAlignment="1">
      <alignment horizontal="center" vertical="distributed" textRotation="255" wrapText="1"/>
      <protection/>
    </xf>
    <xf numFmtId="0" fontId="28" fillId="0" borderId="59" xfId="61" applyFont="1" applyBorder="1" applyAlignment="1">
      <alignment horizontal="center" vertical="distributed" textRotation="255"/>
      <protection/>
    </xf>
    <xf numFmtId="0" fontId="0" fillId="0" borderId="0" xfId="61" applyFont="1" applyAlignment="1">
      <alignment horizontal="center" vertical="center"/>
      <protection/>
    </xf>
    <xf numFmtId="0" fontId="23" fillId="0" borderId="0" xfId="61" applyFont="1" applyAlignment="1">
      <alignment horizontal="center" vertical="center"/>
      <protection/>
    </xf>
    <xf numFmtId="0" fontId="23" fillId="0" borderId="10" xfId="61" applyFont="1" applyBorder="1" applyAlignment="1">
      <alignment horizontal="center" vertical="top"/>
      <protection/>
    </xf>
    <xf numFmtId="0" fontId="23" fillId="0" borderId="0" xfId="61" applyFont="1" applyAlignment="1">
      <alignment horizontal="center"/>
      <protection/>
    </xf>
    <xf numFmtId="0" fontId="23" fillId="0" borderId="0" xfId="61" applyFont="1" applyAlignment="1">
      <alignment horizontal="left" vertical="center"/>
      <protection/>
    </xf>
    <xf numFmtId="0" fontId="11" fillId="0" borderId="0" xfId="0" applyFont="1" applyBorder="1" applyAlignment="1" applyProtection="1">
      <alignment horizontal="center" vertical="center"/>
      <protection/>
    </xf>
    <xf numFmtId="0" fontId="0" fillId="0" borderId="24" xfId="0" applyFont="1" applyBorder="1" applyAlignment="1" applyProtection="1">
      <alignment horizontal="distributed" vertical="center" wrapText="1"/>
      <protection/>
    </xf>
    <xf numFmtId="0" fontId="0" fillId="0" borderId="61" xfId="0" applyFont="1" applyBorder="1" applyAlignment="1" applyProtection="1">
      <alignment horizontal="distributed" vertical="center" wrapText="1"/>
      <protection/>
    </xf>
    <xf numFmtId="0" fontId="0" fillId="0" borderId="23" xfId="0" applyFont="1" applyBorder="1" applyAlignment="1" applyProtection="1">
      <alignment horizontal="distributed" vertical="center" wrapText="1"/>
      <protection/>
    </xf>
    <xf numFmtId="0" fontId="0" fillId="0" borderId="56" xfId="0" applyFont="1" applyBorder="1" applyAlignment="1" applyProtection="1">
      <alignment horizontal="distributed" vertical="center" wrapText="1"/>
      <protection/>
    </xf>
    <xf numFmtId="0" fontId="0" fillId="0" borderId="27"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33" xfId="0" applyBorder="1" applyAlignment="1">
      <alignment horizontal="center" vertical="center" wrapText="1"/>
    </xf>
    <xf numFmtId="188" fontId="0" fillId="0" borderId="0" xfId="0" applyNumberFormat="1" applyFont="1" applyBorder="1" applyAlignment="1" applyProtection="1">
      <alignment horizontal="right" vertical="center"/>
      <protection/>
    </xf>
    <xf numFmtId="188" fontId="0" fillId="0" borderId="23" xfId="0" applyNumberFormat="1" applyFont="1" applyBorder="1" applyAlignment="1">
      <alignment horizontal="right"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0" xfId="0" applyFont="1" applyFill="1" applyBorder="1" applyAlignment="1" applyProtection="1">
      <alignment horizontal="distributed" vertical="center"/>
      <protection/>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1" xfId="0" applyFont="1" applyFill="1" applyBorder="1" applyAlignment="1" applyProtection="1" quotePrefix="1">
      <alignment horizontal="center" vertical="center"/>
      <protection/>
    </xf>
    <xf numFmtId="188" fontId="0" fillId="0" borderId="23" xfId="0" applyNumberFormat="1" applyFont="1" applyBorder="1" applyAlignment="1" applyProtection="1">
      <alignment horizontal="right" vertical="center"/>
      <protection/>
    </xf>
    <xf numFmtId="0" fontId="0" fillId="0" borderId="52" xfId="0" applyFont="1" applyBorder="1" applyAlignment="1" applyProtection="1">
      <alignment horizontal="center" vertical="center" wrapText="1"/>
      <protection/>
    </xf>
    <xf numFmtId="0" fontId="0" fillId="0" borderId="62" xfId="0" applyBorder="1" applyAlignment="1">
      <alignment horizontal="center" vertical="center" wrapText="1"/>
    </xf>
    <xf numFmtId="188" fontId="0" fillId="0" borderId="31" xfId="0" applyNumberFormat="1" applyFont="1" applyBorder="1" applyAlignment="1" applyProtection="1">
      <alignment horizontal="right" vertical="center"/>
      <protection/>
    </xf>
    <xf numFmtId="0" fontId="0" fillId="0" borderId="43" xfId="0" applyFont="1" applyBorder="1" applyAlignment="1" applyProtection="1">
      <alignment horizontal="distributed" vertical="center"/>
      <protection/>
    </xf>
    <xf numFmtId="0" fontId="0" fillId="0" borderId="36" xfId="0" applyBorder="1" applyAlignment="1">
      <alignment horizontal="distributed" vertical="center"/>
    </xf>
    <xf numFmtId="0" fontId="0" fillId="0" borderId="58" xfId="0" applyFont="1" applyBorder="1" applyAlignment="1" applyProtection="1">
      <alignment horizontal="center" vertical="center"/>
      <protection/>
    </xf>
    <xf numFmtId="0" fontId="0" fillId="0" borderId="58"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xf>
    <xf numFmtId="0" fontId="0" fillId="0" borderId="63" xfId="0" applyFont="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52" xfId="0" applyFont="1" applyBorder="1" applyAlignment="1" applyProtection="1">
      <alignment horizontal="center" vertical="center" wrapText="1"/>
      <protection/>
    </xf>
    <xf numFmtId="0" fontId="0" fillId="0" borderId="0" xfId="0" applyFont="1" applyBorder="1" applyAlignment="1" applyProtection="1">
      <alignment horizontal="distributed" vertical="center"/>
      <protection/>
    </xf>
    <xf numFmtId="0" fontId="0" fillId="0" borderId="0" xfId="0" applyAlignment="1">
      <alignment/>
    </xf>
    <xf numFmtId="0" fontId="0" fillId="0" borderId="11" xfId="0" applyBorder="1" applyAlignment="1">
      <alignment/>
    </xf>
    <xf numFmtId="0" fontId="9" fillId="0" borderId="13" xfId="0" applyFont="1" applyBorder="1" applyAlignment="1" applyProtection="1">
      <alignment horizontal="distributed" vertical="center"/>
      <protection/>
    </xf>
    <xf numFmtId="0" fontId="9" fillId="0" borderId="15" xfId="0" applyFont="1" applyBorder="1" applyAlignment="1" applyProtection="1">
      <alignment horizontal="distributed" vertical="center"/>
      <protection/>
    </xf>
    <xf numFmtId="188" fontId="0" fillId="0" borderId="54" xfId="0" applyNumberFormat="1" applyFont="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distributed" vertical="center"/>
      <protection/>
    </xf>
    <xf numFmtId="0" fontId="0" fillId="0" borderId="0" xfId="0" applyAlignment="1">
      <alignment horizontal="distributed"/>
    </xf>
    <xf numFmtId="0" fontId="0" fillId="0" borderId="11" xfId="0" applyBorder="1" applyAlignment="1">
      <alignment horizontal="distributed"/>
    </xf>
    <xf numFmtId="0" fontId="0" fillId="0" borderId="0" xfId="0" applyFont="1" applyFill="1" applyBorder="1" applyAlignment="1" applyProtection="1" quotePrefix="1">
      <alignment horizontal="distributed" vertical="center"/>
      <protection/>
    </xf>
    <xf numFmtId="0" fontId="0" fillId="0" borderId="11" xfId="0" applyFont="1" applyFill="1" applyBorder="1" applyAlignment="1" applyProtection="1" quotePrefix="1">
      <alignment horizontal="distributed" vertical="center"/>
      <protection/>
    </xf>
    <xf numFmtId="0" fontId="13" fillId="0" borderId="0" xfId="0" applyFont="1" applyFill="1" applyBorder="1" applyAlignment="1" applyProtection="1" quotePrefix="1">
      <alignment horizontal="center" vertical="center"/>
      <protection/>
    </xf>
    <xf numFmtId="0" fontId="13" fillId="0" borderId="11" xfId="0" applyFont="1" applyFill="1" applyBorder="1" applyAlignment="1" applyProtection="1" quotePrefix="1">
      <alignment horizontal="center" vertical="center"/>
      <protection/>
    </xf>
    <xf numFmtId="0" fontId="0" fillId="0" borderId="57" xfId="0" applyFont="1" applyBorder="1" applyAlignment="1" applyProtection="1">
      <alignment horizontal="distributed" vertical="center"/>
      <protection/>
    </xf>
    <xf numFmtId="0" fontId="0" fillId="0" borderId="63" xfId="0" applyFont="1" applyBorder="1" applyAlignment="1">
      <alignment horizontal="distributed" vertical="center"/>
    </xf>
    <xf numFmtId="0" fontId="0" fillId="0" borderId="12" xfId="0" applyFont="1" applyBorder="1" applyAlignment="1">
      <alignment horizontal="distributed" vertical="center"/>
    </xf>
    <xf numFmtId="0" fontId="0" fillId="0" borderId="56" xfId="0" applyFont="1" applyBorder="1" applyAlignment="1">
      <alignment horizontal="distributed" vertical="center"/>
    </xf>
    <xf numFmtId="0" fontId="0" fillId="0" borderId="57" xfId="0" applyFont="1" applyBorder="1" applyAlignment="1" applyProtection="1">
      <alignment horizontal="distributed" vertical="center"/>
      <protection/>
    </xf>
    <xf numFmtId="0" fontId="0" fillId="0" borderId="17" xfId="0" applyFont="1" applyBorder="1" applyAlignment="1">
      <alignment horizontal="distributed" vertical="center"/>
    </xf>
    <xf numFmtId="0" fontId="0" fillId="0" borderId="0" xfId="0" applyFont="1" applyBorder="1" applyAlignment="1">
      <alignment horizontal="distributed" vertical="center"/>
    </xf>
    <xf numFmtId="188" fontId="0" fillId="0" borderId="17" xfId="0" applyNumberFormat="1" applyFont="1" applyBorder="1" applyAlignment="1" applyProtection="1">
      <alignment horizontal="right" vertical="center"/>
      <protection/>
    </xf>
    <xf numFmtId="188" fontId="0" fillId="0" borderId="64" xfId="0" applyNumberFormat="1" applyFont="1" applyBorder="1" applyAlignment="1" applyProtection="1">
      <alignment horizontal="right" vertical="center"/>
      <protection/>
    </xf>
    <xf numFmtId="0" fontId="0" fillId="0" borderId="57" xfId="0" applyFont="1" applyBorder="1" applyAlignment="1" applyProtection="1">
      <alignment horizontal="center" vertical="center" shrinkToFit="1"/>
      <protection/>
    </xf>
    <xf numFmtId="0" fontId="0" fillId="0" borderId="12" xfId="0" applyBorder="1" applyAlignment="1">
      <alignment horizontal="center" vertical="center" shrinkToFit="1"/>
    </xf>
    <xf numFmtId="0" fontId="0" fillId="0" borderId="12" xfId="0" applyFont="1" applyBorder="1" applyAlignment="1" applyProtection="1">
      <alignment horizontal="distributed" vertical="center"/>
      <protection/>
    </xf>
    <xf numFmtId="0" fontId="0" fillId="0" borderId="56" xfId="0" applyFont="1" applyBorder="1" applyAlignment="1" applyProtection="1">
      <alignment horizontal="distributed" vertical="center"/>
      <protection/>
    </xf>
    <xf numFmtId="0" fontId="0" fillId="0" borderId="12" xfId="0" applyFont="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0" xfId="0" applyFont="1" applyBorder="1" applyAlignment="1" applyProtection="1">
      <alignment horizontal="center" vertical="center" wrapText="1"/>
      <protection/>
    </xf>
    <xf numFmtId="0" fontId="0" fillId="0" borderId="56" xfId="0" applyBorder="1" applyAlignment="1">
      <alignment horizontal="center" vertical="center" wrapText="1"/>
    </xf>
    <xf numFmtId="0" fontId="0" fillId="0" borderId="0" xfId="0" applyBorder="1" applyAlignment="1">
      <alignment horizontal="center" vertical="center" wrapText="1"/>
    </xf>
    <xf numFmtId="0" fontId="0" fillId="0" borderId="57" xfId="0" applyFont="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188" fontId="13" fillId="0" borderId="23" xfId="0" applyNumberFormat="1" applyFont="1" applyBorder="1" applyAlignment="1" applyProtection="1">
      <alignment vertical="center" wrapText="1"/>
      <protection/>
    </xf>
    <xf numFmtId="188" fontId="13" fillId="0" borderId="0" xfId="0" applyNumberFormat="1" applyFont="1" applyBorder="1" applyAlignment="1" applyProtection="1">
      <alignment vertical="center" wrapText="1"/>
      <protection/>
    </xf>
    <xf numFmtId="188" fontId="13" fillId="0" borderId="0" xfId="0" applyNumberFormat="1" applyFont="1" applyBorder="1" applyAlignment="1" applyProtection="1">
      <alignment horizontal="right" vertical="center"/>
      <protection/>
    </xf>
    <xf numFmtId="188" fontId="0" fillId="0" borderId="10" xfId="0" applyNumberFormat="1" applyFont="1" applyBorder="1" applyAlignment="1" applyProtection="1">
      <alignment horizontal="right" vertical="center"/>
      <protection/>
    </xf>
    <xf numFmtId="0" fontId="0" fillId="0" borderId="57"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65" xfId="0" applyFont="1" applyBorder="1" applyAlignment="1" applyProtection="1">
      <alignment horizontal="distributed" vertical="center"/>
      <protection/>
    </xf>
    <xf numFmtId="0" fontId="0" fillId="0" borderId="48" xfId="0" applyBorder="1" applyAlignment="1">
      <alignment horizontal="distributed" vertical="center"/>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56" xfId="0"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pplyProtection="1">
      <alignment horizontal="center" vertical="center"/>
      <protection/>
    </xf>
    <xf numFmtId="0" fontId="0" fillId="0" borderId="67" xfId="0" applyBorder="1" applyAlignment="1">
      <alignment/>
    </xf>
    <xf numFmtId="0" fontId="0" fillId="0" borderId="42" xfId="0" applyFont="1" applyBorder="1" applyAlignment="1" applyProtection="1">
      <alignment horizontal="center" vertical="center"/>
      <protection/>
    </xf>
    <xf numFmtId="0" fontId="0" fillId="0" borderId="16" xfId="0" applyBorder="1" applyAlignment="1">
      <alignment horizontal="center" vertical="center"/>
    </xf>
    <xf numFmtId="188" fontId="0" fillId="0" borderId="10" xfId="0" applyNumberFormat="1" applyFont="1" applyBorder="1" applyAlignment="1" applyProtection="1">
      <alignment horizontal="right" vertical="center" wrapText="1"/>
      <protection/>
    </xf>
    <xf numFmtId="188" fontId="0" fillId="0" borderId="0" xfId="0" applyNumberFormat="1" applyFont="1" applyBorder="1" applyAlignment="1" applyProtection="1">
      <alignment horizontal="right" vertical="center" wrapText="1"/>
      <protection/>
    </xf>
    <xf numFmtId="188" fontId="0" fillId="0" borderId="0" xfId="0" applyNumberFormat="1" applyFont="1" applyBorder="1" applyAlignment="1" applyProtection="1">
      <alignment vertical="center" wrapText="1"/>
      <protection/>
    </xf>
    <xf numFmtId="188" fontId="0" fillId="0" borderId="0" xfId="0" applyNumberFormat="1" applyFont="1" applyBorder="1" applyAlignment="1" applyProtection="1">
      <alignment vertical="center"/>
      <protection/>
    </xf>
    <xf numFmtId="0" fontId="0" fillId="0" borderId="41" xfId="0" applyFont="1" applyBorder="1" applyAlignment="1" applyProtection="1">
      <alignment horizontal="center" vertical="center"/>
      <protection/>
    </xf>
    <xf numFmtId="0" fontId="0" fillId="0" borderId="21" xfId="0" applyBorder="1" applyAlignment="1">
      <alignment/>
    </xf>
    <xf numFmtId="0" fontId="0" fillId="0" borderId="68" xfId="0" applyBorder="1" applyAlignment="1">
      <alignment/>
    </xf>
    <xf numFmtId="0" fontId="0" fillId="0" borderId="12" xfId="0" applyBorder="1" applyAlignment="1">
      <alignment/>
    </xf>
    <xf numFmtId="0" fontId="0" fillId="0" borderId="0" xfId="0" applyAlignment="1">
      <alignment/>
    </xf>
    <xf numFmtId="0" fontId="0" fillId="0" borderId="56" xfId="0" applyBorder="1" applyAlignment="1">
      <alignment/>
    </xf>
    <xf numFmtId="0" fontId="0" fillId="0" borderId="57" xfId="0" applyFont="1" applyBorder="1" applyAlignment="1" applyProtection="1">
      <alignment horizontal="distributed" vertical="center" wrapText="1"/>
      <protection/>
    </xf>
    <xf numFmtId="0" fontId="0" fillId="0" borderId="63" xfId="0" applyBorder="1" applyAlignment="1">
      <alignment horizontal="distributed" vertical="center" wrapText="1"/>
    </xf>
    <xf numFmtId="0" fontId="0" fillId="0" borderId="12" xfId="0" applyBorder="1" applyAlignment="1">
      <alignment horizontal="distributed" vertical="center" wrapText="1"/>
    </xf>
    <xf numFmtId="0" fontId="0" fillId="0" borderId="56" xfId="0" applyBorder="1" applyAlignment="1">
      <alignment horizontal="distributed" vertical="center" wrapText="1"/>
    </xf>
    <xf numFmtId="0" fontId="0"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34" xfId="0" applyFont="1" applyBorder="1" applyAlignment="1" applyProtection="1">
      <alignment horizontal="center" vertical="center"/>
      <protection/>
    </xf>
    <xf numFmtId="0" fontId="0" fillId="0" borderId="35" xfId="0" applyBorder="1" applyAlignment="1">
      <alignment/>
    </xf>
    <xf numFmtId="0" fontId="0" fillId="0" borderId="37" xfId="0" applyBorder="1" applyAlignment="1">
      <alignment/>
    </xf>
    <xf numFmtId="0" fontId="0" fillId="0" borderId="69" xfId="0" applyFont="1" applyBorder="1" applyAlignment="1" applyProtection="1">
      <alignment horizontal="center" vertical="center" wrapText="1"/>
      <protection/>
    </xf>
    <xf numFmtId="0" fontId="0" fillId="0" borderId="65" xfId="0" applyFont="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0" xfId="0" applyFont="1" applyFill="1" applyBorder="1" applyAlignment="1" applyProtection="1" quotePrefix="1">
      <alignment horizontal="distributed" vertical="center"/>
      <protection/>
    </xf>
    <xf numFmtId="0" fontId="0" fillId="0" borderId="11" xfId="0" applyBorder="1" applyAlignment="1">
      <alignment/>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0" xfId="0" applyFont="1" applyBorder="1" applyAlignment="1">
      <alignment/>
    </xf>
    <xf numFmtId="0" fontId="0" fillId="0" borderId="11" xfId="0" applyFont="1" applyBorder="1" applyAlignment="1">
      <alignment/>
    </xf>
    <xf numFmtId="0" fontId="0" fillId="0" borderId="42" xfId="0" applyFont="1" applyFill="1" applyBorder="1" applyAlignment="1" applyProtection="1">
      <alignment horizontal="center" vertical="center" wrapText="1"/>
      <protection/>
    </xf>
    <xf numFmtId="0" fontId="0" fillId="0" borderId="5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7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pplyProtection="1">
      <alignment horizontal="center" vertical="center"/>
      <protection/>
    </xf>
    <xf numFmtId="0" fontId="0" fillId="0" borderId="0" xfId="0" applyFont="1" applyBorder="1" applyAlignment="1" applyProtection="1">
      <alignment horizontal="distributed" vertical="center"/>
      <protection/>
    </xf>
    <xf numFmtId="0" fontId="0" fillId="0" borderId="0" xfId="0" applyBorder="1" applyAlignment="1">
      <alignment/>
    </xf>
    <xf numFmtId="198"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99"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198" fontId="19" fillId="0" borderId="0" xfId="0" applyNumberFormat="1" applyFont="1" applyFill="1" applyBorder="1" applyAlignment="1">
      <alignment horizontal="right" vertical="center"/>
    </xf>
    <xf numFmtId="0" fontId="19" fillId="0" borderId="0" xfId="0" applyFont="1" applyFill="1" applyBorder="1" applyAlignment="1">
      <alignment horizontal="right" vertical="center"/>
    </xf>
    <xf numFmtId="199" fontId="19" fillId="0" borderId="0" xfId="0" applyNumberFormat="1" applyFont="1" applyFill="1" applyBorder="1" applyAlignment="1">
      <alignment horizontal="righ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0" xfId="0" applyFont="1" applyFill="1" applyBorder="1" applyAlignment="1">
      <alignment horizontal="distributed" vertical="center"/>
    </xf>
    <xf numFmtId="0" fontId="0" fillId="0" borderId="0" xfId="0" applyBorder="1" applyAlignment="1">
      <alignment vertical="center"/>
    </xf>
    <xf numFmtId="199" fontId="0" fillId="0" borderId="10" xfId="0" applyNumberFormat="1" applyFont="1" applyFill="1" applyBorder="1" applyAlignment="1">
      <alignment horizontal="right" vertical="center"/>
    </xf>
    <xf numFmtId="0" fontId="0" fillId="0" borderId="0" xfId="0" applyFont="1" applyFill="1" applyBorder="1" applyAlignment="1" applyProtection="1">
      <alignment horizontal="right" vertical="center"/>
      <protection/>
    </xf>
    <xf numFmtId="0" fontId="0" fillId="0" borderId="27" xfId="0" applyFont="1" applyFill="1" applyBorder="1" applyAlignment="1">
      <alignment vertical="center"/>
    </xf>
    <xf numFmtId="0" fontId="0" fillId="0" borderId="0" xfId="0" applyBorder="1" applyAlignment="1">
      <alignment horizontal="center" vertical="center"/>
    </xf>
    <xf numFmtId="0" fontId="0" fillId="0" borderId="43" xfId="0" applyFont="1" applyBorder="1" applyAlignment="1">
      <alignment horizontal="distributed" vertical="center"/>
    </xf>
    <xf numFmtId="0" fontId="0" fillId="0" borderId="31" xfId="0" applyFont="1" applyBorder="1" applyAlignment="1">
      <alignment horizontal="distributed" vertical="center"/>
    </xf>
    <xf numFmtId="0" fontId="0" fillId="0" borderId="36" xfId="0" applyFont="1" applyBorder="1" applyAlignment="1">
      <alignment horizontal="distributed" vertical="center"/>
    </xf>
    <xf numFmtId="0" fontId="0" fillId="0" borderId="75" xfId="0" applyFont="1" applyFill="1" applyBorder="1" applyAlignment="1" applyProtection="1">
      <alignment horizontal="distributed" vertical="center"/>
      <protection/>
    </xf>
    <xf numFmtId="0" fontId="0" fillId="0" borderId="76" xfId="0" applyBorder="1" applyAlignment="1">
      <alignment horizontal="distributed" vertical="center"/>
    </xf>
    <xf numFmtId="0" fontId="5" fillId="0" borderId="0" xfId="0" applyFont="1" applyFill="1" applyAlignment="1">
      <alignment vertical="center"/>
    </xf>
    <xf numFmtId="0" fontId="0" fillId="0" borderId="18"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0" xfId="0" applyBorder="1" applyAlignment="1">
      <alignment horizontal="distributed" vertical="center"/>
    </xf>
    <xf numFmtId="0" fontId="0" fillId="0" borderId="20" xfId="0" applyFont="1" applyFill="1" applyBorder="1" applyAlignment="1">
      <alignment horizontal="distributed" vertical="center"/>
    </xf>
    <xf numFmtId="0" fontId="0" fillId="0" borderId="60" xfId="0" applyFont="1" applyFill="1" applyBorder="1" applyAlignment="1">
      <alignment horizontal="distributed" vertical="center"/>
    </xf>
    <xf numFmtId="0" fontId="0" fillId="0" borderId="25" xfId="0" applyBorder="1" applyAlignment="1">
      <alignment horizontal="distributed" vertical="center"/>
    </xf>
    <xf numFmtId="0" fontId="0" fillId="0" borderId="60"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15" xfId="0" applyBorder="1" applyAlignment="1">
      <alignment horizontal="distributed" vertical="center"/>
    </xf>
    <xf numFmtId="0" fontId="0" fillId="0" borderId="27" xfId="0" applyFont="1" applyFill="1" applyBorder="1" applyAlignment="1">
      <alignment horizontal="distributed" vertical="center"/>
    </xf>
    <xf numFmtId="0" fontId="0" fillId="0" borderId="0" xfId="0" applyFont="1" applyBorder="1" applyAlignment="1" applyProtection="1">
      <alignment horizontal="distributed" vertical="center"/>
      <protection/>
    </xf>
    <xf numFmtId="0" fontId="0" fillId="0" borderId="73"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17"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vertical="center"/>
      <protection/>
    </xf>
    <xf numFmtId="215" fontId="0" fillId="0" borderId="0" xfId="0" applyNumberFormat="1" applyAlignment="1">
      <alignment vertical="center"/>
    </xf>
    <xf numFmtId="209"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218" fontId="0" fillId="0" borderId="17" xfId="0" applyNumberFormat="1" applyFont="1" applyFill="1" applyBorder="1" applyAlignment="1" applyProtection="1">
      <alignment horizontal="right" vertical="center"/>
      <protection/>
    </xf>
    <xf numFmtId="218" fontId="0" fillId="0" borderId="0" xfId="0" applyNumberFormat="1" applyFont="1" applyFill="1" applyBorder="1" applyAlignment="1" applyProtection="1">
      <alignment horizontal="right" vertical="center"/>
      <protection/>
    </xf>
    <xf numFmtId="218" fontId="0" fillId="0" borderId="0" xfId="0" applyNumberFormat="1" applyFont="1" applyFill="1" applyAlignment="1">
      <alignment horizontal="right" vertical="center"/>
    </xf>
    <xf numFmtId="218" fontId="0" fillId="0" borderId="0"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horizontal="right" vertical="center"/>
      <protection/>
    </xf>
    <xf numFmtId="216" fontId="0" fillId="0" borderId="0" xfId="0"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0" fontId="13" fillId="0" borderId="0" xfId="0" applyFont="1" applyFill="1" applyBorder="1" applyAlignment="1" applyProtection="1" quotePrefix="1">
      <alignment horizontal="distributed" vertical="center"/>
      <protection/>
    </xf>
    <xf numFmtId="0" fontId="13" fillId="0" borderId="0" xfId="0" applyFont="1" applyAlignment="1">
      <alignment/>
    </xf>
    <xf numFmtId="0" fontId="13" fillId="0" borderId="11" xfId="0" applyFont="1" applyBorder="1" applyAlignment="1">
      <alignment/>
    </xf>
    <xf numFmtId="216" fontId="13" fillId="0" borderId="0" xfId="0" applyNumberFormat="1" applyFont="1" applyFill="1" applyBorder="1" applyAlignment="1">
      <alignment horizontal="right" vertical="center"/>
    </xf>
    <xf numFmtId="188" fontId="13" fillId="0" borderId="0" xfId="0" applyNumberFormat="1" applyFont="1" applyFill="1" applyAlignment="1">
      <alignment horizontal="right" vertical="center"/>
    </xf>
    <xf numFmtId="216" fontId="13" fillId="0" borderId="0" xfId="0" applyNumberFormat="1" applyFont="1" applyFill="1" applyAlignment="1">
      <alignment horizontal="right" vertical="center"/>
    </xf>
    <xf numFmtId="0" fontId="0" fillId="0" borderId="13" xfId="0" applyFont="1" applyBorder="1" applyAlignment="1" applyProtection="1">
      <alignment horizontal="distributed" vertical="center"/>
      <protection/>
    </xf>
    <xf numFmtId="216" fontId="0" fillId="0" borderId="13" xfId="0" applyNumberFormat="1" applyFont="1" applyFill="1" applyBorder="1" applyAlignment="1">
      <alignment horizontal="right" vertical="center"/>
    </xf>
    <xf numFmtId="188" fontId="0" fillId="0" borderId="13" xfId="0" applyNumberFormat="1" applyFont="1" applyFill="1" applyBorder="1" applyAlignment="1">
      <alignment horizontal="right" vertical="center"/>
    </xf>
    <xf numFmtId="0" fontId="0" fillId="0" borderId="58" xfId="0" applyFont="1" applyBorder="1" applyAlignment="1">
      <alignment horizontal="distributed" vertical="center"/>
    </xf>
    <xf numFmtId="0" fontId="0" fillId="0" borderId="64"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7"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years"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32</xdr:row>
      <xdr:rowOff>85725</xdr:rowOff>
    </xdr:from>
    <xdr:to>
      <xdr:col>21</xdr:col>
      <xdr:colOff>200025</xdr:colOff>
      <xdr:row>33</xdr:row>
      <xdr:rowOff>190500</xdr:rowOff>
    </xdr:to>
    <xdr:sp>
      <xdr:nvSpPr>
        <xdr:cNvPr id="1" name="AutoShape 5"/>
        <xdr:cNvSpPr>
          <a:spLocks/>
        </xdr:cNvSpPr>
      </xdr:nvSpPr>
      <xdr:spPr>
        <a:xfrm>
          <a:off x="21393150" y="9534525"/>
          <a:ext cx="95250" cy="400050"/>
        </a:xfrm>
        <a:prstGeom prst="leftBracket">
          <a:avLst>
            <a:gd name="adj" fmla="val -441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104775</xdr:colOff>
      <xdr:row>32</xdr:row>
      <xdr:rowOff>85725</xdr:rowOff>
    </xdr:from>
    <xdr:to>
      <xdr:col>22</xdr:col>
      <xdr:colOff>200025</xdr:colOff>
      <xdr:row>33</xdr:row>
      <xdr:rowOff>190500</xdr:rowOff>
    </xdr:to>
    <xdr:sp>
      <xdr:nvSpPr>
        <xdr:cNvPr id="2" name="AutoShape 6"/>
        <xdr:cNvSpPr>
          <a:spLocks/>
        </xdr:cNvSpPr>
      </xdr:nvSpPr>
      <xdr:spPr>
        <a:xfrm>
          <a:off x="22288500" y="9534525"/>
          <a:ext cx="95250" cy="400050"/>
        </a:xfrm>
        <a:prstGeom prst="leftBracket">
          <a:avLst>
            <a:gd name="adj" fmla="val -441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695325</xdr:colOff>
      <xdr:row>32</xdr:row>
      <xdr:rowOff>85725</xdr:rowOff>
    </xdr:from>
    <xdr:to>
      <xdr:col>21</xdr:col>
      <xdr:colOff>790575</xdr:colOff>
      <xdr:row>33</xdr:row>
      <xdr:rowOff>200025</xdr:rowOff>
    </xdr:to>
    <xdr:sp>
      <xdr:nvSpPr>
        <xdr:cNvPr id="3" name="AutoShape 8"/>
        <xdr:cNvSpPr>
          <a:spLocks/>
        </xdr:cNvSpPr>
      </xdr:nvSpPr>
      <xdr:spPr>
        <a:xfrm>
          <a:off x="21983700" y="9534525"/>
          <a:ext cx="95250" cy="409575"/>
        </a:xfrm>
        <a:prstGeom prst="rightBracket">
          <a:avLst>
            <a:gd name="adj" fmla="val -441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695325</xdr:colOff>
      <xdr:row>32</xdr:row>
      <xdr:rowOff>85725</xdr:rowOff>
    </xdr:from>
    <xdr:to>
      <xdr:col>22</xdr:col>
      <xdr:colOff>790575</xdr:colOff>
      <xdr:row>33</xdr:row>
      <xdr:rowOff>200025</xdr:rowOff>
    </xdr:to>
    <xdr:sp>
      <xdr:nvSpPr>
        <xdr:cNvPr id="4" name="AutoShape 9"/>
        <xdr:cNvSpPr>
          <a:spLocks/>
        </xdr:cNvSpPr>
      </xdr:nvSpPr>
      <xdr:spPr>
        <a:xfrm>
          <a:off x="22879050" y="9534525"/>
          <a:ext cx="95250" cy="409575"/>
        </a:xfrm>
        <a:prstGeom prst="rightBracket">
          <a:avLst>
            <a:gd name="adj" fmla="val -441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xdr:row>
      <xdr:rowOff>0</xdr:rowOff>
    </xdr:from>
    <xdr:to>
      <xdr:col>3</xdr:col>
      <xdr:colOff>561975</xdr:colOff>
      <xdr:row>1</xdr:row>
      <xdr:rowOff>0</xdr:rowOff>
    </xdr:to>
    <xdr:sp>
      <xdr:nvSpPr>
        <xdr:cNvPr id="1" name="AutoShape 2"/>
        <xdr:cNvSpPr>
          <a:spLocks/>
        </xdr:cNvSpPr>
      </xdr:nvSpPr>
      <xdr:spPr>
        <a:xfrm>
          <a:off x="2790825" y="209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561975</xdr:colOff>
      <xdr:row>1</xdr:row>
      <xdr:rowOff>0</xdr:rowOff>
    </xdr:from>
    <xdr:to>
      <xdr:col>4</xdr:col>
      <xdr:colOff>561975</xdr:colOff>
      <xdr:row>1</xdr:row>
      <xdr:rowOff>0</xdr:rowOff>
    </xdr:to>
    <xdr:sp>
      <xdr:nvSpPr>
        <xdr:cNvPr id="2" name="AutoShape 4"/>
        <xdr:cNvSpPr>
          <a:spLocks/>
        </xdr:cNvSpPr>
      </xdr:nvSpPr>
      <xdr:spPr>
        <a:xfrm>
          <a:off x="3352800" y="209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895350</xdr:colOff>
      <xdr:row>23</xdr:row>
      <xdr:rowOff>47625</xdr:rowOff>
    </xdr:from>
    <xdr:to>
      <xdr:col>13</xdr:col>
      <xdr:colOff>0</xdr:colOff>
      <xdr:row>25</xdr:row>
      <xdr:rowOff>161925</xdr:rowOff>
    </xdr:to>
    <xdr:sp>
      <xdr:nvSpPr>
        <xdr:cNvPr id="1" name="AutoShape 7"/>
        <xdr:cNvSpPr>
          <a:spLocks/>
        </xdr:cNvSpPr>
      </xdr:nvSpPr>
      <xdr:spPr>
        <a:xfrm>
          <a:off x="12820650" y="42957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895350</xdr:colOff>
      <xdr:row>19</xdr:row>
      <xdr:rowOff>47625</xdr:rowOff>
    </xdr:from>
    <xdr:to>
      <xdr:col>13</xdr:col>
      <xdr:colOff>0</xdr:colOff>
      <xdr:row>21</xdr:row>
      <xdr:rowOff>161925</xdr:rowOff>
    </xdr:to>
    <xdr:sp>
      <xdr:nvSpPr>
        <xdr:cNvPr id="2" name="AutoShape 8"/>
        <xdr:cNvSpPr>
          <a:spLocks/>
        </xdr:cNvSpPr>
      </xdr:nvSpPr>
      <xdr:spPr>
        <a:xfrm>
          <a:off x="12820650" y="35718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847725</xdr:colOff>
      <xdr:row>12</xdr:row>
      <xdr:rowOff>47625</xdr:rowOff>
    </xdr:from>
    <xdr:to>
      <xdr:col>13</xdr:col>
      <xdr:colOff>0</xdr:colOff>
      <xdr:row>18</xdr:row>
      <xdr:rowOff>0</xdr:rowOff>
    </xdr:to>
    <xdr:sp>
      <xdr:nvSpPr>
        <xdr:cNvPr id="3" name="AutoShape 9"/>
        <xdr:cNvSpPr>
          <a:spLocks/>
        </xdr:cNvSpPr>
      </xdr:nvSpPr>
      <xdr:spPr>
        <a:xfrm>
          <a:off x="12773025" y="2305050"/>
          <a:ext cx="142875"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895350</xdr:colOff>
      <xdr:row>47</xdr:row>
      <xdr:rowOff>47625</xdr:rowOff>
    </xdr:from>
    <xdr:to>
      <xdr:col>13</xdr:col>
      <xdr:colOff>0</xdr:colOff>
      <xdr:row>49</xdr:row>
      <xdr:rowOff>161925</xdr:rowOff>
    </xdr:to>
    <xdr:sp>
      <xdr:nvSpPr>
        <xdr:cNvPr id="4" name="AutoShape 10"/>
        <xdr:cNvSpPr>
          <a:spLocks/>
        </xdr:cNvSpPr>
      </xdr:nvSpPr>
      <xdr:spPr>
        <a:xfrm>
          <a:off x="12820650" y="86391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895350</xdr:colOff>
      <xdr:row>43</xdr:row>
      <xdr:rowOff>47625</xdr:rowOff>
    </xdr:from>
    <xdr:to>
      <xdr:col>13</xdr:col>
      <xdr:colOff>0</xdr:colOff>
      <xdr:row>45</xdr:row>
      <xdr:rowOff>161925</xdr:rowOff>
    </xdr:to>
    <xdr:sp>
      <xdr:nvSpPr>
        <xdr:cNvPr id="5" name="AutoShape 11"/>
        <xdr:cNvSpPr>
          <a:spLocks/>
        </xdr:cNvSpPr>
      </xdr:nvSpPr>
      <xdr:spPr>
        <a:xfrm>
          <a:off x="12820650" y="79152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847725</xdr:colOff>
      <xdr:row>36</xdr:row>
      <xdr:rowOff>47625</xdr:rowOff>
    </xdr:from>
    <xdr:to>
      <xdr:col>13</xdr:col>
      <xdr:colOff>0</xdr:colOff>
      <xdr:row>42</xdr:row>
      <xdr:rowOff>0</xdr:rowOff>
    </xdr:to>
    <xdr:sp>
      <xdr:nvSpPr>
        <xdr:cNvPr id="6" name="AutoShape 12"/>
        <xdr:cNvSpPr>
          <a:spLocks/>
        </xdr:cNvSpPr>
      </xdr:nvSpPr>
      <xdr:spPr>
        <a:xfrm>
          <a:off x="12773025" y="6648450"/>
          <a:ext cx="142875"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14</xdr:row>
      <xdr:rowOff>28575</xdr:rowOff>
    </xdr:from>
    <xdr:to>
      <xdr:col>2</xdr:col>
      <xdr:colOff>152400</xdr:colOff>
      <xdr:row>16</xdr:row>
      <xdr:rowOff>209550</xdr:rowOff>
    </xdr:to>
    <xdr:sp>
      <xdr:nvSpPr>
        <xdr:cNvPr id="1" name="AutoShape 1"/>
        <xdr:cNvSpPr>
          <a:spLocks/>
        </xdr:cNvSpPr>
      </xdr:nvSpPr>
      <xdr:spPr>
        <a:xfrm>
          <a:off x="942975" y="3629025"/>
          <a:ext cx="161925" cy="676275"/>
        </a:xfrm>
        <a:prstGeom prst="leftBrace">
          <a:avLst>
            <a:gd name="adj" fmla="val -2945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619125</xdr:colOff>
      <xdr:row>7</xdr:row>
      <xdr:rowOff>47625</xdr:rowOff>
    </xdr:from>
    <xdr:to>
      <xdr:col>2</xdr:col>
      <xdr:colOff>133350</xdr:colOff>
      <xdr:row>12</xdr:row>
      <xdr:rowOff>171450</xdr:rowOff>
    </xdr:to>
    <xdr:sp>
      <xdr:nvSpPr>
        <xdr:cNvPr id="2" name="AutoShape 2"/>
        <xdr:cNvSpPr>
          <a:spLocks/>
        </xdr:cNvSpPr>
      </xdr:nvSpPr>
      <xdr:spPr>
        <a:xfrm>
          <a:off x="942975" y="1914525"/>
          <a:ext cx="142875" cy="1362075"/>
        </a:xfrm>
        <a:prstGeom prst="leftBrace">
          <a:avLst>
            <a:gd name="adj" fmla="val -3571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276225</xdr:colOff>
      <xdr:row>27</xdr:row>
      <xdr:rowOff>19050</xdr:rowOff>
    </xdr:from>
    <xdr:to>
      <xdr:col>1</xdr:col>
      <xdr:colOff>419100</xdr:colOff>
      <xdr:row>31</xdr:row>
      <xdr:rowOff>238125</xdr:rowOff>
    </xdr:to>
    <xdr:sp>
      <xdr:nvSpPr>
        <xdr:cNvPr id="3" name="AutoShape 3"/>
        <xdr:cNvSpPr>
          <a:spLocks/>
        </xdr:cNvSpPr>
      </xdr:nvSpPr>
      <xdr:spPr>
        <a:xfrm>
          <a:off x="600075" y="6838950"/>
          <a:ext cx="142875" cy="1209675"/>
        </a:xfrm>
        <a:prstGeom prst="leftBrace">
          <a:avLst>
            <a:gd name="adj" fmla="val -379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276225</xdr:colOff>
      <xdr:row>33</xdr:row>
      <xdr:rowOff>28575</xdr:rowOff>
    </xdr:from>
    <xdr:to>
      <xdr:col>1</xdr:col>
      <xdr:colOff>438150</xdr:colOff>
      <xdr:row>38</xdr:row>
      <xdr:rowOff>0</xdr:rowOff>
    </xdr:to>
    <xdr:sp>
      <xdr:nvSpPr>
        <xdr:cNvPr id="4" name="AutoShape 4"/>
        <xdr:cNvSpPr>
          <a:spLocks/>
        </xdr:cNvSpPr>
      </xdr:nvSpPr>
      <xdr:spPr>
        <a:xfrm>
          <a:off x="600075" y="8334375"/>
          <a:ext cx="161925" cy="1209675"/>
        </a:xfrm>
        <a:prstGeom prst="leftBrace">
          <a:avLst>
            <a:gd name="adj" fmla="val -3591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285750</xdr:colOff>
      <xdr:row>39</xdr:row>
      <xdr:rowOff>19050</xdr:rowOff>
    </xdr:from>
    <xdr:to>
      <xdr:col>1</xdr:col>
      <xdr:colOff>438150</xdr:colOff>
      <xdr:row>43</xdr:row>
      <xdr:rowOff>238125</xdr:rowOff>
    </xdr:to>
    <xdr:sp>
      <xdr:nvSpPr>
        <xdr:cNvPr id="5" name="AutoShape 5"/>
        <xdr:cNvSpPr>
          <a:spLocks/>
        </xdr:cNvSpPr>
      </xdr:nvSpPr>
      <xdr:spPr>
        <a:xfrm>
          <a:off x="609600" y="9810750"/>
          <a:ext cx="152400" cy="1209675"/>
        </a:xfrm>
        <a:prstGeom prst="leftBrace">
          <a:avLst>
            <a:gd name="adj" fmla="val -3692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247650</xdr:colOff>
      <xdr:row>7</xdr:row>
      <xdr:rowOff>9525</xdr:rowOff>
    </xdr:from>
    <xdr:to>
      <xdr:col>14</xdr:col>
      <xdr:colOff>104775</xdr:colOff>
      <xdr:row>9</xdr:row>
      <xdr:rowOff>0</xdr:rowOff>
    </xdr:to>
    <xdr:sp>
      <xdr:nvSpPr>
        <xdr:cNvPr id="6" name="AutoShape 6"/>
        <xdr:cNvSpPr>
          <a:spLocks/>
        </xdr:cNvSpPr>
      </xdr:nvSpPr>
      <xdr:spPr>
        <a:xfrm>
          <a:off x="10067925" y="1876425"/>
          <a:ext cx="152400" cy="485775"/>
        </a:xfrm>
        <a:prstGeom prst="leftBrace">
          <a:avLst>
            <a:gd name="adj" fmla="val -3619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276225</xdr:colOff>
      <xdr:row>10</xdr:row>
      <xdr:rowOff>19050</xdr:rowOff>
    </xdr:from>
    <xdr:to>
      <xdr:col>14</xdr:col>
      <xdr:colOff>95250</xdr:colOff>
      <xdr:row>11</xdr:row>
      <xdr:rowOff>238125</xdr:rowOff>
    </xdr:to>
    <xdr:sp>
      <xdr:nvSpPr>
        <xdr:cNvPr id="7" name="AutoShape 7"/>
        <xdr:cNvSpPr>
          <a:spLocks/>
        </xdr:cNvSpPr>
      </xdr:nvSpPr>
      <xdr:spPr>
        <a:xfrm>
          <a:off x="10096500" y="2628900"/>
          <a:ext cx="114300" cy="466725"/>
        </a:xfrm>
        <a:prstGeom prst="leftBrace">
          <a:avLst>
            <a:gd name="adj" fmla="val -3894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295275</xdr:colOff>
      <xdr:row>14</xdr:row>
      <xdr:rowOff>0</xdr:rowOff>
    </xdr:from>
    <xdr:to>
      <xdr:col>14</xdr:col>
      <xdr:colOff>104775</xdr:colOff>
      <xdr:row>22</xdr:row>
      <xdr:rowOff>0</xdr:rowOff>
    </xdr:to>
    <xdr:sp>
      <xdr:nvSpPr>
        <xdr:cNvPr id="8" name="AutoShape 8"/>
        <xdr:cNvSpPr>
          <a:spLocks/>
        </xdr:cNvSpPr>
      </xdr:nvSpPr>
      <xdr:spPr>
        <a:xfrm>
          <a:off x="10115550" y="3600450"/>
          <a:ext cx="104775" cy="1981200"/>
        </a:xfrm>
        <a:prstGeom prst="leftBrace">
          <a:avLst>
            <a:gd name="adj" fmla="val -4086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285750</xdr:colOff>
      <xdr:row>23</xdr:row>
      <xdr:rowOff>0</xdr:rowOff>
    </xdr:from>
    <xdr:to>
      <xdr:col>14</xdr:col>
      <xdr:colOff>95250</xdr:colOff>
      <xdr:row>31</xdr:row>
      <xdr:rowOff>0</xdr:rowOff>
    </xdr:to>
    <xdr:sp>
      <xdr:nvSpPr>
        <xdr:cNvPr id="9" name="AutoShape 9"/>
        <xdr:cNvSpPr>
          <a:spLocks/>
        </xdr:cNvSpPr>
      </xdr:nvSpPr>
      <xdr:spPr>
        <a:xfrm>
          <a:off x="10106025" y="5829300"/>
          <a:ext cx="104775" cy="1981200"/>
        </a:xfrm>
        <a:prstGeom prst="leftBrace">
          <a:avLst>
            <a:gd name="adj" fmla="val -4086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285750</xdr:colOff>
      <xdr:row>33</xdr:row>
      <xdr:rowOff>9525</xdr:rowOff>
    </xdr:from>
    <xdr:to>
      <xdr:col>14</xdr:col>
      <xdr:colOff>114300</xdr:colOff>
      <xdr:row>38</xdr:row>
      <xdr:rowOff>9525</xdr:rowOff>
    </xdr:to>
    <xdr:sp>
      <xdr:nvSpPr>
        <xdr:cNvPr id="10" name="AutoShape 10"/>
        <xdr:cNvSpPr>
          <a:spLocks/>
        </xdr:cNvSpPr>
      </xdr:nvSpPr>
      <xdr:spPr>
        <a:xfrm>
          <a:off x="10106025" y="8315325"/>
          <a:ext cx="123825" cy="1238250"/>
        </a:xfrm>
        <a:prstGeom prst="leftBrace">
          <a:avLst>
            <a:gd name="adj" fmla="val -388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276225</xdr:colOff>
      <xdr:row>39</xdr:row>
      <xdr:rowOff>19050</xdr:rowOff>
    </xdr:from>
    <xdr:to>
      <xdr:col>14</xdr:col>
      <xdr:colOff>85725</xdr:colOff>
      <xdr:row>43</xdr:row>
      <xdr:rowOff>238125</xdr:rowOff>
    </xdr:to>
    <xdr:sp>
      <xdr:nvSpPr>
        <xdr:cNvPr id="11" name="AutoShape 11"/>
        <xdr:cNvSpPr>
          <a:spLocks/>
        </xdr:cNvSpPr>
      </xdr:nvSpPr>
      <xdr:spPr>
        <a:xfrm>
          <a:off x="10096500" y="9810750"/>
          <a:ext cx="104775" cy="1209675"/>
        </a:xfrm>
        <a:prstGeom prst="leftBrace">
          <a:avLst>
            <a:gd name="adj" fmla="val -40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43</xdr:row>
      <xdr:rowOff>47625</xdr:rowOff>
    </xdr:from>
    <xdr:to>
      <xdr:col>1</xdr:col>
      <xdr:colOff>9525</xdr:colOff>
      <xdr:row>51</xdr:row>
      <xdr:rowOff>247650</xdr:rowOff>
    </xdr:to>
    <xdr:sp>
      <xdr:nvSpPr>
        <xdr:cNvPr id="1" name="AutoShape 4"/>
        <xdr:cNvSpPr>
          <a:spLocks/>
        </xdr:cNvSpPr>
      </xdr:nvSpPr>
      <xdr:spPr>
        <a:xfrm>
          <a:off x="419100" y="13315950"/>
          <a:ext cx="104775" cy="2562225"/>
        </a:xfrm>
        <a:prstGeom prst="leftBrace">
          <a:avLst>
            <a:gd name="adj" fmla="val -424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419100</xdr:colOff>
      <xdr:row>33</xdr:row>
      <xdr:rowOff>47625</xdr:rowOff>
    </xdr:from>
    <xdr:to>
      <xdr:col>1</xdr:col>
      <xdr:colOff>38100</xdr:colOff>
      <xdr:row>41</xdr:row>
      <xdr:rowOff>238125</xdr:rowOff>
    </xdr:to>
    <xdr:sp>
      <xdr:nvSpPr>
        <xdr:cNvPr id="2" name="AutoShape 5"/>
        <xdr:cNvSpPr>
          <a:spLocks/>
        </xdr:cNvSpPr>
      </xdr:nvSpPr>
      <xdr:spPr>
        <a:xfrm>
          <a:off x="419100" y="10363200"/>
          <a:ext cx="133350" cy="2552700"/>
        </a:xfrm>
        <a:prstGeom prst="leftBrace">
          <a:avLst>
            <a:gd name="adj" fmla="val -4070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409575</xdr:colOff>
      <xdr:row>17</xdr:row>
      <xdr:rowOff>47625</xdr:rowOff>
    </xdr:from>
    <xdr:to>
      <xdr:col>1</xdr:col>
      <xdr:colOff>38100</xdr:colOff>
      <xdr:row>31</xdr:row>
      <xdr:rowOff>257175</xdr:rowOff>
    </xdr:to>
    <xdr:sp>
      <xdr:nvSpPr>
        <xdr:cNvPr id="3" name="AutoShape 6"/>
        <xdr:cNvSpPr>
          <a:spLocks/>
        </xdr:cNvSpPr>
      </xdr:nvSpPr>
      <xdr:spPr>
        <a:xfrm>
          <a:off x="409575" y="5638800"/>
          <a:ext cx="142875" cy="4343400"/>
        </a:xfrm>
        <a:prstGeom prst="leftBrace">
          <a:avLst>
            <a:gd name="adj" fmla="val -4325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11</xdr:row>
      <xdr:rowOff>9525</xdr:rowOff>
    </xdr:from>
    <xdr:to>
      <xdr:col>0</xdr:col>
      <xdr:colOff>504825</xdr:colOff>
      <xdr:row>16</xdr:row>
      <xdr:rowOff>9525</xdr:rowOff>
    </xdr:to>
    <xdr:sp>
      <xdr:nvSpPr>
        <xdr:cNvPr id="4" name="AutoShape 7"/>
        <xdr:cNvSpPr>
          <a:spLocks/>
        </xdr:cNvSpPr>
      </xdr:nvSpPr>
      <xdr:spPr>
        <a:xfrm>
          <a:off x="428625" y="3829050"/>
          <a:ext cx="76200"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38100</xdr:rowOff>
    </xdr:from>
    <xdr:to>
      <xdr:col>0</xdr:col>
      <xdr:colOff>504825</xdr:colOff>
      <xdr:row>51</xdr:row>
      <xdr:rowOff>228600</xdr:rowOff>
    </xdr:to>
    <xdr:sp>
      <xdr:nvSpPr>
        <xdr:cNvPr id="1" name="AutoShape 4"/>
        <xdr:cNvSpPr>
          <a:spLocks/>
        </xdr:cNvSpPr>
      </xdr:nvSpPr>
      <xdr:spPr>
        <a:xfrm>
          <a:off x="371475" y="12896850"/>
          <a:ext cx="133350" cy="2476500"/>
        </a:xfrm>
        <a:prstGeom prst="leftBrace">
          <a:avLst>
            <a:gd name="adj" fmla="val -4042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33</xdr:row>
      <xdr:rowOff>38100</xdr:rowOff>
    </xdr:from>
    <xdr:to>
      <xdr:col>1</xdr:col>
      <xdr:colOff>9525</xdr:colOff>
      <xdr:row>41</xdr:row>
      <xdr:rowOff>247650</xdr:rowOff>
    </xdr:to>
    <xdr:sp>
      <xdr:nvSpPr>
        <xdr:cNvPr id="2" name="AutoShape 5"/>
        <xdr:cNvSpPr>
          <a:spLocks/>
        </xdr:cNvSpPr>
      </xdr:nvSpPr>
      <xdr:spPr>
        <a:xfrm>
          <a:off x="371475" y="10039350"/>
          <a:ext cx="152400" cy="2495550"/>
        </a:xfrm>
        <a:prstGeom prst="leftBrace">
          <a:avLst>
            <a:gd name="adj" fmla="val -3876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17</xdr:row>
      <xdr:rowOff>28575</xdr:rowOff>
    </xdr:from>
    <xdr:to>
      <xdr:col>0</xdr:col>
      <xdr:colOff>466725</xdr:colOff>
      <xdr:row>31</xdr:row>
      <xdr:rowOff>266700</xdr:rowOff>
    </xdr:to>
    <xdr:sp>
      <xdr:nvSpPr>
        <xdr:cNvPr id="3" name="AutoShape 6"/>
        <xdr:cNvSpPr>
          <a:spLocks/>
        </xdr:cNvSpPr>
      </xdr:nvSpPr>
      <xdr:spPr>
        <a:xfrm>
          <a:off x="381000" y="5457825"/>
          <a:ext cx="85725" cy="4238625"/>
        </a:xfrm>
        <a:prstGeom prst="leftBrace">
          <a:avLst>
            <a:gd name="adj" fmla="val -4596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11</xdr:row>
      <xdr:rowOff>9525</xdr:rowOff>
    </xdr:from>
    <xdr:to>
      <xdr:col>1</xdr:col>
      <xdr:colOff>0</xdr:colOff>
      <xdr:row>16</xdr:row>
      <xdr:rowOff>9525</xdr:rowOff>
    </xdr:to>
    <xdr:sp>
      <xdr:nvSpPr>
        <xdr:cNvPr id="4" name="AutoShape 7"/>
        <xdr:cNvSpPr>
          <a:spLocks/>
        </xdr:cNvSpPr>
      </xdr:nvSpPr>
      <xdr:spPr>
        <a:xfrm>
          <a:off x="371475" y="3724275"/>
          <a:ext cx="142875" cy="1428750"/>
        </a:xfrm>
        <a:prstGeom prst="leftBrace">
          <a:avLst>
            <a:gd name="adj" fmla="val -3979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66675</xdr:rowOff>
    </xdr:from>
    <xdr:to>
      <xdr:col>2</xdr:col>
      <xdr:colOff>9525</xdr:colOff>
      <xdr:row>11</xdr:row>
      <xdr:rowOff>123825</xdr:rowOff>
    </xdr:to>
    <xdr:sp>
      <xdr:nvSpPr>
        <xdr:cNvPr id="1" name="AutoShape 1"/>
        <xdr:cNvSpPr>
          <a:spLocks/>
        </xdr:cNvSpPr>
      </xdr:nvSpPr>
      <xdr:spPr>
        <a:xfrm>
          <a:off x="1457325" y="1476375"/>
          <a:ext cx="190500" cy="1009650"/>
        </a:xfrm>
        <a:prstGeom prst="leftBrace">
          <a:avLst>
            <a:gd name="adj" fmla="val -3974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14</xdr:row>
      <xdr:rowOff>57150</xdr:rowOff>
    </xdr:from>
    <xdr:to>
      <xdr:col>2</xdr:col>
      <xdr:colOff>28575</xdr:colOff>
      <xdr:row>17</xdr:row>
      <xdr:rowOff>152400</xdr:rowOff>
    </xdr:to>
    <xdr:sp>
      <xdr:nvSpPr>
        <xdr:cNvPr id="2" name="AutoShape 2"/>
        <xdr:cNvSpPr>
          <a:spLocks/>
        </xdr:cNvSpPr>
      </xdr:nvSpPr>
      <xdr:spPr>
        <a:xfrm>
          <a:off x="1495425" y="2990850"/>
          <a:ext cx="171450" cy="666750"/>
        </a:xfrm>
        <a:prstGeom prst="leftBrace">
          <a:avLst>
            <a:gd name="adj" fmla="val -3931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18</xdr:row>
      <xdr:rowOff>47625</xdr:rowOff>
    </xdr:from>
    <xdr:to>
      <xdr:col>1</xdr:col>
      <xdr:colOff>161925</xdr:colOff>
      <xdr:row>19</xdr:row>
      <xdr:rowOff>142875</xdr:rowOff>
    </xdr:to>
    <xdr:sp>
      <xdr:nvSpPr>
        <xdr:cNvPr id="3" name="AutoShape 3"/>
        <xdr:cNvSpPr>
          <a:spLocks/>
        </xdr:cNvSpPr>
      </xdr:nvSpPr>
      <xdr:spPr>
        <a:xfrm>
          <a:off x="1457325" y="3743325"/>
          <a:ext cx="142875" cy="285750"/>
        </a:xfrm>
        <a:prstGeom prst="leftBrace">
          <a:avLst>
            <a:gd name="adj" fmla="val -3855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12</xdr:row>
      <xdr:rowOff>47625</xdr:rowOff>
    </xdr:from>
    <xdr:to>
      <xdr:col>1</xdr:col>
      <xdr:colOff>180975</xdr:colOff>
      <xdr:row>13</xdr:row>
      <xdr:rowOff>123825</xdr:rowOff>
    </xdr:to>
    <xdr:sp>
      <xdr:nvSpPr>
        <xdr:cNvPr id="4" name="AutoShape 4"/>
        <xdr:cNvSpPr>
          <a:spLocks/>
        </xdr:cNvSpPr>
      </xdr:nvSpPr>
      <xdr:spPr>
        <a:xfrm>
          <a:off x="1524000" y="26003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20</xdr:row>
      <xdr:rowOff>0</xdr:rowOff>
    </xdr:from>
    <xdr:to>
      <xdr:col>2</xdr:col>
      <xdr:colOff>0</xdr:colOff>
      <xdr:row>22</xdr:row>
      <xdr:rowOff>180975</xdr:rowOff>
    </xdr:to>
    <xdr:sp>
      <xdr:nvSpPr>
        <xdr:cNvPr id="5" name="AutoShape 8"/>
        <xdr:cNvSpPr>
          <a:spLocks/>
        </xdr:cNvSpPr>
      </xdr:nvSpPr>
      <xdr:spPr>
        <a:xfrm>
          <a:off x="1476375" y="4076700"/>
          <a:ext cx="161925" cy="561975"/>
        </a:xfrm>
        <a:prstGeom prst="leftBrace">
          <a:avLst>
            <a:gd name="adj" fmla="val -3627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1438275</xdr:colOff>
      <xdr:row>26</xdr:row>
      <xdr:rowOff>28575</xdr:rowOff>
    </xdr:from>
    <xdr:to>
      <xdr:col>1</xdr:col>
      <xdr:colOff>152400</xdr:colOff>
      <xdr:row>27</xdr:row>
      <xdr:rowOff>180975</xdr:rowOff>
    </xdr:to>
    <xdr:sp>
      <xdr:nvSpPr>
        <xdr:cNvPr id="6" name="AutoShape 19"/>
        <xdr:cNvSpPr>
          <a:spLocks/>
        </xdr:cNvSpPr>
      </xdr:nvSpPr>
      <xdr:spPr>
        <a:xfrm>
          <a:off x="1438275" y="5248275"/>
          <a:ext cx="152400" cy="342900"/>
        </a:xfrm>
        <a:prstGeom prst="leftBrace">
          <a:avLst>
            <a:gd name="adj" fmla="val -2774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23</xdr:row>
      <xdr:rowOff>28575</xdr:rowOff>
    </xdr:from>
    <xdr:to>
      <xdr:col>1</xdr:col>
      <xdr:colOff>161925</xdr:colOff>
      <xdr:row>25</xdr:row>
      <xdr:rowOff>180975</xdr:rowOff>
    </xdr:to>
    <xdr:sp>
      <xdr:nvSpPr>
        <xdr:cNvPr id="7" name="AutoShape 29"/>
        <xdr:cNvSpPr>
          <a:spLocks/>
        </xdr:cNvSpPr>
      </xdr:nvSpPr>
      <xdr:spPr>
        <a:xfrm>
          <a:off x="1457325" y="4676775"/>
          <a:ext cx="142875" cy="533400"/>
        </a:xfrm>
        <a:prstGeom prst="leftBrace">
          <a:avLst>
            <a:gd name="adj" fmla="val -328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70"/>
  <sheetViews>
    <sheetView tabSelected="1" zoomScale="85" zoomScaleNormal="85" zoomScalePageLayoutView="0" workbookViewId="0" topLeftCell="A1">
      <selection activeCell="A1" sqref="A1"/>
    </sheetView>
  </sheetViews>
  <sheetFormatPr defaultColWidth="10.59765625" defaultRowHeight="23.25" customHeight="1"/>
  <cols>
    <col min="1" max="1" width="12.09765625" style="199" customWidth="1"/>
    <col min="2" max="6" width="9.59765625" style="199" customWidth="1"/>
    <col min="7" max="7" width="10.19921875" style="199" customWidth="1"/>
    <col min="8" max="10" width="9.59765625" style="199" customWidth="1"/>
    <col min="11" max="11" width="10.09765625" style="199" customWidth="1"/>
    <col min="12" max="13" width="9.59765625" style="199" customWidth="1"/>
    <col min="14" max="14" width="10.5" style="199" customWidth="1"/>
    <col min="15" max="15" width="9.59765625" style="199" customWidth="1"/>
    <col min="16" max="16" width="25" style="199" customWidth="1"/>
    <col min="17" max="17" width="12.3984375" style="199" customWidth="1"/>
    <col min="18" max="32" width="9.3984375" style="199" customWidth="1"/>
    <col min="33" max="16384" width="10.59765625" style="199" customWidth="1"/>
  </cols>
  <sheetData>
    <row r="1" spans="1:33" ht="23.25" customHeight="1">
      <c r="A1" s="1" t="s">
        <v>377</v>
      </c>
      <c r="AG1" s="3" t="s">
        <v>378</v>
      </c>
    </row>
    <row r="2" spans="1:34" ht="23.25" customHeight="1">
      <c r="A2" s="1"/>
      <c r="AH2" s="200"/>
    </row>
    <row r="3" spans="1:15" ht="23.25" customHeight="1">
      <c r="A3" s="441" t="s">
        <v>380</v>
      </c>
      <c r="B3" s="441"/>
      <c r="C3" s="441"/>
      <c r="D3" s="441"/>
      <c r="E3" s="441"/>
      <c r="F3" s="441"/>
      <c r="G3" s="441"/>
      <c r="H3" s="441"/>
      <c r="I3" s="441"/>
      <c r="J3" s="441"/>
      <c r="K3" s="441"/>
      <c r="L3" s="441"/>
      <c r="M3" s="441"/>
      <c r="N3" s="441"/>
      <c r="O3" s="441"/>
    </row>
    <row r="4" spans="1:32" ht="23.25" customHeight="1">
      <c r="A4" s="208"/>
      <c r="B4" s="208"/>
      <c r="C4" s="208"/>
      <c r="D4" s="208"/>
      <c r="E4" s="208"/>
      <c r="F4" s="208"/>
      <c r="G4" s="208"/>
      <c r="H4" s="208"/>
      <c r="I4" s="208"/>
      <c r="J4" s="208"/>
      <c r="K4" s="208"/>
      <c r="L4" s="208"/>
      <c r="M4" s="208"/>
      <c r="N4" s="208"/>
      <c r="O4" s="208"/>
      <c r="Q4" s="442" t="s">
        <v>402</v>
      </c>
      <c r="R4" s="442"/>
      <c r="S4" s="442"/>
      <c r="T4" s="442"/>
      <c r="U4" s="442"/>
      <c r="V4" s="442"/>
      <c r="W4" s="442"/>
      <c r="X4" s="442"/>
      <c r="Y4" s="442"/>
      <c r="Z4" s="442"/>
      <c r="AA4" s="442"/>
      <c r="AB4" s="442"/>
      <c r="AC4" s="442"/>
      <c r="AD4" s="442"/>
      <c r="AE4" s="442"/>
      <c r="AF4" s="442"/>
    </row>
    <row r="5" spans="1:33" ht="23.25" customHeight="1" thickBot="1">
      <c r="A5" s="443" t="s">
        <v>379</v>
      </c>
      <c r="B5" s="443"/>
      <c r="C5" s="443"/>
      <c r="D5" s="443"/>
      <c r="E5" s="443"/>
      <c r="F5" s="443"/>
      <c r="G5" s="443"/>
      <c r="H5" s="443"/>
      <c r="I5" s="443"/>
      <c r="J5" s="443"/>
      <c r="K5" s="443"/>
      <c r="L5" s="443"/>
      <c r="M5" s="443"/>
      <c r="N5" s="443"/>
      <c r="O5" s="443"/>
      <c r="Q5" s="201"/>
      <c r="R5" s="201"/>
      <c r="S5" s="201"/>
      <c r="T5" s="201"/>
      <c r="U5" s="201"/>
      <c r="V5" s="201"/>
      <c r="W5" s="201"/>
      <c r="X5" s="201"/>
      <c r="Y5" s="201"/>
      <c r="Z5" s="201"/>
      <c r="AA5" s="201"/>
      <c r="AB5" s="201"/>
      <c r="AC5" s="201"/>
      <c r="AD5" s="201"/>
      <c r="AE5" s="201"/>
      <c r="AF5" s="202"/>
      <c r="AG5" s="202"/>
    </row>
    <row r="6" spans="2:33" ht="23.25" customHeight="1" thickBot="1">
      <c r="B6" s="203"/>
      <c r="C6" s="203"/>
      <c r="D6" s="203"/>
      <c r="E6" s="203"/>
      <c r="F6" s="203"/>
      <c r="G6" s="203"/>
      <c r="H6" s="203"/>
      <c r="I6" s="203"/>
      <c r="J6" s="203"/>
      <c r="K6" s="203"/>
      <c r="L6" s="203"/>
      <c r="M6" s="203"/>
      <c r="N6" s="203"/>
      <c r="O6" s="201"/>
      <c r="Q6" s="444" t="s">
        <v>403</v>
      </c>
      <c r="R6" s="445"/>
      <c r="S6" s="470" t="s">
        <v>86</v>
      </c>
      <c r="T6" s="472" t="s">
        <v>79</v>
      </c>
      <c r="U6" s="472" t="s">
        <v>80</v>
      </c>
      <c r="V6" s="516" t="s">
        <v>82</v>
      </c>
      <c r="W6" s="516" t="s">
        <v>87</v>
      </c>
      <c r="X6" s="516" t="s">
        <v>188</v>
      </c>
      <c r="Y6" s="516" t="s">
        <v>189</v>
      </c>
      <c r="Z6" s="472" t="s">
        <v>414</v>
      </c>
      <c r="AA6" s="472" t="s">
        <v>190</v>
      </c>
      <c r="AB6" s="472" t="s">
        <v>191</v>
      </c>
      <c r="AC6" s="472" t="s">
        <v>192</v>
      </c>
      <c r="AD6" s="472" t="s">
        <v>193</v>
      </c>
      <c r="AE6" s="450" t="s">
        <v>194</v>
      </c>
      <c r="AF6" s="450" t="s">
        <v>88</v>
      </c>
      <c r="AG6" s="202"/>
    </row>
    <row r="7" spans="1:32" ht="23.25" customHeight="1">
      <c r="A7" s="497" t="s">
        <v>381</v>
      </c>
      <c r="B7" s="510" t="s">
        <v>395</v>
      </c>
      <c r="C7" s="511"/>
      <c r="D7" s="511"/>
      <c r="E7" s="511"/>
      <c r="F7" s="511"/>
      <c r="G7" s="511"/>
      <c r="H7" s="511"/>
      <c r="I7" s="511"/>
      <c r="J7" s="511"/>
      <c r="K7" s="512"/>
      <c r="L7" s="513" t="s">
        <v>387</v>
      </c>
      <c r="M7" s="512"/>
      <c r="N7" s="500" t="s">
        <v>389</v>
      </c>
      <c r="O7" s="476" t="s">
        <v>390</v>
      </c>
      <c r="Q7" s="444"/>
      <c r="R7" s="445"/>
      <c r="S7" s="470"/>
      <c r="T7" s="472"/>
      <c r="U7" s="472"/>
      <c r="V7" s="517" t="s">
        <v>104</v>
      </c>
      <c r="W7" s="517" t="s">
        <v>103</v>
      </c>
      <c r="X7" s="517" t="s">
        <v>101</v>
      </c>
      <c r="Y7" s="517" t="s">
        <v>101</v>
      </c>
      <c r="Z7" s="472"/>
      <c r="AA7" s="472"/>
      <c r="AB7" s="472"/>
      <c r="AC7" s="472"/>
      <c r="AD7" s="472"/>
      <c r="AE7" s="451"/>
      <c r="AF7" s="451"/>
    </row>
    <row r="8" spans="1:32" ht="23.25" customHeight="1">
      <c r="A8" s="498"/>
      <c r="B8" s="503" t="s">
        <v>393</v>
      </c>
      <c r="C8" s="504"/>
      <c r="D8" s="504"/>
      <c r="E8" s="504"/>
      <c r="F8" s="505"/>
      <c r="G8" s="508" t="s">
        <v>394</v>
      </c>
      <c r="H8" s="509"/>
      <c r="I8" s="509"/>
      <c r="J8" s="509"/>
      <c r="K8" s="505"/>
      <c r="L8" s="514" t="s">
        <v>57</v>
      </c>
      <c r="M8" s="506" t="s">
        <v>388</v>
      </c>
      <c r="N8" s="501"/>
      <c r="O8" s="477"/>
      <c r="Q8" s="454"/>
      <c r="R8" s="456"/>
      <c r="S8" s="471"/>
      <c r="T8" s="473"/>
      <c r="U8" s="473"/>
      <c r="V8" s="518" t="s">
        <v>105</v>
      </c>
      <c r="W8" s="518" t="s">
        <v>102</v>
      </c>
      <c r="X8" s="518" t="s">
        <v>106</v>
      </c>
      <c r="Y8" s="518" t="s">
        <v>106</v>
      </c>
      <c r="Z8" s="473"/>
      <c r="AA8" s="473"/>
      <c r="AB8" s="473"/>
      <c r="AC8" s="473"/>
      <c r="AD8" s="473"/>
      <c r="AE8" s="452"/>
      <c r="AF8" s="452"/>
    </row>
    <row r="9" spans="1:32" ht="23.25" customHeight="1">
      <c r="A9" s="499"/>
      <c r="B9" s="243" t="s">
        <v>382</v>
      </c>
      <c r="C9" s="257" t="s">
        <v>383</v>
      </c>
      <c r="D9" s="257" t="s">
        <v>384</v>
      </c>
      <c r="E9" s="257" t="s">
        <v>385</v>
      </c>
      <c r="F9" s="257" t="s">
        <v>386</v>
      </c>
      <c r="G9" s="257" t="s">
        <v>382</v>
      </c>
      <c r="H9" s="257" t="s">
        <v>383</v>
      </c>
      <c r="I9" s="257" t="s">
        <v>384</v>
      </c>
      <c r="J9" s="257" t="s">
        <v>385</v>
      </c>
      <c r="K9" s="257" t="s">
        <v>386</v>
      </c>
      <c r="L9" s="515"/>
      <c r="M9" s="507"/>
      <c r="N9" s="502"/>
      <c r="O9" s="478"/>
      <c r="Q9" s="202"/>
      <c r="R9" s="206"/>
      <c r="S9" s="200"/>
      <c r="T9" s="200"/>
      <c r="U9" s="200"/>
      <c r="V9" s="200"/>
      <c r="W9" s="200"/>
      <c r="X9" s="200"/>
      <c r="Y9" s="200"/>
      <c r="Z9" s="200"/>
      <c r="AA9" s="200"/>
      <c r="AB9" s="200"/>
      <c r="AC9" s="200"/>
      <c r="AD9" s="200"/>
      <c r="AE9" s="200"/>
      <c r="AF9" s="200"/>
    </row>
    <row r="10" spans="1:32" ht="23.25" customHeight="1">
      <c r="A10" s="207"/>
      <c r="B10" s="208"/>
      <c r="C10" s="208"/>
      <c r="D10" s="208"/>
      <c r="E10" s="208"/>
      <c r="F10" s="208"/>
      <c r="G10" s="208"/>
      <c r="H10" s="208"/>
      <c r="I10" s="208"/>
      <c r="J10" s="208"/>
      <c r="K10" s="208"/>
      <c r="L10" s="209"/>
      <c r="M10" s="209"/>
      <c r="N10" s="210"/>
      <c r="O10" s="209"/>
      <c r="Q10" s="474" t="s">
        <v>86</v>
      </c>
      <c r="R10" s="475"/>
      <c r="S10" s="264">
        <f>SUM(T12:AF24)</f>
        <v>227</v>
      </c>
      <c r="T10" s="264">
        <f>SUM(T12:T24)</f>
        <v>20</v>
      </c>
      <c r="U10" s="264" t="s">
        <v>396</v>
      </c>
      <c r="V10" s="264">
        <f aca="true" t="shared" si="0" ref="V10:AE10">SUM(V12:V24)</f>
        <v>86</v>
      </c>
      <c r="W10" s="264">
        <f t="shared" si="0"/>
        <v>12</v>
      </c>
      <c r="X10" s="264">
        <f t="shared" si="0"/>
        <v>35</v>
      </c>
      <c r="Y10" s="264">
        <f t="shared" si="0"/>
        <v>15</v>
      </c>
      <c r="Z10" s="264">
        <f t="shared" si="0"/>
        <v>14</v>
      </c>
      <c r="AA10" s="264">
        <f t="shared" si="0"/>
        <v>22</v>
      </c>
      <c r="AB10" s="264">
        <f t="shared" si="0"/>
        <v>18</v>
      </c>
      <c r="AC10" s="264">
        <f t="shared" si="0"/>
        <v>1</v>
      </c>
      <c r="AD10" s="264">
        <f t="shared" si="0"/>
        <v>2</v>
      </c>
      <c r="AE10" s="264">
        <f t="shared" si="0"/>
        <v>2</v>
      </c>
      <c r="AF10" s="264" t="s">
        <v>396</v>
      </c>
    </row>
    <row r="11" spans="1:32" ht="23.25" customHeight="1">
      <c r="A11" s="211" t="s">
        <v>264</v>
      </c>
      <c r="B11" s="248">
        <f>SUM(C11:F11)</f>
        <v>134</v>
      </c>
      <c r="C11" s="244">
        <v>10</v>
      </c>
      <c r="D11" s="244">
        <v>3</v>
      </c>
      <c r="E11" s="246" t="s">
        <v>396</v>
      </c>
      <c r="F11" s="244">
        <v>121</v>
      </c>
      <c r="G11" s="249">
        <f>SUM(H11:K11)</f>
        <v>14883</v>
      </c>
      <c r="H11" s="244">
        <v>2829</v>
      </c>
      <c r="I11" s="244">
        <v>2133</v>
      </c>
      <c r="J11" s="244">
        <v>414</v>
      </c>
      <c r="K11" s="244">
        <v>9507</v>
      </c>
      <c r="L11" s="244">
        <v>708</v>
      </c>
      <c r="M11" s="244">
        <v>2752</v>
      </c>
      <c r="N11" s="244">
        <v>259</v>
      </c>
      <c r="O11" s="244">
        <v>198</v>
      </c>
      <c r="Q11" s="204"/>
      <c r="R11" s="205"/>
      <c r="S11" s="261"/>
      <c r="T11" s="262"/>
      <c r="U11" s="262"/>
      <c r="V11" s="262"/>
      <c r="W11" s="262"/>
      <c r="X11" s="262"/>
      <c r="Y11" s="262"/>
      <c r="Z11" s="262"/>
      <c r="AA11" s="262"/>
      <c r="AB11" s="262"/>
      <c r="AC11" s="262"/>
      <c r="AD11" s="262"/>
      <c r="AE11" s="262"/>
      <c r="AF11" s="262"/>
    </row>
    <row r="12" spans="1:32" ht="23.25" customHeight="1">
      <c r="A12" s="129" t="s">
        <v>374</v>
      </c>
      <c r="B12" s="248">
        <f>SUM(C12:F12)</f>
        <v>136</v>
      </c>
      <c r="C12" s="245">
        <v>10</v>
      </c>
      <c r="D12" s="245">
        <v>2</v>
      </c>
      <c r="E12" s="246" t="s">
        <v>396</v>
      </c>
      <c r="F12" s="245">
        <v>124</v>
      </c>
      <c r="G12" s="249">
        <f>SUM(H12:K12)</f>
        <v>15223</v>
      </c>
      <c r="H12" s="244">
        <v>2928</v>
      </c>
      <c r="I12" s="244">
        <v>2039</v>
      </c>
      <c r="J12" s="244">
        <v>414</v>
      </c>
      <c r="K12" s="244">
        <v>9842</v>
      </c>
      <c r="L12" s="244">
        <v>715</v>
      </c>
      <c r="M12" s="246" t="s">
        <v>396</v>
      </c>
      <c r="N12" s="244">
        <v>259</v>
      </c>
      <c r="O12" s="244">
        <v>202</v>
      </c>
      <c r="Q12" s="479" t="s">
        <v>89</v>
      </c>
      <c r="R12" s="480"/>
      <c r="S12" s="262">
        <f>SUM(T12:AF12)</f>
        <v>26</v>
      </c>
      <c r="T12" s="263">
        <v>2</v>
      </c>
      <c r="U12" s="263" t="s">
        <v>396</v>
      </c>
      <c r="V12" s="262">
        <v>8</v>
      </c>
      <c r="W12" s="262">
        <v>2</v>
      </c>
      <c r="X12" s="262">
        <v>4</v>
      </c>
      <c r="Y12" s="262">
        <v>1</v>
      </c>
      <c r="Z12" s="262">
        <v>2</v>
      </c>
      <c r="AA12" s="262">
        <v>2</v>
      </c>
      <c r="AB12" s="262">
        <v>4</v>
      </c>
      <c r="AC12" s="262" t="s">
        <v>396</v>
      </c>
      <c r="AD12" s="263">
        <v>1</v>
      </c>
      <c r="AE12" s="262" t="s">
        <v>396</v>
      </c>
      <c r="AF12" s="262" t="s">
        <v>396</v>
      </c>
    </row>
    <row r="13" spans="1:32" ht="23.25" customHeight="1">
      <c r="A13" s="129" t="s">
        <v>375</v>
      </c>
      <c r="B13" s="248">
        <f>SUM(C13:F13)</f>
        <v>141</v>
      </c>
      <c r="C13" s="245">
        <v>11</v>
      </c>
      <c r="D13" s="245">
        <v>1</v>
      </c>
      <c r="E13" s="246" t="s">
        <v>396</v>
      </c>
      <c r="F13" s="245">
        <v>129</v>
      </c>
      <c r="G13" s="249">
        <f>SUM(H13:K13)</f>
        <v>16017</v>
      </c>
      <c r="H13" s="245">
        <v>3054</v>
      </c>
      <c r="I13" s="245">
        <v>1882</v>
      </c>
      <c r="J13" s="245">
        <v>382</v>
      </c>
      <c r="K13" s="245">
        <v>10699</v>
      </c>
      <c r="L13" s="245">
        <v>725</v>
      </c>
      <c r="M13" s="246" t="s">
        <v>396</v>
      </c>
      <c r="N13" s="245">
        <v>272</v>
      </c>
      <c r="O13" s="245">
        <v>203</v>
      </c>
      <c r="Q13" s="444" t="s">
        <v>404</v>
      </c>
      <c r="R13" s="445"/>
      <c r="S13" s="262">
        <f aca="true" t="shared" si="1" ref="S13:S24">SUM(T13:AF13)</f>
        <v>19</v>
      </c>
      <c r="T13" s="262">
        <v>1</v>
      </c>
      <c r="U13" s="263" t="s">
        <v>396</v>
      </c>
      <c r="V13" s="244">
        <v>7</v>
      </c>
      <c r="W13" s="262">
        <v>1</v>
      </c>
      <c r="X13" s="262">
        <v>3</v>
      </c>
      <c r="Y13" s="262">
        <v>2</v>
      </c>
      <c r="Z13" s="262">
        <v>1</v>
      </c>
      <c r="AA13" s="262">
        <v>2</v>
      </c>
      <c r="AB13" s="262">
        <v>2</v>
      </c>
      <c r="AC13" s="262" t="s">
        <v>396</v>
      </c>
      <c r="AD13" s="262" t="s">
        <v>396</v>
      </c>
      <c r="AE13" s="262" t="s">
        <v>396</v>
      </c>
      <c r="AF13" s="262" t="s">
        <v>396</v>
      </c>
    </row>
    <row r="14" spans="1:32" ht="23.25" customHeight="1">
      <c r="A14" s="129" t="s">
        <v>376</v>
      </c>
      <c r="B14" s="250">
        <f>SUM(C14:F14)</f>
        <v>144</v>
      </c>
      <c r="C14" s="245">
        <v>11</v>
      </c>
      <c r="D14" s="245">
        <v>1</v>
      </c>
      <c r="E14" s="246" t="s">
        <v>396</v>
      </c>
      <c r="F14" s="245">
        <v>132</v>
      </c>
      <c r="G14" s="251">
        <f>SUM(H14:K14)</f>
        <v>16477</v>
      </c>
      <c r="H14" s="245">
        <v>3207</v>
      </c>
      <c r="I14" s="245">
        <v>1766</v>
      </c>
      <c r="J14" s="245">
        <v>367</v>
      </c>
      <c r="K14" s="245">
        <v>11137</v>
      </c>
      <c r="L14" s="245">
        <v>729</v>
      </c>
      <c r="M14" s="246" t="s">
        <v>396</v>
      </c>
      <c r="N14" s="245">
        <v>275</v>
      </c>
      <c r="O14" s="245">
        <v>212</v>
      </c>
      <c r="Q14" s="444" t="s">
        <v>405</v>
      </c>
      <c r="R14" s="445"/>
      <c r="S14" s="262">
        <f t="shared" si="1"/>
        <v>17</v>
      </c>
      <c r="T14" s="262">
        <v>1</v>
      </c>
      <c r="U14" s="263" t="s">
        <v>396</v>
      </c>
      <c r="V14" s="262">
        <v>5</v>
      </c>
      <c r="W14" s="262">
        <v>1</v>
      </c>
      <c r="X14" s="262">
        <v>4</v>
      </c>
      <c r="Y14" s="262">
        <v>2</v>
      </c>
      <c r="Z14" s="262">
        <v>1</v>
      </c>
      <c r="AA14" s="262">
        <v>2</v>
      </c>
      <c r="AB14" s="262" t="s">
        <v>396</v>
      </c>
      <c r="AC14" s="262" t="s">
        <v>396</v>
      </c>
      <c r="AD14" s="262">
        <v>1</v>
      </c>
      <c r="AE14" s="262" t="s">
        <v>396</v>
      </c>
      <c r="AF14" s="262" t="s">
        <v>396</v>
      </c>
    </row>
    <row r="15" spans="1:32" ht="23.25" customHeight="1">
      <c r="A15" s="254" t="s">
        <v>392</v>
      </c>
      <c r="B15" s="255">
        <f>SUM(B17:B24,B26:B33)</f>
        <v>144</v>
      </c>
      <c r="C15" s="256">
        <f>SUM(C17:C24,C26:C33)</f>
        <v>11</v>
      </c>
      <c r="D15" s="258" t="s">
        <v>396</v>
      </c>
      <c r="E15" s="258" t="s">
        <v>396</v>
      </c>
      <c r="F15" s="256">
        <f aca="true" t="shared" si="2" ref="F15:O15">SUM(F17:F24,F26:F33)</f>
        <v>133</v>
      </c>
      <c r="G15" s="256">
        <f t="shared" si="2"/>
        <v>17079</v>
      </c>
      <c r="H15" s="256">
        <f t="shared" si="2"/>
        <v>3290</v>
      </c>
      <c r="I15" s="256">
        <f t="shared" si="2"/>
        <v>1635</v>
      </c>
      <c r="J15" s="256">
        <f t="shared" si="2"/>
        <v>370</v>
      </c>
      <c r="K15" s="256">
        <f t="shared" si="2"/>
        <v>11784</v>
      </c>
      <c r="L15" s="256">
        <f t="shared" si="2"/>
        <v>712</v>
      </c>
      <c r="M15" s="258" t="s">
        <v>396</v>
      </c>
      <c r="N15" s="256">
        <f t="shared" si="2"/>
        <v>281</v>
      </c>
      <c r="O15" s="256">
        <f t="shared" si="2"/>
        <v>212</v>
      </c>
      <c r="Q15" s="444" t="s">
        <v>406</v>
      </c>
      <c r="R15" s="445"/>
      <c r="S15" s="262">
        <f t="shared" si="1"/>
        <v>19</v>
      </c>
      <c r="T15" s="262">
        <v>2</v>
      </c>
      <c r="U15" s="263" t="s">
        <v>396</v>
      </c>
      <c r="V15" s="262">
        <v>7</v>
      </c>
      <c r="W15" s="262">
        <v>1</v>
      </c>
      <c r="X15" s="262">
        <v>4</v>
      </c>
      <c r="Y15" s="262">
        <v>1</v>
      </c>
      <c r="Z15" s="262">
        <v>1</v>
      </c>
      <c r="AA15" s="262">
        <v>2</v>
      </c>
      <c r="AB15" s="262">
        <v>1</v>
      </c>
      <c r="AC15" s="262" t="s">
        <v>396</v>
      </c>
      <c r="AD15" s="262" t="s">
        <v>396</v>
      </c>
      <c r="AE15" s="262" t="s">
        <v>396</v>
      </c>
      <c r="AF15" s="262" t="s">
        <v>396</v>
      </c>
    </row>
    <row r="16" spans="1:32" ht="23.25" customHeight="1">
      <c r="A16" s="239"/>
      <c r="B16" s="252"/>
      <c r="C16" s="246"/>
      <c r="D16" s="246"/>
      <c r="E16" s="246"/>
      <c r="F16" s="246"/>
      <c r="G16" s="246"/>
      <c r="H16" s="246"/>
      <c r="I16" s="246"/>
      <c r="J16" s="246"/>
      <c r="K16" s="246"/>
      <c r="L16" s="246"/>
      <c r="M16" s="246"/>
      <c r="N16" s="246"/>
      <c r="O16" s="246"/>
      <c r="Q16" s="444" t="s">
        <v>407</v>
      </c>
      <c r="R16" s="445"/>
      <c r="S16" s="262">
        <f t="shared" si="1"/>
        <v>14</v>
      </c>
      <c r="T16" s="262">
        <v>2</v>
      </c>
      <c r="U16" s="263" t="s">
        <v>396</v>
      </c>
      <c r="V16" s="262">
        <v>6</v>
      </c>
      <c r="W16" s="262">
        <v>1</v>
      </c>
      <c r="X16" s="262">
        <v>1</v>
      </c>
      <c r="Y16" s="262">
        <v>1</v>
      </c>
      <c r="Z16" s="262">
        <v>1</v>
      </c>
      <c r="AA16" s="262">
        <v>2</v>
      </c>
      <c r="AB16" s="262" t="s">
        <v>396</v>
      </c>
      <c r="AC16" s="262" t="s">
        <v>396</v>
      </c>
      <c r="AD16" s="262" t="s">
        <v>396</v>
      </c>
      <c r="AE16" s="262" t="s">
        <v>396</v>
      </c>
      <c r="AF16" s="262" t="s">
        <v>396</v>
      </c>
    </row>
    <row r="17" spans="1:32" ht="23.25" customHeight="1">
      <c r="A17" s="232" t="s">
        <v>41</v>
      </c>
      <c r="B17" s="250">
        <f aca="true" t="shared" si="3" ref="B17:B24">SUM(C17:F17)</f>
        <v>68</v>
      </c>
      <c r="C17" s="246">
        <v>7</v>
      </c>
      <c r="D17" s="246" t="s">
        <v>396</v>
      </c>
      <c r="E17" s="246" t="s">
        <v>396</v>
      </c>
      <c r="F17" s="246">
        <v>61</v>
      </c>
      <c r="G17" s="251">
        <f aca="true" t="shared" si="4" ref="G17:G24">SUM(H17:K17)</f>
        <v>9146</v>
      </c>
      <c r="H17" s="246">
        <v>1937</v>
      </c>
      <c r="I17" s="246">
        <v>751</v>
      </c>
      <c r="J17" s="246">
        <v>88</v>
      </c>
      <c r="K17" s="246">
        <v>6370</v>
      </c>
      <c r="L17" s="246">
        <v>308</v>
      </c>
      <c r="M17" s="246" t="s">
        <v>396</v>
      </c>
      <c r="N17" s="246">
        <v>130</v>
      </c>
      <c r="O17" s="246">
        <v>94</v>
      </c>
      <c r="Q17" s="444" t="s">
        <v>408</v>
      </c>
      <c r="R17" s="445"/>
      <c r="S17" s="262">
        <f t="shared" si="1"/>
        <v>18</v>
      </c>
      <c r="T17" s="262">
        <v>2</v>
      </c>
      <c r="U17" s="263" t="s">
        <v>396</v>
      </c>
      <c r="V17" s="262">
        <v>6</v>
      </c>
      <c r="W17" s="262">
        <v>1</v>
      </c>
      <c r="X17" s="262">
        <v>2</v>
      </c>
      <c r="Y17" s="262">
        <v>2</v>
      </c>
      <c r="Z17" s="262">
        <v>2</v>
      </c>
      <c r="AA17" s="262">
        <v>2</v>
      </c>
      <c r="AB17" s="262">
        <v>1</v>
      </c>
      <c r="AC17" s="262" t="s">
        <v>396</v>
      </c>
      <c r="AD17" s="262" t="s">
        <v>396</v>
      </c>
      <c r="AE17" s="262" t="s">
        <v>396</v>
      </c>
      <c r="AF17" s="262" t="s">
        <v>396</v>
      </c>
    </row>
    <row r="18" spans="1:32" ht="23.25" customHeight="1">
      <c r="A18" s="232" t="s">
        <v>42</v>
      </c>
      <c r="B18" s="250">
        <f t="shared" si="3"/>
        <v>13</v>
      </c>
      <c r="C18" s="246">
        <v>2</v>
      </c>
      <c r="D18" s="246" t="s">
        <v>396</v>
      </c>
      <c r="E18" s="246" t="s">
        <v>396</v>
      </c>
      <c r="F18" s="246">
        <v>11</v>
      </c>
      <c r="G18" s="251">
        <f t="shared" si="4"/>
        <v>1455</v>
      </c>
      <c r="H18" s="246">
        <v>200</v>
      </c>
      <c r="I18" s="246">
        <v>266</v>
      </c>
      <c r="J18" s="246">
        <v>25</v>
      </c>
      <c r="K18" s="246">
        <v>964</v>
      </c>
      <c r="L18" s="246">
        <v>38</v>
      </c>
      <c r="M18" s="246" t="s">
        <v>396</v>
      </c>
      <c r="N18" s="246">
        <v>14</v>
      </c>
      <c r="O18" s="246">
        <v>12</v>
      </c>
      <c r="Q18" s="444" t="s">
        <v>409</v>
      </c>
      <c r="R18" s="445"/>
      <c r="S18" s="262">
        <f t="shared" si="1"/>
        <v>6</v>
      </c>
      <c r="T18" s="262">
        <v>1</v>
      </c>
      <c r="U18" s="263" t="s">
        <v>396</v>
      </c>
      <c r="V18" s="244">
        <v>3</v>
      </c>
      <c r="W18" s="262">
        <v>1</v>
      </c>
      <c r="X18" s="244" t="s">
        <v>396</v>
      </c>
      <c r="Y18" s="244" t="s">
        <v>396</v>
      </c>
      <c r="Z18" s="262" t="s">
        <v>396</v>
      </c>
      <c r="AA18" s="262">
        <v>1</v>
      </c>
      <c r="AB18" s="262" t="s">
        <v>396</v>
      </c>
      <c r="AC18" s="262" t="s">
        <v>396</v>
      </c>
      <c r="AD18" s="262" t="s">
        <v>396</v>
      </c>
      <c r="AE18" s="262" t="s">
        <v>396</v>
      </c>
      <c r="AF18" s="262" t="s">
        <v>396</v>
      </c>
    </row>
    <row r="19" spans="1:32" ht="23.25" customHeight="1">
      <c r="A19" s="232" t="s">
        <v>43</v>
      </c>
      <c r="B19" s="250">
        <f t="shared" si="3"/>
        <v>22</v>
      </c>
      <c r="C19" s="246" t="s">
        <v>396</v>
      </c>
      <c r="D19" s="246" t="s">
        <v>396</v>
      </c>
      <c r="E19" s="246" t="s">
        <v>396</v>
      </c>
      <c r="F19" s="246">
        <v>22</v>
      </c>
      <c r="G19" s="251">
        <f t="shared" si="4"/>
        <v>1576</v>
      </c>
      <c r="H19" s="246">
        <v>305</v>
      </c>
      <c r="I19" s="246">
        <v>145</v>
      </c>
      <c r="J19" s="246">
        <v>36</v>
      </c>
      <c r="K19" s="246">
        <v>1090</v>
      </c>
      <c r="L19" s="246">
        <v>65</v>
      </c>
      <c r="M19" s="246" t="s">
        <v>396</v>
      </c>
      <c r="N19" s="246">
        <v>29</v>
      </c>
      <c r="O19" s="246">
        <v>22</v>
      </c>
      <c r="Q19" s="444" t="s">
        <v>410</v>
      </c>
      <c r="R19" s="445"/>
      <c r="S19" s="262">
        <f t="shared" si="1"/>
        <v>16</v>
      </c>
      <c r="T19" s="262">
        <v>1</v>
      </c>
      <c r="U19" s="263" t="s">
        <v>396</v>
      </c>
      <c r="V19" s="244">
        <v>6</v>
      </c>
      <c r="W19" s="262" t="s">
        <v>396</v>
      </c>
      <c r="X19" s="244">
        <v>1</v>
      </c>
      <c r="Y19" s="244">
        <v>1</v>
      </c>
      <c r="Z19" s="262">
        <v>2</v>
      </c>
      <c r="AA19" s="262">
        <v>2</v>
      </c>
      <c r="AB19" s="262">
        <v>3</v>
      </c>
      <c r="AC19" s="262" t="s">
        <v>396</v>
      </c>
      <c r="AD19" s="262" t="s">
        <v>396</v>
      </c>
      <c r="AE19" s="262" t="s">
        <v>396</v>
      </c>
      <c r="AF19" s="262" t="s">
        <v>396</v>
      </c>
    </row>
    <row r="20" spans="1:32" ht="23.25" customHeight="1">
      <c r="A20" s="232" t="s">
        <v>44</v>
      </c>
      <c r="B20" s="250">
        <f t="shared" si="3"/>
        <v>1</v>
      </c>
      <c r="C20" s="246" t="s">
        <v>396</v>
      </c>
      <c r="D20" s="246" t="s">
        <v>396</v>
      </c>
      <c r="E20" s="246" t="s">
        <v>396</v>
      </c>
      <c r="F20" s="246">
        <v>1</v>
      </c>
      <c r="G20" s="251">
        <f t="shared" si="4"/>
        <v>267</v>
      </c>
      <c r="H20" s="246" t="s">
        <v>396</v>
      </c>
      <c r="I20" s="246">
        <v>35</v>
      </c>
      <c r="J20" s="246">
        <v>20</v>
      </c>
      <c r="K20" s="246">
        <v>212</v>
      </c>
      <c r="L20" s="246">
        <v>25</v>
      </c>
      <c r="M20" s="246" t="s">
        <v>396</v>
      </c>
      <c r="N20" s="246">
        <v>10</v>
      </c>
      <c r="O20" s="246">
        <v>6</v>
      </c>
      <c r="Q20" s="444" t="s">
        <v>411</v>
      </c>
      <c r="R20" s="445"/>
      <c r="S20" s="262">
        <f t="shared" si="1"/>
        <v>7</v>
      </c>
      <c r="T20" s="262">
        <v>1</v>
      </c>
      <c r="U20" s="263" t="s">
        <v>396</v>
      </c>
      <c r="V20" s="244">
        <v>3</v>
      </c>
      <c r="W20" s="262">
        <v>1</v>
      </c>
      <c r="X20" s="244" t="s">
        <v>396</v>
      </c>
      <c r="Y20" s="244" t="s">
        <v>396</v>
      </c>
      <c r="Z20" s="262" t="s">
        <v>396</v>
      </c>
      <c r="AA20" s="262">
        <v>1</v>
      </c>
      <c r="AB20" s="262">
        <v>1</v>
      </c>
      <c r="AC20" s="262" t="s">
        <v>396</v>
      </c>
      <c r="AD20" s="262" t="s">
        <v>396</v>
      </c>
      <c r="AE20" s="262" t="s">
        <v>396</v>
      </c>
      <c r="AF20" s="262" t="s">
        <v>396</v>
      </c>
    </row>
    <row r="21" spans="1:32" ht="23.25" customHeight="1">
      <c r="A21" s="232" t="s">
        <v>45</v>
      </c>
      <c r="B21" s="250">
        <f t="shared" si="3"/>
        <v>2</v>
      </c>
      <c r="C21" s="246" t="s">
        <v>396</v>
      </c>
      <c r="D21" s="246" t="s">
        <v>396</v>
      </c>
      <c r="E21" s="246" t="s">
        <v>396</v>
      </c>
      <c r="F21" s="246">
        <v>2</v>
      </c>
      <c r="G21" s="251">
        <f t="shared" si="4"/>
        <v>183</v>
      </c>
      <c r="H21" s="246" t="s">
        <v>396</v>
      </c>
      <c r="I21" s="246">
        <v>15</v>
      </c>
      <c r="J21" s="246">
        <v>23</v>
      </c>
      <c r="K21" s="246">
        <v>145</v>
      </c>
      <c r="L21" s="246">
        <v>15</v>
      </c>
      <c r="M21" s="246" t="s">
        <v>396</v>
      </c>
      <c r="N21" s="246">
        <v>5</v>
      </c>
      <c r="O21" s="246">
        <v>3</v>
      </c>
      <c r="Q21" s="444" t="s">
        <v>412</v>
      </c>
      <c r="R21" s="445"/>
      <c r="S21" s="262">
        <f t="shared" si="1"/>
        <v>9</v>
      </c>
      <c r="T21" s="262">
        <v>1</v>
      </c>
      <c r="U21" s="263" t="s">
        <v>396</v>
      </c>
      <c r="V21" s="262">
        <v>4</v>
      </c>
      <c r="W21" s="262">
        <v>1</v>
      </c>
      <c r="X21" s="244">
        <v>1</v>
      </c>
      <c r="Y21" s="244" t="s">
        <v>396</v>
      </c>
      <c r="Z21" s="262" t="s">
        <v>396</v>
      </c>
      <c r="AA21" s="262">
        <v>1</v>
      </c>
      <c r="AB21" s="262" t="s">
        <v>396</v>
      </c>
      <c r="AC21" s="262" t="s">
        <v>396</v>
      </c>
      <c r="AD21" s="262" t="s">
        <v>396</v>
      </c>
      <c r="AE21" s="262">
        <v>1</v>
      </c>
      <c r="AF21" s="262" t="s">
        <v>396</v>
      </c>
    </row>
    <row r="22" spans="1:32" ht="23.25" customHeight="1">
      <c r="A22" s="232" t="s">
        <v>46</v>
      </c>
      <c r="B22" s="250">
        <f t="shared" si="3"/>
        <v>6</v>
      </c>
      <c r="C22" s="246">
        <v>1</v>
      </c>
      <c r="D22" s="246" t="s">
        <v>396</v>
      </c>
      <c r="E22" s="246" t="s">
        <v>396</v>
      </c>
      <c r="F22" s="246">
        <v>5</v>
      </c>
      <c r="G22" s="251">
        <f t="shared" si="4"/>
        <v>959</v>
      </c>
      <c r="H22" s="246">
        <v>144</v>
      </c>
      <c r="I22" s="246">
        <v>293</v>
      </c>
      <c r="J22" s="246">
        <v>30</v>
      </c>
      <c r="K22" s="246">
        <v>492</v>
      </c>
      <c r="L22" s="246">
        <v>35</v>
      </c>
      <c r="M22" s="246" t="s">
        <v>396</v>
      </c>
      <c r="N22" s="246">
        <v>16</v>
      </c>
      <c r="O22" s="246">
        <v>13</v>
      </c>
      <c r="Q22" s="444" t="s">
        <v>413</v>
      </c>
      <c r="R22" s="445"/>
      <c r="S22" s="262">
        <f t="shared" si="1"/>
        <v>14</v>
      </c>
      <c r="T22" s="262">
        <v>1</v>
      </c>
      <c r="U22" s="263" t="s">
        <v>396</v>
      </c>
      <c r="V22" s="262">
        <v>6</v>
      </c>
      <c r="W22" s="262" t="s">
        <v>396</v>
      </c>
      <c r="X22" s="244">
        <v>3</v>
      </c>
      <c r="Y22" s="244">
        <v>1</v>
      </c>
      <c r="Z22" s="262">
        <v>1</v>
      </c>
      <c r="AA22" s="262">
        <v>1</v>
      </c>
      <c r="AB22" s="262" t="s">
        <v>396</v>
      </c>
      <c r="AC22" s="262" t="s">
        <v>396</v>
      </c>
      <c r="AD22" s="262" t="s">
        <v>396</v>
      </c>
      <c r="AE22" s="262">
        <v>1</v>
      </c>
      <c r="AF22" s="262" t="s">
        <v>396</v>
      </c>
    </row>
    <row r="23" spans="1:32" ht="23.25" customHeight="1">
      <c r="A23" s="232" t="s">
        <v>47</v>
      </c>
      <c r="B23" s="250">
        <f t="shared" si="3"/>
        <v>6</v>
      </c>
      <c r="C23" s="246" t="s">
        <v>396</v>
      </c>
      <c r="D23" s="246" t="s">
        <v>396</v>
      </c>
      <c r="E23" s="246" t="s">
        <v>396</v>
      </c>
      <c r="F23" s="246">
        <v>6</v>
      </c>
      <c r="G23" s="251">
        <f t="shared" si="4"/>
        <v>263</v>
      </c>
      <c r="H23" s="246" t="s">
        <v>396</v>
      </c>
      <c r="I23" s="246" t="s">
        <v>396</v>
      </c>
      <c r="J23" s="246">
        <v>27</v>
      </c>
      <c r="K23" s="246">
        <v>236</v>
      </c>
      <c r="L23" s="246">
        <v>19</v>
      </c>
      <c r="M23" s="246" t="s">
        <v>396</v>
      </c>
      <c r="N23" s="246">
        <v>10</v>
      </c>
      <c r="O23" s="246">
        <v>6</v>
      </c>
      <c r="Q23" s="467" t="s">
        <v>164</v>
      </c>
      <c r="R23" s="468"/>
      <c r="S23" s="262">
        <f t="shared" si="1"/>
        <v>38</v>
      </c>
      <c r="T23" s="262">
        <v>3</v>
      </c>
      <c r="U23" s="263" t="s">
        <v>396</v>
      </c>
      <c r="V23" s="244">
        <v>14</v>
      </c>
      <c r="W23" s="262">
        <v>1</v>
      </c>
      <c r="X23" s="244">
        <v>6</v>
      </c>
      <c r="Y23" s="244">
        <v>3</v>
      </c>
      <c r="Z23" s="262">
        <v>3</v>
      </c>
      <c r="AA23" s="262">
        <v>2</v>
      </c>
      <c r="AB23" s="262">
        <v>5</v>
      </c>
      <c r="AC23" s="262">
        <v>1</v>
      </c>
      <c r="AD23" s="262" t="s">
        <v>396</v>
      </c>
      <c r="AE23" s="262" t="s">
        <v>396</v>
      </c>
      <c r="AF23" s="262" t="s">
        <v>396</v>
      </c>
    </row>
    <row r="24" spans="1:32" ht="23.25" customHeight="1">
      <c r="A24" s="232" t="s">
        <v>48</v>
      </c>
      <c r="B24" s="250">
        <f t="shared" si="3"/>
        <v>3</v>
      </c>
      <c r="C24" s="246" t="s">
        <v>396</v>
      </c>
      <c r="D24" s="246" t="s">
        <v>396</v>
      </c>
      <c r="E24" s="246" t="s">
        <v>396</v>
      </c>
      <c r="F24" s="246">
        <v>3</v>
      </c>
      <c r="G24" s="251">
        <f t="shared" si="4"/>
        <v>277</v>
      </c>
      <c r="H24" s="246" t="s">
        <v>396</v>
      </c>
      <c r="I24" s="246">
        <v>50</v>
      </c>
      <c r="J24" s="246">
        <v>24</v>
      </c>
      <c r="K24" s="246">
        <v>203</v>
      </c>
      <c r="L24" s="246">
        <v>29</v>
      </c>
      <c r="M24" s="246" t="s">
        <v>396</v>
      </c>
      <c r="N24" s="246">
        <v>5</v>
      </c>
      <c r="O24" s="246">
        <v>5</v>
      </c>
      <c r="Q24" s="469" t="s">
        <v>373</v>
      </c>
      <c r="R24" s="449"/>
      <c r="S24" s="262">
        <f t="shared" si="1"/>
        <v>24</v>
      </c>
      <c r="T24" s="262">
        <v>2</v>
      </c>
      <c r="U24" s="263" t="s">
        <v>396</v>
      </c>
      <c r="V24" s="244">
        <v>11</v>
      </c>
      <c r="W24" s="262">
        <v>1</v>
      </c>
      <c r="X24" s="244">
        <v>6</v>
      </c>
      <c r="Y24" s="244">
        <v>1</v>
      </c>
      <c r="Z24" s="262" t="s">
        <v>396</v>
      </c>
      <c r="AA24" s="262">
        <v>2</v>
      </c>
      <c r="AB24" s="262">
        <v>1</v>
      </c>
      <c r="AC24" s="262" t="s">
        <v>396</v>
      </c>
      <c r="AD24" s="262" t="s">
        <v>396</v>
      </c>
      <c r="AE24" s="262" t="s">
        <v>396</v>
      </c>
      <c r="AF24" s="262" t="s">
        <v>396</v>
      </c>
    </row>
    <row r="25" spans="1:32" ht="23.25" customHeight="1">
      <c r="A25" s="232"/>
      <c r="B25" s="253"/>
      <c r="C25" s="246"/>
      <c r="D25" s="246" t="s">
        <v>397</v>
      </c>
      <c r="E25" s="246" t="s">
        <v>397</v>
      </c>
      <c r="F25" s="246"/>
      <c r="G25" s="247"/>
      <c r="H25" s="246"/>
      <c r="I25" s="246"/>
      <c r="J25" s="246"/>
      <c r="K25" s="246"/>
      <c r="L25" s="246"/>
      <c r="M25" s="246" t="s">
        <v>397</v>
      </c>
      <c r="N25" s="246"/>
      <c r="O25" s="246"/>
      <c r="Q25" s="212"/>
      <c r="R25" s="213"/>
      <c r="S25" s="214"/>
      <c r="T25" s="214"/>
      <c r="U25" s="214"/>
      <c r="V25" s="214"/>
      <c r="W25" s="214"/>
      <c r="X25" s="214"/>
      <c r="Y25" s="214"/>
      <c r="Z25" s="214"/>
      <c r="AA25" s="214"/>
      <c r="AB25" s="214"/>
      <c r="AC25" s="214"/>
      <c r="AD25" s="214"/>
      <c r="AE25" s="214"/>
      <c r="AF25" s="214"/>
    </row>
    <row r="26" spans="1:17" ht="23.25" customHeight="1">
      <c r="A26" s="232" t="s">
        <v>49</v>
      </c>
      <c r="B26" s="250">
        <f aca="true" t="shared" si="5" ref="B26:B32">SUM(C26:F26)</f>
        <v>1</v>
      </c>
      <c r="C26" s="246" t="s">
        <v>396</v>
      </c>
      <c r="D26" s="246" t="s">
        <v>396</v>
      </c>
      <c r="E26" s="246" t="s">
        <v>396</v>
      </c>
      <c r="F26" s="246">
        <v>1</v>
      </c>
      <c r="G26" s="251">
        <f aca="true" t="shared" si="6" ref="G26:G32">SUM(H26:K26)</f>
        <v>351</v>
      </c>
      <c r="H26" s="246" t="s">
        <v>396</v>
      </c>
      <c r="I26" s="246" t="s">
        <v>396</v>
      </c>
      <c r="J26" s="246" t="s">
        <v>396</v>
      </c>
      <c r="K26" s="246">
        <v>351</v>
      </c>
      <c r="L26" s="246">
        <v>3</v>
      </c>
      <c r="M26" s="246" t="s">
        <v>396</v>
      </c>
      <c r="N26" s="246">
        <v>2</v>
      </c>
      <c r="O26" s="246">
        <v>4</v>
      </c>
      <c r="Q26" s="199" t="s">
        <v>8</v>
      </c>
    </row>
    <row r="27" spans="1:15" ht="23.25" customHeight="1">
      <c r="A27" s="232" t="s">
        <v>50</v>
      </c>
      <c r="B27" s="250">
        <f t="shared" si="5"/>
        <v>2</v>
      </c>
      <c r="C27" s="246" t="s">
        <v>396</v>
      </c>
      <c r="D27" s="246" t="s">
        <v>396</v>
      </c>
      <c r="E27" s="246" t="s">
        <v>396</v>
      </c>
      <c r="F27" s="247">
        <v>2</v>
      </c>
      <c r="G27" s="251">
        <f t="shared" si="6"/>
        <v>198</v>
      </c>
      <c r="H27" s="246" t="s">
        <v>396</v>
      </c>
      <c r="I27" s="246">
        <v>16</v>
      </c>
      <c r="J27" s="246">
        <v>20</v>
      </c>
      <c r="K27" s="247">
        <v>162</v>
      </c>
      <c r="L27" s="247">
        <v>22</v>
      </c>
      <c r="M27" s="246" t="s">
        <v>396</v>
      </c>
      <c r="N27" s="247">
        <v>10</v>
      </c>
      <c r="O27" s="247">
        <v>5</v>
      </c>
    </row>
    <row r="28" spans="1:15" ht="23.25" customHeight="1">
      <c r="A28" s="232" t="s">
        <v>51</v>
      </c>
      <c r="B28" s="250">
        <f t="shared" si="5"/>
        <v>5</v>
      </c>
      <c r="C28" s="246" t="s">
        <v>396</v>
      </c>
      <c r="D28" s="246" t="s">
        <v>396</v>
      </c>
      <c r="E28" s="246" t="s">
        <v>396</v>
      </c>
      <c r="F28" s="246">
        <v>5</v>
      </c>
      <c r="G28" s="251">
        <f t="shared" si="6"/>
        <v>489</v>
      </c>
      <c r="H28" s="246">
        <v>238</v>
      </c>
      <c r="I28" s="246">
        <v>32</v>
      </c>
      <c r="J28" s="246">
        <v>15</v>
      </c>
      <c r="K28" s="246">
        <v>204</v>
      </c>
      <c r="L28" s="246">
        <v>35</v>
      </c>
      <c r="M28" s="246" t="s">
        <v>396</v>
      </c>
      <c r="N28" s="246">
        <v>9</v>
      </c>
      <c r="O28" s="246">
        <v>12</v>
      </c>
    </row>
    <row r="29" spans="1:15" ht="23.25" customHeight="1">
      <c r="A29" s="232" t="s">
        <v>52</v>
      </c>
      <c r="B29" s="250">
        <f t="shared" si="5"/>
        <v>6</v>
      </c>
      <c r="C29" s="246">
        <v>1</v>
      </c>
      <c r="D29" s="246" t="s">
        <v>396</v>
      </c>
      <c r="E29" s="246" t="s">
        <v>396</v>
      </c>
      <c r="F29" s="246">
        <v>5</v>
      </c>
      <c r="G29" s="251">
        <f t="shared" si="6"/>
        <v>1199</v>
      </c>
      <c r="H29" s="246">
        <v>400</v>
      </c>
      <c r="I29" s="246" t="s">
        <v>396</v>
      </c>
      <c r="J29" s="246">
        <v>20</v>
      </c>
      <c r="K29" s="247">
        <v>779</v>
      </c>
      <c r="L29" s="246">
        <v>34</v>
      </c>
      <c r="M29" s="246" t="s">
        <v>396</v>
      </c>
      <c r="N29" s="246">
        <v>12</v>
      </c>
      <c r="O29" s="246">
        <v>11</v>
      </c>
    </row>
    <row r="30" spans="1:32" ht="23.25" customHeight="1">
      <c r="A30" s="232" t="s">
        <v>53</v>
      </c>
      <c r="B30" s="250">
        <f t="shared" si="5"/>
        <v>5</v>
      </c>
      <c r="C30" s="246" t="s">
        <v>396</v>
      </c>
      <c r="D30" s="246" t="s">
        <v>396</v>
      </c>
      <c r="E30" s="246" t="s">
        <v>396</v>
      </c>
      <c r="F30" s="246">
        <v>5</v>
      </c>
      <c r="G30" s="251">
        <f t="shared" si="6"/>
        <v>364</v>
      </c>
      <c r="H30" s="246" t="s">
        <v>396</v>
      </c>
      <c r="I30" s="246">
        <v>10</v>
      </c>
      <c r="J30" s="246">
        <v>15</v>
      </c>
      <c r="K30" s="246">
        <v>339</v>
      </c>
      <c r="L30" s="246">
        <v>21</v>
      </c>
      <c r="M30" s="246" t="s">
        <v>396</v>
      </c>
      <c r="N30" s="246">
        <v>7</v>
      </c>
      <c r="O30" s="246">
        <v>6</v>
      </c>
      <c r="Q30" s="442" t="s">
        <v>415</v>
      </c>
      <c r="R30" s="442"/>
      <c r="S30" s="442"/>
      <c r="T30" s="442"/>
      <c r="U30" s="442"/>
      <c r="V30" s="442"/>
      <c r="W30" s="442"/>
      <c r="X30" s="442"/>
      <c r="Y30" s="442"/>
      <c r="Z30" s="442"/>
      <c r="AA30" s="442"/>
      <c r="AB30" s="442"/>
      <c r="AC30" s="442"/>
      <c r="AD30" s="442"/>
      <c r="AE30" s="442"/>
      <c r="AF30" s="442"/>
    </row>
    <row r="31" spans="1:33" ht="23.25" customHeight="1" thickBot="1">
      <c r="A31" s="232" t="s">
        <v>54</v>
      </c>
      <c r="B31" s="250">
        <f t="shared" si="5"/>
        <v>1</v>
      </c>
      <c r="C31" s="246" t="s">
        <v>396</v>
      </c>
      <c r="D31" s="246" t="s">
        <v>396</v>
      </c>
      <c r="E31" s="246" t="s">
        <v>396</v>
      </c>
      <c r="F31" s="246">
        <v>1</v>
      </c>
      <c r="G31" s="251">
        <f t="shared" si="6"/>
        <v>20</v>
      </c>
      <c r="H31" s="246" t="s">
        <v>396</v>
      </c>
      <c r="I31" s="246">
        <v>2</v>
      </c>
      <c r="J31" s="246" t="s">
        <v>396</v>
      </c>
      <c r="K31" s="246">
        <v>18</v>
      </c>
      <c r="L31" s="246">
        <v>31</v>
      </c>
      <c r="M31" s="246" t="s">
        <v>396</v>
      </c>
      <c r="N31" s="246">
        <v>9</v>
      </c>
      <c r="O31" s="246">
        <v>2</v>
      </c>
      <c r="Q31" s="201"/>
      <c r="R31" s="201"/>
      <c r="S31" s="201"/>
      <c r="T31" s="201"/>
      <c r="U31" s="201"/>
      <c r="V31" s="201"/>
      <c r="W31" s="201"/>
      <c r="X31" s="201"/>
      <c r="Y31" s="201"/>
      <c r="Z31" s="201"/>
      <c r="AA31" s="201"/>
      <c r="AB31" s="201"/>
      <c r="AC31" s="201"/>
      <c r="AD31" s="201"/>
      <c r="AE31" s="201"/>
      <c r="AF31" s="201"/>
      <c r="AG31" s="202"/>
    </row>
    <row r="32" spans="1:32" ht="23.25" customHeight="1">
      <c r="A32" s="232" t="s">
        <v>55</v>
      </c>
      <c r="B32" s="250">
        <f t="shared" si="5"/>
        <v>3</v>
      </c>
      <c r="C32" s="246" t="s">
        <v>396</v>
      </c>
      <c r="D32" s="246" t="s">
        <v>396</v>
      </c>
      <c r="E32" s="246" t="s">
        <v>396</v>
      </c>
      <c r="F32" s="246">
        <v>3</v>
      </c>
      <c r="G32" s="251">
        <f t="shared" si="6"/>
        <v>332</v>
      </c>
      <c r="H32" s="246">
        <v>66</v>
      </c>
      <c r="I32" s="246">
        <v>20</v>
      </c>
      <c r="J32" s="246">
        <v>27</v>
      </c>
      <c r="K32" s="246">
        <v>219</v>
      </c>
      <c r="L32" s="246">
        <v>28</v>
      </c>
      <c r="M32" s="246" t="s">
        <v>396</v>
      </c>
      <c r="N32" s="246">
        <v>12</v>
      </c>
      <c r="O32" s="246">
        <v>11</v>
      </c>
      <c r="Q32" s="465" t="s">
        <v>416</v>
      </c>
      <c r="R32" s="439"/>
      <c r="S32" s="436" t="s">
        <v>417</v>
      </c>
      <c r="T32" s="436" t="s">
        <v>90</v>
      </c>
      <c r="U32" s="436" t="s">
        <v>91</v>
      </c>
      <c r="V32" s="215" t="s">
        <v>98</v>
      </c>
      <c r="W32" s="215" t="s">
        <v>139</v>
      </c>
      <c r="X32" s="436" t="s">
        <v>171</v>
      </c>
      <c r="Y32" s="436" t="s">
        <v>92</v>
      </c>
      <c r="Z32" s="436" t="s">
        <v>418</v>
      </c>
      <c r="AA32" s="436" t="s">
        <v>93</v>
      </c>
      <c r="AB32" s="436" t="s">
        <v>419</v>
      </c>
      <c r="AC32" s="436" t="s">
        <v>94</v>
      </c>
      <c r="AD32" s="436" t="s">
        <v>95</v>
      </c>
      <c r="AE32" s="436" t="s">
        <v>96</v>
      </c>
      <c r="AF32" s="465" t="s">
        <v>97</v>
      </c>
    </row>
    <row r="33" spans="1:32" ht="23.25" customHeight="1">
      <c r="A33" s="232" t="s">
        <v>56</v>
      </c>
      <c r="B33" s="252" t="s">
        <v>396</v>
      </c>
      <c r="C33" s="246" t="s">
        <v>396</v>
      </c>
      <c r="D33" s="246" t="s">
        <v>396</v>
      </c>
      <c r="E33" s="246" t="s">
        <v>396</v>
      </c>
      <c r="F33" s="246" t="s">
        <v>396</v>
      </c>
      <c r="G33" s="246" t="s">
        <v>396</v>
      </c>
      <c r="H33" s="246" t="s">
        <v>396</v>
      </c>
      <c r="I33" s="246" t="s">
        <v>396</v>
      </c>
      <c r="J33" s="246" t="s">
        <v>396</v>
      </c>
      <c r="K33" s="246" t="s">
        <v>396</v>
      </c>
      <c r="L33" s="246">
        <v>4</v>
      </c>
      <c r="M33" s="246" t="s">
        <v>396</v>
      </c>
      <c r="N33" s="246">
        <v>1</v>
      </c>
      <c r="O33" s="246" t="s">
        <v>396</v>
      </c>
      <c r="Q33" s="465"/>
      <c r="R33" s="439"/>
      <c r="S33" s="436"/>
      <c r="T33" s="436"/>
      <c r="U33" s="436"/>
      <c r="V33" s="216" t="s">
        <v>99</v>
      </c>
      <c r="W33" s="216" t="s">
        <v>99</v>
      </c>
      <c r="X33" s="436"/>
      <c r="Y33" s="436"/>
      <c r="Z33" s="436"/>
      <c r="AA33" s="436"/>
      <c r="AB33" s="436"/>
      <c r="AC33" s="436"/>
      <c r="AD33" s="436"/>
      <c r="AE33" s="436"/>
      <c r="AF33" s="465"/>
    </row>
    <row r="34" spans="1:32" ht="23.25" customHeight="1">
      <c r="A34" s="217"/>
      <c r="B34" s="218"/>
      <c r="C34" s="219"/>
      <c r="D34" s="219"/>
      <c r="E34" s="219"/>
      <c r="F34" s="219"/>
      <c r="G34" s="240"/>
      <c r="H34" s="219"/>
      <c r="I34" s="219"/>
      <c r="J34" s="219"/>
      <c r="K34" s="219"/>
      <c r="L34" s="220"/>
      <c r="M34" s="220"/>
      <c r="N34" s="220"/>
      <c r="O34" s="219"/>
      <c r="Q34" s="466"/>
      <c r="R34" s="440"/>
      <c r="S34" s="437"/>
      <c r="T34" s="437"/>
      <c r="U34" s="437"/>
      <c r="V34" s="221" t="s">
        <v>100</v>
      </c>
      <c r="W34" s="221" t="s">
        <v>100</v>
      </c>
      <c r="X34" s="437"/>
      <c r="Y34" s="437"/>
      <c r="Z34" s="437"/>
      <c r="AA34" s="437"/>
      <c r="AB34" s="437"/>
      <c r="AC34" s="437"/>
      <c r="AD34" s="437"/>
      <c r="AE34" s="437"/>
      <c r="AF34" s="466"/>
    </row>
    <row r="35" spans="1:32" ht="23.25" customHeight="1">
      <c r="A35" s="199" t="s">
        <v>78</v>
      </c>
      <c r="Q35" s="222"/>
      <c r="R35" s="223"/>
      <c r="S35" s="224"/>
      <c r="T35" s="224"/>
      <c r="U35" s="224"/>
      <c r="V35" s="224"/>
      <c r="W35" s="224"/>
      <c r="X35" s="224"/>
      <c r="Y35" s="224"/>
      <c r="Z35" s="224"/>
      <c r="AA35" s="224"/>
      <c r="AB35" s="224"/>
      <c r="AC35" s="224"/>
      <c r="AD35" s="224"/>
      <c r="AE35" s="224"/>
      <c r="AF35" s="224"/>
    </row>
    <row r="36" spans="17:32" ht="23.25" customHeight="1">
      <c r="Q36" s="444" t="s">
        <v>420</v>
      </c>
      <c r="R36" s="445"/>
      <c r="S36" s="244">
        <v>2367</v>
      </c>
      <c r="T36" s="244">
        <v>1426</v>
      </c>
      <c r="U36" s="244">
        <v>10</v>
      </c>
      <c r="V36" s="244">
        <v>2</v>
      </c>
      <c r="W36" s="244">
        <v>8682</v>
      </c>
      <c r="X36" s="244">
        <v>45</v>
      </c>
      <c r="Y36" s="244">
        <v>6</v>
      </c>
      <c r="Z36" s="244">
        <v>1131</v>
      </c>
      <c r="AA36" s="244">
        <v>468</v>
      </c>
      <c r="AB36" s="244">
        <v>13</v>
      </c>
      <c r="AC36" s="244">
        <v>366</v>
      </c>
      <c r="AD36" s="244">
        <v>1445</v>
      </c>
      <c r="AE36" s="244">
        <v>1375</v>
      </c>
      <c r="AF36" s="244">
        <v>826</v>
      </c>
    </row>
    <row r="37" spans="17:32" ht="23.25" customHeight="1">
      <c r="Q37" s="202"/>
      <c r="R37" s="206"/>
      <c r="S37" s="244"/>
      <c r="T37" s="244"/>
      <c r="U37" s="244"/>
      <c r="V37" s="244"/>
      <c r="W37" s="244"/>
      <c r="X37" s="244"/>
      <c r="Y37" s="244"/>
      <c r="Z37" s="244"/>
      <c r="AA37" s="244"/>
      <c r="AB37" s="244"/>
      <c r="AC37" s="244"/>
      <c r="AD37" s="244"/>
      <c r="AE37" s="244"/>
      <c r="AF37" s="244"/>
    </row>
    <row r="38" spans="17:32" ht="23.25" customHeight="1">
      <c r="Q38" s="446" t="s">
        <v>421</v>
      </c>
      <c r="R38" s="447"/>
      <c r="S38" s="244">
        <v>2414</v>
      </c>
      <c r="T38" s="244">
        <v>1405</v>
      </c>
      <c r="U38" s="244">
        <v>11</v>
      </c>
      <c r="V38" s="244">
        <v>1</v>
      </c>
      <c r="W38" s="244">
        <v>8953</v>
      </c>
      <c r="X38" s="244">
        <v>46</v>
      </c>
      <c r="Y38" s="244">
        <v>9</v>
      </c>
      <c r="Z38" s="244">
        <v>1202</v>
      </c>
      <c r="AA38" s="244">
        <v>524</v>
      </c>
      <c r="AB38" s="244">
        <v>13</v>
      </c>
      <c r="AC38" s="244">
        <v>368</v>
      </c>
      <c r="AD38" s="244">
        <v>1444</v>
      </c>
      <c r="AE38" s="244">
        <v>1388</v>
      </c>
      <c r="AF38" s="244">
        <v>853</v>
      </c>
    </row>
    <row r="39" spans="17:32" ht="23.25" customHeight="1">
      <c r="Q39" s="202"/>
      <c r="R39" s="225"/>
      <c r="S39" s="244"/>
      <c r="T39" s="244"/>
      <c r="U39" s="244"/>
      <c r="V39" s="244"/>
      <c r="W39" s="244"/>
      <c r="X39" s="244"/>
      <c r="Y39" s="244"/>
      <c r="Z39" s="244"/>
      <c r="AA39" s="244"/>
      <c r="AB39" s="244"/>
      <c r="AC39" s="244"/>
      <c r="AD39" s="244"/>
      <c r="AE39" s="244"/>
      <c r="AF39" s="244"/>
    </row>
    <row r="40" spans="17:32" ht="23.25" customHeight="1">
      <c r="Q40" s="448" t="s">
        <v>422</v>
      </c>
      <c r="R40" s="449"/>
      <c r="S40" s="244">
        <v>2569</v>
      </c>
      <c r="T40" s="244">
        <v>1416</v>
      </c>
      <c r="U40" s="244">
        <v>11</v>
      </c>
      <c r="V40" s="244" t="s">
        <v>396</v>
      </c>
      <c r="W40" s="244">
        <v>8940</v>
      </c>
      <c r="X40" s="244">
        <v>43</v>
      </c>
      <c r="Y40" s="244">
        <v>10</v>
      </c>
      <c r="Z40" s="244">
        <v>1214</v>
      </c>
      <c r="AA40" s="244">
        <v>559</v>
      </c>
      <c r="AB40" s="244">
        <v>13</v>
      </c>
      <c r="AC40" s="244">
        <v>366</v>
      </c>
      <c r="AD40" s="244">
        <v>1484</v>
      </c>
      <c r="AE40" s="244">
        <v>1408</v>
      </c>
      <c r="AF40" s="244">
        <v>854</v>
      </c>
    </row>
    <row r="41" spans="1:33" ht="23.25" customHeight="1">
      <c r="A41" s="443" t="s">
        <v>398</v>
      </c>
      <c r="B41" s="443"/>
      <c r="C41" s="443"/>
      <c r="D41" s="443"/>
      <c r="E41" s="443"/>
      <c r="F41" s="443"/>
      <c r="G41" s="443"/>
      <c r="H41" s="443"/>
      <c r="I41" s="443"/>
      <c r="J41" s="443"/>
      <c r="K41" s="443"/>
      <c r="L41" s="443"/>
      <c r="M41" s="443"/>
      <c r="N41" s="443"/>
      <c r="O41" s="443"/>
      <c r="Q41" s="202"/>
      <c r="R41" s="225"/>
      <c r="S41" s="244"/>
      <c r="T41" s="244"/>
      <c r="U41" s="244"/>
      <c r="V41" s="244"/>
      <c r="W41" s="244"/>
      <c r="X41" s="244"/>
      <c r="Y41" s="244"/>
      <c r="Z41" s="244"/>
      <c r="AA41" s="244"/>
      <c r="AB41" s="244"/>
      <c r="AC41" s="244"/>
      <c r="AD41" s="244"/>
      <c r="AE41" s="244"/>
      <c r="AF41" s="244"/>
      <c r="AG41" s="202"/>
    </row>
    <row r="42" spans="2:33" ht="23.25" customHeight="1" thickBot="1">
      <c r="B42" s="226"/>
      <c r="C42" s="226"/>
      <c r="D42" s="226"/>
      <c r="E42" s="226"/>
      <c r="F42" s="226"/>
      <c r="G42" s="226"/>
      <c r="H42" s="226"/>
      <c r="I42" s="226"/>
      <c r="J42" s="203"/>
      <c r="K42" s="203"/>
      <c r="L42" s="203"/>
      <c r="M42" s="203"/>
      <c r="N42" s="203"/>
      <c r="O42" s="201"/>
      <c r="P42" s="202"/>
      <c r="Q42" s="448" t="s">
        <v>423</v>
      </c>
      <c r="R42" s="449"/>
      <c r="S42" s="244">
        <v>2581</v>
      </c>
      <c r="T42" s="244">
        <v>1419</v>
      </c>
      <c r="U42" s="244">
        <v>12</v>
      </c>
      <c r="V42" s="244">
        <v>1</v>
      </c>
      <c r="W42" s="244">
        <v>8678</v>
      </c>
      <c r="X42" s="244">
        <v>41</v>
      </c>
      <c r="Y42" s="244">
        <v>10</v>
      </c>
      <c r="Z42" s="244">
        <v>1233</v>
      </c>
      <c r="AA42" s="244">
        <v>557</v>
      </c>
      <c r="AB42" s="244">
        <v>12</v>
      </c>
      <c r="AC42" s="244">
        <v>381</v>
      </c>
      <c r="AD42" s="244">
        <v>1493</v>
      </c>
      <c r="AE42" s="244">
        <v>1427</v>
      </c>
      <c r="AF42" s="244">
        <v>924</v>
      </c>
      <c r="AG42" s="202"/>
    </row>
    <row r="43" spans="1:32" ht="23.25" customHeight="1">
      <c r="A43" s="495" t="s">
        <v>381</v>
      </c>
      <c r="B43" s="481" t="s">
        <v>399</v>
      </c>
      <c r="C43" s="482"/>
      <c r="D43" s="494" t="s">
        <v>80</v>
      </c>
      <c r="E43" s="482"/>
      <c r="F43" s="494" t="s">
        <v>81</v>
      </c>
      <c r="G43" s="482"/>
      <c r="H43" s="494" t="s">
        <v>82</v>
      </c>
      <c r="I43" s="482"/>
      <c r="J43" s="491" t="s">
        <v>84</v>
      </c>
      <c r="K43" s="492"/>
      <c r="L43" s="487" t="s">
        <v>400</v>
      </c>
      <c r="M43" s="488"/>
      <c r="N43" s="485" t="s">
        <v>83</v>
      </c>
      <c r="O43" s="485"/>
      <c r="Q43" s="202"/>
      <c r="R43" s="225"/>
      <c r="S43" s="244"/>
      <c r="T43" s="244"/>
      <c r="U43" s="244"/>
      <c r="V43" s="244"/>
      <c r="W43" s="244"/>
      <c r="X43" s="244"/>
      <c r="Y43" s="244"/>
      <c r="Z43" s="244"/>
      <c r="AA43" s="244"/>
      <c r="AB43" s="244"/>
      <c r="AC43" s="244"/>
      <c r="AD43" s="244"/>
      <c r="AE43" s="244"/>
      <c r="AF43" s="244"/>
    </row>
    <row r="44" spans="1:32" ht="23.25" customHeight="1">
      <c r="A44" s="496"/>
      <c r="B44" s="483"/>
      <c r="C44" s="484"/>
      <c r="D44" s="493"/>
      <c r="E44" s="484"/>
      <c r="F44" s="493"/>
      <c r="G44" s="484"/>
      <c r="H44" s="493"/>
      <c r="I44" s="484"/>
      <c r="J44" s="493"/>
      <c r="K44" s="484"/>
      <c r="L44" s="489"/>
      <c r="M44" s="490"/>
      <c r="N44" s="486"/>
      <c r="O44" s="486"/>
      <c r="Q44" s="433" t="s">
        <v>424</v>
      </c>
      <c r="R44" s="434"/>
      <c r="S44" s="265">
        <v>3040</v>
      </c>
      <c r="T44" s="265">
        <v>1428</v>
      </c>
      <c r="U44" s="265">
        <v>13</v>
      </c>
      <c r="V44" s="265" t="s">
        <v>396</v>
      </c>
      <c r="W44" s="265">
        <v>8583</v>
      </c>
      <c r="X44" s="265">
        <v>39</v>
      </c>
      <c r="Y44" s="265">
        <v>14</v>
      </c>
      <c r="Z44" s="265">
        <v>1246</v>
      </c>
      <c r="AA44" s="265">
        <v>588</v>
      </c>
      <c r="AB44" s="265">
        <v>12</v>
      </c>
      <c r="AC44" s="265">
        <v>379</v>
      </c>
      <c r="AD44" s="265">
        <v>1510</v>
      </c>
      <c r="AE44" s="265">
        <v>1497</v>
      </c>
      <c r="AF44" s="265">
        <v>988</v>
      </c>
    </row>
    <row r="45" spans="1:32" ht="23.25" customHeight="1">
      <c r="A45" s="227"/>
      <c r="B45" s="228"/>
      <c r="C45" s="228"/>
      <c r="D45" s="228"/>
      <c r="E45" s="228"/>
      <c r="F45" s="228"/>
      <c r="G45" s="228"/>
      <c r="H45" s="228"/>
      <c r="I45" s="228"/>
      <c r="J45" s="228"/>
      <c r="K45" s="228"/>
      <c r="L45" s="228"/>
      <c r="M45" s="228"/>
      <c r="N45" s="228"/>
      <c r="O45" s="228"/>
      <c r="Q45" s="463"/>
      <c r="R45" s="464"/>
      <c r="S45" s="230"/>
      <c r="T45" s="230"/>
      <c r="U45" s="230"/>
      <c r="V45" s="230"/>
      <c r="W45" s="230"/>
      <c r="X45" s="230"/>
      <c r="Y45" s="230"/>
      <c r="Z45" s="230"/>
      <c r="AA45" s="230"/>
      <c r="AB45" s="230"/>
      <c r="AC45" s="230"/>
      <c r="AD45" s="230"/>
      <c r="AE45" s="230"/>
      <c r="AF45" s="230"/>
    </row>
    <row r="46" spans="1:18" ht="23.25" customHeight="1">
      <c r="A46" s="211" t="s">
        <v>264</v>
      </c>
      <c r="B46" s="34"/>
      <c r="C46" s="244">
        <v>1646</v>
      </c>
      <c r="D46" s="244"/>
      <c r="E46" s="244">
        <v>332</v>
      </c>
      <c r="F46" s="259"/>
      <c r="G46" s="244">
        <v>843</v>
      </c>
      <c r="H46" s="244"/>
      <c r="I46" s="244">
        <v>141</v>
      </c>
      <c r="J46" s="244"/>
      <c r="K46" s="244">
        <v>3736</v>
      </c>
      <c r="L46" s="244"/>
      <c r="M46" s="244">
        <v>36</v>
      </c>
      <c r="N46" s="244"/>
      <c r="O46" s="244">
        <v>288</v>
      </c>
      <c r="Q46" s="202" t="s">
        <v>140</v>
      </c>
      <c r="R46" s="231"/>
    </row>
    <row r="47" spans="1:18" ht="23.25" customHeight="1">
      <c r="A47" s="129" t="s">
        <v>374</v>
      </c>
      <c r="B47" s="34"/>
      <c r="C47" s="244">
        <v>1702</v>
      </c>
      <c r="D47" s="244"/>
      <c r="E47" s="244">
        <v>338</v>
      </c>
      <c r="F47" s="259"/>
      <c r="G47" s="244">
        <v>896</v>
      </c>
      <c r="H47" s="244"/>
      <c r="I47" s="244">
        <v>148</v>
      </c>
      <c r="J47" s="244"/>
      <c r="K47" s="244">
        <v>3903</v>
      </c>
      <c r="L47" s="244"/>
      <c r="M47" s="244">
        <v>25</v>
      </c>
      <c r="N47" s="244"/>
      <c r="O47" s="244">
        <v>273</v>
      </c>
      <c r="Q47" s="202"/>
      <c r="R47" s="202"/>
    </row>
    <row r="48" spans="1:15" ht="23.25" customHeight="1">
      <c r="A48" s="129" t="s">
        <v>375</v>
      </c>
      <c r="B48" s="34"/>
      <c r="C48" s="244">
        <v>1758</v>
      </c>
      <c r="D48" s="244"/>
      <c r="E48" s="244">
        <v>351</v>
      </c>
      <c r="F48" s="259"/>
      <c r="G48" s="244">
        <v>972</v>
      </c>
      <c r="H48" s="244"/>
      <c r="I48" s="244">
        <v>161</v>
      </c>
      <c r="J48" s="244"/>
      <c r="K48" s="244">
        <v>4167</v>
      </c>
      <c r="L48" s="244"/>
      <c r="M48" s="244">
        <v>39</v>
      </c>
      <c r="N48" s="244"/>
      <c r="O48" s="244">
        <v>289</v>
      </c>
    </row>
    <row r="49" spans="1:15" ht="23.25" customHeight="1">
      <c r="A49" s="129" t="s">
        <v>376</v>
      </c>
      <c r="B49" s="34"/>
      <c r="C49" s="244">
        <v>1811</v>
      </c>
      <c r="D49" s="244"/>
      <c r="E49" s="244">
        <v>363</v>
      </c>
      <c r="F49" s="259"/>
      <c r="G49" s="244">
        <v>1018</v>
      </c>
      <c r="H49" s="244"/>
      <c r="I49" s="244">
        <v>161</v>
      </c>
      <c r="J49" s="244"/>
      <c r="K49" s="244">
        <v>4352</v>
      </c>
      <c r="L49" s="244"/>
      <c r="M49" s="244">
        <v>55</v>
      </c>
      <c r="N49" s="244"/>
      <c r="O49" s="244">
        <v>279</v>
      </c>
    </row>
    <row r="50" spans="1:15" ht="23.25" customHeight="1">
      <c r="A50" s="254" t="s">
        <v>391</v>
      </c>
      <c r="B50" s="260"/>
      <c r="C50" s="258">
        <f>SUM(C52:C59,C61:C68)</f>
        <v>1881</v>
      </c>
      <c r="D50" s="258"/>
      <c r="E50" s="258">
        <f>SUM(E52:E59,E61:E68)</f>
        <v>381</v>
      </c>
      <c r="F50" s="258"/>
      <c r="G50" s="258">
        <f>SUM(G52:G59,G61:G68)</f>
        <v>1060</v>
      </c>
      <c r="H50" s="258"/>
      <c r="I50" s="258">
        <f>SUM(I52:I59,I61:I68)</f>
        <v>164</v>
      </c>
      <c r="J50" s="258"/>
      <c r="K50" s="258">
        <f>SUM(K52:K59,K61:K68)</f>
        <v>4574</v>
      </c>
      <c r="L50" s="258"/>
      <c r="M50" s="258">
        <f>SUM(M52:M59,M61:M68)</f>
        <v>67</v>
      </c>
      <c r="N50" s="258"/>
      <c r="O50" s="258">
        <f>SUM(O52:O59,O61:O68)</f>
        <v>267</v>
      </c>
    </row>
    <row r="51" spans="1:15" ht="23.25" customHeight="1">
      <c r="A51" s="239"/>
      <c r="B51" s="241"/>
      <c r="C51" s="246"/>
      <c r="D51" s="246"/>
      <c r="E51" s="246"/>
      <c r="F51" s="246"/>
      <c r="G51" s="246"/>
      <c r="H51" s="246"/>
      <c r="I51" s="246"/>
      <c r="J51" s="246"/>
      <c r="K51" s="246"/>
      <c r="L51" s="246"/>
      <c r="M51" s="246"/>
      <c r="N51" s="246"/>
      <c r="O51" s="246"/>
    </row>
    <row r="52" spans="1:33" ht="23.25" customHeight="1">
      <c r="A52" s="232" t="s">
        <v>41</v>
      </c>
      <c r="B52" s="176"/>
      <c r="C52" s="246">
        <v>1223</v>
      </c>
      <c r="D52" s="246"/>
      <c r="E52" s="246">
        <v>176</v>
      </c>
      <c r="F52" s="247"/>
      <c r="G52" s="246">
        <v>670</v>
      </c>
      <c r="H52" s="246"/>
      <c r="I52" s="246">
        <v>49</v>
      </c>
      <c r="J52" s="246"/>
      <c r="K52" s="246">
        <v>2390</v>
      </c>
      <c r="L52" s="246"/>
      <c r="M52" s="246">
        <v>38</v>
      </c>
      <c r="N52" s="246"/>
      <c r="O52" s="246">
        <v>116</v>
      </c>
      <c r="Q52" s="442" t="s">
        <v>425</v>
      </c>
      <c r="R52" s="442"/>
      <c r="S52" s="442"/>
      <c r="T52" s="442"/>
      <c r="U52" s="442"/>
      <c r="V52" s="442"/>
      <c r="W52" s="442"/>
      <c r="X52" s="442"/>
      <c r="Y52" s="442"/>
      <c r="Z52" s="442"/>
      <c r="AA52" s="442"/>
      <c r="AB52" s="442"/>
      <c r="AC52" s="442"/>
      <c r="AD52" s="442"/>
      <c r="AE52" s="442"/>
      <c r="AF52" s="442"/>
      <c r="AG52" s="442"/>
    </row>
    <row r="53" spans="1:15" ht="23.25" customHeight="1" thickBot="1">
      <c r="A53" s="232" t="s">
        <v>42</v>
      </c>
      <c r="B53" s="176"/>
      <c r="C53" s="246">
        <v>72</v>
      </c>
      <c r="D53" s="246"/>
      <c r="E53" s="246">
        <v>21</v>
      </c>
      <c r="F53" s="247"/>
      <c r="G53" s="246">
        <v>47</v>
      </c>
      <c r="H53" s="246"/>
      <c r="I53" s="246">
        <v>12</v>
      </c>
      <c r="J53" s="246"/>
      <c r="K53" s="246">
        <v>397</v>
      </c>
      <c r="L53" s="246"/>
      <c r="M53" s="246">
        <v>9</v>
      </c>
      <c r="N53" s="246"/>
      <c r="O53" s="246">
        <v>12</v>
      </c>
    </row>
    <row r="54" spans="1:33" ht="23.25" customHeight="1">
      <c r="A54" s="232" t="s">
        <v>43</v>
      </c>
      <c r="B54" s="176"/>
      <c r="C54" s="246">
        <v>102</v>
      </c>
      <c r="D54" s="246"/>
      <c r="E54" s="246">
        <v>40</v>
      </c>
      <c r="F54" s="247"/>
      <c r="G54" s="246">
        <v>62</v>
      </c>
      <c r="H54" s="246"/>
      <c r="I54" s="246">
        <v>16</v>
      </c>
      <c r="J54" s="246"/>
      <c r="K54" s="246">
        <v>356</v>
      </c>
      <c r="L54" s="246"/>
      <c r="M54" s="246">
        <v>1</v>
      </c>
      <c r="N54" s="246"/>
      <c r="O54" s="246">
        <v>15</v>
      </c>
      <c r="Q54" s="455" t="s">
        <v>426</v>
      </c>
      <c r="R54" s="460" t="s">
        <v>427</v>
      </c>
      <c r="S54" s="438" t="s">
        <v>428</v>
      </c>
      <c r="T54" s="435" t="s">
        <v>429</v>
      </c>
      <c r="U54" s="435" t="s">
        <v>430</v>
      </c>
      <c r="V54" s="457" t="s">
        <v>431</v>
      </c>
      <c r="W54" s="435" t="s">
        <v>432</v>
      </c>
      <c r="X54" s="435" t="s">
        <v>433</v>
      </c>
      <c r="Y54" s="435" t="s">
        <v>434</v>
      </c>
      <c r="Z54" s="435" t="s">
        <v>435</v>
      </c>
      <c r="AA54" s="435" t="s">
        <v>436</v>
      </c>
      <c r="AB54" s="435" t="s">
        <v>437</v>
      </c>
      <c r="AC54" s="435" t="s">
        <v>438</v>
      </c>
      <c r="AD54" s="457" t="s">
        <v>439</v>
      </c>
      <c r="AE54" s="435" t="s">
        <v>440</v>
      </c>
      <c r="AF54" s="435" t="s">
        <v>441</v>
      </c>
      <c r="AG54" s="453" t="s">
        <v>88</v>
      </c>
    </row>
    <row r="55" spans="1:33" ht="23.25" customHeight="1">
      <c r="A55" s="232" t="s">
        <v>44</v>
      </c>
      <c r="B55" s="176"/>
      <c r="C55" s="246">
        <v>32</v>
      </c>
      <c r="D55" s="246"/>
      <c r="E55" s="246">
        <v>11</v>
      </c>
      <c r="F55" s="247"/>
      <c r="G55" s="246">
        <v>21</v>
      </c>
      <c r="H55" s="246"/>
      <c r="I55" s="246">
        <v>7</v>
      </c>
      <c r="J55" s="246"/>
      <c r="K55" s="246">
        <v>85</v>
      </c>
      <c r="L55" s="246"/>
      <c r="M55" s="246" t="s">
        <v>396</v>
      </c>
      <c r="N55" s="246"/>
      <c r="O55" s="246">
        <v>5</v>
      </c>
      <c r="Q55" s="445"/>
      <c r="R55" s="461"/>
      <c r="S55" s="439"/>
      <c r="T55" s="436"/>
      <c r="U55" s="436"/>
      <c r="V55" s="458"/>
      <c r="W55" s="436"/>
      <c r="X55" s="436"/>
      <c r="Y55" s="436"/>
      <c r="Z55" s="436"/>
      <c r="AA55" s="436"/>
      <c r="AB55" s="436"/>
      <c r="AC55" s="436"/>
      <c r="AD55" s="458"/>
      <c r="AE55" s="436"/>
      <c r="AF55" s="436"/>
      <c r="AG55" s="444"/>
    </row>
    <row r="56" spans="1:33" ht="23.25" customHeight="1">
      <c r="A56" s="232" t="s">
        <v>45</v>
      </c>
      <c r="B56" s="176"/>
      <c r="C56" s="246">
        <v>22</v>
      </c>
      <c r="D56" s="246"/>
      <c r="E56" s="246">
        <v>6</v>
      </c>
      <c r="F56" s="247"/>
      <c r="G56" s="246">
        <v>9</v>
      </c>
      <c r="H56" s="246"/>
      <c r="I56" s="246">
        <v>9</v>
      </c>
      <c r="J56" s="246"/>
      <c r="K56" s="246">
        <v>68</v>
      </c>
      <c r="L56" s="246"/>
      <c r="M56" s="246" t="s">
        <v>396</v>
      </c>
      <c r="N56" s="246"/>
      <c r="O56" s="246">
        <v>11</v>
      </c>
      <c r="Q56" s="456"/>
      <c r="R56" s="462"/>
      <c r="S56" s="440"/>
      <c r="T56" s="437"/>
      <c r="U56" s="437"/>
      <c r="V56" s="459"/>
      <c r="W56" s="437"/>
      <c r="X56" s="437"/>
      <c r="Y56" s="437"/>
      <c r="Z56" s="437"/>
      <c r="AA56" s="437"/>
      <c r="AB56" s="437"/>
      <c r="AC56" s="437"/>
      <c r="AD56" s="459"/>
      <c r="AE56" s="437"/>
      <c r="AF56" s="437"/>
      <c r="AG56" s="454"/>
    </row>
    <row r="57" spans="1:33" ht="23.25" customHeight="1">
      <c r="A57" s="232" t="s">
        <v>46</v>
      </c>
      <c r="B57" s="176"/>
      <c r="C57" s="246">
        <v>49</v>
      </c>
      <c r="D57" s="246"/>
      <c r="E57" s="246">
        <v>20</v>
      </c>
      <c r="F57" s="247"/>
      <c r="G57" s="246">
        <v>41</v>
      </c>
      <c r="H57" s="246"/>
      <c r="I57" s="246">
        <v>12</v>
      </c>
      <c r="J57" s="246"/>
      <c r="K57" s="246">
        <v>197</v>
      </c>
      <c r="L57" s="246"/>
      <c r="M57" s="246">
        <v>3</v>
      </c>
      <c r="N57" s="246"/>
      <c r="O57" s="246">
        <v>17</v>
      </c>
      <c r="Q57" s="233"/>
      <c r="R57" s="224"/>
      <c r="S57" s="224"/>
      <c r="T57" s="224"/>
      <c r="U57" s="224"/>
      <c r="V57" s="224"/>
      <c r="W57" s="224"/>
      <c r="X57" s="224"/>
      <c r="Y57" s="224"/>
      <c r="Z57" s="224"/>
      <c r="AA57" s="224"/>
      <c r="AB57" s="224"/>
      <c r="AC57" s="224"/>
      <c r="AD57" s="224"/>
      <c r="AE57" s="224"/>
      <c r="AF57" s="224"/>
      <c r="AG57" s="234"/>
    </row>
    <row r="58" spans="1:33" ht="23.25" customHeight="1">
      <c r="A58" s="232" t="s">
        <v>47</v>
      </c>
      <c r="B58" s="176"/>
      <c r="C58" s="246">
        <v>34</v>
      </c>
      <c r="D58" s="246"/>
      <c r="E58" s="246">
        <v>12</v>
      </c>
      <c r="F58" s="247"/>
      <c r="G58" s="246">
        <v>18</v>
      </c>
      <c r="H58" s="246"/>
      <c r="I58" s="246">
        <v>10</v>
      </c>
      <c r="J58" s="246"/>
      <c r="K58" s="246">
        <v>82</v>
      </c>
      <c r="L58" s="246"/>
      <c r="M58" s="246" t="s">
        <v>396</v>
      </c>
      <c r="N58" s="246"/>
      <c r="O58" s="246">
        <v>12</v>
      </c>
      <c r="Q58" s="211" t="s">
        <v>264</v>
      </c>
      <c r="R58" s="245">
        <f>SUM(S58:AG58)</f>
        <v>26332</v>
      </c>
      <c r="S58" s="245">
        <v>9142</v>
      </c>
      <c r="T58" s="245">
        <v>325</v>
      </c>
      <c r="U58" s="245">
        <v>1176</v>
      </c>
      <c r="V58" s="245">
        <v>99</v>
      </c>
      <c r="W58" s="245">
        <v>2838</v>
      </c>
      <c r="X58" s="245">
        <v>861</v>
      </c>
      <c r="Y58" s="245">
        <v>1114</v>
      </c>
      <c r="Z58" s="245">
        <v>125</v>
      </c>
      <c r="AA58" s="245">
        <v>130</v>
      </c>
      <c r="AB58" s="245">
        <v>472</v>
      </c>
      <c r="AC58" s="245">
        <v>743</v>
      </c>
      <c r="AD58" s="245">
        <v>1197</v>
      </c>
      <c r="AE58" s="245">
        <v>964</v>
      </c>
      <c r="AF58" s="245">
        <v>2471</v>
      </c>
      <c r="AG58" s="245">
        <v>4675</v>
      </c>
    </row>
    <row r="59" spans="1:33" ht="23.25" customHeight="1">
      <c r="A59" s="232" t="s">
        <v>48</v>
      </c>
      <c r="B59" s="176"/>
      <c r="C59" s="246">
        <v>41</v>
      </c>
      <c r="D59" s="246"/>
      <c r="E59" s="246">
        <v>9</v>
      </c>
      <c r="F59" s="247"/>
      <c r="G59" s="246">
        <v>17</v>
      </c>
      <c r="H59" s="246"/>
      <c r="I59" s="246">
        <v>10</v>
      </c>
      <c r="J59" s="246"/>
      <c r="K59" s="246">
        <v>116</v>
      </c>
      <c r="L59" s="246"/>
      <c r="M59" s="246" t="s">
        <v>396</v>
      </c>
      <c r="N59" s="246"/>
      <c r="O59" s="246">
        <v>5</v>
      </c>
      <c r="Q59" s="120" t="s">
        <v>374</v>
      </c>
      <c r="R59" s="245">
        <f>SUM(S59:AG59)</f>
        <v>26973</v>
      </c>
      <c r="S59" s="245">
        <v>9570</v>
      </c>
      <c r="T59" s="245">
        <v>323</v>
      </c>
      <c r="U59" s="245">
        <v>1160</v>
      </c>
      <c r="V59" s="245">
        <v>104</v>
      </c>
      <c r="W59" s="245">
        <v>2842</v>
      </c>
      <c r="X59" s="245">
        <v>944</v>
      </c>
      <c r="Y59" s="245">
        <v>1148</v>
      </c>
      <c r="Z59" s="245">
        <v>119</v>
      </c>
      <c r="AA59" s="245">
        <v>126</v>
      </c>
      <c r="AB59" s="245">
        <v>425</v>
      </c>
      <c r="AC59" s="245">
        <v>744</v>
      </c>
      <c r="AD59" s="245">
        <v>1205</v>
      </c>
      <c r="AE59" s="245">
        <v>958</v>
      </c>
      <c r="AF59" s="245">
        <v>2458</v>
      </c>
      <c r="AG59" s="245">
        <v>4847</v>
      </c>
    </row>
    <row r="60" spans="1:33" ht="23.25" customHeight="1">
      <c r="A60" s="232"/>
      <c r="B60" s="176"/>
      <c r="C60" s="246"/>
      <c r="D60" s="246"/>
      <c r="E60" s="246"/>
      <c r="F60" s="247"/>
      <c r="G60" s="246"/>
      <c r="H60" s="246"/>
      <c r="I60" s="246"/>
      <c r="J60" s="246"/>
      <c r="K60" s="246"/>
      <c r="L60" s="246"/>
      <c r="M60" s="246"/>
      <c r="N60" s="246"/>
      <c r="O60" s="246"/>
      <c r="Q60" s="120" t="s">
        <v>375</v>
      </c>
      <c r="R60" s="245">
        <f>SUM(S60:AG60)</f>
        <v>27386</v>
      </c>
      <c r="S60" s="245">
        <v>9709</v>
      </c>
      <c r="T60" s="245">
        <v>363</v>
      </c>
      <c r="U60" s="245">
        <v>1132</v>
      </c>
      <c r="V60" s="245">
        <v>115</v>
      </c>
      <c r="W60" s="245">
        <v>2870</v>
      </c>
      <c r="X60" s="245">
        <v>1073</v>
      </c>
      <c r="Y60" s="245">
        <v>1176</v>
      </c>
      <c r="Z60" s="245">
        <v>116</v>
      </c>
      <c r="AA60" s="245">
        <v>123</v>
      </c>
      <c r="AB60" s="245">
        <v>398</v>
      </c>
      <c r="AC60" s="245">
        <v>692</v>
      </c>
      <c r="AD60" s="245">
        <v>1249</v>
      </c>
      <c r="AE60" s="245">
        <v>975</v>
      </c>
      <c r="AF60" s="245">
        <v>2508</v>
      </c>
      <c r="AG60" s="245">
        <v>4887</v>
      </c>
    </row>
    <row r="61" spans="1:33" ht="23.25" customHeight="1">
      <c r="A61" s="232" t="s">
        <v>49</v>
      </c>
      <c r="B61" s="176"/>
      <c r="C61" s="246">
        <v>5</v>
      </c>
      <c r="D61" s="246"/>
      <c r="E61" s="246">
        <v>3</v>
      </c>
      <c r="F61" s="247"/>
      <c r="G61" s="246">
        <v>13</v>
      </c>
      <c r="H61" s="246"/>
      <c r="I61" s="246">
        <v>2</v>
      </c>
      <c r="J61" s="246"/>
      <c r="K61" s="246">
        <v>85</v>
      </c>
      <c r="L61" s="246"/>
      <c r="M61" s="246" t="s">
        <v>401</v>
      </c>
      <c r="N61" s="246"/>
      <c r="O61" s="246">
        <v>6</v>
      </c>
      <c r="Q61" s="120" t="s">
        <v>376</v>
      </c>
      <c r="R61" s="245">
        <f>SUM(S61:AG61)</f>
        <v>28380</v>
      </c>
      <c r="S61" s="245">
        <v>10282</v>
      </c>
      <c r="T61" s="245">
        <v>505</v>
      </c>
      <c r="U61" s="245">
        <v>1121</v>
      </c>
      <c r="V61" s="245">
        <v>125</v>
      </c>
      <c r="W61" s="245">
        <v>2922</v>
      </c>
      <c r="X61" s="245">
        <v>1248</v>
      </c>
      <c r="Y61" s="245">
        <v>1260</v>
      </c>
      <c r="Z61" s="245">
        <v>115</v>
      </c>
      <c r="AA61" s="245">
        <v>123</v>
      </c>
      <c r="AB61" s="245">
        <v>388</v>
      </c>
      <c r="AC61" s="245">
        <v>457</v>
      </c>
      <c r="AD61" s="245">
        <v>1246</v>
      </c>
      <c r="AE61" s="245">
        <v>993</v>
      </c>
      <c r="AF61" s="245">
        <v>2477</v>
      </c>
      <c r="AG61" s="245">
        <v>5118</v>
      </c>
    </row>
    <row r="62" spans="1:33" ht="23.25" customHeight="1">
      <c r="A62" s="232" t="s">
        <v>50</v>
      </c>
      <c r="B62" s="176"/>
      <c r="C62" s="246">
        <v>29</v>
      </c>
      <c r="D62" s="246"/>
      <c r="E62" s="247">
        <v>12</v>
      </c>
      <c r="F62" s="247"/>
      <c r="G62" s="246">
        <v>18</v>
      </c>
      <c r="H62" s="246"/>
      <c r="I62" s="246">
        <v>7</v>
      </c>
      <c r="J62" s="247"/>
      <c r="K62" s="247">
        <v>77</v>
      </c>
      <c r="L62" s="247"/>
      <c r="M62" s="246" t="s">
        <v>396</v>
      </c>
      <c r="N62" s="247"/>
      <c r="O62" s="247">
        <v>1</v>
      </c>
      <c r="Q62" s="266" t="s">
        <v>392</v>
      </c>
      <c r="R62" s="267">
        <f>SUM(S62:AG62)</f>
        <v>29568</v>
      </c>
      <c r="S62" s="267">
        <v>11017</v>
      </c>
      <c r="T62" s="267">
        <v>544</v>
      </c>
      <c r="U62" s="267">
        <v>1160</v>
      </c>
      <c r="V62" s="267">
        <v>149</v>
      </c>
      <c r="W62" s="267">
        <v>3007</v>
      </c>
      <c r="X62" s="267">
        <v>1423</v>
      </c>
      <c r="Y62" s="267">
        <v>1306</v>
      </c>
      <c r="Z62" s="267">
        <v>112</v>
      </c>
      <c r="AA62" s="267">
        <v>117</v>
      </c>
      <c r="AB62" s="267">
        <v>365</v>
      </c>
      <c r="AC62" s="267">
        <v>384</v>
      </c>
      <c r="AD62" s="267">
        <v>1271</v>
      </c>
      <c r="AE62" s="267">
        <v>970</v>
      </c>
      <c r="AF62" s="267">
        <v>2518</v>
      </c>
      <c r="AG62" s="267">
        <v>5225</v>
      </c>
    </row>
    <row r="63" spans="1:33" ht="23.25" customHeight="1">
      <c r="A63" s="232" t="s">
        <v>51</v>
      </c>
      <c r="B63" s="176"/>
      <c r="C63" s="246">
        <v>35</v>
      </c>
      <c r="D63" s="246"/>
      <c r="E63" s="246">
        <v>11</v>
      </c>
      <c r="F63" s="247"/>
      <c r="G63" s="246">
        <v>48</v>
      </c>
      <c r="H63" s="246"/>
      <c r="I63" s="246">
        <v>2</v>
      </c>
      <c r="J63" s="246"/>
      <c r="K63" s="246">
        <v>99</v>
      </c>
      <c r="L63" s="246"/>
      <c r="M63" s="246">
        <v>2</v>
      </c>
      <c r="N63" s="246"/>
      <c r="O63" s="246">
        <v>6</v>
      </c>
      <c r="Q63" s="229"/>
      <c r="R63" s="235"/>
      <c r="S63" s="230"/>
      <c r="T63" s="230"/>
      <c r="U63" s="230"/>
      <c r="V63" s="230"/>
      <c r="W63" s="230"/>
      <c r="X63" s="230"/>
      <c r="Y63" s="230"/>
      <c r="Z63" s="230"/>
      <c r="AA63" s="230"/>
      <c r="AB63" s="230"/>
      <c r="AC63" s="230"/>
      <c r="AD63" s="230"/>
      <c r="AE63" s="230"/>
      <c r="AF63" s="230"/>
      <c r="AG63" s="230"/>
    </row>
    <row r="64" spans="1:17" ht="23.25" customHeight="1">
      <c r="A64" s="232" t="s">
        <v>52</v>
      </c>
      <c r="B64" s="176"/>
      <c r="C64" s="246">
        <v>141</v>
      </c>
      <c r="D64" s="246"/>
      <c r="E64" s="246">
        <v>24</v>
      </c>
      <c r="F64" s="247"/>
      <c r="G64" s="246">
        <v>49</v>
      </c>
      <c r="H64" s="246"/>
      <c r="I64" s="246">
        <v>7</v>
      </c>
      <c r="J64" s="247"/>
      <c r="K64" s="246">
        <v>371</v>
      </c>
      <c r="L64" s="246"/>
      <c r="M64" s="246">
        <v>13</v>
      </c>
      <c r="N64" s="246"/>
      <c r="O64" s="246">
        <v>23</v>
      </c>
      <c r="Q64" s="199" t="s">
        <v>141</v>
      </c>
    </row>
    <row r="65" spans="1:15" ht="23.25" customHeight="1">
      <c r="A65" s="232" t="s">
        <v>53</v>
      </c>
      <c r="B65" s="176"/>
      <c r="C65" s="246">
        <v>24</v>
      </c>
      <c r="D65" s="246"/>
      <c r="E65" s="246">
        <v>11</v>
      </c>
      <c r="F65" s="247"/>
      <c r="G65" s="246">
        <v>16</v>
      </c>
      <c r="H65" s="246"/>
      <c r="I65" s="246">
        <v>9</v>
      </c>
      <c r="J65" s="246"/>
      <c r="K65" s="246">
        <v>78</v>
      </c>
      <c r="L65" s="246"/>
      <c r="M65" s="246" t="s">
        <v>396</v>
      </c>
      <c r="N65" s="246"/>
      <c r="O65" s="246">
        <v>9</v>
      </c>
    </row>
    <row r="66" spans="1:15" ht="23.25" customHeight="1">
      <c r="A66" s="232" t="s">
        <v>54</v>
      </c>
      <c r="B66" s="176"/>
      <c r="C66" s="246">
        <v>32</v>
      </c>
      <c r="D66" s="246"/>
      <c r="E66" s="246">
        <v>9</v>
      </c>
      <c r="F66" s="247"/>
      <c r="G66" s="246">
        <v>10</v>
      </c>
      <c r="H66" s="246"/>
      <c r="I66" s="246">
        <v>2</v>
      </c>
      <c r="J66" s="246"/>
      <c r="K66" s="246">
        <v>31</v>
      </c>
      <c r="L66" s="246"/>
      <c r="M66" s="246" t="s">
        <v>396</v>
      </c>
      <c r="N66" s="246"/>
      <c r="O66" s="246">
        <v>3</v>
      </c>
    </row>
    <row r="67" spans="1:15" ht="23.25" customHeight="1">
      <c r="A67" s="232" t="s">
        <v>55</v>
      </c>
      <c r="B67" s="176"/>
      <c r="C67" s="246">
        <v>35</v>
      </c>
      <c r="D67" s="246"/>
      <c r="E67" s="246">
        <v>14</v>
      </c>
      <c r="F67" s="247"/>
      <c r="G67" s="246">
        <v>21</v>
      </c>
      <c r="H67" s="246"/>
      <c r="I67" s="246">
        <v>9</v>
      </c>
      <c r="J67" s="246"/>
      <c r="K67" s="246">
        <v>137</v>
      </c>
      <c r="L67" s="246"/>
      <c r="M67" s="246">
        <v>1</v>
      </c>
      <c r="N67" s="246"/>
      <c r="O67" s="246">
        <v>18</v>
      </c>
    </row>
    <row r="68" spans="1:15" ht="23.25" customHeight="1">
      <c r="A68" s="232" t="s">
        <v>56</v>
      </c>
      <c r="B68" s="176"/>
      <c r="C68" s="246">
        <v>5</v>
      </c>
      <c r="D68" s="246"/>
      <c r="E68" s="246">
        <v>2</v>
      </c>
      <c r="F68" s="247"/>
      <c r="G68" s="246" t="s">
        <v>396</v>
      </c>
      <c r="H68" s="246"/>
      <c r="I68" s="246">
        <v>1</v>
      </c>
      <c r="J68" s="246"/>
      <c r="K68" s="246">
        <v>5</v>
      </c>
      <c r="L68" s="246"/>
      <c r="M68" s="246" t="s">
        <v>396</v>
      </c>
      <c r="N68" s="246"/>
      <c r="O68" s="246">
        <v>8</v>
      </c>
    </row>
    <row r="69" spans="1:15" ht="23.25" customHeight="1">
      <c r="A69" s="217"/>
      <c r="B69" s="236"/>
      <c r="C69" s="237"/>
      <c r="D69" s="237"/>
      <c r="E69" s="237"/>
      <c r="F69" s="242"/>
      <c r="G69" s="237"/>
      <c r="H69" s="237"/>
      <c r="I69" s="237"/>
      <c r="J69" s="237"/>
      <c r="K69" s="237"/>
      <c r="L69" s="237"/>
      <c r="M69" s="237"/>
      <c r="N69" s="237"/>
      <c r="O69" s="238"/>
    </row>
    <row r="70" ht="23.25" customHeight="1">
      <c r="A70" s="199" t="s">
        <v>85</v>
      </c>
    </row>
  </sheetData>
  <sheetProtection/>
  <mergeCells count="88">
    <mergeCell ref="AE6:AE8"/>
    <mergeCell ref="W6:W8"/>
    <mergeCell ref="V6:V8"/>
    <mergeCell ref="X6:X8"/>
    <mergeCell ref="Y6:Y8"/>
    <mergeCell ref="AB6:AB8"/>
    <mergeCell ref="AC6:AC8"/>
    <mergeCell ref="AD6:AD8"/>
    <mergeCell ref="AA6:AA8"/>
    <mergeCell ref="A7:A9"/>
    <mergeCell ref="N7:N9"/>
    <mergeCell ref="B8:F8"/>
    <mergeCell ref="M8:M9"/>
    <mergeCell ref="G8:K8"/>
    <mergeCell ref="B7:K7"/>
    <mergeCell ref="L7:M7"/>
    <mergeCell ref="L8:L9"/>
    <mergeCell ref="B43:C44"/>
    <mergeCell ref="N43:O44"/>
    <mergeCell ref="L43:M44"/>
    <mergeCell ref="J43:K44"/>
    <mergeCell ref="H43:I44"/>
    <mergeCell ref="A43:A44"/>
    <mergeCell ref="F43:G44"/>
    <mergeCell ref="D43:E44"/>
    <mergeCell ref="O7:O9"/>
    <mergeCell ref="Q16:R16"/>
    <mergeCell ref="Q6:R8"/>
    <mergeCell ref="Q15:R15"/>
    <mergeCell ref="Q12:R12"/>
    <mergeCell ref="Q13:R13"/>
    <mergeCell ref="Q14:R14"/>
    <mergeCell ref="Y32:Y34"/>
    <mergeCell ref="Z32:Z34"/>
    <mergeCell ref="AA32:AA34"/>
    <mergeCell ref="Q18:R18"/>
    <mergeCell ref="S6:S8"/>
    <mergeCell ref="T6:T8"/>
    <mergeCell ref="Z6:Z8"/>
    <mergeCell ref="Q10:R10"/>
    <mergeCell ref="U6:U8"/>
    <mergeCell ref="Q17:R17"/>
    <mergeCell ref="Q23:R23"/>
    <mergeCell ref="Q24:R24"/>
    <mergeCell ref="U54:U56"/>
    <mergeCell ref="W54:W56"/>
    <mergeCell ref="Q19:R19"/>
    <mergeCell ref="Q4:AF4"/>
    <mergeCell ref="S32:S34"/>
    <mergeCell ref="T32:T34"/>
    <mergeCell ref="U32:U34"/>
    <mergeCell ref="X32:X34"/>
    <mergeCell ref="Q20:R20"/>
    <mergeCell ref="AF32:AF34"/>
    <mergeCell ref="AC32:AC34"/>
    <mergeCell ref="Q42:R42"/>
    <mergeCell ref="AA54:AA56"/>
    <mergeCell ref="AB54:AB56"/>
    <mergeCell ref="Q21:R21"/>
    <mergeCell ref="Q22:R22"/>
    <mergeCell ref="Q32:R34"/>
    <mergeCell ref="AB32:AB34"/>
    <mergeCell ref="Z54:Z56"/>
    <mergeCell ref="X54:X56"/>
    <mergeCell ref="Q45:R45"/>
    <mergeCell ref="Y54:Y56"/>
    <mergeCell ref="T54:T56"/>
    <mergeCell ref="V54:V56"/>
    <mergeCell ref="Q40:R40"/>
    <mergeCell ref="AD32:AD34"/>
    <mergeCell ref="AE32:AE34"/>
    <mergeCell ref="AF6:AF8"/>
    <mergeCell ref="AG54:AG56"/>
    <mergeCell ref="Q54:Q56"/>
    <mergeCell ref="AD54:AD56"/>
    <mergeCell ref="AE54:AE56"/>
    <mergeCell ref="AF54:AF56"/>
    <mergeCell ref="R54:R56"/>
    <mergeCell ref="Q44:R44"/>
    <mergeCell ref="AC54:AC56"/>
    <mergeCell ref="S54:S56"/>
    <mergeCell ref="A3:O3"/>
    <mergeCell ref="Q52:AG52"/>
    <mergeCell ref="A5:O5"/>
    <mergeCell ref="A41:O41"/>
    <mergeCell ref="Q30:AF30"/>
    <mergeCell ref="Q36:R36"/>
    <mergeCell ref="Q38:R38"/>
  </mergeCells>
  <printOptions horizontalCentered="1"/>
  <pageMargins left="0.5511811023622047" right="0.7480314960629921" top="0.5905511811023623" bottom="0.3937007874015748" header="0" footer="0"/>
  <pageSetup fitToHeight="1" fitToWidth="1" horizontalDpi="600" verticalDpi="600" orientation="landscape" paperSize="8" scale="5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Q70"/>
  <sheetViews>
    <sheetView zoomScale="85" zoomScaleNormal="85" zoomScalePageLayoutView="0" workbookViewId="0" topLeftCell="A1">
      <selection activeCell="A1" sqref="A1"/>
    </sheetView>
  </sheetViews>
  <sheetFormatPr defaultColWidth="10.59765625" defaultRowHeight="15"/>
  <cols>
    <col min="1" max="1" width="15.09765625" style="28" customWidth="1"/>
    <col min="2" max="2" width="2.09765625" style="28" customWidth="1"/>
    <col min="3" max="3" width="9.8984375" style="28" customWidth="1"/>
    <col min="4" max="4" width="9.5" style="28" customWidth="1"/>
    <col min="5" max="5" width="8.19921875" style="28" customWidth="1"/>
    <col min="6" max="6" width="2.59765625" style="28" customWidth="1"/>
    <col min="7" max="8" width="7.09765625" style="28" customWidth="1"/>
    <col min="9" max="9" width="2.59765625" style="28" customWidth="1"/>
    <col min="10" max="10" width="7.09765625" style="75" customWidth="1"/>
    <col min="11" max="11" width="8.09765625" style="28" customWidth="1"/>
    <col min="12" max="12" width="2.59765625" style="28" customWidth="1"/>
    <col min="13" max="13" width="7.09765625" style="28" customWidth="1"/>
    <col min="14" max="14" width="1.8984375" style="28" customWidth="1"/>
    <col min="15" max="15" width="4.3984375" style="28" customWidth="1"/>
    <col min="16" max="16" width="2.59765625" style="28" customWidth="1"/>
    <col min="17" max="17" width="7.09765625" style="28" customWidth="1"/>
    <col min="18" max="18" width="8" style="28" customWidth="1"/>
    <col min="19" max="19" width="2.59765625" style="28" customWidth="1"/>
    <col min="20" max="20" width="7.09765625" style="28" customWidth="1"/>
    <col min="21" max="21" width="2.59765625" style="28" customWidth="1"/>
    <col min="22" max="22" width="5.59765625" style="28" customWidth="1"/>
    <col min="23" max="23" width="6.09765625" style="78" customWidth="1"/>
    <col min="24" max="24" width="7.09765625" style="77" customWidth="1"/>
    <col min="25" max="25" width="8" style="28" customWidth="1"/>
    <col min="26" max="26" width="2.59765625" style="28" customWidth="1"/>
    <col min="27" max="27" width="7.09765625" style="28" customWidth="1"/>
    <col min="28" max="28" width="3.5" style="28" customWidth="1"/>
    <col min="29" max="29" width="7.69921875" style="28" customWidth="1"/>
    <col min="30" max="30" width="3.69921875" style="78" customWidth="1"/>
    <col min="31" max="31" width="7.09765625" style="77" customWidth="1"/>
    <col min="32" max="32" width="6.59765625" style="28" customWidth="1"/>
    <col min="33" max="33" width="2.59765625" style="28" customWidth="1"/>
    <col min="34" max="34" width="6.59765625" style="28" customWidth="1"/>
    <col min="35" max="35" width="6.19921875" style="28" customWidth="1"/>
    <col min="36" max="36" width="2.59765625" style="28" customWidth="1"/>
    <col min="37" max="37" width="3" style="28" customWidth="1"/>
    <col min="38" max="38" width="1.8984375" style="28" customWidth="1"/>
    <col min="39" max="39" width="2.59765625" style="28" customWidth="1"/>
    <col min="40" max="40" width="6.19921875" style="28" customWidth="1"/>
    <col min="41" max="41" width="2.59765625" style="28" customWidth="1"/>
    <col min="42" max="42" width="3" style="28" customWidth="1"/>
    <col min="43" max="43" width="2.09765625" style="28" customWidth="1"/>
    <col min="44" max="16384" width="10.59765625" style="28" customWidth="1"/>
  </cols>
  <sheetData>
    <row r="1" spans="1:43" s="6" customFormat="1" ht="19.5" customHeight="1">
      <c r="A1" s="1" t="s">
        <v>350</v>
      </c>
      <c r="B1" s="24"/>
      <c r="J1" s="23"/>
      <c r="W1" s="7"/>
      <c r="X1" s="26"/>
      <c r="AD1" s="7"/>
      <c r="AE1" s="26"/>
      <c r="AQ1" s="3" t="s">
        <v>707</v>
      </c>
    </row>
    <row r="2" spans="1:43" s="6" customFormat="1" ht="19.5" customHeight="1">
      <c r="A2" s="1"/>
      <c r="B2" s="24"/>
      <c r="J2" s="23"/>
      <c r="W2" s="7"/>
      <c r="X2" s="26"/>
      <c r="AD2" s="7"/>
      <c r="AE2" s="26"/>
      <c r="AQ2" s="3"/>
    </row>
    <row r="3" spans="1:43" ht="19.5" customHeight="1">
      <c r="A3" s="443" t="s">
        <v>709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row>
    <row r="4" spans="2:43" ht="18" customHeight="1" thickBot="1">
      <c r="B4" s="31"/>
      <c r="C4" s="59"/>
      <c r="D4" s="59"/>
      <c r="E4" s="59"/>
      <c r="F4" s="59"/>
      <c r="G4" s="59"/>
      <c r="H4" s="59"/>
      <c r="I4" s="59"/>
      <c r="J4" s="68"/>
      <c r="K4" s="59"/>
      <c r="L4" s="59"/>
      <c r="M4" s="59"/>
      <c r="N4" s="59"/>
      <c r="O4" s="59"/>
      <c r="P4" s="59"/>
      <c r="Q4" s="59"/>
      <c r="R4" s="59"/>
      <c r="S4" s="59"/>
      <c r="T4" s="59"/>
      <c r="U4" s="59"/>
      <c r="V4" s="59"/>
      <c r="W4" s="32"/>
      <c r="X4" s="29"/>
      <c r="Y4" s="59"/>
      <c r="Z4" s="59"/>
      <c r="AA4" s="59"/>
      <c r="AB4" s="59"/>
      <c r="AC4" s="59"/>
      <c r="AD4" s="32"/>
      <c r="AE4" s="29"/>
      <c r="AF4" s="59"/>
      <c r="AG4" s="59"/>
      <c r="AH4" s="59"/>
      <c r="AI4" s="59"/>
      <c r="AJ4" s="59"/>
      <c r="AK4" s="59"/>
      <c r="AL4" s="59"/>
      <c r="AM4" s="59"/>
      <c r="AN4" s="59"/>
      <c r="AO4" s="59"/>
      <c r="AQ4" s="919" t="s">
        <v>708</v>
      </c>
    </row>
    <row r="5" spans="1:43" ht="19.5" customHeight="1">
      <c r="A5" s="968" t="s">
        <v>738</v>
      </c>
      <c r="B5" s="922"/>
      <c r="C5" s="925" t="s">
        <v>710</v>
      </c>
      <c r="D5" s="899" t="s">
        <v>66</v>
      </c>
      <c r="E5" s="941" t="s">
        <v>732</v>
      </c>
      <c r="F5" s="901"/>
      <c r="G5" s="901"/>
      <c r="H5" s="901"/>
      <c r="I5" s="901"/>
      <c r="J5" s="901"/>
      <c r="K5" s="942" t="s">
        <v>733</v>
      </c>
      <c r="L5" s="893"/>
      <c r="M5" s="893"/>
      <c r="N5" s="893"/>
      <c r="O5" s="893"/>
      <c r="P5" s="893"/>
      <c r="Q5" s="894"/>
      <c r="R5" s="892" t="s">
        <v>214</v>
      </c>
      <c r="S5" s="897"/>
      <c r="T5" s="897"/>
      <c r="U5" s="897"/>
      <c r="V5" s="897"/>
      <c r="W5" s="897"/>
      <c r="X5" s="898"/>
      <c r="Y5" s="942" t="s">
        <v>735</v>
      </c>
      <c r="Z5" s="897"/>
      <c r="AA5" s="897"/>
      <c r="AB5" s="897"/>
      <c r="AC5" s="897"/>
      <c r="AD5" s="897"/>
      <c r="AE5" s="898"/>
      <c r="AF5" s="944" t="s">
        <v>736</v>
      </c>
      <c r="AG5" s="895"/>
      <c r="AH5" s="895"/>
      <c r="AI5" s="895"/>
      <c r="AJ5" s="895"/>
      <c r="AK5" s="895"/>
      <c r="AL5" s="895"/>
      <c r="AM5" s="895"/>
      <c r="AN5" s="895"/>
      <c r="AO5" s="895"/>
      <c r="AP5" s="895"/>
      <c r="AQ5" s="896"/>
    </row>
    <row r="6" spans="1:43" ht="15" customHeight="1">
      <c r="A6" s="923"/>
      <c r="B6" s="924"/>
      <c r="C6" s="926"/>
      <c r="D6" s="900"/>
      <c r="E6" s="902" t="s">
        <v>26</v>
      </c>
      <c r="F6" s="902"/>
      <c r="G6" s="902"/>
      <c r="H6" s="902" t="s">
        <v>67</v>
      </c>
      <c r="I6" s="902"/>
      <c r="J6" s="902"/>
      <c r="K6" s="883" t="s">
        <v>23</v>
      </c>
      <c r="L6" s="884"/>
      <c r="M6" s="885"/>
      <c r="N6" s="883" t="s">
        <v>67</v>
      </c>
      <c r="O6" s="884"/>
      <c r="P6" s="884"/>
      <c r="Q6" s="885"/>
      <c r="R6" s="883" t="s">
        <v>23</v>
      </c>
      <c r="S6" s="884"/>
      <c r="T6" s="885"/>
      <c r="U6" s="943" t="s">
        <v>734</v>
      </c>
      <c r="V6" s="884"/>
      <c r="W6" s="884"/>
      <c r="X6" s="885"/>
      <c r="Y6" s="883" t="s">
        <v>23</v>
      </c>
      <c r="Z6" s="884"/>
      <c r="AA6" s="885"/>
      <c r="AB6" s="943" t="s">
        <v>734</v>
      </c>
      <c r="AC6" s="884"/>
      <c r="AD6" s="884"/>
      <c r="AE6" s="885"/>
      <c r="AF6" s="883" t="s">
        <v>23</v>
      </c>
      <c r="AG6" s="884"/>
      <c r="AH6" s="885"/>
      <c r="AI6" s="943" t="s">
        <v>737</v>
      </c>
      <c r="AJ6" s="945"/>
      <c r="AK6" s="945"/>
      <c r="AL6" s="945"/>
      <c r="AM6" s="945"/>
      <c r="AN6" s="945"/>
      <c r="AO6" s="945"/>
      <c r="AP6" s="945"/>
      <c r="AQ6" s="945"/>
    </row>
    <row r="7" spans="1:43" ht="15" customHeight="1">
      <c r="A7" s="972"/>
      <c r="B7" s="30"/>
      <c r="C7" s="969" t="s">
        <v>68</v>
      </c>
      <c r="D7" s="62">
        <v>4</v>
      </c>
      <c r="E7" s="61">
        <v>0</v>
      </c>
      <c r="F7" s="62" t="s">
        <v>69</v>
      </c>
      <c r="G7" s="63">
        <v>34</v>
      </c>
      <c r="H7" s="64">
        <v>6.8</v>
      </c>
      <c r="I7" s="65" t="s">
        <v>70</v>
      </c>
      <c r="J7" s="66">
        <v>8.2</v>
      </c>
      <c r="K7" s="61">
        <v>0</v>
      </c>
      <c r="L7" s="62" t="s">
        <v>69</v>
      </c>
      <c r="M7" s="63">
        <v>34</v>
      </c>
      <c r="N7" s="64"/>
      <c r="O7" s="64">
        <v>9</v>
      </c>
      <c r="P7" s="65" t="s">
        <v>70</v>
      </c>
      <c r="Q7" s="112">
        <v>14</v>
      </c>
      <c r="R7" s="61">
        <v>6</v>
      </c>
      <c r="S7" s="62" t="s">
        <v>69</v>
      </c>
      <c r="T7" s="63">
        <v>34</v>
      </c>
      <c r="U7" s="72" t="s">
        <v>371</v>
      </c>
      <c r="V7" s="956">
        <v>0.5</v>
      </c>
      <c r="W7" s="67" t="s">
        <v>70</v>
      </c>
      <c r="X7" s="66">
        <v>3.2</v>
      </c>
      <c r="Y7" s="61">
        <v>0</v>
      </c>
      <c r="Z7" s="62" t="s">
        <v>69</v>
      </c>
      <c r="AA7" s="63">
        <v>34</v>
      </c>
      <c r="AB7" s="186" t="s">
        <v>372</v>
      </c>
      <c r="AC7" s="952">
        <v>1</v>
      </c>
      <c r="AD7" s="187" t="s">
        <v>70</v>
      </c>
      <c r="AE7" s="190">
        <v>13</v>
      </c>
      <c r="AF7" s="60">
        <v>9</v>
      </c>
      <c r="AG7" s="62" t="s">
        <v>154</v>
      </c>
      <c r="AH7" s="63">
        <v>34</v>
      </c>
      <c r="AI7" s="196"/>
      <c r="AJ7" s="30"/>
      <c r="AK7" s="946">
        <v>0</v>
      </c>
      <c r="AL7" s="109"/>
      <c r="AM7" s="60" t="s">
        <v>70</v>
      </c>
      <c r="AN7" s="65">
        <v>1.1</v>
      </c>
      <c r="AO7" s="60" t="s">
        <v>71</v>
      </c>
      <c r="AP7" s="946">
        <v>10</v>
      </c>
      <c r="AQ7" s="109">
        <v>3</v>
      </c>
    </row>
    <row r="8" spans="1:43" ht="15" customHeight="1">
      <c r="A8" s="73"/>
      <c r="B8" s="30"/>
      <c r="C8" s="970" t="s">
        <v>72</v>
      </c>
      <c r="D8" s="29">
        <v>13</v>
      </c>
      <c r="E8" s="30">
        <v>13</v>
      </c>
      <c r="F8" s="29" t="s">
        <v>69</v>
      </c>
      <c r="G8" s="68">
        <v>229</v>
      </c>
      <c r="H8" s="69">
        <v>5.8</v>
      </c>
      <c r="I8" s="69" t="s">
        <v>70</v>
      </c>
      <c r="J8" s="70">
        <v>9.1</v>
      </c>
      <c r="K8" s="30">
        <v>14</v>
      </c>
      <c r="L8" s="29" t="s">
        <v>69</v>
      </c>
      <c r="M8" s="68">
        <v>229</v>
      </c>
      <c r="N8" s="72"/>
      <c r="O8" s="69">
        <v>5.7</v>
      </c>
      <c r="P8" s="69" t="s">
        <v>70</v>
      </c>
      <c r="Q8" s="113">
        <v>14</v>
      </c>
      <c r="R8" s="30">
        <v>78</v>
      </c>
      <c r="S8" s="29" t="s">
        <v>69</v>
      </c>
      <c r="T8" s="68">
        <v>229</v>
      </c>
      <c r="U8" s="72" t="s">
        <v>371</v>
      </c>
      <c r="V8" s="956">
        <v>0.5</v>
      </c>
      <c r="W8" s="71" t="s">
        <v>70</v>
      </c>
      <c r="X8" s="70">
        <v>5.6</v>
      </c>
      <c r="Y8" s="30">
        <v>20</v>
      </c>
      <c r="Z8" s="29" t="s">
        <v>69</v>
      </c>
      <c r="AA8" s="68">
        <v>229</v>
      </c>
      <c r="AB8" s="188" t="s">
        <v>372</v>
      </c>
      <c r="AC8" s="953">
        <v>1</v>
      </c>
      <c r="AD8" s="189" t="s">
        <v>70</v>
      </c>
      <c r="AE8" s="191">
        <v>430</v>
      </c>
      <c r="AF8" s="30">
        <v>182</v>
      </c>
      <c r="AG8" s="29" t="s">
        <v>69</v>
      </c>
      <c r="AH8" s="68">
        <v>229</v>
      </c>
      <c r="AI8" s="197"/>
      <c r="AJ8" s="30"/>
      <c r="AK8" s="947">
        <v>0</v>
      </c>
      <c r="AL8" s="110"/>
      <c r="AM8" s="30" t="s">
        <v>70</v>
      </c>
      <c r="AN8" s="69">
        <v>5.4</v>
      </c>
      <c r="AO8" s="30" t="s">
        <v>71</v>
      </c>
      <c r="AP8" s="947">
        <v>10</v>
      </c>
      <c r="AQ8" s="110">
        <v>5</v>
      </c>
    </row>
    <row r="9" spans="1:43" ht="15" customHeight="1">
      <c r="A9" s="888" t="s">
        <v>27</v>
      </c>
      <c r="B9" s="30"/>
      <c r="C9" s="970" t="s">
        <v>73</v>
      </c>
      <c r="D9" s="29">
        <v>13</v>
      </c>
      <c r="E9" s="30">
        <v>16</v>
      </c>
      <c r="F9" s="29" t="s">
        <v>69</v>
      </c>
      <c r="G9" s="68">
        <v>287</v>
      </c>
      <c r="H9" s="69">
        <v>5.8</v>
      </c>
      <c r="I9" s="69" t="s">
        <v>70</v>
      </c>
      <c r="J9" s="116">
        <v>9.2</v>
      </c>
      <c r="K9" s="30">
        <v>18</v>
      </c>
      <c r="L9" s="29" t="s">
        <v>69</v>
      </c>
      <c r="M9" s="68">
        <v>287</v>
      </c>
      <c r="N9" s="72" t="s">
        <v>371</v>
      </c>
      <c r="O9" s="72">
        <v>0.5</v>
      </c>
      <c r="P9" s="69" t="s">
        <v>70</v>
      </c>
      <c r="Q9" s="113">
        <v>15</v>
      </c>
      <c r="R9" s="30">
        <v>77</v>
      </c>
      <c r="S9" s="29" t="s">
        <v>69</v>
      </c>
      <c r="T9" s="68">
        <v>287</v>
      </c>
      <c r="U9" s="72" t="s">
        <v>371</v>
      </c>
      <c r="V9" s="956">
        <v>0.5</v>
      </c>
      <c r="W9" s="71" t="s">
        <v>70</v>
      </c>
      <c r="X9" s="184">
        <v>33</v>
      </c>
      <c r="Y9" s="30">
        <v>49</v>
      </c>
      <c r="Z9" s="29" t="s">
        <v>69</v>
      </c>
      <c r="AA9" s="68">
        <v>287</v>
      </c>
      <c r="AB9" s="188" t="s">
        <v>372</v>
      </c>
      <c r="AC9" s="953">
        <v>1</v>
      </c>
      <c r="AD9" s="189" t="s">
        <v>70</v>
      </c>
      <c r="AE9" s="191">
        <v>390</v>
      </c>
      <c r="AF9" s="30">
        <v>174</v>
      </c>
      <c r="AG9" s="29" t="s">
        <v>69</v>
      </c>
      <c r="AH9" s="68">
        <v>287</v>
      </c>
      <c r="AI9" s="948">
        <v>2</v>
      </c>
      <c r="AJ9" s="949"/>
      <c r="AK9" s="949"/>
      <c r="AL9" s="110"/>
      <c r="AM9" s="30" t="s">
        <v>70</v>
      </c>
      <c r="AN9" s="69">
        <v>1.6</v>
      </c>
      <c r="AO9" s="30" t="s">
        <v>71</v>
      </c>
      <c r="AP9" s="947">
        <v>10</v>
      </c>
      <c r="AQ9" s="110">
        <v>6</v>
      </c>
    </row>
    <row r="10" spans="1:43" ht="15" customHeight="1">
      <c r="A10" s="888"/>
      <c r="B10" s="30"/>
      <c r="C10" s="970" t="s">
        <v>74</v>
      </c>
      <c r="D10" s="29">
        <v>5</v>
      </c>
      <c r="E10" s="30">
        <v>4</v>
      </c>
      <c r="F10" s="29" t="s">
        <v>69</v>
      </c>
      <c r="G10" s="68">
        <v>152</v>
      </c>
      <c r="H10" s="72">
        <v>6.8</v>
      </c>
      <c r="I10" s="69" t="s">
        <v>70</v>
      </c>
      <c r="J10" s="70">
        <v>8.9</v>
      </c>
      <c r="K10" s="30">
        <v>19</v>
      </c>
      <c r="L10" s="29" t="s">
        <v>69</v>
      </c>
      <c r="M10" s="68">
        <v>152</v>
      </c>
      <c r="N10" s="72" t="s">
        <v>371</v>
      </c>
      <c r="O10" s="72">
        <v>0.5</v>
      </c>
      <c r="P10" s="69" t="s">
        <v>70</v>
      </c>
      <c r="Q10" s="113">
        <v>13</v>
      </c>
      <c r="R10" s="30">
        <v>55</v>
      </c>
      <c r="S10" s="29" t="s">
        <v>69</v>
      </c>
      <c r="T10" s="68">
        <v>152</v>
      </c>
      <c r="U10" s="72"/>
      <c r="V10" s="956">
        <v>1</v>
      </c>
      <c r="W10" s="71" t="s">
        <v>70</v>
      </c>
      <c r="X10" s="184">
        <v>68</v>
      </c>
      <c r="Y10" s="32">
        <v>10</v>
      </c>
      <c r="Z10" s="29" t="s">
        <v>69</v>
      </c>
      <c r="AA10" s="68">
        <v>152</v>
      </c>
      <c r="AB10" s="188" t="s">
        <v>372</v>
      </c>
      <c r="AC10" s="953">
        <v>1</v>
      </c>
      <c r="AD10" s="189" t="s">
        <v>70</v>
      </c>
      <c r="AE10" s="192">
        <v>240</v>
      </c>
      <c r="AF10" s="118"/>
      <c r="AG10" s="950" t="s">
        <v>396</v>
      </c>
      <c r="AH10" s="185"/>
      <c r="AI10" s="193"/>
      <c r="AJ10" s="118"/>
      <c r="AK10" s="194"/>
      <c r="AL10" s="110"/>
      <c r="AM10" s="950" t="s">
        <v>396</v>
      </c>
      <c r="AN10" s="193"/>
      <c r="AO10" s="118"/>
      <c r="AP10" s="951"/>
      <c r="AQ10" s="110"/>
    </row>
    <row r="11" spans="1:43" ht="15" customHeight="1">
      <c r="A11" s="73"/>
      <c r="B11" s="30"/>
      <c r="C11" s="970" t="s">
        <v>75</v>
      </c>
      <c r="D11" s="29">
        <v>1</v>
      </c>
      <c r="E11" s="32">
        <v>1</v>
      </c>
      <c r="F11" s="29" t="s">
        <v>69</v>
      </c>
      <c r="G11" s="68">
        <v>66</v>
      </c>
      <c r="H11" s="72">
        <v>6.8</v>
      </c>
      <c r="I11" s="69" t="s">
        <v>70</v>
      </c>
      <c r="J11" s="70">
        <v>9.7</v>
      </c>
      <c r="K11" s="32">
        <v>0</v>
      </c>
      <c r="L11" s="29" t="s">
        <v>69</v>
      </c>
      <c r="M11" s="68">
        <v>66</v>
      </c>
      <c r="N11" s="72"/>
      <c r="O11" s="72">
        <v>4.5</v>
      </c>
      <c r="P11" s="69" t="s">
        <v>70</v>
      </c>
      <c r="Q11" s="113">
        <v>11</v>
      </c>
      <c r="R11" s="32">
        <v>15</v>
      </c>
      <c r="S11" s="29" t="s">
        <v>69</v>
      </c>
      <c r="T11" s="68">
        <v>66</v>
      </c>
      <c r="U11" s="72"/>
      <c r="V11" s="956">
        <v>2</v>
      </c>
      <c r="W11" s="71" t="s">
        <v>70</v>
      </c>
      <c r="X11" s="184">
        <v>12</v>
      </c>
      <c r="Y11" s="32">
        <v>0</v>
      </c>
      <c r="Z11" s="29" t="s">
        <v>69</v>
      </c>
      <c r="AA11" s="68">
        <v>66</v>
      </c>
      <c r="AB11" s="188" t="s">
        <v>372</v>
      </c>
      <c r="AC11" s="953">
        <v>1</v>
      </c>
      <c r="AD11" s="189" t="s">
        <v>70</v>
      </c>
      <c r="AE11" s="191">
        <v>53</v>
      </c>
      <c r="AF11" s="118"/>
      <c r="AG11" s="950" t="s">
        <v>396</v>
      </c>
      <c r="AH11" s="185"/>
      <c r="AI11" s="195"/>
      <c r="AJ11" s="118"/>
      <c r="AK11" s="194"/>
      <c r="AL11" s="110"/>
      <c r="AM11" s="950" t="s">
        <v>396</v>
      </c>
      <c r="AN11" s="195"/>
      <c r="AO11" s="118"/>
      <c r="AP11" s="951"/>
      <c r="AQ11" s="110"/>
    </row>
    <row r="12" spans="1:43" ht="15" customHeight="1">
      <c r="A12" s="73"/>
      <c r="B12" s="30"/>
      <c r="C12" s="970" t="s">
        <v>76</v>
      </c>
      <c r="D12" s="29">
        <v>1</v>
      </c>
      <c r="E12" s="32">
        <v>0</v>
      </c>
      <c r="F12" s="29" t="s">
        <v>69</v>
      </c>
      <c r="G12" s="68">
        <v>66</v>
      </c>
      <c r="H12" s="72">
        <v>6.5</v>
      </c>
      <c r="I12" s="69" t="s">
        <v>70</v>
      </c>
      <c r="J12" s="70">
        <v>7.7</v>
      </c>
      <c r="K12" s="32">
        <v>0</v>
      </c>
      <c r="L12" s="29" t="s">
        <v>69</v>
      </c>
      <c r="M12" s="68">
        <v>66</v>
      </c>
      <c r="N12" s="72"/>
      <c r="O12" s="32">
        <v>4.8</v>
      </c>
      <c r="P12" s="69" t="s">
        <v>70</v>
      </c>
      <c r="Q12" s="113">
        <v>11</v>
      </c>
      <c r="R12" s="32">
        <v>41</v>
      </c>
      <c r="S12" s="29" t="s">
        <v>69</v>
      </c>
      <c r="T12" s="68">
        <v>66</v>
      </c>
      <c r="U12" s="72"/>
      <c r="V12" s="956">
        <v>1.7</v>
      </c>
      <c r="W12" s="71" t="s">
        <v>70</v>
      </c>
      <c r="X12" s="184">
        <v>21</v>
      </c>
      <c r="Y12" s="4"/>
      <c r="Z12" s="950" t="s">
        <v>396</v>
      </c>
      <c r="AA12" s="185"/>
      <c r="AB12" s="188"/>
      <c r="AC12" s="954"/>
      <c r="AD12" s="950" t="s">
        <v>396</v>
      </c>
      <c r="AE12" s="111"/>
      <c r="AF12" s="118"/>
      <c r="AG12" s="950" t="s">
        <v>396</v>
      </c>
      <c r="AH12" s="185"/>
      <c r="AI12" s="4"/>
      <c r="AJ12" s="118"/>
      <c r="AK12" s="194"/>
      <c r="AL12" s="110"/>
      <c r="AM12" s="950" t="s">
        <v>396</v>
      </c>
      <c r="AN12" s="195"/>
      <c r="AO12" s="118"/>
      <c r="AP12" s="951"/>
      <c r="AQ12" s="110"/>
    </row>
    <row r="13" spans="1:43" ht="15" customHeight="1">
      <c r="A13" s="888" t="s">
        <v>28</v>
      </c>
      <c r="B13" s="30"/>
      <c r="C13" s="970" t="s">
        <v>72</v>
      </c>
      <c r="D13" s="29">
        <v>1</v>
      </c>
      <c r="E13" s="32">
        <v>8</v>
      </c>
      <c r="F13" s="29" t="s">
        <v>69</v>
      </c>
      <c r="G13" s="68">
        <v>12</v>
      </c>
      <c r="H13" s="69">
        <v>5.8</v>
      </c>
      <c r="I13" s="69" t="s">
        <v>70</v>
      </c>
      <c r="J13" s="70">
        <v>6.8</v>
      </c>
      <c r="K13" s="32">
        <v>0</v>
      </c>
      <c r="L13" s="29" t="s">
        <v>69</v>
      </c>
      <c r="M13" s="68">
        <v>12</v>
      </c>
      <c r="N13" s="72"/>
      <c r="O13" s="69">
        <v>8</v>
      </c>
      <c r="P13" s="30" t="s">
        <v>70</v>
      </c>
      <c r="Q13" s="113">
        <v>13</v>
      </c>
      <c r="R13" s="32">
        <v>0</v>
      </c>
      <c r="S13" s="29" t="s">
        <v>69</v>
      </c>
      <c r="T13" s="68">
        <v>12</v>
      </c>
      <c r="U13" s="72" t="s">
        <v>371</v>
      </c>
      <c r="V13" s="956">
        <v>0.5</v>
      </c>
      <c r="W13" s="29" t="s">
        <v>70</v>
      </c>
      <c r="X13" s="70">
        <v>1.2</v>
      </c>
      <c r="Y13" s="32">
        <v>0</v>
      </c>
      <c r="Z13" s="29" t="s">
        <v>69</v>
      </c>
      <c r="AA13" s="68">
        <v>12</v>
      </c>
      <c r="AB13" s="36"/>
      <c r="AC13" s="955">
        <v>2</v>
      </c>
      <c r="AD13" s="76" t="s">
        <v>70</v>
      </c>
      <c r="AE13" s="191">
        <v>21</v>
      </c>
      <c r="AF13" s="30">
        <v>5</v>
      </c>
      <c r="AG13" s="29" t="s">
        <v>69</v>
      </c>
      <c r="AH13" s="68">
        <v>12</v>
      </c>
      <c r="AI13" s="69">
        <v>4.6</v>
      </c>
      <c r="AJ13" s="30" t="s">
        <v>71</v>
      </c>
      <c r="AK13" s="947">
        <v>10</v>
      </c>
      <c r="AL13" s="110"/>
      <c r="AM13" s="30" t="s">
        <v>70</v>
      </c>
      <c r="AN13" s="69">
        <v>5.4</v>
      </c>
      <c r="AO13" s="30" t="s">
        <v>71</v>
      </c>
      <c r="AP13" s="947">
        <v>10</v>
      </c>
      <c r="AQ13" s="110">
        <v>4</v>
      </c>
    </row>
    <row r="14" spans="1:43" ht="15" customHeight="1">
      <c r="A14" s="888"/>
      <c r="B14" s="30"/>
      <c r="C14" s="970" t="s">
        <v>73</v>
      </c>
      <c r="D14" s="29">
        <v>1</v>
      </c>
      <c r="E14" s="32">
        <v>8</v>
      </c>
      <c r="F14" s="29" t="s">
        <v>69</v>
      </c>
      <c r="G14" s="68">
        <v>12</v>
      </c>
      <c r="H14" s="69">
        <v>5.8</v>
      </c>
      <c r="I14" s="69" t="s">
        <v>70</v>
      </c>
      <c r="J14" s="70">
        <v>6.8</v>
      </c>
      <c r="K14" s="32">
        <v>0</v>
      </c>
      <c r="L14" s="29" t="s">
        <v>69</v>
      </c>
      <c r="M14" s="68">
        <v>12</v>
      </c>
      <c r="N14" s="72"/>
      <c r="O14" s="69">
        <v>6.7</v>
      </c>
      <c r="P14" s="30" t="s">
        <v>70</v>
      </c>
      <c r="Q14" s="113">
        <v>12</v>
      </c>
      <c r="R14" s="32">
        <v>2</v>
      </c>
      <c r="S14" s="29" t="s">
        <v>69</v>
      </c>
      <c r="T14" s="68">
        <v>12</v>
      </c>
      <c r="U14" s="72"/>
      <c r="V14" s="956">
        <v>0.8</v>
      </c>
      <c r="W14" s="29" t="s">
        <v>70</v>
      </c>
      <c r="X14" s="70">
        <v>8</v>
      </c>
      <c r="Y14" s="32">
        <v>1</v>
      </c>
      <c r="Z14" s="29" t="s">
        <v>69</v>
      </c>
      <c r="AA14" s="68">
        <v>12</v>
      </c>
      <c r="AB14" s="36"/>
      <c r="AC14" s="955">
        <v>2</v>
      </c>
      <c r="AD14" s="76" t="s">
        <v>70</v>
      </c>
      <c r="AE14" s="191">
        <v>37</v>
      </c>
      <c r="AF14" s="30">
        <v>8</v>
      </c>
      <c r="AG14" s="29" t="s">
        <v>69</v>
      </c>
      <c r="AH14" s="68">
        <v>12</v>
      </c>
      <c r="AI14" s="69">
        <v>4.9</v>
      </c>
      <c r="AJ14" s="30" t="s">
        <v>71</v>
      </c>
      <c r="AK14" s="947">
        <v>10</v>
      </c>
      <c r="AL14" s="110">
        <v>2</v>
      </c>
      <c r="AM14" s="30" t="s">
        <v>70</v>
      </c>
      <c r="AN14" s="69">
        <v>1.6</v>
      </c>
      <c r="AO14" s="30" t="s">
        <v>71</v>
      </c>
      <c r="AP14" s="947">
        <v>10</v>
      </c>
      <c r="AQ14" s="110">
        <v>5</v>
      </c>
    </row>
    <row r="15" spans="1:43" ht="15" customHeight="1">
      <c r="A15" s="73"/>
      <c r="B15" s="30"/>
      <c r="C15" s="970" t="s">
        <v>68</v>
      </c>
      <c r="D15" s="29">
        <v>1</v>
      </c>
      <c r="E15" s="32">
        <v>0</v>
      </c>
      <c r="F15" s="29" t="s">
        <v>69</v>
      </c>
      <c r="G15" s="68">
        <v>24</v>
      </c>
      <c r="H15" s="72">
        <v>6.8</v>
      </c>
      <c r="I15" s="69" t="s">
        <v>70</v>
      </c>
      <c r="J15" s="70">
        <v>8.1</v>
      </c>
      <c r="K15" s="32">
        <v>0</v>
      </c>
      <c r="L15" s="29" t="s">
        <v>69</v>
      </c>
      <c r="M15" s="68">
        <v>24</v>
      </c>
      <c r="N15" s="72"/>
      <c r="O15" s="69">
        <v>9.2</v>
      </c>
      <c r="P15" s="30" t="s">
        <v>70</v>
      </c>
      <c r="Q15" s="113">
        <v>14</v>
      </c>
      <c r="R15" s="32">
        <v>1</v>
      </c>
      <c r="S15" s="29" t="s">
        <v>69</v>
      </c>
      <c r="T15" s="68">
        <v>24</v>
      </c>
      <c r="U15" s="72" t="s">
        <v>371</v>
      </c>
      <c r="V15" s="956">
        <v>0.5</v>
      </c>
      <c r="W15" s="29" t="s">
        <v>70</v>
      </c>
      <c r="X15" s="70">
        <v>1.5</v>
      </c>
      <c r="Y15" s="32">
        <v>0</v>
      </c>
      <c r="Z15" s="29" t="s">
        <v>69</v>
      </c>
      <c r="AA15" s="68">
        <v>24</v>
      </c>
      <c r="AB15" s="188" t="s">
        <v>372</v>
      </c>
      <c r="AC15" s="953">
        <v>1</v>
      </c>
      <c r="AD15" s="76" t="s">
        <v>70</v>
      </c>
      <c r="AE15" s="191">
        <v>6</v>
      </c>
      <c r="AF15" s="30">
        <v>6</v>
      </c>
      <c r="AG15" s="29" t="s">
        <v>69</v>
      </c>
      <c r="AH15" s="68">
        <v>24</v>
      </c>
      <c r="AI15" s="69"/>
      <c r="AJ15" s="30"/>
      <c r="AK15" s="947">
        <v>0</v>
      </c>
      <c r="AL15" s="110"/>
      <c r="AM15" s="30" t="s">
        <v>70</v>
      </c>
      <c r="AN15" s="69">
        <v>9.2</v>
      </c>
      <c r="AO15" s="30" t="s">
        <v>71</v>
      </c>
      <c r="AP15" s="947">
        <v>10</v>
      </c>
      <c r="AQ15" s="110">
        <v>2</v>
      </c>
    </row>
    <row r="16" spans="1:43" ht="15" customHeight="1">
      <c r="A16" s="888" t="s">
        <v>29</v>
      </c>
      <c r="B16" s="30"/>
      <c r="C16" s="970" t="s">
        <v>72</v>
      </c>
      <c r="D16" s="29">
        <v>1</v>
      </c>
      <c r="E16" s="32">
        <v>0</v>
      </c>
      <c r="F16" s="29" t="s">
        <v>69</v>
      </c>
      <c r="G16" s="68">
        <v>24</v>
      </c>
      <c r="H16" s="72">
        <v>6.8</v>
      </c>
      <c r="I16" s="69" t="s">
        <v>70</v>
      </c>
      <c r="J16" s="70">
        <v>7.3</v>
      </c>
      <c r="K16" s="32">
        <v>0</v>
      </c>
      <c r="L16" s="29" t="s">
        <v>69</v>
      </c>
      <c r="M16" s="68">
        <v>24</v>
      </c>
      <c r="N16" s="72"/>
      <c r="O16" s="69">
        <v>8.9</v>
      </c>
      <c r="P16" s="30" t="s">
        <v>70</v>
      </c>
      <c r="Q16" s="113">
        <v>13</v>
      </c>
      <c r="R16" s="30">
        <v>0</v>
      </c>
      <c r="S16" s="29" t="s">
        <v>69</v>
      </c>
      <c r="T16" s="68">
        <v>24</v>
      </c>
      <c r="U16" s="72" t="s">
        <v>371</v>
      </c>
      <c r="V16" s="956">
        <v>0.5</v>
      </c>
      <c r="W16" s="29" t="s">
        <v>70</v>
      </c>
      <c r="X16" s="70">
        <v>1.7</v>
      </c>
      <c r="Y16" s="32">
        <v>0</v>
      </c>
      <c r="Z16" s="29" t="s">
        <v>69</v>
      </c>
      <c r="AA16" s="68">
        <v>24</v>
      </c>
      <c r="AB16" s="188" t="s">
        <v>372</v>
      </c>
      <c r="AC16" s="953">
        <v>1</v>
      </c>
      <c r="AD16" s="76" t="s">
        <v>70</v>
      </c>
      <c r="AE16" s="191">
        <v>6</v>
      </c>
      <c r="AF16" s="30">
        <v>23</v>
      </c>
      <c r="AG16" s="29" t="s">
        <v>69</v>
      </c>
      <c r="AH16" s="68">
        <v>24</v>
      </c>
      <c r="AI16" s="69">
        <v>4.5</v>
      </c>
      <c r="AJ16" s="30" t="s">
        <v>71</v>
      </c>
      <c r="AK16" s="947">
        <v>10</v>
      </c>
      <c r="AL16" s="110">
        <v>2</v>
      </c>
      <c r="AM16" s="30" t="s">
        <v>70</v>
      </c>
      <c r="AN16" s="69">
        <v>1.6</v>
      </c>
      <c r="AO16" s="30" t="s">
        <v>71</v>
      </c>
      <c r="AP16" s="947">
        <v>10</v>
      </c>
      <c r="AQ16" s="110">
        <v>5</v>
      </c>
    </row>
    <row r="17" spans="1:43" ht="15" customHeight="1">
      <c r="A17" s="888"/>
      <c r="B17" s="30"/>
      <c r="C17" s="970" t="s">
        <v>73</v>
      </c>
      <c r="D17" s="29">
        <v>2</v>
      </c>
      <c r="E17" s="32">
        <v>0</v>
      </c>
      <c r="F17" s="29" t="s">
        <v>69</v>
      </c>
      <c r="G17" s="68">
        <v>43</v>
      </c>
      <c r="H17" s="72">
        <v>6.7</v>
      </c>
      <c r="I17" s="69" t="s">
        <v>70</v>
      </c>
      <c r="J17" s="70">
        <v>7.6</v>
      </c>
      <c r="K17" s="32">
        <v>13</v>
      </c>
      <c r="L17" s="29" t="s">
        <v>69</v>
      </c>
      <c r="M17" s="68">
        <v>43</v>
      </c>
      <c r="N17" s="72" t="s">
        <v>371</v>
      </c>
      <c r="O17" s="72">
        <v>0.5</v>
      </c>
      <c r="P17" s="30" t="s">
        <v>70</v>
      </c>
      <c r="Q17" s="113">
        <v>13</v>
      </c>
      <c r="R17" s="30">
        <v>13</v>
      </c>
      <c r="S17" s="29" t="s">
        <v>69</v>
      </c>
      <c r="T17" s="68">
        <v>43</v>
      </c>
      <c r="U17" s="72" t="s">
        <v>371</v>
      </c>
      <c r="V17" s="956">
        <v>0.5</v>
      </c>
      <c r="W17" s="29" t="s">
        <v>70</v>
      </c>
      <c r="X17" s="70">
        <v>5.5</v>
      </c>
      <c r="Y17" s="32">
        <v>0</v>
      </c>
      <c r="Z17" s="29" t="s">
        <v>69</v>
      </c>
      <c r="AA17" s="68">
        <v>43</v>
      </c>
      <c r="AB17" s="188" t="s">
        <v>372</v>
      </c>
      <c r="AC17" s="953">
        <v>1</v>
      </c>
      <c r="AD17" s="76" t="s">
        <v>70</v>
      </c>
      <c r="AE17" s="191">
        <v>17</v>
      </c>
      <c r="AF17" s="30">
        <v>34</v>
      </c>
      <c r="AG17" s="29" t="s">
        <v>30</v>
      </c>
      <c r="AH17" s="68">
        <v>43</v>
      </c>
      <c r="AI17" s="69">
        <v>4.5</v>
      </c>
      <c r="AJ17" s="30" t="s">
        <v>71</v>
      </c>
      <c r="AK17" s="947">
        <v>10</v>
      </c>
      <c r="AL17" s="110">
        <v>2</v>
      </c>
      <c r="AM17" s="30" t="s">
        <v>70</v>
      </c>
      <c r="AN17" s="69">
        <v>1.8</v>
      </c>
      <c r="AO17" s="30" t="s">
        <v>71</v>
      </c>
      <c r="AP17" s="947">
        <v>10</v>
      </c>
      <c r="AQ17" s="110">
        <v>5</v>
      </c>
    </row>
    <row r="18" spans="1:43" ht="15" customHeight="1">
      <c r="A18" s="73"/>
      <c r="B18" s="30"/>
      <c r="C18" s="970" t="s">
        <v>74</v>
      </c>
      <c r="D18" s="29">
        <v>1</v>
      </c>
      <c r="E18" s="32">
        <v>0</v>
      </c>
      <c r="F18" s="29" t="s">
        <v>69</v>
      </c>
      <c r="G18" s="68">
        <v>24</v>
      </c>
      <c r="H18" s="72">
        <v>6.8</v>
      </c>
      <c r="I18" s="69" t="s">
        <v>70</v>
      </c>
      <c r="J18" s="70">
        <v>7.1</v>
      </c>
      <c r="K18" s="30">
        <v>2</v>
      </c>
      <c r="L18" s="29" t="s">
        <v>69</v>
      </c>
      <c r="M18" s="68">
        <v>24</v>
      </c>
      <c r="N18" s="72"/>
      <c r="O18" s="69">
        <v>4</v>
      </c>
      <c r="P18" s="30" t="s">
        <v>70</v>
      </c>
      <c r="Q18" s="113">
        <v>11</v>
      </c>
      <c r="R18" s="30">
        <v>3</v>
      </c>
      <c r="S18" s="29" t="s">
        <v>69</v>
      </c>
      <c r="T18" s="68">
        <v>24</v>
      </c>
      <c r="U18" s="72"/>
      <c r="V18" s="956">
        <v>1</v>
      </c>
      <c r="W18" s="29" t="s">
        <v>70</v>
      </c>
      <c r="X18" s="70">
        <v>7.5</v>
      </c>
      <c r="Y18" s="32">
        <v>0</v>
      </c>
      <c r="Z18" s="29" t="s">
        <v>69</v>
      </c>
      <c r="AA18" s="68">
        <v>24</v>
      </c>
      <c r="AB18" s="36"/>
      <c r="AC18" s="955">
        <v>1</v>
      </c>
      <c r="AD18" s="76" t="s">
        <v>70</v>
      </c>
      <c r="AE18" s="191">
        <v>29</v>
      </c>
      <c r="AF18" s="118"/>
      <c r="AG18" s="950" t="s">
        <v>396</v>
      </c>
      <c r="AH18" s="185"/>
      <c r="AI18" s="195"/>
      <c r="AJ18" s="118"/>
      <c r="AK18" s="951"/>
      <c r="AL18" s="110"/>
      <c r="AM18" s="950" t="s">
        <v>396</v>
      </c>
      <c r="AN18" s="195"/>
      <c r="AO18" s="118"/>
      <c r="AP18" s="951"/>
      <c r="AQ18" s="110"/>
    </row>
    <row r="19" spans="1:43" ht="15" customHeight="1">
      <c r="A19" s="888" t="s">
        <v>259</v>
      </c>
      <c r="B19" s="30"/>
      <c r="C19" s="970" t="s">
        <v>72</v>
      </c>
      <c r="D19" s="29">
        <v>1</v>
      </c>
      <c r="E19" s="32">
        <v>0</v>
      </c>
      <c r="F19" s="29" t="s">
        <v>69</v>
      </c>
      <c r="G19" s="68">
        <v>37</v>
      </c>
      <c r="H19" s="72">
        <v>6.5</v>
      </c>
      <c r="I19" s="69" t="s">
        <v>70</v>
      </c>
      <c r="J19" s="70">
        <v>7.5</v>
      </c>
      <c r="K19" s="32">
        <v>8</v>
      </c>
      <c r="L19" s="29" t="s">
        <v>69</v>
      </c>
      <c r="M19" s="68">
        <v>37</v>
      </c>
      <c r="N19" s="72"/>
      <c r="O19" s="69">
        <v>6.6</v>
      </c>
      <c r="P19" s="30" t="s">
        <v>70</v>
      </c>
      <c r="Q19" s="113">
        <v>12</v>
      </c>
      <c r="R19" s="32">
        <v>0</v>
      </c>
      <c r="S19" s="29" t="s">
        <v>69</v>
      </c>
      <c r="T19" s="68">
        <v>37</v>
      </c>
      <c r="U19" s="72" t="s">
        <v>371</v>
      </c>
      <c r="V19" s="956">
        <v>0.5</v>
      </c>
      <c r="W19" s="29" t="s">
        <v>70</v>
      </c>
      <c r="X19" s="70">
        <v>2</v>
      </c>
      <c r="Y19" s="32">
        <v>4</v>
      </c>
      <c r="Z19" s="29" t="s">
        <v>69</v>
      </c>
      <c r="AA19" s="68">
        <v>37</v>
      </c>
      <c r="AB19" s="36"/>
      <c r="AC19" s="955">
        <v>1</v>
      </c>
      <c r="AD19" s="76" t="s">
        <v>70</v>
      </c>
      <c r="AE19" s="191">
        <v>110</v>
      </c>
      <c r="AF19" s="30">
        <v>35</v>
      </c>
      <c r="AG19" s="29" t="s">
        <v>69</v>
      </c>
      <c r="AH19" s="68">
        <v>37</v>
      </c>
      <c r="AI19" s="69">
        <v>4.5</v>
      </c>
      <c r="AJ19" s="30" t="s">
        <v>71</v>
      </c>
      <c r="AK19" s="947">
        <v>10</v>
      </c>
      <c r="AL19" s="110">
        <v>2</v>
      </c>
      <c r="AM19" s="30" t="s">
        <v>70</v>
      </c>
      <c r="AN19" s="69">
        <v>1.6</v>
      </c>
      <c r="AO19" s="30" t="s">
        <v>71</v>
      </c>
      <c r="AP19" s="947">
        <v>10</v>
      </c>
      <c r="AQ19" s="110">
        <v>5</v>
      </c>
    </row>
    <row r="20" spans="1:43" ht="15" customHeight="1">
      <c r="A20" s="888"/>
      <c r="B20" s="30"/>
      <c r="C20" s="970" t="s">
        <v>73</v>
      </c>
      <c r="D20" s="29">
        <v>1</v>
      </c>
      <c r="E20" s="30">
        <v>0</v>
      </c>
      <c r="F20" s="29" t="s">
        <v>69</v>
      </c>
      <c r="G20" s="68">
        <v>24</v>
      </c>
      <c r="H20" s="72">
        <v>6.5</v>
      </c>
      <c r="I20" s="69" t="s">
        <v>70</v>
      </c>
      <c r="J20" s="70">
        <v>8.1</v>
      </c>
      <c r="K20" s="32">
        <v>0</v>
      </c>
      <c r="L20" s="29" t="s">
        <v>69</v>
      </c>
      <c r="M20" s="68">
        <v>24</v>
      </c>
      <c r="N20" s="72"/>
      <c r="O20" s="69">
        <v>7.6</v>
      </c>
      <c r="P20" s="30" t="s">
        <v>70</v>
      </c>
      <c r="Q20" s="113">
        <v>13</v>
      </c>
      <c r="R20" s="32">
        <v>8</v>
      </c>
      <c r="S20" s="29" t="s">
        <v>69</v>
      </c>
      <c r="T20" s="68">
        <v>24</v>
      </c>
      <c r="U20" s="72" t="s">
        <v>371</v>
      </c>
      <c r="V20" s="956">
        <v>0.5</v>
      </c>
      <c r="W20" s="29" t="s">
        <v>70</v>
      </c>
      <c r="X20" s="70">
        <v>7.9</v>
      </c>
      <c r="Y20" s="32">
        <v>3</v>
      </c>
      <c r="Z20" s="29" t="s">
        <v>69</v>
      </c>
      <c r="AA20" s="68">
        <v>24</v>
      </c>
      <c r="AB20" s="36"/>
      <c r="AC20" s="955">
        <v>1</v>
      </c>
      <c r="AD20" s="76" t="s">
        <v>70</v>
      </c>
      <c r="AE20" s="191">
        <v>63</v>
      </c>
      <c r="AF20" s="30">
        <v>11</v>
      </c>
      <c r="AG20" s="29" t="s">
        <v>69</v>
      </c>
      <c r="AH20" s="68">
        <v>24</v>
      </c>
      <c r="AI20" s="69">
        <v>3.7</v>
      </c>
      <c r="AJ20" s="30" t="s">
        <v>71</v>
      </c>
      <c r="AK20" s="947">
        <v>10</v>
      </c>
      <c r="AL20" s="110">
        <v>2</v>
      </c>
      <c r="AM20" s="30" t="s">
        <v>70</v>
      </c>
      <c r="AN20" s="69">
        <v>9.2</v>
      </c>
      <c r="AO20" s="30" t="s">
        <v>71</v>
      </c>
      <c r="AP20" s="947">
        <v>10</v>
      </c>
      <c r="AQ20" s="110">
        <v>4</v>
      </c>
    </row>
    <row r="21" spans="1:43" ht="15" customHeight="1">
      <c r="A21" s="31"/>
      <c r="B21" s="30"/>
      <c r="C21" s="970" t="s">
        <v>73</v>
      </c>
      <c r="D21" s="29">
        <v>1</v>
      </c>
      <c r="E21" s="30">
        <v>8</v>
      </c>
      <c r="F21" s="29" t="s">
        <v>69</v>
      </c>
      <c r="G21" s="68">
        <v>66</v>
      </c>
      <c r="H21" s="69">
        <v>7</v>
      </c>
      <c r="I21" s="69" t="s">
        <v>70</v>
      </c>
      <c r="J21" s="70">
        <v>9.2</v>
      </c>
      <c r="K21" s="32">
        <v>0</v>
      </c>
      <c r="L21" s="29" t="s">
        <v>69</v>
      </c>
      <c r="M21" s="68">
        <v>66</v>
      </c>
      <c r="N21" s="72"/>
      <c r="O21" s="69">
        <v>7.6</v>
      </c>
      <c r="P21" s="30" t="s">
        <v>70</v>
      </c>
      <c r="Q21" s="113">
        <v>14</v>
      </c>
      <c r="R21" s="32">
        <v>1</v>
      </c>
      <c r="S21" s="29" t="s">
        <v>69</v>
      </c>
      <c r="T21" s="68">
        <v>66</v>
      </c>
      <c r="U21" s="72"/>
      <c r="V21" s="956">
        <v>0.8</v>
      </c>
      <c r="W21" s="29" t="s">
        <v>70</v>
      </c>
      <c r="X21" s="70">
        <v>3.3</v>
      </c>
      <c r="Y21" s="32">
        <v>10</v>
      </c>
      <c r="Z21" s="29" t="s">
        <v>69</v>
      </c>
      <c r="AA21" s="68">
        <v>66</v>
      </c>
      <c r="AB21" s="188" t="s">
        <v>372</v>
      </c>
      <c r="AC21" s="953">
        <v>1</v>
      </c>
      <c r="AD21" s="189" t="s">
        <v>70</v>
      </c>
      <c r="AE21" s="191">
        <v>130</v>
      </c>
      <c r="AF21" s="30">
        <v>47</v>
      </c>
      <c r="AG21" s="29" t="s">
        <v>69</v>
      </c>
      <c r="AH21" s="68">
        <v>66</v>
      </c>
      <c r="AI21" s="69">
        <v>1.4</v>
      </c>
      <c r="AJ21" s="30" t="s">
        <v>71</v>
      </c>
      <c r="AK21" s="947">
        <v>10</v>
      </c>
      <c r="AL21" s="110">
        <v>3</v>
      </c>
      <c r="AM21" s="30" t="s">
        <v>70</v>
      </c>
      <c r="AN21" s="69">
        <v>1.6</v>
      </c>
      <c r="AO21" s="30" t="s">
        <v>71</v>
      </c>
      <c r="AP21" s="947">
        <v>10</v>
      </c>
      <c r="AQ21" s="110">
        <v>6</v>
      </c>
    </row>
    <row r="22" spans="1:43" ht="15" customHeight="1">
      <c r="A22" s="73" t="s">
        <v>24</v>
      </c>
      <c r="B22" s="30"/>
      <c r="C22" s="970" t="s">
        <v>75</v>
      </c>
      <c r="D22" s="29">
        <v>1</v>
      </c>
      <c r="E22" s="32">
        <v>1</v>
      </c>
      <c r="F22" s="29" t="s">
        <v>69</v>
      </c>
      <c r="G22" s="68">
        <v>66</v>
      </c>
      <c r="H22" s="69">
        <v>6.8</v>
      </c>
      <c r="I22" s="69" t="s">
        <v>70</v>
      </c>
      <c r="J22" s="70">
        <v>9.7</v>
      </c>
      <c r="K22" s="32">
        <v>0</v>
      </c>
      <c r="L22" s="29" t="s">
        <v>69</v>
      </c>
      <c r="M22" s="68">
        <v>66</v>
      </c>
      <c r="N22" s="72"/>
      <c r="O22" s="69">
        <v>4.5</v>
      </c>
      <c r="P22" s="30" t="s">
        <v>70</v>
      </c>
      <c r="Q22" s="113">
        <v>11</v>
      </c>
      <c r="R22" s="32">
        <v>15</v>
      </c>
      <c r="S22" s="29" t="s">
        <v>69</v>
      </c>
      <c r="T22" s="68">
        <v>66</v>
      </c>
      <c r="U22" s="72"/>
      <c r="V22" s="956">
        <v>2</v>
      </c>
      <c r="W22" s="29" t="s">
        <v>70</v>
      </c>
      <c r="X22" s="184">
        <v>12</v>
      </c>
      <c r="Y22" s="32">
        <v>0</v>
      </c>
      <c r="Z22" s="29" t="s">
        <v>69</v>
      </c>
      <c r="AA22" s="68">
        <v>66</v>
      </c>
      <c r="AB22" s="188" t="s">
        <v>372</v>
      </c>
      <c r="AC22" s="953">
        <v>1</v>
      </c>
      <c r="AD22" s="189" t="s">
        <v>70</v>
      </c>
      <c r="AE22" s="191">
        <v>53</v>
      </c>
      <c r="AF22" s="118"/>
      <c r="AG22" s="950" t="s">
        <v>396</v>
      </c>
      <c r="AH22" s="185"/>
      <c r="AI22" s="195"/>
      <c r="AJ22" s="118"/>
      <c r="AK22" s="951"/>
      <c r="AL22" s="110"/>
      <c r="AM22" s="950" t="s">
        <v>396</v>
      </c>
      <c r="AN22" s="195"/>
      <c r="AO22" s="118"/>
      <c r="AP22" s="951"/>
      <c r="AQ22" s="110"/>
    </row>
    <row r="23" spans="1:43" ht="15" customHeight="1">
      <c r="A23" s="73"/>
      <c r="B23" s="30"/>
      <c r="C23" s="970" t="s">
        <v>6</v>
      </c>
      <c r="D23" s="29">
        <v>1</v>
      </c>
      <c r="E23" s="32">
        <v>0</v>
      </c>
      <c r="F23" s="29" t="s">
        <v>69</v>
      </c>
      <c r="G23" s="68">
        <v>66</v>
      </c>
      <c r="H23" s="69">
        <v>6.5</v>
      </c>
      <c r="I23" s="69" t="s">
        <v>70</v>
      </c>
      <c r="J23" s="70">
        <v>7.7</v>
      </c>
      <c r="K23" s="32">
        <v>0</v>
      </c>
      <c r="L23" s="29" t="s">
        <v>69</v>
      </c>
      <c r="M23" s="68">
        <v>66</v>
      </c>
      <c r="N23" s="72"/>
      <c r="O23" s="69">
        <v>4.8</v>
      </c>
      <c r="P23" s="30" t="s">
        <v>70</v>
      </c>
      <c r="Q23" s="113">
        <v>11</v>
      </c>
      <c r="R23" s="32">
        <v>41</v>
      </c>
      <c r="S23" s="29" t="s">
        <v>69</v>
      </c>
      <c r="T23" s="68">
        <v>66</v>
      </c>
      <c r="U23" s="72"/>
      <c r="V23" s="956">
        <v>1.7</v>
      </c>
      <c r="W23" s="29" t="s">
        <v>70</v>
      </c>
      <c r="X23" s="184">
        <v>21</v>
      </c>
      <c r="Y23" s="4"/>
      <c r="Z23" s="950" t="s">
        <v>396</v>
      </c>
      <c r="AA23" s="185"/>
      <c r="AB23" s="188"/>
      <c r="AC23" s="954"/>
      <c r="AD23" s="950" t="s">
        <v>396</v>
      </c>
      <c r="AE23" s="111"/>
      <c r="AF23" s="118"/>
      <c r="AG23" s="950" t="s">
        <v>396</v>
      </c>
      <c r="AH23" s="185"/>
      <c r="AI23" s="195"/>
      <c r="AJ23" s="118"/>
      <c r="AK23" s="951"/>
      <c r="AL23" s="110"/>
      <c r="AM23" s="950" t="s">
        <v>396</v>
      </c>
      <c r="AN23" s="195"/>
      <c r="AO23" s="118"/>
      <c r="AP23" s="951"/>
      <c r="AQ23" s="110"/>
    </row>
    <row r="24" spans="1:43" ht="15" customHeight="1">
      <c r="A24" s="973" t="s">
        <v>20</v>
      </c>
      <c r="B24" s="118"/>
      <c r="C24" s="119" t="s">
        <v>179</v>
      </c>
      <c r="D24" s="5">
        <v>1</v>
      </c>
      <c r="E24" s="32">
        <v>0</v>
      </c>
      <c r="F24" s="29" t="s">
        <v>69</v>
      </c>
      <c r="G24" s="68">
        <v>4</v>
      </c>
      <c r="H24" s="69">
        <v>7.2</v>
      </c>
      <c r="I24" s="69" t="s">
        <v>70</v>
      </c>
      <c r="J24" s="70">
        <v>7.8</v>
      </c>
      <c r="K24" s="32">
        <v>0</v>
      </c>
      <c r="L24" s="29" t="s">
        <v>69</v>
      </c>
      <c r="M24" s="68">
        <v>4</v>
      </c>
      <c r="N24" s="72"/>
      <c r="O24" s="69">
        <v>8.5</v>
      </c>
      <c r="P24" s="30" t="s">
        <v>70</v>
      </c>
      <c r="Q24" s="113">
        <v>12</v>
      </c>
      <c r="R24" s="32">
        <v>3</v>
      </c>
      <c r="S24" s="29" t="s">
        <v>69</v>
      </c>
      <c r="T24" s="68">
        <v>4</v>
      </c>
      <c r="U24" s="72"/>
      <c r="V24" s="956">
        <v>0.6</v>
      </c>
      <c r="W24" s="29" t="s">
        <v>70</v>
      </c>
      <c r="X24" s="70">
        <v>3.6</v>
      </c>
      <c r="Y24" s="32">
        <v>0</v>
      </c>
      <c r="Z24" s="29" t="s">
        <v>69</v>
      </c>
      <c r="AA24" s="68">
        <v>4</v>
      </c>
      <c r="AB24" s="188" t="s">
        <v>372</v>
      </c>
      <c r="AC24" s="953">
        <v>1</v>
      </c>
      <c r="AD24" s="76" t="s">
        <v>70</v>
      </c>
      <c r="AE24" s="191">
        <v>11</v>
      </c>
      <c r="AF24" s="30">
        <v>4</v>
      </c>
      <c r="AG24" s="29" t="s">
        <v>69</v>
      </c>
      <c r="AH24" s="68">
        <v>4</v>
      </c>
      <c r="AI24" s="69">
        <v>1.3</v>
      </c>
      <c r="AJ24" s="30" t="s">
        <v>71</v>
      </c>
      <c r="AK24" s="947">
        <v>10</v>
      </c>
      <c r="AL24" s="110">
        <v>4</v>
      </c>
      <c r="AM24" s="30" t="s">
        <v>70</v>
      </c>
      <c r="AN24" s="69">
        <v>4.9</v>
      </c>
      <c r="AO24" s="30" t="s">
        <v>71</v>
      </c>
      <c r="AP24" s="947">
        <v>10</v>
      </c>
      <c r="AQ24" s="110">
        <v>4</v>
      </c>
    </row>
    <row r="25" spans="1:43" ht="15" customHeight="1">
      <c r="A25" s="973"/>
      <c r="B25" s="118"/>
      <c r="C25" s="119" t="s">
        <v>180</v>
      </c>
      <c r="D25" s="921">
        <v>1</v>
      </c>
      <c r="E25" s="30">
        <v>4</v>
      </c>
      <c r="F25" s="29" t="s">
        <v>69</v>
      </c>
      <c r="G25" s="68">
        <v>66</v>
      </c>
      <c r="H25" s="69">
        <v>6.8</v>
      </c>
      <c r="I25" s="69" t="s">
        <v>70</v>
      </c>
      <c r="J25" s="70">
        <v>9.1</v>
      </c>
      <c r="K25" s="32">
        <v>4</v>
      </c>
      <c r="L25" s="29" t="s">
        <v>69</v>
      </c>
      <c r="M25" s="68">
        <v>66</v>
      </c>
      <c r="N25" s="72"/>
      <c r="O25" s="69">
        <v>7.1</v>
      </c>
      <c r="P25" s="30" t="s">
        <v>70</v>
      </c>
      <c r="Q25" s="113">
        <v>14</v>
      </c>
      <c r="R25" s="32">
        <v>51</v>
      </c>
      <c r="S25" s="29" t="s">
        <v>69</v>
      </c>
      <c r="T25" s="68">
        <v>66</v>
      </c>
      <c r="U25" s="72"/>
      <c r="V25" s="956">
        <v>0.7</v>
      </c>
      <c r="W25" s="29" t="s">
        <v>70</v>
      </c>
      <c r="X25" s="70">
        <v>5.6</v>
      </c>
      <c r="Y25" s="32">
        <v>1</v>
      </c>
      <c r="Z25" s="29" t="s">
        <v>69</v>
      </c>
      <c r="AA25" s="68">
        <v>66</v>
      </c>
      <c r="AB25" s="188" t="s">
        <v>372</v>
      </c>
      <c r="AC25" s="953">
        <v>1</v>
      </c>
      <c r="AD25" s="76" t="s">
        <v>70</v>
      </c>
      <c r="AE25" s="191">
        <v>30</v>
      </c>
      <c r="AF25" s="30">
        <v>66</v>
      </c>
      <c r="AG25" s="29" t="s">
        <v>69</v>
      </c>
      <c r="AH25" s="68">
        <v>66</v>
      </c>
      <c r="AI25" s="69">
        <v>2.2</v>
      </c>
      <c r="AJ25" s="30" t="s">
        <v>71</v>
      </c>
      <c r="AK25" s="947">
        <v>10</v>
      </c>
      <c r="AL25" s="110">
        <v>3</v>
      </c>
      <c r="AM25" s="30" t="s">
        <v>70</v>
      </c>
      <c r="AN25" s="69">
        <v>3.5</v>
      </c>
      <c r="AO25" s="30" t="s">
        <v>71</v>
      </c>
      <c r="AP25" s="947">
        <v>10</v>
      </c>
      <c r="AQ25" s="110">
        <v>5</v>
      </c>
    </row>
    <row r="26" spans="1:43" ht="15" customHeight="1">
      <c r="A26" s="973"/>
      <c r="B26" s="118"/>
      <c r="C26" s="971" t="s">
        <v>181</v>
      </c>
      <c r="D26" s="5">
        <v>1</v>
      </c>
      <c r="E26" s="32">
        <v>0</v>
      </c>
      <c r="F26" s="29" t="s">
        <v>69</v>
      </c>
      <c r="G26" s="68">
        <v>4</v>
      </c>
      <c r="H26" s="69">
        <v>6.7</v>
      </c>
      <c r="I26" s="69" t="s">
        <v>70</v>
      </c>
      <c r="J26" s="70">
        <v>7.3</v>
      </c>
      <c r="K26" s="32">
        <v>0</v>
      </c>
      <c r="L26" s="29" t="s">
        <v>69</v>
      </c>
      <c r="M26" s="68">
        <v>4</v>
      </c>
      <c r="N26" s="72"/>
      <c r="O26" s="69">
        <v>6</v>
      </c>
      <c r="P26" s="30" t="s">
        <v>70</v>
      </c>
      <c r="Q26" s="113">
        <v>12</v>
      </c>
      <c r="R26" s="32">
        <v>3</v>
      </c>
      <c r="S26" s="29" t="s">
        <v>69</v>
      </c>
      <c r="T26" s="68">
        <v>4</v>
      </c>
      <c r="U26" s="72"/>
      <c r="V26" s="956">
        <v>1</v>
      </c>
      <c r="W26" s="29" t="s">
        <v>70</v>
      </c>
      <c r="X26" s="70">
        <v>8.7</v>
      </c>
      <c r="Y26" s="32">
        <v>0</v>
      </c>
      <c r="Z26" s="29" t="s">
        <v>69</v>
      </c>
      <c r="AA26" s="68">
        <v>4</v>
      </c>
      <c r="AB26" s="188" t="s">
        <v>372</v>
      </c>
      <c r="AC26" s="953">
        <v>1</v>
      </c>
      <c r="AD26" s="76" t="s">
        <v>70</v>
      </c>
      <c r="AE26" s="191">
        <v>16</v>
      </c>
      <c r="AF26" s="30">
        <v>2</v>
      </c>
      <c r="AG26" s="29" t="s">
        <v>69</v>
      </c>
      <c r="AH26" s="68">
        <v>4</v>
      </c>
      <c r="AI26" s="69">
        <v>9</v>
      </c>
      <c r="AJ26" s="30" t="s">
        <v>71</v>
      </c>
      <c r="AK26" s="947">
        <v>10</v>
      </c>
      <c r="AL26" s="110">
        <v>2</v>
      </c>
      <c r="AM26" s="30" t="s">
        <v>70</v>
      </c>
      <c r="AN26" s="69">
        <v>9.2</v>
      </c>
      <c r="AO26" s="30" t="s">
        <v>71</v>
      </c>
      <c r="AP26" s="947">
        <v>10</v>
      </c>
      <c r="AQ26" s="110">
        <v>5</v>
      </c>
    </row>
    <row r="27" spans="1:43" ht="15" customHeight="1">
      <c r="A27" s="888" t="s">
        <v>21</v>
      </c>
      <c r="B27" s="30"/>
      <c r="C27" s="970" t="s">
        <v>73</v>
      </c>
      <c r="D27" s="29">
        <v>1</v>
      </c>
      <c r="E27" s="32">
        <v>0</v>
      </c>
      <c r="F27" s="29" t="s">
        <v>69</v>
      </c>
      <c r="G27" s="68">
        <v>24</v>
      </c>
      <c r="H27" s="69">
        <v>6.8</v>
      </c>
      <c r="I27" s="69" t="s">
        <v>70</v>
      </c>
      <c r="J27" s="70">
        <v>8</v>
      </c>
      <c r="K27" s="32">
        <v>0</v>
      </c>
      <c r="L27" s="29" t="s">
        <v>69</v>
      </c>
      <c r="M27" s="68">
        <v>24</v>
      </c>
      <c r="N27" s="72"/>
      <c r="O27" s="69">
        <v>7.4</v>
      </c>
      <c r="P27" s="30" t="s">
        <v>70</v>
      </c>
      <c r="Q27" s="113">
        <v>13</v>
      </c>
      <c r="R27" s="32">
        <v>21</v>
      </c>
      <c r="S27" s="29" t="s">
        <v>69</v>
      </c>
      <c r="T27" s="68">
        <v>24</v>
      </c>
      <c r="U27" s="72"/>
      <c r="V27" s="956">
        <v>1.6</v>
      </c>
      <c r="W27" s="29" t="s">
        <v>70</v>
      </c>
      <c r="X27" s="184">
        <v>32</v>
      </c>
      <c r="Y27" s="32">
        <v>12</v>
      </c>
      <c r="Z27" s="29" t="s">
        <v>69</v>
      </c>
      <c r="AA27" s="68">
        <v>24</v>
      </c>
      <c r="AB27" s="36"/>
      <c r="AC27" s="955">
        <v>4</v>
      </c>
      <c r="AD27" s="76" t="s">
        <v>70</v>
      </c>
      <c r="AE27" s="191">
        <v>390</v>
      </c>
      <c r="AF27" s="30">
        <v>22</v>
      </c>
      <c r="AG27" s="29" t="s">
        <v>69</v>
      </c>
      <c r="AH27" s="68">
        <v>24</v>
      </c>
      <c r="AI27" s="69">
        <v>2</v>
      </c>
      <c r="AJ27" s="30" t="s">
        <v>71</v>
      </c>
      <c r="AK27" s="947">
        <v>10</v>
      </c>
      <c r="AL27" s="110"/>
      <c r="AM27" s="30" t="s">
        <v>70</v>
      </c>
      <c r="AN27" s="69">
        <v>9.2</v>
      </c>
      <c r="AO27" s="30" t="s">
        <v>71</v>
      </c>
      <c r="AP27" s="947">
        <v>10</v>
      </c>
      <c r="AQ27" s="110">
        <v>5</v>
      </c>
    </row>
    <row r="28" spans="1:43" ht="15" customHeight="1">
      <c r="A28" s="888"/>
      <c r="B28" s="30"/>
      <c r="C28" s="970" t="s">
        <v>74</v>
      </c>
      <c r="D28" s="29">
        <v>1</v>
      </c>
      <c r="E28" s="32">
        <v>0</v>
      </c>
      <c r="F28" s="29" t="s">
        <v>69</v>
      </c>
      <c r="G28" s="68">
        <v>37</v>
      </c>
      <c r="H28" s="69">
        <v>6.8</v>
      </c>
      <c r="I28" s="69" t="s">
        <v>70</v>
      </c>
      <c r="J28" s="70">
        <v>7.7</v>
      </c>
      <c r="K28" s="32">
        <v>16</v>
      </c>
      <c r="L28" s="29" t="s">
        <v>69</v>
      </c>
      <c r="M28" s="68">
        <v>37</v>
      </c>
      <c r="N28" s="72" t="s">
        <v>371</v>
      </c>
      <c r="O28" s="72">
        <v>0.5</v>
      </c>
      <c r="P28" s="30" t="s">
        <v>70</v>
      </c>
      <c r="Q28" s="113">
        <v>12</v>
      </c>
      <c r="R28" s="32">
        <v>36</v>
      </c>
      <c r="S28" s="29" t="s">
        <v>69</v>
      </c>
      <c r="T28" s="68">
        <v>37</v>
      </c>
      <c r="U28" s="72"/>
      <c r="V28" s="956">
        <v>2.3</v>
      </c>
      <c r="W28" s="29" t="s">
        <v>70</v>
      </c>
      <c r="X28" s="184">
        <v>68</v>
      </c>
      <c r="Y28" s="32">
        <v>5</v>
      </c>
      <c r="Z28" s="29" t="s">
        <v>69</v>
      </c>
      <c r="AA28" s="68">
        <v>37</v>
      </c>
      <c r="AB28" s="36"/>
      <c r="AC28" s="955">
        <v>12</v>
      </c>
      <c r="AD28" s="76" t="s">
        <v>70</v>
      </c>
      <c r="AE28" s="191">
        <v>240</v>
      </c>
      <c r="AF28" s="118"/>
      <c r="AG28" s="950" t="s">
        <v>396</v>
      </c>
      <c r="AH28" s="185"/>
      <c r="AI28" s="195"/>
      <c r="AJ28" s="118"/>
      <c r="AK28" s="951"/>
      <c r="AL28" s="110"/>
      <c r="AM28" s="950" t="s">
        <v>396</v>
      </c>
      <c r="AN28" s="195"/>
      <c r="AO28" s="118"/>
      <c r="AP28" s="951"/>
      <c r="AQ28" s="110"/>
    </row>
    <row r="29" spans="1:43" ht="15" customHeight="1">
      <c r="A29" s="73" t="s">
        <v>22</v>
      </c>
      <c r="B29" s="30"/>
      <c r="C29" s="970" t="s">
        <v>72</v>
      </c>
      <c r="D29" s="29">
        <v>2</v>
      </c>
      <c r="E29" s="30">
        <v>1</v>
      </c>
      <c r="F29" s="29" t="s">
        <v>69</v>
      </c>
      <c r="G29" s="68">
        <v>30</v>
      </c>
      <c r="H29" s="69">
        <v>7</v>
      </c>
      <c r="I29" s="69" t="s">
        <v>70</v>
      </c>
      <c r="J29" s="70">
        <v>8.9</v>
      </c>
      <c r="K29" s="30">
        <v>1</v>
      </c>
      <c r="L29" s="29" t="s">
        <v>69</v>
      </c>
      <c r="M29" s="68">
        <v>30</v>
      </c>
      <c r="N29" s="72"/>
      <c r="O29" s="69">
        <v>6.7</v>
      </c>
      <c r="P29" s="30" t="s">
        <v>70</v>
      </c>
      <c r="Q29" s="113">
        <v>14</v>
      </c>
      <c r="R29" s="30">
        <v>15</v>
      </c>
      <c r="S29" s="29" t="s">
        <v>69</v>
      </c>
      <c r="T29" s="68">
        <v>30</v>
      </c>
      <c r="U29" s="72"/>
      <c r="V29" s="956">
        <v>0.8</v>
      </c>
      <c r="W29" s="29" t="s">
        <v>70</v>
      </c>
      <c r="X29" s="70">
        <v>4.3</v>
      </c>
      <c r="Y29" s="30">
        <v>6</v>
      </c>
      <c r="Z29" s="29" t="s">
        <v>69</v>
      </c>
      <c r="AA29" s="68">
        <v>30</v>
      </c>
      <c r="AB29" s="36"/>
      <c r="AC29" s="955">
        <v>2</v>
      </c>
      <c r="AD29" s="76" t="s">
        <v>70</v>
      </c>
      <c r="AE29" s="191">
        <v>77</v>
      </c>
      <c r="AF29" s="30">
        <v>27</v>
      </c>
      <c r="AG29" s="29" t="s">
        <v>69</v>
      </c>
      <c r="AH29" s="68">
        <v>30</v>
      </c>
      <c r="AI29" s="69">
        <v>7.9</v>
      </c>
      <c r="AJ29" s="30" t="s">
        <v>71</v>
      </c>
      <c r="AK29" s="947">
        <v>10</v>
      </c>
      <c r="AL29" s="110">
        <v>2</v>
      </c>
      <c r="AM29" s="30" t="s">
        <v>70</v>
      </c>
      <c r="AN29" s="69">
        <v>5.4</v>
      </c>
      <c r="AO29" s="30" t="s">
        <v>71</v>
      </c>
      <c r="AP29" s="947">
        <v>10</v>
      </c>
      <c r="AQ29" s="110">
        <v>5</v>
      </c>
    </row>
    <row r="30" spans="1:43" ht="15" customHeight="1">
      <c r="A30" s="73" t="s">
        <v>77</v>
      </c>
      <c r="B30" s="30"/>
      <c r="C30" s="970" t="s">
        <v>182</v>
      </c>
      <c r="D30" s="29">
        <v>1</v>
      </c>
      <c r="E30" s="30">
        <v>0</v>
      </c>
      <c r="F30" s="29" t="s">
        <v>69</v>
      </c>
      <c r="G30" s="68">
        <v>24</v>
      </c>
      <c r="H30" s="69">
        <v>6.7</v>
      </c>
      <c r="I30" s="69" t="s">
        <v>70</v>
      </c>
      <c r="J30" s="70">
        <v>8.4</v>
      </c>
      <c r="K30" s="32">
        <v>2</v>
      </c>
      <c r="L30" s="29" t="s">
        <v>69</v>
      </c>
      <c r="M30" s="68">
        <v>24</v>
      </c>
      <c r="N30" s="72"/>
      <c r="O30" s="69">
        <v>6.3</v>
      </c>
      <c r="P30" s="30" t="s">
        <v>70</v>
      </c>
      <c r="Q30" s="113">
        <v>12</v>
      </c>
      <c r="R30" s="30">
        <v>18</v>
      </c>
      <c r="S30" s="29" t="s">
        <v>69</v>
      </c>
      <c r="T30" s="68">
        <v>24</v>
      </c>
      <c r="U30" s="72"/>
      <c r="V30" s="956">
        <v>1.4</v>
      </c>
      <c r="W30" s="29" t="s">
        <v>70</v>
      </c>
      <c r="X30" s="70">
        <v>5.9</v>
      </c>
      <c r="Y30" s="30">
        <v>24</v>
      </c>
      <c r="Z30" s="29" t="s">
        <v>25</v>
      </c>
      <c r="AA30" s="68">
        <v>24</v>
      </c>
      <c r="AB30" s="36"/>
      <c r="AC30" s="955">
        <v>6</v>
      </c>
      <c r="AD30" s="76" t="s">
        <v>70</v>
      </c>
      <c r="AE30" s="191">
        <v>24</v>
      </c>
      <c r="AF30" s="30">
        <v>19</v>
      </c>
      <c r="AG30" s="29" t="s">
        <v>69</v>
      </c>
      <c r="AH30" s="68">
        <v>24</v>
      </c>
      <c r="AI30" s="197"/>
      <c r="AJ30" s="30"/>
      <c r="AK30" s="947">
        <v>0</v>
      </c>
      <c r="AL30" s="110"/>
      <c r="AM30" s="30" t="s">
        <v>70</v>
      </c>
      <c r="AN30" s="69">
        <v>1.7</v>
      </c>
      <c r="AO30" s="30" t="s">
        <v>71</v>
      </c>
      <c r="AP30" s="947">
        <v>10</v>
      </c>
      <c r="AQ30" s="110">
        <v>4</v>
      </c>
    </row>
    <row r="31" spans="1:42" ht="15" customHeight="1">
      <c r="A31" s="73" t="s">
        <v>260</v>
      </c>
      <c r="B31" s="31"/>
      <c r="C31" s="970" t="s">
        <v>183</v>
      </c>
      <c r="D31" s="33">
        <v>1</v>
      </c>
      <c r="E31" s="31">
        <v>1</v>
      </c>
      <c r="F31" s="29" t="s">
        <v>69</v>
      </c>
      <c r="G31" s="74">
        <v>6</v>
      </c>
      <c r="H31" s="115">
        <v>7.8</v>
      </c>
      <c r="I31" s="69" t="s">
        <v>70</v>
      </c>
      <c r="J31" s="74">
        <v>8.6</v>
      </c>
      <c r="K31" s="31">
        <v>0</v>
      </c>
      <c r="L31" s="29" t="s">
        <v>69</v>
      </c>
      <c r="M31" s="74">
        <v>6</v>
      </c>
      <c r="N31" s="72"/>
      <c r="O31" s="31">
        <v>6.1</v>
      </c>
      <c r="P31" s="30" t="s">
        <v>70</v>
      </c>
      <c r="Q31" s="113">
        <v>11</v>
      </c>
      <c r="R31" s="31">
        <v>0</v>
      </c>
      <c r="S31" s="29" t="s">
        <v>69</v>
      </c>
      <c r="T31" s="74">
        <v>6</v>
      </c>
      <c r="U31" s="72"/>
      <c r="V31" s="956">
        <v>1.9</v>
      </c>
      <c r="W31" s="29" t="s">
        <v>70</v>
      </c>
      <c r="X31" s="74">
        <v>3.6</v>
      </c>
      <c r="Y31" s="4"/>
      <c r="Z31" s="950" t="s">
        <v>396</v>
      </c>
      <c r="AA31" s="185"/>
      <c r="AB31" s="36"/>
      <c r="AC31" s="6"/>
      <c r="AD31" s="950" t="s">
        <v>396</v>
      </c>
      <c r="AE31" s="111"/>
      <c r="AF31" s="4"/>
      <c r="AG31" s="950" t="s">
        <v>396</v>
      </c>
      <c r="AH31" s="185"/>
      <c r="AI31" s="195"/>
      <c r="AJ31" s="118"/>
      <c r="AK31" s="194"/>
      <c r="AL31" s="110"/>
      <c r="AM31" s="950" t="s">
        <v>396</v>
      </c>
      <c r="AN31" s="195"/>
      <c r="AO31" s="118"/>
      <c r="AP31" s="194"/>
    </row>
    <row r="32" spans="1:43" ht="15" customHeight="1">
      <c r="A32" s="79"/>
      <c r="B32" s="79"/>
      <c r="C32" s="920"/>
      <c r="D32" s="79"/>
      <c r="E32" s="79"/>
      <c r="F32" s="79"/>
      <c r="G32" s="79"/>
      <c r="H32" s="79"/>
      <c r="I32" s="79"/>
      <c r="J32" s="80"/>
      <c r="K32" s="79"/>
      <c r="L32" s="79"/>
      <c r="M32" s="79"/>
      <c r="N32" s="79"/>
      <c r="O32" s="79"/>
      <c r="P32" s="79"/>
      <c r="Q32" s="79"/>
      <c r="R32" s="79"/>
      <c r="S32" s="79"/>
      <c r="T32" s="79"/>
      <c r="U32" s="79"/>
      <c r="V32" s="79"/>
      <c r="W32" s="81"/>
      <c r="X32" s="35"/>
      <c r="Y32" s="79"/>
      <c r="Z32" s="79"/>
      <c r="AA32" s="79"/>
      <c r="AB32" s="79"/>
      <c r="AC32" s="79"/>
      <c r="AD32" s="81"/>
      <c r="AE32" s="35"/>
      <c r="AF32" s="79"/>
      <c r="AG32" s="79"/>
      <c r="AH32" s="79"/>
      <c r="AI32" s="79"/>
      <c r="AJ32" s="79"/>
      <c r="AK32" s="79"/>
      <c r="AL32" s="79"/>
      <c r="AM32" s="79"/>
      <c r="AN32" s="79"/>
      <c r="AO32" s="79"/>
      <c r="AP32" s="79"/>
      <c r="AQ32" s="79"/>
    </row>
    <row r="33" spans="1:20" ht="15" customHeight="1">
      <c r="A33" s="199" t="s">
        <v>711</v>
      </c>
      <c r="B33" s="31"/>
      <c r="C33" s="31"/>
      <c r="D33" s="31"/>
      <c r="E33" s="31"/>
      <c r="F33" s="31"/>
      <c r="G33" s="31"/>
      <c r="H33" s="31"/>
      <c r="I33" s="31"/>
      <c r="J33" s="74"/>
      <c r="K33" s="31"/>
      <c r="L33" s="31"/>
      <c r="M33" s="31"/>
      <c r="O33" s="31"/>
      <c r="P33" s="31"/>
      <c r="Q33" s="31"/>
      <c r="R33" s="31"/>
      <c r="S33" s="31"/>
      <c r="T33" s="31"/>
    </row>
    <row r="34" spans="1:20" ht="15" customHeight="1">
      <c r="A34" s="28" t="s">
        <v>261</v>
      </c>
      <c r="B34" s="31"/>
      <c r="C34" s="31"/>
      <c r="D34" s="31"/>
      <c r="E34" s="31"/>
      <c r="F34" s="31"/>
      <c r="G34" s="31"/>
      <c r="H34" s="31"/>
      <c r="I34" s="31"/>
      <c r="J34" s="74"/>
      <c r="K34" s="31"/>
      <c r="L34" s="31"/>
      <c r="M34" s="31"/>
      <c r="O34" s="31"/>
      <c r="P34" s="31"/>
      <c r="Q34" s="31"/>
      <c r="R34" s="31"/>
      <c r="S34" s="31"/>
      <c r="T34" s="31"/>
    </row>
    <row r="35" spans="2:20" ht="15" customHeight="1">
      <c r="B35" s="31"/>
      <c r="C35" s="31"/>
      <c r="D35" s="31"/>
      <c r="E35" s="31"/>
      <c r="F35" s="31"/>
      <c r="G35" s="31"/>
      <c r="H35" s="31"/>
      <c r="I35" s="31"/>
      <c r="J35" s="74"/>
      <c r="K35" s="31"/>
      <c r="L35" s="31"/>
      <c r="M35" s="31"/>
      <c r="O35" s="31"/>
      <c r="P35" s="31"/>
      <c r="Q35" s="31"/>
      <c r="R35" s="31"/>
      <c r="S35" s="31"/>
      <c r="T35" s="31"/>
    </row>
    <row r="36" spans="2:20" ht="15" customHeight="1">
      <c r="B36" s="31"/>
      <c r="C36" s="31"/>
      <c r="D36" s="31"/>
      <c r="E36" s="31"/>
      <c r="F36" s="31"/>
      <c r="G36" s="31"/>
      <c r="H36" s="31"/>
      <c r="I36" s="31"/>
      <c r="J36" s="74"/>
      <c r="K36" s="31"/>
      <c r="L36" s="31"/>
      <c r="M36" s="31"/>
      <c r="O36" s="31"/>
      <c r="P36" s="31"/>
      <c r="Q36" s="31"/>
      <c r="R36" s="31"/>
      <c r="S36" s="31"/>
      <c r="T36" s="31"/>
    </row>
    <row r="37" spans="2:20" ht="15" customHeight="1">
      <c r="B37" s="31"/>
      <c r="C37" s="31"/>
      <c r="D37" s="31"/>
      <c r="E37" s="31"/>
      <c r="F37" s="31"/>
      <c r="G37" s="31"/>
      <c r="H37" s="31"/>
      <c r="I37" s="31"/>
      <c r="J37" s="74"/>
      <c r="K37" s="31"/>
      <c r="L37" s="31"/>
      <c r="M37" s="31"/>
      <c r="O37" s="31"/>
      <c r="P37" s="31"/>
      <c r="Q37" s="31"/>
      <c r="R37" s="31"/>
      <c r="S37" s="31"/>
      <c r="T37" s="31"/>
    </row>
    <row r="38" spans="1:42" ht="17.25">
      <c r="A38" s="442" t="s">
        <v>739</v>
      </c>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927"/>
      <c r="AK38" s="927"/>
      <c r="AL38" s="927"/>
      <c r="AM38" s="927"/>
      <c r="AN38" s="927"/>
      <c r="AO38" s="927"/>
      <c r="AP38" s="927"/>
    </row>
    <row r="39" spans="1:43" ht="15" thickBot="1">
      <c r="A39" s="105"/>
      <c r="B39" s="105"/>
      <c r="C39" s="105"/>
      <c r="D39" s="105"/>
      <c r="E39" s="105"/>
      <c r="F39" s="105"/>
      <c r="G39" s="105"/>
      <c r="H39" s="105"/>
      <c r="I39" s="105"/>
      <c r="J39" s="106"/>
      <c r="K39" s="105"/>
      <c r="L39" s="105"/>
      <c r="M39" s="105"/>
      <c r="N39" s="105"/>
      <c r="O39" s="105"/>
      <c r="P39" s="105"/>
      <c r="Q39" s="105"/>
      <c r="R39" s="105"/>
      <c r="S39" s="105"/>
      <c r="T39" s="105"/>
      <c r="U39" s="105"/>
      <c r="V39" s="105"/>
      <c r="W39" s="107"/>
      <c r="X39" s="108"/>
      <c r="Y39" s="105"/>
      <c r="Z39" s="105"/>
      <c r="AA39" s="105"/>
      <c r="AB39" s="105"/>
      <c r="AC39" s="105"/>
      <c r="AD39" s="107"/>
      <c r="AE39" s="108"/>
      <c r="AF39" s="105"/>
      <c r="AG39" s="105"/>
      <c r="AH39" s="105"/>
      <c r="AI39" s="105"/>
      <c r="AJ39" s="31"/>
      <c r="AK39" s="31"/>
      <c r="AL39" s="31"/>
      <c r="AM39" s="31"/>
      <c r="AN39" s="31"/>
      <c r="AO39" s="31"/>
      <c r="AP39" s="31"/>
      <c r="AQ39" s="31"/>
    </row>
    <row r="40" spans="1:43" ht="14.25">
      <c r="A40" s="779" t="s">
        <v>712</v>
      </c>
      <c r="B40" s="912"/>
      <c r="C40" s="913"/>
      <c r="D40" s="939" t="s">
        <v>548</v>
      </c>
      <c r="E40" s="687"/>
      <c r="F40" s="687"/>
      <c r="G40" s="939" t="s">
        <v>714</v>
      </c>
      <c r="H40" s="687"/>
      <c r="I40" s="687"/>
      <c r="J40" s="687"/>
      <c r="K40" s="937" t="s">
        <v>186</v>
      </c>
      <c r="L40" s="687"/>
      <c r="M40" s="687"/>
      <c r="N40" s="687"/>
      <c r="O40" s="687"/>
      <c r="P40" s="937" t="s">
        <v>7</v>
      </c>
      <c r="Q40" s="687"/>
      <c r="R40" s="687"/>
      <c r="S40" s="938"/>
      <c r="T40" s="937" t="s">
        <v>32</v>
      </c>
      <c r="U40" s="687"/>
      <c r="V40" s="687"/>
      <c r="W40" s="938"/>
      <c r="X40" s="937" t="s">
        <v>187</v>
      </c>
      <c r="Y40" s="687"/>
      <c r="Z40" s="687"/>
      <c r="AA40" s="938"/>
      <c r="AB40" s="937" t="s">
        <v>33</v>
      </c>
      <c r="AC40" s="687"/>
      <c r="AD40" s="687"/>
      <c r="AE40" s="938"/>
      <c r="AF40" s="939" t="s">
        <v>715</v>
      </c>
      <c r="AG40" s="687"/>
      <c r="AH40" s="687"/>
      <c r="AI40" s="687"/>
      <c r="AJ40" s="916"/>
      <c r="AK40" s="917"/>
      <c r="AL40" s="917"/>
      <c r="AM40" s="917"/>
      <c r="AN40" s="917"/>
      <c r="AO40" s="917"/>
      <c r="AP40" s="917"/>
      <c r="AQ40" s="917"/>
    </row>
    <row r="41" spans="1:43" ht="14.25">
      <c r="A41" s="914"/>
      <c r="B41" s="914"/>
      <c r="C41" s="915"/>
      <c r="D41" s="928" t="s">
        <v>100</v>
      </c>
      <c r="E41" s="929" t="s">
        <v>31</v>
      </c>
      <c r="F41" s="930"/>
      <c r="G41" s="931" t="s">
        <v>713</v>
      </c>
      <c r="H41" s="930"/>
      <c r="I41" s="931" t="s">
        <v>31</v>
      </c>
      <c r="J41" s="930"/>
      <c r="K41" s="929" t="s">
        <v>100</v>
      </c>
      <c r="L41" s="930"/>
      <c r="M41" s="929" t="s">
        <v>31</v>
      </c>
      <c r="N41" s="929"/>
      <c r="O41" s="930"/>
      <c r="P41" s="929" t="s">
        <v>100</v>
      </c>
      <c r="Q41" s="930"/>
      <c r="R41" s="929" t="s">
        <v>31</v>
      </c>
      <c r="S41" s="930"/>
      <c r="T41" s="929" t="s">
        <v>100</v>
      </c>
      <c r="U41" s="930"/>
      <c r="V41" s="932" t="s">
        <v>31</v>
      </c>
      <c r="W41" s="933"/>
      <c r="X41" s="934" t="s">
        <v>713</v>
      </c>
      <c r="Y41" s="933"/>
      <c r="Z41" s="932" t="s">
        <v>31</v>
      </c>
      <c r="AA41" s="933"/>
      <c r="AB41" s="932" t="s">
        <v>100</v>
      </c>
      <c r="AC41" s="933"/>
      <c r="AD41" s="935" t="s">
        <v>31</v>
      </c>
      <c r="AE41" s="933"/>
      <c r="AF41" s="932" t="s">
        <v>100</v>
      </c>
      <c r="AG41" s="936"/>
      <c r="AH41" s="932" t="s">
        <v>31</v>
      </c>
      <c r="AI41" s="725"/>
      <c r="AJ41" s="916"/>
      <c r="AK41" s="917"/>
      <c r="AL41" s="917"/>
      <c r="AM41" s="917"/>
      <c r="AN41" s="916"/>
      <c r="AO41" s="917"/>
      <c r="AP41" s="917"/>
      <c r="AQ41" s="917"/>
    </row>
    <row r="42" spans="1:43" ht="14.25">
      <c r="A42" s="886"/>
      <c r="B42" s="868"/>
      <c r="C42" s="887"/>
      <c r="D42" s="114"/>
      <c r="E42" s="907" t="s">
        <v>169</v>
      </c>
      <c r="F42" s="907"/>
      <c r="G42" s="905"/>
      <c r="H42" s="905"/>
      <c r="I42" s="907" t="s">
        <v>169</v>
      </c>
      <c r="J42" s="907"/>
      <c r="K42" s="905"/>
      <c r="L42" s="905"/>
      <c r="M42" s="907" t="s">
        <v>169</v>
      </c>
      <c r="N42" s="907"/>
      <c r="O42" s="907"/>
      <c r="P42" s="905"/>
      <c r="Q42" s="905"/>
      <c r="R42" s="918" t="s">
        <v>169</v>
      </c>
      <c r="S42" s="918"/>
      <c r="T42" s="905"/>
      <c r="U42" s="905"/>
      <c r="V42" s="907" t="s">
        <v>169</v>
      </c>
      <c r="W42" s="907"/>
      <c r="X42" s="905"/>
      <c r="Y42" s="905"/>
      <c r="Z42" s="907" t="s">
        <v>169</v>
      </c>
      <c r="AA42" s="907"/>
      <c r="AB42" s="907"/>
      <c r="AC42" s="907"/>
      <c r="AD42" s="907" t="s">
        <v>169</v>
      </c>
      <c r="AE42" s="907"/>
      <c r="AF42" s="905"/>
      <c r="AG42" s="905"/>
      <c r="AH42" s="907" t="s">
        <v>169</v>
      </c>
      <c r="AI42" s="907"/>
      <c r="AJ42" s="905"/>
      <c r="AK42" s="906"/>
      <c r="AL42" s="906"/>
      <c r="AM42" s="906"/>
      <c r="AN42" s="907"/>
      <c r="AO42" s="906"/>
      <c r="AP42" s="906"/>
      <c r="AQ42" s="906"/>
    </row>
    <row r="43" spans="1:43" ht="14.25">
      <c r="A43" s="889" t="s">
        <v>4</v>
      </c>
      <c r="B43" s="890"/>
      <c r="C43" s="891"/>
      <c r="D43" s="270">
        <f>SUM(G43,K43,P43,T43,X43,AB43,AF43)</f>
        <v>968</v>
      </c>
      <c r="E43" s="957">
        <v>100</v>
      </c>
      <c r="F43" s="957"/>
      <c r="G43" s="572">
        <v>293</v>
      </c>
      <c r="H43" s="572"/>
      <c r="I43" s="957">
        <f>G43/$D43*100</f>
        <v>30.268595041322317</v>
      </c>
      <c r="J43" s="957"/>
      <c r="K43" s="572">
        <v>216</v>
      </c>
      <c r="L43" s="572"/>
      <c r="M43" s="957">
        <f>K43/D43*100</f>
        <v>22.31404958677686</v>
      </c>
      <c r="N43" s="957"/>
      <c r="O43" s="957"/>
      <c r="P43" s="572">
        <v>228</v>
      </c>
      <c r="Q43" s="572"/>
      <c r="R43" s="957">
        <f>P43/$D43*100</f>
        <v>23.553719008264462</v>
      </c>
      <c r="S43" s="957"/>
      <c r="T43" s="572">
        <v>103</v>
      </c>
      <c r="U43" s="572"/>
      <c r="V43" s="957">
        <f>T43/$D43*100</f>
        <v>10.640495867768596</v>
      </c>
      <c r="W43" s="957"/>
      <c r="X43" s="572">
        <v>26</v>
      </c>
      <c r="Y43" s="572"/>
      <c r="Z43" s="957">
        <f>X43/$D43*100</f>
        <v>2.6859504132231407</v>
      </c>
      <c r="AA43" s="957"/>
      <c r="AB43" s="958">
        <v>9</v>
      </c>
      <c r="AC43" s="958"/>
      <c r="AD43" s="957">
        <f>AB43/$D43*100</f>
        <v>0.9297520661157025</v>
      </c>
      <c r="AE43" s="957"/>
      <c r="AF43" s="572">
        <v>93</v>
      </c>
      <c r="AG43" s="572"/>
      <c r="AH43" s="957">
        <f>AF43/$D43*100</f>
        <v>9.607438016528926</v>
      </c>
      <c r="AI43" s="957"/>
      <c r="AJ43" s="905"/>
      <c r="AK43" s="906"/>
      <c r="AL43" s="906"/>
      <c r="AM43" s="906"/>
      <c r="AN43" s="907"/>
      <c r="AO43" s="906"/>
      <c r="AP43" s="906"/>
      <c r="AQ43" s="906"/>
    </row>
    <row r="44" spans="1:43" ht="14.25">
      <c r="A44" s="886">
        <v>48</v>
      </c>
      <c r="B44" s="868"/>
      <c r="C44" s="887"/>
      <c r="D44" s="270">
        <f>SUM(G44,K44,P44,T44,X44,AB44,AF44)</f>
        <v>931</v>
      </c>
      <c r="E44" s="957">
        <v>100</v>
      </c>
      <c r="F44" s="957"/>
      <c r="G44" s="572">
        <v>276</v>
      </c>
      <c r="H44" s="572"/>
      <c r="I44" s="957">
        <f>G44/$D44*100</f>
        <v>29.64554242749731</v>
      </c>
      <c r="J44" s="957"/>
      <c r="K44" s="572">
        <v>235</v>
      </c>
      <c r="L44" s="572"/>
      <c r="M44" s="957">
        <f>K44/D44*100</f>
        <v>25.241675617615467</v>
      </c>
      <c r="N44" s="957"/>
      <c r="O44" s="957"/>
      <c r="P44" s="572">
        <v>203</v>
      </c>
      <c r="Q44" s="572"/>
      <c r="R44" s="957">
        <f>P44/$D44*100</f>
        <v>21.804511278195488</v>
      </c>
      <c r="S44" s="957"/>
      <c r="T44" s="572">
        <v>113</v>
      </c>
      <c r="U44" s="572"/>
      <c r="V44" s="957">
        <f>T44/$D44*100</f>
        <v>12.1374865735768</v>
      </c>
      <c r="W44" s="957"/>
      <c r="X44" s="572">
        <v>40</v>
      </c>
      <c r="Y44" s="572"/>
      <c r="Z44" s="957">
        <f>X44/$D44*100</f>
        <v>4.296455424274973</v>
      </c>
      <c r="AA44" s="957"/>
      <c r="AB44" s="958">
        <v>7</v>
      </c>
      <c r="AC44" s="958"/>
      <c r="AD44" s="957">
        <f>AB44/$D44*100</f>
        <v>0.7518796992481203</v>
      </c>
      <c r="AE44" s="957"/>
      <c r="AF44" s="572">
        <v>57</v>
      </c>
      <c r="AG44" s="572"/>
      <c r="AH44" s="957">
        <f>AF44/$D44*100</f>
        <v>6.122448979591836</v>
      </c>
      <c r="AI44" s="957"/>
      <c r="AJ44" s="905"/>
      <c r="AK44" s="906"/>
      <c r="AL44" s="906"/>
      <c r="AM44" s="906"/>
      <c r="AN44" s="907"/>
      <c r="AO44" s="906"/>
      <c r="AP44" s="906"/>
      <c r="AQ44" s="906"/>
    </row>
    <row r="45" spans="1:43" ht="14.25">
      <c r="A45" s="886">
        <v>49</v>
      </c>
      <c r="B45" s="868"/>
      <c r="C45" s="887"/>
      <c r="D45" s="270">
        <f>SUM(G45,K45,P45,T45,X45,AB45,AF45)</f>
        <v>934</v>
      </c>
      <c r="E45" s="957">
        <v>100</v>
      </c>
      <c r="F45" s="957"/>
      <c r="G45" s="572">
        <v>239</v>
      </c>
      <c r="H45" s="572"/>
      <c r="I45" s="957">
        <f>G45/$D45*100</f>
        <v>25.588865096359743</v>
      </c>
      <c r="J45" s="957"/>
      <c r="K45" s="572">
        <v>199</v>
      </c>
      <c r="L45" s="572"/>
      <c r="M45" s="957">
        <f>K45/D45*100</f>
        <v>21.306209850107066</v>
      </c>
      <c r="N45" s="957"/>
      <c r="O45" s="957"/>
      <c r="P45" s="572">
        <v>244</v>
      </c>
      <c r="Q45" s="572"/>
      <c r="R45" s="957">
        <f>P45/$D45*100</f>
        <v>26.124197002141326</v>
      </c>
      <c r="S45" s="957"/>
      <c r="T45" s="572">
        <v>133</v>
      </c>
      <c r="U45" s="572"/>
      <c r="V45" s="957">
        <f>T45/$D45*100</f>
        <v>14.23982869379015</v>
      </c>
      <c r="W45" s="957"/>
      <c r="X45" s="572">
        <v>27</v>
      </c>
      <c r="Y45" s="572"/>
      <c r="Z45" s="957">
        <f>X45/$D45*100</f>
        <v>2.890792291220557</v>
      </c>
      <c r="AA45" s="957"/>
      <c r="AB45" s="958">
        <v>4</v>
      </c>
      <c r="AC45" s="958"/>
      <c r="AD45" s="957">
        <f>AB45/$D45*100</f>
        <v>0.4282655246252677</v>
      </c>
      <c r="AE45" s="957"/>
      <c r="AF45" s="572">
        <v>88</v>
      </c>
      <c r="AG45" s="572"/>
      <c r="AH45" s="957">
        <f>AF45/$D45*100</f>
        <v>9.421841541755889</v>
      </c>
      <c r="AI45" s="957"/>
      <c r="AJ45" s="905"/>
      <c r="AK45" s="906"/>
      <c r="AL45" s="906"/>
      <c r="AM45" s="906"/>
      <c r="AN45" s="907"/>
      <c r="AO45" s="906"/>
      <c r="AP45" s="906"/>
      <c r="AQ45" s="906"/>
    </row>
    <row r="46" spans="1:43" ht="14.25">
      <c r="A46" s="886">
        <v>50</v>
      </c>
      <c r="B46" s="868"/>
      <c r="C46" s="887"/>
      <c r="D46" s="270">
        <f>SUM(G46,K46,P46,T46,X46,AB46,AF46)</f>
        <v>970</v>
      </c>
      <c r="E46" s="957">
        <v>100.01684981684981</v>
      </c>
      <c r="F46" s="957"/>
      <c r="G46" s="572">
        <v>266</v>
      </c>
      <c r="H46" s="572"/>
      <c r="I46" s="957">
        <f>G46/$D46*100</f>
        <v>27.422680412371136</v>
      </c>
      <c r="J46" s="957"/>
      <c r="K46" s="572">
        <v>218</v>
      </c>
      <c r="L46" s="572"/>
      <c r="M46" s="957">
        <f>K46/D46*100</f>
        <v>22.474226804123713</v>
      </c>
      <c r="N46" s="957"/>
      <c r="O46" s="957"/>
      <c r="P46" s="572">
        <v>241</v>
      </c>
      <c r="Q46" s="572"/>
      <c r="R46" s="957">
        <f>P46/$D46*100</f>
        <v>24.84536082474227</v>
      </c>
      <c r="S46" s="957"/>
      <c r="T46" s="572">
        <v>92</v>
      </c>
      <c r="U46" s="572"/>
      <c r="V46" s="957">
        <f>T46/$D46*100</f>
        <v>9.484536082474227</v>
      </c>
      <c r="W46" s="957"/>
      <c r="X46" s="572">
        <v>29</v>
      </c>
      <c r="Y46" s="572"/>
      <c r="Z46" s="957">
        <f>X46/$D46*100</f>
        <v>2.9896907216494846</v>
      </c>
      <c r="AA46" s="957"/>
      <c r="AB46" s="572" t="s">
        <v>396</v>
      </c>
      <c r="AC46" s="958"/>
      <c r="AD46" s="957" t="s">
        <v>396</v>
      </c>
      <c r="AE46" s="957"/>
      <c r="AF46" s="572">
        <v>124</v>
      </c>
      <c r="AG46" s="572"/>
      <c r="AH46" s="957">
        <f>AF46/$D46*100</f>
        <v>12.783505154639174</v>
      </c>
      <c r="AI46" s="957"/>
      <c r="AJ46" s="905"/>
      <c r="AK46" s="906"/>
      <c r="AL46" s="906"/>
      <c r="AM46" s="906"/>
      <c r="AN46" s="907"/>
      <c r="AO46" s="906"/>
      <c r="AP46" s="906"/>
      <c r="AQ46" s="906"/>
    </row>
    <row r="47" spans="1:43" s="22" customFormat="1" ht="14.25">
      <c r="A47" s="959">
        <v>51</v>
      </c>
      <c r="B47" s="960"/>
      <c r="C47" s="961"/>
      <c r="D47" s="391">
        <f>SUM(D49:D56,D58:D65)</f>
        <v>634</v>
      </c>
      <c r="E47" s="962">
        <v>100</v>
      </c>
      <c r="F47" s="962"/>
      <c r="G47" s="963">
        <f>SUM(G49:H56,G58:H65)</f>
        <v>187</v>
      </c>
      <c r="H47" s="963"/>
      <c r="I47" s="964">
        <f>G47/$D47*100</f>
        <v>29.49526813880126</v>
      </c>
      <c r="J47" s="964"/>
      <c r="K47" s="963">
        <f>SUM(K49:L56,K58:L65)</f>
        <v>167</v>
      </c>
      <c r="L47" s="963"/>
      <c r="M47" s="964">
        <f>K47/D47*100</f>
        <v>26.34069400630915</v>
      </c>
      <c r="N47" s="964"/>
      <c r="O47" s="964"/>
      <c r="P47" s="963">
        <f>SUM(P49:Q56,P58:Q65)</f>
        <v>133</v>
      </c>
      <c r="Q47" s="963"/>
      <c r="R47" s="964">
        <f>P47/$D47*100</f>
        <v>20.977917981072554</v>
      </c>
      <c r="S47" s="964"/>
      <c r="T47" s="963">
        <f>SUM(T49:U56,T58:U65)</f>
        <v>86</v>
      </c>
      <c r="U47" s="963"/>
      <c r="V47" s="964">
        <f>T47/$D47*100</f>
        <v>13.564668769716087</v>
      </c>
      <c r="W47" s="964"/>
      <c r="X47" s="963">
        <f>SUM(X49:Y56,X58:Y65)</f>
        <v>9</v>
      </c>
      <c r="Y47" s="963"/>
      <c r="Z47" s="964">
        <f>X47/$D47*100</f>
        <v>1.4195583596214512</v>
      </c>
      <c r="AA47" s="964"/>
      <c r="AB47" s="963" t="s">
        <v>396</v>
      </c>
      <c r="AC47" s="963"/>
      <c r="AD47" s="964" t="s">
        <v>396</v>
      </c>
      <c r="AE47" s="964"/>
      <c r="AF47" s="963">
        <f>SUM(AF49:AG56,AF58:AG65)</f>
        <v>52</v>
      </c>
      <c r="AG47" s="963"/>
      <c r="AH47" s="964">
        <f>AF47/$D47*100</f>
        <v>8.201892744479496</v>
      </c>
      <c r="AI47" s="964"/>
      <c r="AJ47" s="909"/>
      <c r="AK47" s="910"/>
      <c r="AL47" s="910"/>
      <c r="AM47" s="910"/>
      <c r="AN47" s="911"/>
      <c r="AO47" s="911"/>
      <c r="AP47" s="911"/>
      <c r="AQ47" s="911"/>
    </row>
    <row r="48" spans="1:43" ht="14.25">
      <c r="A48" s="779"/>
      <c r="B48" s="868"/>
      <c r="C48" s="887"/>
      <c r="D48" s="270"/>
      <c r="E48" s="957"/>
      <c r="F48" s="957"/>
      <c r="G48" s="572"/>
      <c r="H48" s="572"/>
      <c r="I48" s="957"/>
      <c r="J48" s="957"/>
      <c r="K48" s="572"/>
      <c r="L48" s="572"/>
      <c r="M48" s="957"/>
      <c r="N48" s="957"/>
      <c r="O48" s="957"/>
      <c r="P48" s="572"/>
      <c r="Q48" s="572"/>
      <c r="R48" s="957"/>
      <c r="S48" s="957"/>
      <c r="T48" s="572"/>
      <c r="U48" s="572"/>
      <c r="V48" s="957"/>
      <c r="W48" s="957"/>
      <c r="X48" s="572"/>
      <c r="Y48" s="572"/>
      <c r="Z48" s="957"/>
      <c r="AA48" s="957"/>
      <c r="AB48" s="958"/>
      <c r="AC48" s="958"/>
      <c r="AD48" s="957"/>
      <c r="AE48" s="957"/>
      <c r="AF48" s="572"/>
      <c r="AG48" s="572"/>
      <c r="AH48" s="957"/>
      <c r="AI48" s="957"/>
      <c r="AJ48" s="905"/>
      <c r="AK48" s="908"/>
      <c r="AL48" s="908"/>
      <c r="AM48" s="908"/>
      <c r="AN48" s="907"/>
      <c r="AO48" s="908"/>
      <c r="AP48" s="908"/>
      <c r="AQ48" s="908"/>
    </row>
    <row r="49" spans="1:43" ht="14.25">
      <c r="A49" s="940" t="s">
        <v>716</v>
      </c>
      <c r="B49" s="868"/>
      <c r="C49" s="887"/>
      <c r="D49" s="270">
        <f aca="true" t="shared" si="0" ref="D49:D56">SUM(G49,K49,P49,T49,X49,AB49,AF49)</f>
        <v>235</v>
      </c>
      <c r="E49" s="957">
        <v>100</v>
      </c>
      <c r="F49" s="957"/>
      <c r="G49" s="572">
        <v>83</v>
      </c>
      <c r="H49" s="572"/>
      <c r="I49" s="957">
        <f aca="true" t="shared" si="1" ref="I49:I56">G49/$D49*100</f>
        <v>35.319148936170215</v>
      </c>
      <c r="J49" s="957"/>
      <c r="K49" s="572">
        <v>82</v>
      </c>
      <c r="L49" s="572"/>
      <c r="M49" s="957">
        <f aca="true" t="shared" si="2" ref="M49:M56">K49/D49*100</f>
        <v>34.8936170212766</v>
      </c>
      <c r="N49" s="957"/>
      <c r="O49" s="957"/>
      <c r="P49" s="572">
        <v>19</v>
      </c>
      <c r="Q49" s="572"/>
      <c r="R49" s="957">
        <f aca="true" t="shared" si="3" ref="R49:R56">P49/$D49*100</f>
        <v>8.085106382978724</v>
      </c>
      <c r="S49" s="957"/>
      <c r="T49" s="572">
        <v>31</v>
      </c>
      <c r="U49" s="572"/>
      <c r="V49" s="957">
        <f>T49/$D49*100</f>
        <v>13.191489361702127</v>
      </c>
      <c r="W49" s="957"/>
      <c r="X49" s="572" t="s">
        <v>396</v>
      </c>
      <c r="Y49" s="572"/>
      <c r="Z49" s="957" t="s">
        <v>396</v>
      </c>
      <c r="AA49" s="957"/>
      <c r="AB49" s="572" t="s">
        <v>396</v>
      </c>
      <c r="AC49" s="958"/>
      <c r="AD49" s="957" t="s">
        <v>396</v>
      </c>
      <c r="AE49" s="957"/>
      <c r="AF49" s="572">
        <v>20</v>
      </c>
      <c r="AG49" s="572"/>
      <c r="AH49" s="957">
        <f>AF49/$D49*100</f>
        <v>8.51063829787234</v>
      </c>
      <c r="AI49" s="957"/>
      <c r="AJ49" s="905"/>
      <c r="AK49" s="908"/>
      <c r="AL49" s="908"/>
      <c r="AM49" s="908"/>
      <c r="AN49" s="907"/>
      <c r="AO49" s="908"/>
      <c r="AP49" s="908"/>
      <c r="AQ49" s="908"/>
    </row>
    <row r="50" spans="1:43" ht="14.25">
      <c r="A50" s="940" t="s">
        <v>717</v>
      </c>
      <c r="B50" s="868"/>
      <c r="C50" s="887"/>
      <c r="D50" s="270">
        <f t="shared" si="0"/>
        <v>42</v>
      </c>
      <c r="E50" s="957">
        <v>100</v>
      </c>
      <c r="F50" s="957"/>
      <c r="G50" s="572">
        <v>5</v>
      </c>
      <c r="H50" s="572"/>
      <c r="I50" s="957">
        <f t="shared" si="1"/>
        <v>11.904761904761903</v>
      </c>
      <c r="J50" s="957"/>
      <c r="K50" s="572">
        <v>7</v>
      </c>
      <c r="L50" s="572"/>
      <c r="M50" s="957">
        <f t="shared" si="2"/>
        <v>16.666666666666664</v>
      </c>
      <c r="N50" s="957"/>
      <c r="O50" s="957"/>
      <c r="P50" s="572">
        <v>15</v>
      </c>
      <c r="Q50" s="572"/>
      <c r="R50" s="957">
        <f t="shared" si="3"/>
        <v>35.714285714285715</v>
      </c>
      <c r="S50" s="957"/>
      <c r="T50" s="572">
        <v>14</v>
      </c>
      <c r="U50" s="572"/>
      <c r="V50" s="957">
        <f>T50/$D50*100</f>
        <v>33.33333333333333</v>
      </c>
      <c r="W50" s="957"/>
      <c r="X50" s="572" t="s">
        <v>396</v>
      </c>
      <c r="Y50" s="572"/>
      <c r="Z50" s="957" t="s">
        <v>396</v>
      </c>
      <c r="AA50" s="957"/>
      <c r="AB50" s="572" t="s">
        <v>396</v>
      </c>
      <c r="AC50" s="958"/>
      <c r="AD50" s="957" t="s">
        <v>396</v>
      </c>
      <c r="AE50" s="957"/>
      <c r="AF50" s="572">
        <v>1</v>
      </c>
      <c r="AG50" s="572"/>
      <c r="AH50" s="957">
        <f>AF50/$D50*100</f>
        <v>2.380952380952381</v>
      </c>
      <c r="AI50" s="957"/>
      <c r="AJ50" s="905"/>
      <c r="AK50" s="908"/>
      <c r="AL50" s="908"/>
      <c r="AM50" s="908"/>
      <c r="AN50" s="907"/>
      <c r="AO50" s="908"/>
      <c r="AP50" s="908"/>
      <c r="AQ50" s="908"/>
    </row>
    <row r="51" spans="1:43" ht="14.25">
      <c r="A51" s="940" t="s">
        <v>718</v>
      </c>
      <c r="B51" s="868"/>
      <c r="C51" s="887"/>
      <c r="D51" s="270">
        <f t="shared" si="0"/>
        <v>59</v>
      </c>
      <c r="E51" s="957">
        <v>100</v>
      </c>
      <c r="F51" s="957"/>
      <c r="G51" s="572">
        <v>13</v>
      </c>
      <c r="H51" s="572"/>
      <c r="I51" s="957">
        <f t="shared" si="1"/>
        <v>22.033898305084744</v>
      </c>
      <c r="J51" s="957"/>
      <c r="K51" s="572">
        <v>13</v>
      </c>
      <c r="L51" s="572"/>
      <c r="M51" s="957">
        <f t="shared" si="2"/>
        <v>22.033898305084744</v>
      </c>
      <c r="N51" s="957"/>
      <c r="O51" s="957"/>
      <c r="P51" s="572">
        <v>18</v>
      </c>
      <c r="Q51" s="572"/>
      <c r="R51" s="957">
        <f t="shared" si="3"/>
        <v>30.508474576271187</v>
      </c>
      <c r="S51" s="957"/>
      <c r="T51" s="572">
        <v>10</v>
      </c>
      <c r="U51" s="572"/>
      <c r="V51" s="957">
        <f>T51/$D51*100</f>
        <v>16.94915254237288</v>
      </c>
      <c r="W51" s="957"/>
      <c r="X51" s="572">
        <v>1</v>
      </c>
      <c r="Y51" s="572"/>
      <c r="Z51" s="957">
        <f>X51/$D51*100</f>
        <v>1.694915254237288</v>
      </c>
      <c r="AA51" s="957"/>
      <c r="AB51" s="572" t="s">
        <v>396</v>
      </c>
      <c r="AC51" s="958"/>
      <c r="AD51" s="957" t="s">
        <v>396</v>
      </c>
      <c r="AE51" s="957"/>
      <c r="AF51" s="572">
        <v>4</v>
      </c>
      <c r="AG51" s="572"/>
      <c r="AH51" s="957">
        <v>6.9</v>
      </c>
      <c r="AI51" s="957"/>
      <c r="AJ51" s="905"/>
      <c r="AK51" s="908"/>
      <c r="AL51" s="908"/>
      <c r="AM51" s="908"/>
      <c r="AN51" s="907"/>
      <c r="AO51" s="908"/>
      <c r="AP51" s="908"/>
      <c r="AQ51" s="908"/>
    </row>
    <row r="52" spans="1:43" ht="14.25">
      <c r="A52" s="940" t="s">
        <v>719</v>
      </c>
      <c r="B52" s="868"/>
      <c r="C52" s="887"/>
      <c r="D52" s="270">
        <f t="shared" si="0"/>
        <v>12</v>
      </c>
      <c r="E52" s="957">
        <v>100</v>
      </c>
      <c r="F52" s="957"/>
      <c r="G52" s="572">
        <v>3</v>
      </c>
      <c r="H52" s="572"/>
      <c r="I52" s="957">
        <f t="shared" si="1"/>
        <v>25</v>
      </c>
      <c r="J52" s="957"/>
      <c r="K52" s="572">
        <v>1</v>
      </c>
      <c r="L52" s="572"/>
      <c r="M52" s="957">
        <f t="shared" si="2"/>
        <v>8.333333333333332</v>
      </c>
      <c r="N52" s="957"/>
      <c r="O52" s="957"/>
      <c r="P52" s="572">
        <v>4</v>
      </c>
      <c r="Q52" s="572"/>
      <c r="R52" s="957">
        <f t="shared" si="3"/>
        <v>33.33333333333333</v>
      </c>
      <c r="S52" s="957"/>
      <c r="T52" s="572">
        <v>3</v>
      </c>
      <c r="U52" s="572"/>
      <c r="V52" s="957">
        <f>T52/$D52*100</f>
        <v>25</v>
      </c>
      <c r="W52" s="957"/>
      <c r="X52" s="572" t="s">
        <v>396</v>
      </c>
      <c r="Y52" s="572"/>
      <c r="Z52" s="957" t="s">
        <v>396</v>
      </c>
      <c r="AA52" s="957"/>
      <c r="AB52" s="572" t="s">
        <v>396</v>
      </c>
      <c r="AC52" s="958"/>
      <c r="AD52" s="957" t="s">
        <v>396</v>
      </c>
      <c r="AE52" s="957"/>
      <c r="AF52" s="572">
        <v>1</v>
      </c>
      <c r="AG52" s="572"/>
      <c r="AH52" s="957">
        <v>8.4</v>
      </c>
      <c r="AI52" s="957"/>
      <c r="AJ52" s="905"/>
      <c r="AK52" s="908"/>
      <c r="AL52" s="908"/>
      <c r="AM52" s="908"/>
      <c r="AN52" s="907"/>
      <c r="AO52" s="908"/>
      <c r="AP52" s="908"/>
      <c r="AQ52" s="908"/>
    </row>
    <row r="53" spans="1:43" ht="14.25">
      <c r="A53" s="940" t="s">
        <v>720</v>
      </c>
      <c r="B53" s="868"/>
      <c r="C53" s="887"/>
      <c r="D53" s="270">
        <f t="shared" si="0"/>
        <v>32</v>
      </c>
      <c r="E53" s="957">
        <v>100</v>
      </c>
      <c r="F53" s="957"/>
      <c r="G53" s="572">
        <v>6</v>
      </c>
      <c r="H53" s="572"/>
      <c r="I53" s="957">
        <f t="shared" si="1"/>
        <v>18.75</v>
      </c>
      <c r="J53" s="957"/>
      <c r="K53" s="572">
        <v>6</v>
      </c>
      <c r="L53" s="572"/>
      <c r="M53" s="957">
        <f t="shared" si="2"/>
        <v>18.75</v>
      </c>
      <c r="N53" s="957"/>
      <c r="O53" s="957"/>
      <c r="P53" s="572">
        <v>11</v>
      </c>
      <c r="Q53" s="572"/>
      <c r="R53" s="957">
        <f t="shared" si="3"/>
        <v>34.375</v>
      </c>
      <c r="S53" s="957"/>
      <c r="T53" s="572" t="s">
        <v>396</v>
      </c>
      <c r="U53" s="572"/>
      <c r="V53" s="957" t="s">
        <v>396</v>
      </c>
      <c r="W53" s="957"/>
      <c r="X53" s="572">
        <v>2</v>
      </c>
      <c r="Y53" s="572"/>
      <c r="Z53" s="957">
        <f>X53/$D53*100</f>
        <v>6.25</v>
      </c>
      <c r="AA53" s="957"/>
      <c r="AB53" s="572" t="s">
        <v>396</v>
      </c>
      <c r="AC53" s="958"/>
      <c r="AD53" s="957" t="s">
        <v>396</v>
      </c>
      <c r="AE53" s="957"/>
      <c r="AF53" s="572">
        <v>7</v>
      </c>
      <c r="AG53" s="572"/>
      <c r="AH53" s="957">
        <v>21.7</v>
      </c>
      <c r="AI53" s="957"/>
      <c r="AJ53" s="905"/>
      <c r="AK53" s="908"/>
      <c r="AL53" s="908"/>
      <c r="AM53" s="908"/>
      <c r="AN53" s="907"/>
      <c r="AO53" s="908"/>
      <c r="AP53" s="908"/>
      <c r="AQ53" s="908"/>
    </row>
    <row r="54" spans="1:43" ht="14.25">
      <c r="A54" s="940" t="s">
        <v>721</v>
      </c>
      <c r="B54" s="868"/>
      <c r="C54" s="887"/>
      <c r="D54" s="270">
        <f t="shared" si="0"/>
        <v>41</v>
      </c>
      <c r="E54" s="957">
        <v>100</v>
      </c>
      <c r="F54" s="957"/>
      <c r="G54" s="572">
        <v>7</v>
      </c>
      <c r="H54" s="572"/>
      <c r="I54" s="957">
        <f t="shared" si="1"/>
        <v>17.073170731707318</v>
      </c>
      <c r="J54" s="957"/>
      <c r="K54" s="572">
        <v>10</v>
      </c>
      <c r="L54" s="572"/>
      <c r="M54" s="957">
        <f t="shared" si="2"/>
        <v>24.390243902439025</v>
      </c>
      <c r="N54" s="957"/>
      <c r="O54" s="957"/>
      <c r="P54" s="572">
        <v>10</v>
      </c>
      <c r="Q54" s="572"/>
      <c r="R54" s="957">
        <f t="shared" si="3"/>
        <v>24.390243902439025</v>
      </c>
      <c r="S54" s="957"/>
      <c r="T54" s="572">
        <v>8</v>
      </c>
      <c r="U54" s="572"/>
      <c r="V54" s="957">
        <f>T54/$D54*100</f>
        <v>19.51219512195122</v>
      </c>
      <c r="W54" s="957"/>
      <c r="X54" s="572">
        <v>2</v>
      </c>
      <c r="Y54" s="572"/>
      <c r="Z54" s="957">
        <f>X54/$D54*100</f>
        <v>4.878048780487805</v>
      </c>
      <c r="AA54" s="957"/>
      <c r="AB54" s="572" t="s">
        <v>396</v>
      </c>
      <c r="AC54" s="958"/>
      <c r="AD54" s="957" t="s">
        <v>396</v>
      </c>
      <c r="AE54" s="957"/>
      <c r="AF54" s="572">
        <v>4</v>
      </c>
      <c r="AG54" s="572"/>
      <c r="AH54" s="957">
        <v>9.7</v>
      </c>
      <c r="AI54" s="957"/>
      <c r="AJ54" s="905"/>
      <c r="AK54" s="908"/>
      <c r="AL54" s="908"/>
      <c r="AM54" s="908"/>
      <c r="AN54" s="907"/>
      <c r="AO54" s="908"/>
      <c r="AP54" s="908"/>
      <c r="AQ54" s="908"/>
    </row>
    <row r="55" spans="1:43" ht="14.25">
      <c r="A55" s="940" t="s">
        <v>722</v>
      </c>
      <c r="B55" s="868"/>
      <c r="C55" s="887"/>
      <c r="D55" s="270">
        <f t="shared" si="0"/>
        <v>22</v>
      </c>
      <c r="E55" s="957">
        <v>100</v>
      </c>
      <c r="F55" s="957"/>
      <c r="G55" s="572">
        <v>7</v>
      </c>
      <c r="H55" s="572"/>
      <c r="I55" s="957">
        <f t="shared" si="1"/>
        <v>31.818181818181817</v>
      </c>
      <c r="J55" s="957"/>
      <c r="K55" s="572">
        <v>2</v>
      </c>
      <c r="L55" s="572"/>
      <c r="M55" s="957">
        <f t="shared" si="2"/>
        <v>9.090909090909092</v>
      </c>
      <c r="N55" s="957"/>
      <c r="O55" s="957"/>
      <c r="P55" s="572">
        <v>9</v>
      </c>
      <c r="Q55" s="572"/>
      <c r="R55" s="957">
        <f t="shared" si="3"/>
        <v>40.909090909090914</v>
      </c>
      <c r="S55" s="957"/>
      <c r="T55" s="572">
        <v>2</v>
      </c>
      <c r="U55" s="572"/>
      <c r="V55" s="957">
        <f>T55/$D55*100</f>
        <v>9.090909090909092</v>
      </c>
      <c r="W55" s="957"/>
      <c r="X55" s="572" t="s">
        <v>396</v>
      </c>
      <c r="Y55" s="572"/>
      <c r="Z55" s="957" t="s">
        <v>396</v>
      </c>
      <c r="AA55" s="957"/>
      <c r="AB55" s="572" t="s">
        <v>396</v>
      </c>
      <c r="AC55" s="958"/>
      <c r="AD55" s="957" t="s">
        <v>396</v>
      </c>
      <c r="AE55" s="957"/>
      <c r="AF55" s="572">
        <v>2</v>
      </c>
      <c r="AG55" s="572"/>
      <c r="AH55" s="957">
        <f>AF55/$D55*100</f>
        <v>9.090909090909092</v>
      </c>
      <c r="AI55" s="957"/>
      <c r="AJ55" s="905"/>
      <c r="AK55" s="908"/>
      <c r="AL55" s="908"/>
      <c r="AM55" s="908"/>
      <c r="AN55" s="907"/>
      <c r="AO55" s="908"/>
      <c r="AP55" s="908"/>
      <c r="AQ55" s="908"/>
    </row>
    <row r="56" spans="1:43" ht="14.25">
      <c r="A56" s="940" t="s">
        <v>723</v>
      </c>
      <c r="B56" s="868"/>
      <c r="C56" s="887"/>
      <c r="D56" s="270">
        <f t="shared" si="0"/>
        <v>21</v>
      </c>
      <c r="E56" s="957">
        <v>100</v>
      </c>
      <c r="F56" s="957"/>
      <c r="G56" s="572">
        <v>2</v>
      </c>
      <c r="H56" s="572"/>
      <c r="I56" s="957">
        <f t="shared" si="1"/>
        <v>9.523809523809524</v>
      </c>
      <c r="J56" s="957"/>
      <c r="K56" s="572">
        <v>4</v>
      </c>
      <c r="L56" s="572"/>
      <c r="M56" s="957">
        <f t="shared" si="2"/>
        <v>19.047619047619047</v>
      </c>
      <c r="N56" s="957"/>
      <c r="O56" s="957"/>
      <c r="P56" s="572">
        <v>10</v>
      </c>
      <c r="Q56" s="572"/>
      <c r="R56" s="957">
        <f t="shared" si="3"/>
        <v>47.61904761904761</v>
      </c>
      <c r="S56" s="957"/>
      <c r="T56" s="572">
        <v>4</v>
      </c>
      <c r="U56" s="572"/>
      <c r="V56" s="957">
        <f>T56/$D56*100</f>
        <v>19.047619047619047</v>
      </c>
      <c r="W56" s="957"/>
      <c r="X56" s="572" t="s">
        <v>396</v>
      </c>
      <c r="Y56" s="572"/>
      <c r="Z56" s="957" t="s">
        <v>396</v>
      </c>
      <c r="AA56" s="957"/>
      <c r="AB56" s="572" t="s">
        <v>396</v>
      </c>
      <c r="AC56" s="958"/>
      <c r="AD56" s="957" t="s">
        <v>396</v>
      </c>
      <c r="AE56" s="957"/>
      <c r="AF56" s="572">
        <v>1</v>
      </c>
      <c r="AG56" s="572"/>
      <c r="AH56" s="957">
        <v>4.9</v>
      </c>
      <c r="AI56" s="957"/>
      <c r="AJ56" s="905"/>
      <c r="AK56" s="908"/>
      <c r="AL56" s="908"/>
      <c r="AM56" s="908"/>
      <c r="AN56" s="907"/>
      <c r="AO56" s="908"/>
      <c r="AP56" s="908"/>
      <c r="AQ56" s="908"/>
    </row>
    <row r="57" spans="1:43" ht="14.25">
      <c r="A57" s="903"/>
      <c r="B57" s="868"/>
      <c r="C57" s="887"/>
      <c r="D57" s="270"/>
      <c r="E57" s="957"/>
      <c r="F57" s="957"/>
      <c r="G57" s="572"/>
      <c r="H57" s="572"/>
      <c r="I57" s="957"/>
      <c r="J57" s="957"/>
      <c r="K57" s="572"/>
      <c r="L57" s="572"/>
      <c r="M57" s="957"/>
      <c r="N57" s="957"/>
      <c r="O57" s="957"/>
      <c r="P57" s="572"/>
      <c r="Q57" s="572"/>
      <c r="R57" s="957"/>
      <c r="S57" s="957"/>
      <c r="T57" s="572"/>
      <c r="U57" s="572"/>
      <c r="V57" s="957"/>
      <c r="W57" s="957"/>
      <c r="X57" s="572"/>
      <c r="Y57" s="572"/>
      <c r="Z57" s="957"/>
      <c r="AA57" s="957"/>
      <c r="AB57" s="958"/>
      <c r="AC57" s="958"/>
      <c r="AD57" s="957"/>
      <c r="AE57" s="957"/>
      <c r="AF57" s="572"/>
      <c r="AG57" s="572"/>
      <c r="AH57" s="957"/>
      <c r="AI57" s="957"/>
      <c r="AJ57" s="905"/>
      <c r="AK57" s="908"/>
      <c r="AL57" s="908"/>
      <c r="AM57" s="908"/>
      <c r="AN57" s="907"/>
      <c r="AO57" s="908"/>
      <c r="AP57" s="908"/>
      <c r="AQ57" s="908"/>
    </row>
    <row r="58" spans="1:43" ht="14.25">
      <c r="A58" s="940" t="s">
        <v>724</v>
      </c>
      <c r="B58" s="868"/>
      <c r="C58" s="887"/>
      <c r="D58" s="270">
        <f aca="true" t="shared" si="4" ref="D58:D65">SUM(G58,K58,P58,T58,X58,AB58,AF58)</f>
        <v>9</v>
      </c>
      <c r="E58" s="957">
        <v>99.96666666666667</v>
      </c>
      <c r="F58" s="957"/>
      <c r="G58" s="572">
        <v>5</v>
      </c>
      <c r="H58" s="572"/>
      <c r="I58" s="957">
        <f aca="true" t="shared" si="5" ref="I58:I65">G58/$D58*100</f>
        <v>55.55555555555556</v>
      </c>
      <c r="J58" s="957"/>
      <c r="K58" s="572" t="s">
        <v>396</v>
      </c>
      <c r="L58" s="572"/>
      <c r="M58" s="957" t="s">
        <v>396</v>
      </c>
      <c r="N58" s="957"/>
      <c r="O58" s="957"/>
      <c r="P58" s="572" t="s">
        <v>396</v>
      </c>
      <c r="Q58" s="572"/>
      <c r="R58" s="957" t="s">
        <v>396</v>
      </c>
      <c r="S58" s="957"/>
      <c r="T58" s="572">
        <v>1</v>
      </c>
      <c r="U58" s="572"/>
      <c r="V58" s="957">
        <f>T58/$D58*100</f>
        <v>11.11111111111111</v>
      </c>
      <c r="W58" s="957"/>
      <c r="X58" s="572" t="s">
        <v>396</v>
      </c>
      <c r="Y58" s="572"/>
      <c r="Z58" s="957" t="s">
        <v>396</v>
      </c>
      <c r="AA58" s="957"/>
      <c r="AB58" s="572" t="s">
        <v>396</v>
      </c>
      <c r="AC58" s="958"/>
      <c r="AD58" s="957" t="s">
        <v>396</v>
      </c>
      <c r="AE58" s="957"/>
      <c r="AF58" s="572">
        <v>3</v>
      </c>
      <c r="AG58" s="572"/>
      <c r="AH58" s="957">
        <f>AF58/$D58*100</f>
        <v>33.33333333333333</v>
      </c>
      <c r="AI58" s="957"/>
      <c r="AJ58" s="905"/>
      <c r="AK58" s="908"/>
      <c r="AL58" s="908"/>
      <c r="AM58" s="908"/>
      <c r="AN58" s="907"/>
      <c r="AO58" s="906"/>
      <c r="AP58" s="906"/>
      <c r="AQ58" s="906"/>
    </row>
    <row r="59" spans="1:43" ht="14.25">
      <c r="A59" s="940" t="s">
        <v>725</v>
      </c>
      <c r="B59" s="868"/>
      <c r="C59" s="887"/>
      <c r="D59" s="270">
        <f t="shared" si="4"/>
        <v>36</v>
      </c>
      <c r="E59" s="957">
        <v>99.97619047619048</v>
      </c>
      <c r="F59" s="957"/>
      <c r="G59" s="572">
        <v>7</v>
      </c>
      <c r="H59" s="572"/>
      <c r="I59" s="957">
        <f t="shared" si="5"/>
        <v>19.444444444444446</v>
      </c>
      <c r="J59" s="957"/>
      <c r="K59" s="572">
        <v>9</v>
      </c>
      <c r="L59" s="572"/>
      <c r="M59" s="957">
        <f aca="true" t="shared" si="6" ref="M59:M65">K59/D59*100</f>
        <v>25</v>
      </c>
      <c r="N59" s="957"/>
      <c r="O59" s="957"/>
      <c r="P59" s="572">
        <v>5</v>
      </c>
      <c r="Q59" s="572"/>
      <c r="R59" s="957">
        <f>P59/$D59*100</f>
        <v>13.88888888888889</v>
      </c>
      <c r="S59" s="957"/>
      <c r="T59" s="572">
        <v>8</v>
      </c>
      <c r="U59" s="572"/>
      <c r="V59" s="957">
        <f>T59/$D59*100</f>
        <v>22.22222222222222</v>
      </c>
      <c r="W59" s="957"/>
      <c r="X59" s="572">
        <v>2</v>
      </c>
      <c r="Y59" s="572"/>
      <c r="Z59" s="957">
        <f>X59/$D59*100</f>
        <v>5.555555555555555</v>
      </c>
      <c r="AA59" s="957"/>
      <c r="AB59" s="572" t="s">
        <v>396</v>
      </c>
      <c r="AC59" s="958"/>
      <c r="AD59" s="957" t="s">
        <v>396</v>
      </c>
      <c r="AE59" s="957"/>
      <c r="AF59" s="572">
        <v>5</v>
      </c>
      <c r="AG59" s="572"/>
      <c r="AH59" s="957">
        <f>AF59/$D59*100</f>
        <v>13.88888888888889</v>
      </c>
      <c r="AI59" s="957"/>
      <c r="AJ59" s="905"/>
      <c r="AK59" s="908"/>
      <c r="AL59" s="908"/>
      <c r="AM59" s="908"/>
      <c r="AN59" s="907"/>
      <c r="AO59" s="908"/>
      <c r="AP59" s="908"/>
      <c r="AQ59" s="908"/>
    </row>
    <row r="60" spans="1:43" ht="14.25">
      <c r="A60" s="940" t="s">
        <v>726</v>
      </c>
      <c r="B60" s="868"/>
      <c r="C60" s="887"/>
      <c r="D60" s="270">
        <f t="shared" si="4"/>
        <v>27</v>
      </c>
      <c r="E60" s="957">
        <v>100</v>
      </c>
      <c r="F60" s="957"/>
      <c r="G60" s="572">
        <v>3</v>
      </c>
      <c r="H60" s="572"/>
      <c r="I60" s="957">
        <f t="shared" si="5"/>
        <v>11.11111111111111</v>
      </c>
      <c r="J60" s="957"/>
      <c r="K60" s="572">
        <v>11</v>
      </c>
      <c r="L60" s="572"/>
      <c r="M60" s="957">
        <f t="shared" si="6"/>
        <v>40.74074074074074</v>
      </c>
      <c r="N60" s="957"/>
      <c r="O60" s="957"/>
      <c r="P60" s="572">
        <v>10</v>
      </c>
      <c r="Q60" s="572"/>
      <c r="R60" s="957">
        <f>P60/$D60*100</f>
        <v>37.03703703703704</v>
      </c>
      <c r="S60" s="957"/>
      <c r="T60" s="572" t="s">
        <v>396</v>
      </c>
      <c r="U60" s="572"/>
      <c r="V60" s="957" t="s">
        <v>396</v>
      </c>
      <c r="W60" s="957"/>
      <c r="X60" s="572" t="s">
        <v>396</v>
      </c>
      <c r="Y60" s="572"/>
      <c r="Z60" s="957" t="s">
        <v>396</v>
      </c>
      <c r="AA60" s="957"/>
      <c r="AB60" s="572" t="s">
        <v>396</v>
      </c>
      <c r="AC60" s="958"/>
      <c r="AD60" s="957" t="s">
        <v>396</v>
      </c>
      <c r="AE60" s="957"/>
      <c r="AF60" s="572">
        <v>3</v>
      </c>
      <c r="AG60" s="572"/>
      <c r="AH60" s="957">
        <v>11.2</v>
      </c>
      <c r="AI60" s="957"/>
      <c r="AJ60" s="905"/>
      <c r="AK60" s="908"/>
      <c r="AL60" s="908"/>
      <c r="AM60" s="908"/>
      <c r="AN60" s="907"/>
      <c r="AO60" s="908"/>
      <c r="AP60" s="908"/>
      <c r="AQ60" s="908"/>
    </row>
    <row r="61" spans="1:43" ht="14.25">
      <c r="A61" s="940" t="s">
        <v>727</v>
      </c>
      <c r="B61" s="868"/>
      <c r="C61" s="887"/>
      <c r="D61" s="270">
        <f t="shared" si="4"/>
        <v>36</v>
      </c>
      <c r="E61" s="957">
        <v>99.98148148148148</v>
      </c>
      <c r="F61" s="957"/>
      <c r="G61" s="572">
        <v>17</v>
      </c>
      <c r="H61" s="572"/>
      <c r="I61" s="957">
        <f t="shared" si="5"/>
        <v>47.22222222222222</v>
      </c>
      <c r="J61" s="957"/>
      <c r="K61" s="572">
        <v>11</v>
      </c>
      <c r="L61" s="572"/>
      <c r="M61" s="957">
        <f t="shared" si="6"/>
        <v>30.555555555555557</v>
      </c>
      <c r="N61" s="957"/>
      <c r="O61" s="957"/>
      <c r="P61" s="572">
        <v>3</v>
      </c>
      <c r="Q61" s="572"/>
      <c r="R61" s="957">
        <f>P61/$D61*100</f>
        <v>8.333333333333332</v>
      </c>
      <c r="S61" s="957"/>
      <c r="T61" s="572">
        <v>5</v>
      </c>
      <c r="U61" s="572"/>
      <c r="V61" s="957">
        <f>T61/$D61*100</f>
        <v>13.88888888888889</v>
      </c>
      <c r="W61" s="957"/>
      <c r="X61" s="572" t="s">
        <v>396</v>
      </c>
      <c r="Y61" s="572"/>
      <c r="Z61" s="957" t="s">
        <v>396</v>
      </c>
      <c r="AA61" s="957"/>
      <c r="AB61" s="572" t="s">
        <v>396</v>
      </c>
      <c r="AC61" s="958"/>
      <c r="AD61" s="957" t="s">
        <v>396</v>
      </c>
      <c r="AE61" s="957"/>
      <c r="AF61" s="572" t="s">
        <v>396</v>
      </c>
      <c r="AG61" s="572"/>
      <c r="AH61" s="957" t="s">
        <v>396</v>
      </c>
      <c r="AI61" s="957"/>
      <c r="AJ61" s="905"/>
      <c r="AK61" s="908"/>
      <c r="AL61" s="908"/>
      <c r="AM61" s="908"/>
      <c r="AN61" s="907"/>
      <c r="AO61" s="908"/>
      <c r="AP61" s="908"/>
      <c r="AQ61" s="908"/>
    </row>
    <row r="62" spans="1:43" ht="14.25">
      <c r="A62" s="940" t="s">
        <v>728</v>
      </c>
      <c r="B62" s="868"/>
      <c r="C62" s="887"/>
      <c r="D62" s="270">
        <f t="shared" si="4"/>
        <v>20</v>
      </c>
      <c r="E62" s="957">
        <v>100.03333333333333</v>
      </c>
      <c r="F62" s="957"/>
      <c r="G62" s="572">
        <v>9</v>
      </c>
      <c r="H62" s="572"/>
      <c r="I62" s="957">
        <f t="shared" si="5"/>
        <v>45</v>
      </c>
      <c r="J62" s="957"/>
      <c r="K62" s="572">
        <v>2</v>
      </c>
      <c r="L62" s="572"/>
      <c r="M62" s="957">
        <f t="shared" si="6"/>
        <v>10</v>
      </c>
      <c r="N62" s="957"/>
      <c r="O62" s="957"/>
      <c r="P62" s="572">
        <v>7</v>
      </c>
      <c r="Q62" s="572"/>
      <c r="R62" s="957">
        <f>P62/$D62*100</f>
        <v>35</v>
      </c>
      <c r="S62" s="957"/>
      <c r="T62" s="572" t="s">
        <v>396</v>
      </c>
      <c r="U62" s="572"/>
      <c r="V62" s="957" t="s">
        <v>396</v>
      </c>
      <c r="W62" s="957"/>
      <c r="X62" s="572">
        <v>1</v>
      </c>
      <c r="Y62" s="572"/>
      <c r="Z62" s="957">
        <f>X62/$D62*100</f>
        <v>5</v>
      </c>
      <c r="AA62" s="957"/>
      <c r="AB62" s="572" t="s">
        <v>396</v>
      </c>
      <c r="AC62" s="958"/>
      <c r="AD62" s="957" t="s">
        <v>396</v>
      </c>
      <c r="AE62" s="957"/>
      <c r="AF62" s="572">
        <v>1</v>
      </c>
      <c r="AG62" s="572"/>
      <c r="AH62" s="957">
        <f>AF62/$D62*100</f>
        <v>5</v>
      </c>
      <c r="AI62" s="957"/>
      <c r="AJ62" s="905"/>
      <c r="AK62" s="908"/>
      <c r="AL62" s="908"/>
      <c r="AM62" s="908"/>
      <c r="AN62" s="907"/>
      <c r="AO62" s="908"/>
      <c r="AP62" s="908"/>
      <c r="AQ62" s="908"/>
    </row>
    <row r="63" spans="1:43" ht="14.25">
      <c r="A63" s="940" t="s">
        <v>729</v>
      </c>
      <c r="B63" s="904"/>
      <c r="C63" s="887"/>
      <c r="D63" s="270">
        <f t="shared" si="4"/>
        <v>24</v>
      </c>
      <c r="E63" s="957">
        <v>100</v>
      </c>
      <c r="F63" s="957"/>
      <c r="G63" s="572">
        <v>9</v>
      </c>
      <c r="H63" s="572"/>
      <c r="I63" s="957">
        <f t="shared" si="5"/>
        <v>37.5</v>
      </c>
      <c r="J63" s="957"/>
      <c r="K63" s="572">
        <v>7</v>
      </c>
      <c r="L63" s="572"/>
      <c r="M63" s="957">
        <f t="shared" si="6"/>
        <v>29.166666666666668</v>
      </c>
      <c r="N63" s="957"/>
      <c r="O63" s="957"/>
      <c r="P63" s="572">
        <v>8</v>
      </c>
      <c r="Q63" s="572"/>
      <c r="R63" s="957">
        <f>P63/$D63*100</f>
        <v>33.33333333333333</v>
      </c>
      <c r="S63" s="957"/>
      <c r="T63" s="572" t="s">
        <v>396</v>
      </c>
      <c r="U63" s="572"/>
      <c r="V63" s="957" t="s">
        <v>396</v>
      </c>
      <c r="W63" s="957"/>
      <c r="X63" s="572" t="s">
        <v>396</v>
      </c>
      <c r="Y63" s="572"/>
      <c r="Z63" s="957" t="s">
        <v>396</v>
      </c>
      <c r="AA63" s="957"/>
      <c r="AB63" s="572" t="s">
        <v>396</v>
      </c>
      <c r="AC63" s="958"/>
      <c r="AD63" s="957" t="s">
        <v>396</v>
      </c>
      <c r="AE63" s="957"/>
      <c r="AF63" s="572" t="s">
        <v>396</v>
      </c>
      <c r="AG63" s="572"/>
      <c r="AH63" s="957" t="s">
        <v>396</v>
      </c>
      <c r="AI63" s="957"/>
      <c r="AJ63" s="905"/>
      <c r="AK63" s="908"/>
      <c r="AL63" s="908"/>
      <c r="AM63" s="908"/>
      <c r="AN63" s="907"/>
      <c r="AO63" s="908"/>
      <c r="AP63" s="908"/>
      <c r="AQ63" s="908"/>
    </row>
    <row r="64" spans="1:43" ht="14.25">
      <c r="A64" s="940" t="s">
        <v>730</v>
      </c>
      <c r="B64" s="904"/>
      <c r="C64" s="887"/>
      <c r="D64" s="270">
        <f t="shared" si="4"/>
        <v>16</v>
      </c>
      <c r="E64" s="957">
        <v>100.04516129032257</v>
      </c>
      <c r="F64" s="957"/>
      <c r="G64" s="572">
        <v>10</v>
      </c>
      <c r="H64" s="572"/>
      <c r="I64" s="957">
        <f t="shared" si="5"/>
        <v>62.5</v>
      </c>
      <c r="J64" s="957"/>
      <c r="K64" s="572">
        <v>1</v>
      </c>
      <c r="L64" s="572"/>
      <c r="M64" s="957">
        <f t="shared" si="6"/>
        <v>6.25</v>
      </c>
      <c r="N64" s="957"/>
      <c r="O64" s="957"/>
      <c r="P64" s="572">
        <v>4</v>
      </c>
      <c r="Q64" s="572"/>
      <c r="R64" s="957">
        <f>P64/$D64*100</f>
        <v>25</v>
      </c>
      <c r="S64" s="957"/>
      <c r="T64" s="572" t="s">
        <v>396</v>
      </c>
      <c r="U64" s="572"/>
      <c r="V64" s="957" t="s">
        <v>396</v>
      </c>
      <c r="W64" s="957"/>
      <c r="X64" s="572">
        <v>1</v>
      </c>
      <c r="Y64" s="572"/>
      <c r="Z64" s="957">
        <f>X64/$D64*100</f>
        <v>6.25</v>
      </c>
      <c r="AA64" s="957"/>
      <c r="AB64" s="572" t="s">
        <v>396</v>
      </c>
      <c r="AC64" s="958"/>
      <c r="AD64" s="957" t="s">
        <v>396</v>
      </c>
      <c r="AE64" s="957"/>
      <c r="AF64" s="572" t="s">
        <v>396</v>
      </c>
      <c r="AG64" s="572"/>
      <c r="AH64" s="957" t="s">
        <v>396</v>
      </c>
      <c r="AI64" s="957"/>
      <c r="AJ64" s="905"/>
      <c r="AK64" s="908"/>
      <c r="AL64" s="908"/>
      <c r="AM64" s="908"/>
      <c r="AN64" s="907"/>
      <c r="AO64" s="908"/>
      <c r="AP64" s="908"/>
      <c r="AQ64" s="908"/>
    </row>
    <row r="65" spans="1:43" ht="14.25">
      <c r="A65" s="940" t="s">
        <v>731</v>
      </c>
      <c r="B65" s="904"/>
      <c r="C65" s="887"/>
      <c r="D65" s="270">
        <f t="shared" si="4"/>
        <v>2</v>
      </c>
      <c r="E65" s="957">
        <v>100.04516129032257</v>
      </c>
      <c r="F65" s="957"/>
      <c r="G65" s="572">
        <v>1</v>
      </c>
      <c r="H65" s="572"/>
      <c r="I65" s="957">
        <f t="shared" si="5"/>
        <v>50</v>
      </c>
      <c r="J65" s="957"/>
      <c r="K65" s="572">
        <v>1</v>
      </c>
      <c r="L65" s="572"/>
      <c r="M65" s="957">
        <f t="shared" si="6"/>
        <v>50</v>
      </c>
      <c r="N65" s="957"/>
      <c r="O65" s="957"/>
      <c r="P65" s="572" t="s">
        <v>396</v>
      </c>
      <c r="Q65" s="572"/>
      <c r="R65" s="957" t="s">
        <v>396</v>
      </c>
      <c r="S65" s="957"/>
      <c r="T65" s="572" t="s">
        <v>396</v>
      </c>
      <c r="U65" s="572"/>
      <c r="V65" s="957" t="s">
        <v>396</v>
      </c>
      <c r="W65" s="957"/>
      <c r="X65" s="572" t="s">
        <v>396</v>
      </c>
      <c r="Y65" s="572"/>
      <c r="Z65" s="957" t="s">
        <v>396</v>
      </c>
      <c r="AA65" s="957"/>
      <c r="AB65" s="572" t="s">
        <v>396</v>
      </c>
      <c r="AC65" s="958"/>
      <c r="AD65" s="957" t="s">
        <v>396</v>
      </c>
      <c r="AE65" s="957"/>
      <c r="AF65" s="572" t="s">
        <v>396</v>
      </c>
      <c r="AG65" s="572"/>
      <c r="AH65" s="957" t="s">
        <v>396</v>
      </c>
      <c r="AI65" s="957"/>
      <c r="AJ65" s="905"/>
      <c r="AK65" s="908"/>
      <c r="AL65" s="908"/>
      <c r="AM65" s="908"/>
      <c r="AN65" s="907"/>
      <c r="AO65" s="908"/>
      <c r="AP65" s="908"/>
      <c r="AQ65" s="908"/>
    </row>
    <row r="66" spans="1:43" ht="14.25">
      <c r="A66" s="965"/>
      <c r="B66" s="395"/>
      <c r="C66" s="396"/>
      <c r="D66" s="271"/>
      <c r="E66" s="966"/>
      <c r="F66" s="966"/>
      <c r="G66" s="272"/>
      <c r="H66" s="272"/>
      <c r="I66" s="966"/>
      <c r="J66" s="966"/>
      <c r="K66" s="272"/>
      <c r="L66" s="272"/>
      <c r="M66" s="966"/>
      <c r="N66" s="966"/>
      <c r="O66" s="966"/>
      <c r="P66" s="272"/>
      <c r="Q66" s="272"/>
      <c r="R66" s="966"/>
      <c r="S66" s="966"/>
      <c r="T66" s="272"/>
      <c r="U66" s="272"/>
      <c r="V66" s="966"/>
      <c r="W66" s="966"/>
      <c r="X66" s="272"/>
      <c r="Y66" s="272"/>
      <c r="Z66" s="966"/>
      <c r="AA66" s="966"/>
      <c r="AB66" s="967"/>
      <c r="AC66" s="967"/>
      <c r="AD66" s="966"/>
      <c r="AE66" s="966"/>
      <c r="AF66" s="272"/>
      <c r="AG66" s="272"/>
      <c r="AH66" s="966"/>
      <c r="AI66" s="966"/>
      <c r="AJ66" s="392"/>
      <c r="AK66" s="394"/>
      <c r="AL66" s="394"/>
      <c r="AM66" s="394"/>
      <c r="AN66" s="393"/>
      <c r="AO66" s="394"/>
      <c r="AP66" s="394"/>
      <c r="AQ66" s="394"/>
    </row>
    <row r="67" spans="1:43" ht="14.25">
      <c r="A67" s="199" t="s">
        <v>740</v>
      </c>
      <c r="D67" s="82"/>
      <c r="E67" s="82"/>
      <c r="F67" s="82"/>
      <c r="G67" s="82"/>
      <c r="H67" s="82"/>
      <c r="I67" s="82"/>
      <c r="J67" s="83"/>
      <c r="K67" s="82"/>
      <c r="L67" s="82"/>
      <c r="M67" s="82"/>
      <c r="N67" s="87"/>
      <c r="O67" s="82"/>
      <c r="P67" s="82"/>
      <c r="Q67" s="82"/>
      <c r="R67" s="82"/>
      <c r="S67" s="82"/>
      <c r="T67" s="82"/>
      <c r="U67" s="87"/>
      <c r="V67" s="87"/>
      <c r="W67" s="84"/>
      <c r="X67" s="85"/>
      <c r="Y67" s="82"/>
      <c r="Z67" s="82"/>
      <c r="AA67" s="82"/>
      <c r="AB67" s="82"/>
      <c r="AC67" s="87"/>
      <c r="AD67" s="86"/>
      <c r="AE67" s="85"/>
      <c r="AF67" s="82"/>
      <c r="AG67" s="82"/>
      <c r="AH67" s="82"/>
      <c r="AI67" s="82"/>
      <c r="AJ67" s="87"/>
      <c r="AK67" s="87"/>
      <c r="AL67" s="87"/>
      <c r="AM67" s="122"/>
      <c r="AN67" s="122"/>
      <c r="AO67" s="122"/>
      <c r="AP67" s="122"/>
      <c r="AQ67" s="31"/>
    </row>
    <row r="68" spans="4:42" ht="14.25">
      <c r="D68" s="82"/>
      <c r="E68" s="82"/>
      <c r="F68" s="82"/>
      <c r="G68" s="82"/>
      <c r="H68" s="82"/>
      <c r="I68" s="82"/>
      <c r="J68" s="83"/>
      <c r="K68" s="82"/>
      <c r="L68" s="82"/>
      <c r="M68" s="82"/>
      <c r="N68" s="82"/>
      <c r="O68" s="82"/>
      <c r="P68" s="82"/>
      <c r="Q68" s="82"/>
      <c r="R68" s="82"/>
      <c r="S68" s="82"/>
      <c r="T68" s="82"/>
      <c r="U68" s="82"/>
      <c r="V68" s="82"/>
      <c r="W68" s="84"/>
      <c r="X68" s="85"/>
      <c r="Y68" s="82"/>
      <c r="Z68" s="82"/>
      <c r="AA68" s="82"/>
      <c r="AB68" s="82"/>
      <c r="AC68" s="82"/>
      <c r="AD68" s="84"/>
      <c r="AE68" s="85"/>
      <c r="AF68" s="82"/>
      <c r="AG68" s="82"/>
      <c r="AH68" s="82"/>
      <c r="AI68" s="82"/>
      <c r="AJ68" s="82"/>
      <c r="AK68" s="82"/>
      <c r="AL68" s="82"/>
      <c r="AM68" s="82"/>
      <c r="AN68" s="82"/>
      <c r="AO68" s="82"/>
      <c r="AP68" s="82"/>
    </row>
    <row r="69" spans="4:42" ht="14.25">
      <c r="D69" s="82"/>
      <c r="E69" s="82"/>
      <c r="F69" s="82"/>
      <c r="G69" s="82"/>
      <c r="H69" s="82"/>
      <c r="I69" s="82"/>
      <c r="J69" s="83"/>
      <c r="K69" s="82"/>
      <c r="L69" s="82"/>
      <c r="M69" s="82"/>
      <c r="N69" s="82"/>
      <c r="O69" s="82"/>
      <c r="P69" s="82"/>
      <c r="Q69" s="82"/>
      <c r="R69" s="82"/>
      <c r="S69" s="82"/>
      <c r="T69" s="82"/>
      <c r="U69" s="82"/>
      <c r="V69" s="82"/>
      <c r="W69" s="84"/>
      <c r="X69" s="85"/>
      <c r="Y69" s="82"/>
      <c r="Z69" s="82"/>
      <c r="AA69" s="82"/>
      <c r="AB69" s="82"/>
      <c r="AC69" s="82"/>
      <c r="AD69" s="84"/>
      <c r="AE69" s="85"/>
      <c r="AF69" s="82"/>
      <c r="AG69" s="82"/>
      <c r="AH69" s="82"/>
      <c r="AI69" s="82"/>
      <c r="AJ69" s="82"/>
      <c r="AK69" s="82"/>
      <c r="AL69" s="82"/>
      <c r="AM69" s="82"/>
      <c r="AN69" s="82"/>
      <c r="AO69" s="82"/>
      <c r="AP69" s="82"/>
    </row>
    <row r="70" spans="4:42" ht="14.25">
      <c r="D70" s="82"/>
      <c r="E70" s="82"/>
      <c r="F70" s="82"/>
      <c r="G70" s="82"/>
      <c r="H70" s="82"/>
      <c r="I70" s="82"/>
      <c r="J70" s="83"/>
      <c r="K70" s="82"/>
      <c r="L70" s="82"/>
      <c r="M70" s="82"/>
      <c r="N70" s="82"/>
      <c r="O70" s="82"/>
      <c r="P70" s="82"/>
      <c r="Q70" s="82"/>
      <c r="R70" s="82"/>
      <c r="S70" s="82"/>
      <c r="T70" s="82"/>
      <c r="U70" s="82"/>
      <c r="V70" s="82"/>
      <c r="W70" s="84"/>
      <c r="X70" s="85"/>
      <c r="Y70" s="82"/>
      <c r="Z70" s="82"/>
      <c r="AA70" s="82"/>
      <c r="AB70" s="82"/>
      <c r="AC70" s="82"/>
      <c r="AD70" s="84"/>
      <c r="AE70" s="85"/>
      <c r="AF70" s="82"/>
      <c r="AG70" s="82"/>
      <c r="AH70" s="82"/>
      <c r="AI70" s="82"/>
      <c r="AJ70" s="82"/>
      <c r="AK70" s="82"/>
      <c r="AL70" s="82"/>
      <c r="AM70" s="82"/>
      <c r="AN70" s="82"/>
      <c r="AO70" s="82"/>
      <c r="AP70" s="82"/>
    </row>
  </sheetData>
  <sheetProtection/>
  <mergeCells count="486">
    <mergeCell ref="A3:AQ3"/>
    <mergeCell ref="A38:AI38"/>
    <mergeCell ref="AI6:AQ6"/>
    <mergeCell ref="AI9:AK9"/>
    <mergeCell ref="A24:A26"/>
    <mergeCell ref="AJ42:AM42"/>
    <mergeCell ref="T42:U42"/>
    <mergeCell ref="V42:W42"/>
    <mergeCell ref="X42:Y42"/>
    <mergeCell ref="Z42:AA42"/>
    <mergeCell ref="K42:L42"/>
    <mergeCell ref="M42:O42"/>
    <mergeCell ref="P42:Q42"/>
    <mergeCell ref="R42:S42"/>
    <mergeCell ref="AN42:AQ42"/>
    <mergeCell ref="AB42:AC42"/>
    <mergeCell ref="AD42:AE42"/>
    <mergeCell ref="AF42:AG42"/>
    <mergeCell ref="AH42:AI42"/>
    <mergeCell ref="P65:Q65"/>
    <mergeCell ref="R65:S65"/>
    <mergeCell ref="P63:Q63"/>
    <mergeCell ref="R63:S63"/>
    <mergeCell ref="P61:Q61"/>
    <mergeCell ref="R61:S61"/>
    <mergeCell ref="G65:H65"/>
    <mergeCell ref="I65:J65"/>
    <mergeCell ref="K65:L65"/>
    <mergeCell ref="M65:O65"/>
    <mergeCell ref="A42:C42"/>
    <mergeCell ref="E42:F42"/>
    <mergeCell ref="G42:H42"/>
    <mergeCell ref="I42:J42"/>
    <mergeCell ref="G61:H61"/>
    <mergeCell ref="I61:J61"/>
    <mergeCell ref="K61:L61"/>
    <mergeCell ref="M61:O61"/>
    <mergeCell ref="T63:U63"/>
    <mergeCell ref="V63:W63"/>
    <mergeCell ref="G63:H63"/>
    <mergeCell ref="I63:J63"/>
    <mergeCell ref="K63:L63"/>
    <mergeCell ref="M63:O63"/>
    <mergeCell ref="G62:H62"/>
    <mergeCell ref="I62:J62"/>
    <mergeCell ref="T59:U59"/>
    <mergeCell ref="V59:W59"/>
    <mergeCell ref="G59:H59"/>
    <mergeCell ref="I59:J59"/>
    <mergeCell ref="K59:L59"/>
    <mergeCell ref="M59:O59"/>
    <mergeCell ref="T57:U57"/>
    <mergeCell ref="V57:W57"/>
    <mergeCell ref="G57:H57"/>
    <mergeCell ref="I57:J57"/>
    <mergeCell ref="K57:L57"/>
    <mergeCell ref="M57:O57"/>
    <mergeCell ref="T55:U55"/>
    <mergeCell ref="V55:W55"/>
    <mergeCell ref="G55:H55"/>
    <mergeCell ref="I55:J55"/>
    <mergeCell ref="K55:L55"/>
    <mergeCell ref="M55:O55"/>
    <mergeCell ref="P53:Q53"/>
    <mergeCell ref="R53:S53"/>
    <mergeCell ref="T53:U53"/>
    <mergeCell ref="V53:W53"/>
    <mergeCell ref="G53:H53"/>
    <mergeCell ref="I53:J53"/>
    <mergeCell ref="K53:L53"/>
    <mergeCell ref="M53:O53"/>
    <mergeCell ref="P52:Q52"/>
    <mergeCell ref="R52:S52"/>
    <mergeCell ref="T52:U52"/>
    <mergeCell ref="V52:W52"/>
    <mergeCell ref="G52:H52"/>
    <mergeCell ref="I52:J52"/>
    <mergeCell ref="K52:L52"/>
    <mergeCell ref="M52:O52"/>
    <mergeCell ref="AF51:AG51"/>
    <mergeCell ref="AH51:AI51"/>
    <mergeCell ref="AJ51:AM51"/>
    <mergeCell ref="AN51:AQ51"/>
    <mergeCell ref="G51:H51"/>
    <mergeCell ref="I51:J51"/>
    <mergeCell ref="K51:L51"/>
    <mergeCell ref="M51:O51"/>
    <mergeCell ref="Z51:AA51"/>
    <mergeCell ref="AB51:AC51"/>
    <mergeCell ref="P50:Q50"/>
    <mergeCell ref="R50:S50"/>
    <mergeCell ref="T50:U50"/>
    <mergeCell ref="V50:W50"/>
    <mergeCell ref="G50:H50"/>
    <mergeCell ref="I50:J50"/>
    <mergeCell ref="K50:L50"/>
    <mergeCell ref="M50:O50"/>
    <mergeCell ref="P49:Q49"/>
    <mergeCell ref="R49:S49"/>
    <mergeCell ref="T49:U49"/>
    <mergeCell ref="V49:W49"/>
    <mergeCell ref="G49:H49"/>
    <mergeCell ref="I49:J49"/>
    <mergeCell ref="K49:L49"/>
    <mergeCell ref="M49:O49"/>
    <mergeCell ref="AF48:AG48"/>
    <mergeCell ref="AH48:AI48"/>
    <mergeCell ref="AJ48:AM48"/>
    <mergeCell ref="AN48:AQ48"/>
    <mergeCell ref="G48:H48"/>
    <mergeCell ref="I48:J48"/>
    <mergeCell ref="K48:L48"/>
    <mergeCell ref="M48:O48"/>
    <mergeCell ref="AD48:AE48"/>
    <mergeCell ref="P48:Q48"/>
    <mergeCell ref="R47:S47"/>
    <mergeCell ref="T47:U47"/>
    <mergeCell ref="V47:W47"/>
    <mergeCell ref="X47:Y47"/>
    <mergeCell ref="I47:J47"/>
    <mergeCell ref="K47:L47"/>
    <mergeCell ref="M47:O47"/>
    <mergeCell ref="P47:Q47"/>
    <mergeCell ref="AH45:AI45"/>
    <mergeCell ref="AJ45:AM45"/>
    <mergeCell ref="AN45:AQ45"/>
    <mergeCell ref="K46:L46"/>
    <mergeCell ref="M46:O46"/>
    <mergeCell ref="P46:Q46"/>
    <mergeCell ref="R46:S46"/>
    <mergeCell ref="T46:U46"/>
    <mergeCell ref="V46:W46"/>
    <mergeCell ref="X46:Y46"/>
    <mergeCell ref="AF43:AG43"/>
    <mergeCell ref="AF44:AG44"/>
    <mergeCell ref="AF45:AG45"/>
    <mergeCell ref="T44:U44"/>
    <mergeCell ref="V44:W44"/>
    <mergeCell ref="X44:Y44"/>
    <mergeCell ref="Z44:AA44"/>
    <mergeCell ref="AH43:AI43"/>
    <mergeCell ref="AH44:AI44"/>
    <mergeCell ref="K43:L43"/>
    <mergeCell ref="K44:L44"/>
    <mergeCell ref="M43:O43"/>
    <mergeCell ref="M44:O44"/>
    <mergeCell ref="P43:Q43"/>
    <mergeCell ref="R43:S43"/>
    <mergeCell ref="AB43:AC43"/>
    <mergeCell ref="AB44:AC44"/>
    <mergeCell ref="E65:F65"/>
    <mergeCell ref="G43:H43"/>
    <mergeCell ref="G44:H44"/>
    <mergeCell ref="I43:J43"/>
    <mergeCell ref="I44:J44"/>
    <mergeCell ref="G45:H45"/>
    <mergeCell ref="I45:J45"/>
    <mergeCell ref="G46:H46"/>
    <mergeCell ref="I46:J46"/>
    <mergeCell ref="G47:H47"/>
    <mergeCell ref="E61:F61"/>
    <mergeCell ref="E62:F62"/>
    <mergeCell ref="E63:F63"/>
    <mergeCell ref="E64:F64"/>
    <mergeCell ref="E57:F57"/>
    <mergeCell ref="E58:F58"/>
    <mergeCell ref="E59:F59"/>
    <mergeCell ref="E60:F60"/>
    <mergeCell ref="E54:F54"/>
    <mergeCell ref="E55:F55"/>
    <mergeCell ref="E56:F56"/>
    <mergeCell ref="E49:F49"/>
    <mergeCell ref="E50:F50"/>
    <mergeCell ref="E51:F51"/>
    <mergeCell ref="E52:F52"/>
    <mergeCell ref="R41:S41"/>
    <mergeCell ref="P40:S40"/>
    <mergeCell ref="P41:Q41"/>
    <mergeCell ref="M41:O41"/>
    <mergeCell ref="K40:O40"/>
    <mergeCell ref="E53:F53"/>
    <mergeCell ref="K45:L45"/>
    <mergeCell ref="M45:O45"/>
    <mergeCell ref="P45:Q45"/>
    <mergeCell ref="R45:S45"/>
    <mergeCell ref="AJ40:AQ40"/>
    <mergeCell ref="AN41:AQ41"/>
    <mergeCell ref="AJ41:AM41"/>
    <mergeCell ref="AF40:AI40"/>
    <mergeCell ref="AF41:AG41"/>
    <mergeCell ref="AH41:AI41"/>
    <mergeCell ref="AB40:AE40"/>
    <mergeCell ref="AD41:AE41"/>
    <mergeCell ref="I41:J41"/>
    <mergeCell ref="G41:H41"/>
    <mergeCell ref="G40:J40"/>
    <mergeCell ref="K41:L41"/>
    <mergeCell ref="AB41:AC41"/>
    <mergeCell ref="V41:W41"/>
    <mergeCell ref="X40:AA40"/>
    <mergeCell ref="T41:U41"/>
    <mergeCell ref="E47:F47"/>
    <mergeCell ref="E48:F48"/>
    <mergeCell ref="E41:F41"/>
    <mergeCell ref="D40:F40"/>
    <mergeCell ref="E43:F43"/>
    <mergeCell ref="E44:F44"/>
    <mergeCell ref="A40:C41"/>
    <mergeCell ref="AH64:AI64"/>
    <mergeCell ref="AH62:AI62"/>
    <mergeCell ref="AH60:AI60"/>
    <mergeCell ref="AH58:AI58"/>
    <mergeCell ref="AH56:AI56"/>
    <mergeCell ref="AH54:AI54"/>
    <mergeCell ref="AH52:AI52"/>
    <mergeCell ref="E45:F45"/>
    <mergeCell ref="E46:F46"/>
    <mergeCell ref="AJ64:AM64"/>
    <mergeCell ref="AN64:AQ64"/>
    <mergeCell ref="AH65:AI65"/>
    <mergeCell ref="AJ65:AM65"/>
    <mergeCell ref="AN65:AQ65"/>
    <mergeCell ref="AJ62:AM62"/>
    <mergeCell ref="AN62:AQ62"/>
    <mergeCell ref="AH63:AI63"/>
    <mergeCell ref="AJ63:AM63"/>
    <mergeCell ref="AN63:AQ63"/>
    <mergeCell ref="AJ60:AM60"/>
    <mergeCell ref="AN60:AQ60"/>
    <mergeCell ref="AH61:AI61"/>
    <mergeCell ref="AJ61:AM61"/>
    <mergeCell ref="AN61:AQ61"/>
    <mergeCell ref="AJ58:AM58"/>
    <mergeCell ref="AN58:AQ58"/>
    <mergeCell ref="AH59:AI59"/>
    <mergeCell ref="AJ59:AM59"/>
    <mergeCell ref="AN59:AQ59"/>
    <mergeCell ref="AJ56:AM56"/>
    <mergeCell ref="AN56:AQ56"/>
    <mergeCell ref="AH57:AI57"/>
    <mergeCell ref="AJ57:AM57"/>
    <mergeCell ref="AN57:AQ57"/>
    <mergeCell ref="AJ54:AM54"/>
    <mergeCell ref="AN54:AQ54"/>
    <mergeCell ref="AH55:AI55"/>
    <mergeCell ref="AJ55:AM55"/>
    <mergeCell ref="AN55:AQ55"/>
    <mergeCell ref="AJ52:AM52"/>
    <mergeCell ref="AN52:AQ52"/>
    <mergeCell ref="AH53:AI53"/>
    <mergeCell ref="AJ53:AM53"/>
    <mergeCell ref="AN53:AQ53"/>
    <mergeCell ref="AH50:AI50"/>
    <mergeCell ref="AJ50:AM50"/>
    <mergeCell ref="AN50:AQ50"/>
    <mergeCell ref="AH49:AI49"/>
    <mergeCell ref="AJ49:AM49"/>
    <mergeCell ref="AN49:AQ49"/>
    <mergeCell ref="AH46:AI46"/>
    <mergeCell ref="AJ46:AM46"/>
    <mergeCell ref="AN46:AQ46"/>
    <mergeCell ref="AH47:AI47"/>
    <mergeCell ref="AJ47:AM47"/>
    <mergeCell ref="AN47:AQ47"/>
    <mergeCell ref="AJ43:AM43"/>
    <mergeCell ref="AJ44:AM44"/>
    <mergeCell ref="AN43:AQ43"/>
    <mergeCell ref="AN44:AQ44"/>
    <mergeCell ref="AF65:AG65"/>
    <mergeCell ref="X64:Y64"/>
    <mergeCell ref="Z64:AA64"/>
    <mergeCell ref="AB64:AC64"/>
    <mergeCell ref="AD64:AE64"/>
    <mergeCell ref="AF64:AG64"/>
    <mergeCell ref="X65:Y65"/>
    <mergeCell ref="Z65:AA65"/>
    <mergeCell ref="AB65:AC65"/>
    <mergeCell ref="AD65:AE65"/>
    <mergeCell ref="P64:Q64"/>
    <mergeCell ref="R64:S64"/>
    <mergeCell ref="T64:U64"/>
    <mergeCell ref="V64:W64"/>
    <mergeCell ref="T65:U65"/>
    <mergeCell ref="V65:W65"/>
    <mergeCell ref="G64:H64"/>
    <mergeCell ref="I64:J64"/>
    <mergeCell ref="K64:L64"/>
    <mergeCell ref="M64:O64"/>
    <mergeCell ref="AF63:AG63"/>
    <mergeCell ref="X62:Y62"/>
    <mergeCell ref="Z62:AA62"/>
    <mergeCell ref="AB62:AC62"/>
    <mergeCell ref="AD62:AE62"/>
    <mergeCell ref="AF62:AG62"/>
    <mergeCell ref="X63:Y63"/>
    <mergeCell ref="Z63:AA63"/>
    <mergeCell ref="AB63:AC63"/>
    <mergeCell ref="AD63:AE63"/>
    <mergeCell ref="P62:Q62"/>
    <mergeCell ref="R62:S62"/>
    <mergeCell ref="T62:U62"/>
    <mergeCell ref="V62:W62"/>
    <mergeCell ref="K62:L62"/>
    <mergeCell ref="M62:O62"/>
    <mergeCell ref="AF61:AG61"/>
    <mergeCell ref="X60:Y60"/>
    <mergeCell ref="Z60:AA60"/>
    <mergeCell ref="AB60:AC60"/>
    <mergeCell ref="AD60:AE60"/>
    <mergeCell ref="AF60:AG60"/>
    <mergeCell ref="X61:Y61"/>
    <mergeCell ref="Z61:AA61"/>
    <mergeCell ref="AB61:AC61"/>
    <mergeCell ref="AD61:AE61"/>
    <mergeCell ref="P60:Q60"/>
    <mergeCell ref="R60:S60"/>
    <mergeCell ref="T60:U60"/>
    <mergeCell ref="V60:W60"/>
    <mergeCell ref="T61:U61"/>
    <mergeCell ref="V61:W61"/>
    <mergeCell ref="G60:H60"/>
    <mergeCell ref="I60:J60"/>
    <mergeCell ref="K60:L60"/>
    <mergeCell ref="M60:O60"/>
    <mergeCell ref="AF59:AG59"/>
    <mergeCell ref="X58:Y58"/>
    <mergeCell ref="Z58:AA58"/>
    <mergeCell ref="AB58:AC58"/>
    <mergeCell ref="AD58:AE58"/>
    <mergeCell ref="AF58:AG58"/>
    <mergeCell ref="X59:Y59"/>
    <mergeCell ref="Z59:AA59"/>
    <mergeCell ref="AB59:AC59"/>
    <mergeCell ref="AD59:AE59"/>
    <mergeCell ref="P58:Q58"/>
    <mergeCell ref="R58:S58"/>
    <mergeCell ref="T58:U58"/>
    <mergeCell ref="V58:W58"/>
    <mergeCell ref="P59:Q59"/>
    <mergeCell ref="R59:S59"/>
    <mergeCell ref="G58:H58"/>
    <mergeCell ref="I58:J58"/>
    <mergeCell ref="K58:L58"/>
    <mergeCell ref="M58:O58"/>
    <mergeCell ref="AF57:AG57"/>
    <mergeCell ref="X56:Y56"/>
    <mergeCell ref="Z56:AA56"/>
    <mergeCell ref="AB56:AC56"/>
    <mergeCell ref="AD56:AE56"/>
    <mergeCell ref="AF56:AG56"/>
    <mergeCell ref="X57:Y57"/>
    <mergeCell ref="Z57:AA57"/>
    <mergeCell ref="AB57:AC57"/>
    <mergeCell ref="AD57:AE57"/>
    <mergeCell ref="P56:Q56"/>
    <mergeCell ref="R56:S56"/>
    <mergeCell ref="T56:U56"/>
    <mergeCell ref="V56:W56"/>
    <mergeCell ref="P57:Q57"/>
    <mergeCell ref="R57:S57"/>
    <mergeCell ref="G56:H56"/>
    <mergeCell ref="I56:J56"/>
    <mergeCell ref="K56:L56"/>
    <mergeCell ref="M56:O56"/>
    <mergeCell ref="AF55:AG55"/>
    <mergeCell ref="X54:Y54"/>
    <mergeCell ref="Z54:AA54"/>
    <mergeCell ref="AB54:AC54"/>
    <mergeCell ref="AD54:AE54"/>
    <mergeCell ref="AF54:AG54"/>
    <mergeCell ref="X55:Y55"/>
    <mergeCell ref="Z55:AA55"/>
    <mergeCell ref="AB55:AC55"/>
    <mergeCell ref="AD55:AE55"/>
    <mergeCell ref="P54:Q54"/>
    <mergeCell ref="R54:S54"/>
    <mergeCell ref="T54:U54"/>
    <mergeCell ref="V54:W54"/>
    <mergeCell ref="P55:Q55"/>
    <mergeCell ref="R55:S55"/>
    <mergeCell ref="G54:H54"/>
    <mergeCell ref="I54:J54"/>
    <mergeCell ref="K54:L54"/>
    <mergeCell ref="M54:O54"/>
    <mergeCell ref="AF53:AG53"/>
    <mergeCell ref="X52:Y52"/>
    <mergeCell ref="Z52:AA52"/>
    <mergeCell ref="AB52:AC52"/>
    <mergeCell ref="AD52:AE52"/>
    <mergeCell ref="AF52:AG52"/>
    <mergeCell ref="X53:Y53"/>
    <mergeCell ref="Z53:AA53"/>
    <mergeCell ref="AB53:AC53"/>
    <mergeCell ref="AD53:AE53"/>
    <mergeCell ref="AD51:AE51"/>
    <mergeCell ref="P51:Q51"/>
    <mergeCell ref="R51:S51"/>
    <mergeCell ref="T51:U51"/>
    <mergeCell ref="V51:W51"/>
    <mergeCell ref="X51:Y51"/>
    <mergeCell ref="AF50:AG50"/>
    <mergeCell ref="X49:Y49"/>
    <mergeCell ref="Z49:AA49"/>
    <mergeCell ref="AB49:AC49"/>
    <mergeCell ref="AD49:AE49"/>
    <mergeCell ref="AF49:AG49"/>
    <mergeCell ref="X50:Y50"/>
    <mergeCell ref="Z50:AA50"/>
    <mergeCell ref="AB50:AC50"/>
    <mergeCell ref="AD50:AE50"/>
    <mergeCell ref="R48:S48"/>
    <mergeCell ref="T48:U48"/>
    <mergeCell ref="V48:W48"/>
    <mergeCell ref="X48:Y48"/>
    <mergeCell ref="Z48:AA48"/>
    <mergeCell ref="AB48:AC48"/>
    <mergeCell ref="Z47:AA47"/>
    <mergeCell ref="AB47:AC47"/>
    <mergeCell ref="AD47:AE47"/>
    <mergeCell ref="AF47:AG47"/>
    <mergeCell ref="AF46:AG46"/>
    <mergeCell ref="V45:W45"/>
    <mergeCell ref="X45:Y45"/>
    <mergeCell ref="Z45:AA45"/>
    <mergeCell ref="AB45:AC45"/>
    <mergeCell ref="AD45:AE45"/>
    <mergeCell ref="Z46:AA46"/>
    <mergeCell ref="T43:U43"/>
    <mergeCell ref="V43:W43"/>
    <mergeCell ref="AB46:AC46"/>
    <mergeCell ref="AD46:AE46"/>
    <mergeCell ref="AD44:AE44"/>
    <mergeCell ref="X43:Y43"/>
    <mergeCell ref="Z43:AA43"/>
    <mergeCell ref="AD43:AE43"/>
    <mergeCell ref="T45:U45"/>
    <mergeCell ref="Z41:AA41"/>
    <mergeCell ref="X41:Y41"/>
    <mergeCell ref="T40:W40"/>
    <mergeCell ref="A65:C65"/>
    <mergeCell ref="A61:C61"/>
    <mergeCell ref="A62:C62"/>
    <mergeCell ref="A63:C63"/>
    <mergeCell ref="A64:C64"/>
    <mergeCell ref="A58:C58"/>
    <mergeCell ref="A59:C59"/>
    <mergeCell ref="P44:Q44"/>
    <mergeCell ref="R44:S44"/>
    <mergeCell ref="A60:C60"/>
    <mergeCell ref="A57:C57"/>
    <mergeCell ref="A49:C49"/>
    <mergeCell ref="A51:C51"/>
    <mergeCell ref="A52:C52"/>
    <mergeCell ref="A53:C53"/>
    <mergeCell ref="A50:C50"/>
    <mergeCell ref="A54:C54"/>
    <mergeCell ref="A55:C55"/>
    <mergeCell ref="A56:C56"/>
    <mergeCell ref="A45:C45"/>
    <mergeCell ref="A46:C46"/>
    <mergeCell ref="A47:C47"/>
    <mergeCell ref="A48:C48"/>
    <mergeCell ref="D5:D6"/>
    <mergeCell ref="E5:J5"/>
    <mergeCell ref="E6:G6"/>
    <mergeCell ref="H6:J6"/>
    <mergeCell ref="C5:C6"/>
    <mergeCell ref="A5:B6"/>
    <mergeCell ref="K5:Q5"/>
    <mergeCell ref="AF5:AQ5"/>
    <mergeCell ref="Y5:AE5"/>
    <mergeCell ref="R5:X5"/>
    <mergeCell ref="K6:M6"/>
    <mergeCell ref="R6:T6"/>
    <mergeCell ref="U6:X6"/>
    <mergeCell ref="N6:Q6"/>
    <mergeCell ref="Y6:AA6"/>
    <mergeCell ref="AF6:AH6"/>
    <mergeCell ref="AB6:AE6"/>
    <mergeCell ref="A44:C44"/>
    <mergeCell ref="A9:A10"/>
    <mergeCell ref="A16:A17"/>
    <mergeCell ref="A19:A20"/>
    <mergeCell ref="A13:A14"/>
    <mergeCell ref="A27:A28"/>
    <mergeCell ref="A43:C43"/>
  </mergeCells>
  <printOptions horizontalCentered="1"/>
  <pageMargins left="0.5511811023622047" right="0.5511811023622047" top="0.5905511811023623" bottom="0.3937007874015748" header="0" footer="0"/>
  <pageSetup fitToHeight="1" fitToWidth="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76"/>
  <sheetViews>
    <sheetView zoomScale="85" zoomScaleNormal="85" zoomScaleSheetLayoutView="75" zoomScalePageLayoutView="0" workbookViewId="0" topLeftCell="F44">
      <selection activeCell="A1" sqref="A1"/>
    </sheetView>
  </sheetViews>
  <sheetFormatPr defaultColWidth="10.59765625" defaultRowHeight="18" customHeight="1"/>
  <cols>
    <col min="1" max="1" width="40" style="6" customWidth="1"/>
    <col min="2" max="11" width="10.59765625" style="6" customWidth="1"/>
    <col min="12" max="12" width="7" style="6" customWidth="1"/>
    <col min="13" max="13" width="40" style="6" customWidth="1"/>
    <col min="14" max="25" width="6.59765625" style="6" customWidth="1"/>
    <col min="26" max="16384" width="10.59765625" style="6" customWidth="1"/>
  </cols>
  <sheetData>
    <row r="1" spans="1:25" s="2" customFormat="1" ht="18" customHeight="1">
      <c r="A1" s="134" t="s">
        <v>442</v>
      </c>
      <c r="B1" s="1"/>
      <c r="C1" s="1"/>
      <c r="D1" s="1"/>
      <c r="L1" s="3"/>
      <c r="Y1" s="3" t="s">
        <v>443</v>
      </c>
    </row>
    <row r="2" spans="1:25" s="2" customFormat="1" ht="18" customHeight="1">
      <c r="A2" s="134"/>
      <c r="B2" s="1"/>
      <c r="C2" s="1"/>
      <c r="D2" s="1"/>
      <c r="L2" s="3"/>
      <c r="Y2" s="3"/>
    </row>
    <row r="3" spans="1:25" ht="18" customHeight="1">
      <c r="A3" s="442" t="s">
        <v>456</v>
      </c>
      <c r="B3" s="442"/>
      <c r="C3" s="442"/>
      <c r="D3" s="442"/>
      <c r="E3" s="442"/>
      <c r="F3" s="442"/>
      <c r="G3" s="442"/>
      <c r="H3" s="442"/>
      <c r="I3" s="442"/>
      <c r="J3" s="442"/>
      <c r="K3" s="442"/>
      <c r="L3" s="442"/>
      <c r="M3" s="442"/>
      <c r="N3" s="442"/>
      <c r="O3" s="442"/>
      <c r="P3" s="442"/>
      <c r="Q3" s="442"/>
      <c r="R3" s="442"/>
      <c r="S3" s="442"/>
      <c r="T3" s="442"/>
      <c r="U3" s="442"/>
      <c r="V3" s="442"/>
      <c r="W3" s="442"/>
      <c r="X3" s="442"/>
      <c r="Y3" s="442"/>
    </row>
    <row r="4" spans="1:12" ht="18" customHeight="1">
      <c r="A4" s="8"/>
      <c r="L4" s="7"/>
    </row>
    <row r="5" spans="1:25" ht="18" customHeight="1">
      <c r="A5" s="8"/>
      <c r="L5" s="7"/>
      <c r="M5" s="528" t="s">
        <v>458</v>
      </c>
      <c r="N5" s="529"/>
      <c r="O5" s="529"/>
      <c r="P5" s="529"/>
      <c r="Q5" s="529"/>
      <c r="R5" s="529"/>
      <c r="S5" s="529"/>
      <c r="T5" s="529"/>
      <c r="U5" s="529"/>
      <c r="V5" s="529"/>
      <c r="W5" s="529"/>
      <c r="X5" s="529"/>
      <c r="Y5" s="529"/>
    </row>
    <row r="6" spans="1:12" ht="18" customHeight="1" thickBot="1">
      <c r="A6" s="528" t="s">
        <v>457</v>
      </c>
      <c r="B6" s="537"/>
      <c r="C6" s="537"/>
      <c r="D6" s="537"/>
      <c r="E6" s="537"/>
      <c r="F6" s="537"/>
      <c r="G6" s="537"/>
      <c r="H6" s="537"/>
      <c r="I6" s="537"/>
      <c r="J6" s="537"/>
      <c r="K6" s="537"/>
      <c r="L6" s="7"/>
    </row>
    <row r="7" spans="1:25" ht="18" customHeight="1" thickBot="1">
      <c r="A7" s="8"/>
      <c r="B7" s="537"/>
      <c r="C7" s="537"/>
      <c r="D7" s="537"/>
      <c r="E7" s="537"/>
      <c r="F7" s="537"/>
      <c r="G7" s="537"/>
      <c r="H7" s="537"/>
      <c r="I7" s="537"/>
      <c r="J7" s="537"/>
      <c r="K7" s="537"/>
      <c r="M7" s="273" t="s">
        <v>177</v>
      </c>
      <c r="N7" s="269" t="s">
        <v>444</v>
      </c>
      <c r="O7" s="269" t="s">
        <v>445</v>
      </c>
      <c r="P7" s="269" t="s">
        <v>446</v>
      </c>
      <c r="Q7" s="269" t="s">
        <v>447</v>
      </c>
      <c r="R7" s="269" t="s">
        <v>448</v>
      </c>
      <c r="S7" s="269" t="s">
        <v>449</v>
      </c>
      <c r="T7" s="269" t="s">
        <v>450</v>
      </c>
      <c r="U7" s="269" t="s">
        <v>451</v>
      </c>
      <c r="V7" s="269" t="s">
        <v>452</v>
      </c>
      <c r="W7" s="130" t="s">
        <v>176</v>
      </c>
      <c r="X7" s="130" t="s">
        <v>175</v>
      </c>
      <c r="Y7" s="268" t="s">
        <v>174</v>
      </c>
    </row>
    <row r="8" spans="1:25" ht="18" customHeight="1">
      <c r="A8" s="519" t="s">
        <v>461</v>
      </c>
      <c r="B8" s="530" t="s">
        <v>462</v>
      </c>
      <c r="C8" s="531"/>
      <c r="D8" s="532"/>
      <c r="E8" s="533"/>
      <c r="F8" s="533"/>
      <c r="G8" s="530" t="s">
        <v>455</v>
      </c>
      <c r="H8" s="531"/>
      <c r="I8" s="532"/>
      <c r="J8" s="533"/>
      <c r="K8" s="533"/>
      <c r="N8" s="125"/>
      <c r="O8" s="7"/>
      <c r="P8" s="7"/>
      <c r="Q8" s="7"/>
      <c r="R8" s="7"/>
      <c r="S8" s="7"/>
      <c r="T8" s="7"/>
      <c r="U8" s="7"/>
      <c r="V8" s="7"/>
      <c r="W8" s="7"/>
      <c r="X8" s="7"/>
      <c r="Y8" s="7"/>
    </row>
    <row r="9" spans="1:25" s="8" customFormat="1" ht="18" customHeight="1">
      <c r="A9" s="520"/>
      <c r="B9" s="534"/>
      <c r="C9" s="535"/>
      <c r="D9" s="535"/>
      <c r="E9" s="536"/>
      <c r="F9" s="536"/>
      <c r="G9" s="534"/>
      <c r="H9" s="535"/>
      <c r="I9" s="535"/>
      <c r="J9" s="536"/>
      <c r="K9" s="536"/>
      <c r="M9" s="288" t="s">
        <v>463</v>
      </c>
      <c r="N9" s="270">
        <v>678</v>
      </c>
      <c r="O9" s="244">
        <v>707</v>
      </c>
      <c r="P9" s="244">
        <v>798</v>
      </c>
      <c r="Q9" s="244">
        <v>639</v>
      </c>
      <c r="R9" s="244">
        <v>597</v>
      </c>
      <c r="S9" s="244">
        <v>563</v>
      </c>
      <c r="T9" s="244">
        <v>620</v>
      </c>
      <c r="U9" s="244">
        <v>586</v>
      </c>
      <c r="V9" s="244">
        <v>550</v>
      </c>
      <c r="W9" s="244">
        <v>602</v>
      </c>
      <c r="X9" s="244">
        <v>639</v>
      </c>
      <c r="Y9" s="244">
        <v>665</v>
      </c>
    </row>
    <row r="10" spans="1:25" ht="18" customHeight="1">
      <c r="A10" s="520"/>
      <c r="B10" s="526" t="s">
        <v>265</v>
      </c>
      <c r="C10" s="524" t="s">
        <v>266</v>
      </c>
      <c r="D10" s="524" t="s">
        <v>251</v>
      </c>
      <c r="E10" s="524" t="s">
        <v>215</v>
      </c>
      <c r="F10" s="522" t="s">
        <v>216</v>
      </c>
      <c r="G10" s="526" t="s">
        <v>265</v>
      </c>
      <c r="H10" s="524" t="s">
        <v>266</v>
      </c>
      <c r="I10" s="524" t="s">
        <v>251</v>
      </c>
      <c r="J10" s="524" t="s">
        <v>215</v>
      </c>
      <c r="K10" s="522" t="s">
        <v>216</v>
      </c>
      <c r="M10" s="129" t="s">
        <v>464</v>
      </c>
      <c r="N10" s="270">
        <v>677</v>
      </c>
      <c r="O10" s="244">
        <v>619</v>
      </c>
      <c r="P10" s="244">
        <v>769</v>
      </c>
      <c r="Q10" s="244">
        <v>615</v>
      </c>
      <c r="R10" s="244">
        <v>674</v>
      </c>
      <c r="S10" s="244">
        <v>579</v>
      </c>
      <c r="T10" s="244">
        <v>660</v>
      </c>
      <c r="U10" s="244">
        <v>620</v>
      </c>
      <c r="V10" s="244">
        <v>579</v>
      </c>
      <c r="W10" s="244">
        <v>663</v>
      </c>
      <c r="X10" s="244">
        <v>676</v>
      </c>
      <c r="Y10" s="244">
        <v>751</v>
      </c>
    </row>
    <row r="11" spans="1:25" ht="18" customHeight="1">
      <c r="A11" s="521"/>
      <c r="B11" s="527"/>
      <c r="C11" s="525"/>
      <c r="D11" s="525"/>
      <c r="E11" s="525"/>
      <c r="F11" s="523"/>
      <c r="G11" s="527"/>
      <c r="H11" s="525"/>
      <c r="I11" s="525"/>
      <c r="J11" s="525"/>
      <c r="K11" s="523"/>
      <c r="M11" s="129" t="s">
        <v>465</v>
      </c>
      <c r="N11" s="270">
        <v>787</v>
      </c>
      <c r="O11" s="244">
        <v>750</v>
      </c>
      <c r="P11" s="244">
        <v>749</v>
      </c>
      <c r="Q11" s="244">
        <v>674</v>
      </c>
      <c r="R11" s="244">
        <v>658</v>
      </c>
      <c r="S11" s="244">
        <v>562</v>
      </c>
      <c r="T11" s="244">
        <v>582</v>
      </c>
      <c r="U11" s="244">
        <v>573</v>
      </c>
      <c r="V11" s="244">
        <v>562</v>
      </c>
      <c r="W11" s="244">
        <v>598</v>
      </c>
      <c r="X11" s="244">
        <v>680</v>
      </c>
      <c r="Y11" s="244">
        <v>682</v>
      </c>
    </row>
    <row r="12" spans="1:25" ht="18" customHeight="1">
      <c r="A12" s="133"/>
      <c r="B12" s="5"/>
      <c r="C12" s="5"/>
      <c r="D12" s="5"/>
      <c r="E12" s="5"/>
      <c r="F12" s="5"/>
      <c r="G12" s="5"/>
      <c r="H12" s="5"/>
      <c r="I12" s="5"/>
      <c r="J12" s="5"/>
      <c r="K12" s="5"/>
      <c r="M12" s="129" t="s">
        <v>466</v>
      </c>
      <c r="N12" s="270">
        <v>110</v>
      </c>
      <c r="O12" s="262">
        <v>711</v>
      </c>
      <c r="P12" s="262">
        <v>779</v>
      </c>
      <c r="Q12" s="262">
        <v>675</v>
      </c>
      <c r="R12" s="262">
        <v>573</v>
      </c>
      <c r="S12" s="262">
        <v>581</v>
      </c>
      <c r="T12" s="262">
        <v>653</v>
      </c>
      <c r="U12" s="262">
        <v>566</v>
      </c>
      <c r="V12" s="262">
        <v>545</v>
      </c>
      <c r="W12" s="262">
        <v>629</v>
      </c>
      <c r="X12" s="262">
        <v>580</v>
      </c>
      <c r="Y12" s="262">
        <v>704</v>
      </c>
    </row>
    <row r="13" spans="1:25" ht="18" customHeight="1">
      <c r="A13" s="135" t="s">
        <v>382</v>
      </c>
      <c r="B13" s="258">
        <v>7644</v>
      </c>
      <c r="C13" s="258">
        <f>SUM(C15:C19,C21:C25,C27:C31,C33:C37,C39:C43,C45:C49,C51:C55,C57:C62)</f>
        <v>7882</v>
      </c>
      <c r="D13" s="258">
        <f>SUM(D15:D19,D21:D25,D27:D31,D33:D37,D39:D43,D45:D49,D51:D55,D57:D62)</f>
        <v>7857</v>
      </c>
      <c r="E13" s="258">
        <f>SUM(E15:E19,E21:E25,E27:E31,E33:E37,E39:E43,E45:E49,E51:E55,E57:E62)</f>
        <v>7706</v>
      </c>
      <c r="F13" s="258">
        <f>SUM(F15:F19,F21:F25,F27:F31,F33:F37,F39:F43,F45:F49,F51:F55,F57:F62)</f>
        <v>7539</v>
      </c>
      <c r="G13" s="281">
        <f>B13/10.191</f>
        <v>750.073594347954</v>
      </c>
      <c r="H13" s="281">
        <f>C13/10.319</f>
        <v>763.8337048163581</v>
      </c>
      <c r="I13" s="281">
        <f>D13/10.461</f>
        <v>751.0754229997132</v>
      </c>
      <c r="J13" s="281">
        <f>E13/10.664</f>
        <v>722.6181545386347</v>
      </c>
      <c r="K13" s="281">
        <f>F13/10.784</f>
        <v>699.0912462908011</v>
      </c>
      <c r="M13" s="254" t="s">
        <v>467</v>
      </c>
      <c r="N13" s="274">
        <f>SUM(N15:N19,N21:N25,N27:N31,N33:N37,N39:N43,N45:N49,N51:N55,N57:N62)</f>
        <v>843</v>
      </c>
      <c r="O13" s="258">
        <f aca="true" t="shared" si="0" ref="O13:Y13">SUM(O15:O19,O21:O25,O27:O31,O33:O37,O39:O43,O45:O49,O51:O55,O57:O62)</f>
        <v>692</v>
      </c>
      <c r="P13" s="258">
        <f t="shared" si="0"/>
        <v>667</v>
      </c>
      <c r="Q13" s="258">
        <f t="shared" si="0"/>
        <v>652</v>
      </c>
      <c r="R13" s="258">
        <f t="shared" si="0"/>
        <v>614</v>
      </c>
      <c r="S13" s="258">
        <f t="shared" si="0"/>
        <v>525</v>
      </c>
      <c r="T13" s="258">
        <f t="shared" si="0"/>
        <v>597</v>
      </c>
      <c r="U13" s="258">
        <f t="shared" si="0"/>
        <v>513</v>
      </c>
      <c r="V13" s="258">
        <f t="shared" si="0"/>
        <v>540</v>
      </c>
      <c r="W13" s="258">
        <f t="shared" si="0"/>
        <v>633</v>
      </c>
      <c r="X13" s="258">
        <f t="shared" si="0"/>
        <v>608</v>
      </c>
      <c r="Y13" s="258">
        <f t="shared" si="0"/>
        <v>655</v>
      </c>
    </row>
    <row r="14" spans="1:25" ht="18" customHeight="1">
      <c r="A14" s="117"/>
      <c r="B14" s="246"/>
      <c r="C14" s="246"/>
      <c r="D14" s="246"/>
      <c r="E14" s="246"/>
      <c r="F14" s="246"/>
      <c r="G14" s="277"/>
      <c r="H14" s="277"/>
      <c r="I14" s="277"/>
      <c r="J14" s="277"/>
      <c r="K14" s="277"/>
      <c r="L14" s="8"/>
      <c r="N14" s="270"/>
      <c r="O14" s="262"/>
      <c r="P14" s="262"/>
      <c r="Q14" s="262"/>
      <c r="R14" s="262"/>
      <c r="S14" s="262"/>
      <c r="T14" s="262"/>
      <c r="U14" s="262"/>
      <c r="V14" s="262"/>
      <c r="W14" s="262"/>
      <c r="X14" s="262"/>
      <c r="Y14" s="262"/>
    </row>
    <row r="15" spans="1:25" ht="18" customHeight="1">
      <c r="A15" s="117" t="s">
        <v>59</v>
      </c>
      <c r="B15" s="246">
        <v>1830</v>
      </c>
      <c r="C15" s="246">
        <v>1939</v>
      </c>
      <c r="D15" s="246">
        <v>1858</v>
      </c>
      <c r="E15" s="246">
        <v>1888</v>
      </c>
      <c r="F15" s="246">
        <f>SUM(N15:Y15)</f>
        <v>1834</v>
      </c>
      <c r="G15" s="277">
        <f aca="true" t="shared" si="1" ref="G15:G60">B15/10.191</f>
        <v>179.57020900794816</v>
      </c>
      <c r="H15" s="277">
        <f>C15/10.319</f>
        <v>187.905804826049</v>
      </c>
      <c r="I15" s="277">
        <f>D15/10.461</f>
        <v>177.612082974859</v>
      </c>
      <c r="J15" s="277">
        <f>E15/10.664</f>
        <v>177.0442610652663</v>
      </c>
      <c r="K15" s="277">
        <f>F15/10.784</f>
        <v>170.066765578635</v>
      </c>
      <c r="L15" s="8"/>
      <c r="M15" s="117" t="s">
        <v>59</v>
      </c>
      <c r="N15" s="270">
        <v>199</v>
      </c>
      <c r="O15" s="262">
        <v>161</v>
      </c>
      <c r="P15" s="262">
        <v>166</v>
      </c>
      <c r="Q15" s="262">
        <v>166</v>
      </c>
      <c r="R15" s="262">
        <v>162</v>
      </c>
      <c r="S15" s="262">
        <v>119</v>
      </c>
      <c r="T15" s="262">
        <v>140</v>
      </c>
      <c r="U15" s="262">
        <v>116</v>
      </c>
      <c r="V15" s="262">
        <v>129</v>
      </c>
      <c r="W15" s="262">
        <v>161</v>
      </c>
      <c r="X15" s="262">
        <v>138</v>
      </c>
      <c r="Y15" s="262">
        <v>177</v>
      </c>
    </row>
    <row r="16" spans="1:25" ht="18" customHeight="1">
      <c r="A16" s="117" t="s">
        <v>58</v>
      </c>
      <c r="B16" s="246">
        <v>1437</v>
      </c>
      <c r="C16" s="246">
        <v>1451</v>
      </c>
      <c r="D16" s="246">
        <v>1521</v>
      </c>
      <c r="E16" s="246">
        <v>1473</v>
      </c>
      <c r="F16" s="246">
        <f>SUM(N16:Y16)</f>
        <v>1552</v>
      </c>
      <c r="G16" s="277">
        <f t="shared" si="1"/>
        <v>141.00677068001175</v>
      </c>
      <c r="H16" s="277">
        <f>C16/10.319</f>
        <v>140.61440062021512</v>
      </c>
      <c r="I16" s="277">
        <f>D16/10.461</f>
        <v>145.3971895612274</v>
      </c>
      <c r="J16" s="277">
        <f>E16/10.664</f>
        <v>138.12828207051763</v>
      </c>
      <c r="K16" s="277">
        <f>F16/10.784</f>
        <v>143.91691394658753</v>
      </c>
      <c r="L16" s="8"/>
      <c r="M16" s="117" t="s">
        <v>58</v>
      </c>
      <c r="N16" s="270">
        <v>118</v>
      </c>
      <c r="O16" s="262">
        <v>107</v>
      </c>
      <c r="P16" s="262">
        <v>124</v>
      </c>
      <c r="Q16" s="262">
        <v>125</v>
      </c>
      <c r="R16" s="262">
        <v>132</v>
      </c>
      <c r="S16" s="262">
        <v>150</v>
      </c>
      <c r="T16" s="262">
        <v>125</v>
      </c>
      <c r="U16" s="262">
        <v>139</v>
      </c>
      <c r="V16" s="262">
        <v>126</v>
      </c>
      <c r="W16" s="262">
        <v>143</v>
      </c>
      <c r="X16" s="262">
        <v>137</v>
      </c>
      <c r="Y16" s="262">
        <v>126</v>
      </c>
    </row>
    <row r="17" spans="1:25" ht="18" customHeight="1">
      <c r="A17" s="117" t="s">
        <v>142</v>
      </c>
      <c r="B17" s="246">
        <v>960</v>
      </c>
      <c r="C17" s="246">
        <v>1091</v>
      </c>
      <c r="D17" s="246">
        <v>1114</v>
      </c>
      <c r="E17" s="246">
        <v>1056</v>
      </c>
      <c r="F17" s="246">
        <f>SUM(N17:Y17)</f>
        <v>1092</v>
      </c>
      <c r="G17" s="277">
        <f t="shared" si="1"/>
        <v>94.20076538121872</v>
      </c>
      <c r="H17" s="277">
        <f>C17/10.319</f>
        <v>105.72729915689504</v>
      </c>
      <c r="I17" s="277">
        <f>D17/10.461</f>
        <v>106.49077526049135</v>
      </c>
      <c r="J17" s="277">
        <f>E17/10.664</f>
        <v>99.02475618904727</v>
      </c>
      <c r="K17" s="277">
        <f>F17/10.784</f>
        <v>101.26112759643917</v>
      </c>
      <c r="L17" s="8"/>
      <c r="M17" s="117" t="s">
        <v>142</v>
      </c>
      <c r="N17" s="270">
        <v>138</v>
      </c>
      <c r="O17" s="262">
        <v>112</v>
      </c>
      <c r="P17" s="262">
        <v>104</v>
      </c>
      <c r="Q17" s="262">
        <v>104</v>
      </c>
      <c r="R17" s="262">
        <v>92</v>
      </c>
      <c r="S17" s="262">
        <v>64</v>
      </c>
      <c r="T17" s="262">
        <v>79</v>
      </c>
      <c r="U17" s="262">
        <v>65</v>
      </c>
      <c r="V17" s="262">
        <v>64</v>
      </c>
      <c r="W17" s="262">
        <v>99</v>
      </c>
      <c r="X17" s="262">
        <v>75</v>
      </c>
      <c r="Y17" s="262">
        <v>96</v>
      </c>
    </row>
    <row r="18" spans="1:25" ht="18" customHeight="1">
      <c r="A18" s="117" t="s">
        <v>218</v>
      </c>
      <c r="B18" s="246">
        <v>545</v>
      </c>
      <c r="C18" s="246">
        <v>487</v>
      </c>
      <c r="D18" s="246">
        <v>499</v>
      </c>
      <c r="E18" s="246">
        <v>443</v>
      </c>
      <c r="F18" s="246">
        <f>SUM(N18:Y18)</f>
        <v>414</v>
      </c>
      <c r="G18" s="277">
        <f t="shared" si="1"/>
        <v>53.47855951329604</v>
      </c>
      <c r="H18" s="277">
        <f>C18/10.319</f>
        <v>47.19449559065801</v>
      </c>
      <c r="I18" s="277">
        <f>D18/10.461</f>
        <v>47.70098460950196</v>
      </c>
      <c r="J18" s="277">
        <f>E18/10.664</f>
        <v>41.541635408852216</v>
      </c>
      <c r="K18" s="277">
        <f>F18/10.784</f>
        <v>38.39020771513353</v>
      </c>
      <c r="L18" s="8"/>
      <c r="M18" s="117" t="s">
        <v>218</v>
      </c>
      <c r="N18" s="270">
        <v>59</v>
      </c>
      <c r="O18" s="262">
        <v>49</v>
      </c>
      <c r="P18" s="262">
        <v>40</v>
      </c>
      <c r="Q18" s="262">
        <v>32</v>
      </c>
      <c r="R18" s="262">
        <v>33</v>
      </c>
      <c r="S18" s="262">
        <v>25</v>
      </c>
      <c r="T18" s="262">
        <v>23</v>
      </c>
      <c r="U18" s="262">
        <v>26</v>
      </c>
      <c r="V18" s="262">
        <v>29</v>
      </c>
      <c r="W18" s="262">
        <v>27</v>
      </c>
      <c r="X18" s="262">
        <v>27</v>
      </c>
      <c r="Y18" s="262">
        <v>44</v>
      </c>
    </row>
    <row r="19" spans="1:25" ht="18" customHeight="1">
      <c r="A19" s="131" t="s">
        <v>219</v>
      </c>
      <c r="B19" s="246">
        <v>484</v>
      </c>
      <c r="C19" s="246">
        <v>447</v>
      </c>
      <c r="D19" s="246">
        <v>418</v>
      </c>
      <c r="E19" s="246">
        <v>420</v>
      </c>
      <c r="F19" s="246">
        <f>SUM(N19:Y19)</f>
        <v>345</v>
      </c>
      <c r="G19" s="277">
        <f t="shared" si="1"/>
        <v>47.492885879697766</v>
      </c>
      <c r="H19" s="277">
        <f>C19/10.319</f>
        <v>43.31815098362244</v>
      </c>
      <c r="I19" s="277">
        <f>D19/10.461</f>
        <v>39.95793901156677</v>
      </c>
      <c r="J19" s="277">
        <f>E19/10.664</f>
        <v>39.38484621155289</v>
      </c>
      <c r="K19" s="277">
        <f>F19/10.784</f>
        <v>31.991839762611274</v>
      </c>
      <c r="L19" s="8"/>
      <c r="M19" s="131" t="s">
        <v>219</v>
      </c>
      <c r="N19" s="270">
        <v>31</v>
      </c>
      <c r="O19" s="262">
        <v>30</v>
      </c>
      <c r="P19" s="262">
        <v>27</v>
      </c>
      <c r="Q19" s="262">
        <v>26</v>
      </c>
      <c r="R19" s="262">
        <v>25</v>
      </c>
      <c r="S19" s="262">
        <v>29</v>
      </c>
      <c r="T19" s="262">
        <v>21</v>
      </c>
      <c r="U19" s="262">
        <v>32</v>
      </c>
      <c r="V19" s="262">
        <v>29</v>
      </c>
      <c r="W19" s="262">
        <v>35</v>
      </c>
      <c r="X19" s="262">
        <v>30</v>
      </c>
      <c r="Y19" s="262">
        <v>30</v>
      </c>
    </row>
    <row r="20" spans="1:25" ht="18" customHeight="1">
      <c r="A20" s="27"/>
      <c r="B20" s="244"/>
      <c r="C20" s="244"/>
      <c r="D20" s="244"/>
      <c r="E20" s="244"/>
      <c r="F20" s="246"/>
      <c r="G20" s="278"/>
      <c r="H20" s="278"/>
      <c r="I20" s="277"/>
      <c r="J20" s="277"/>
      <c r="K20" s="277"/>
      <c r="L20" s="8"/>
      <c r="M20" s="27"/>
      <c r="N20" s="270"/>
      <c r="O20" s="262"/>
      <c r="P20" s="262"/>
      <c r="Q20" s="262"/>
      <c r="R20" s="262"/>
      <c r="S20" s="262"/>
      <c r="T20" s="262"/>
      <c r="U20" s="262"/>
      <c r="V20" s="262"/>
      <c r="W20" s="262"/>
      <c r="X20" s="262"/>
      <c r="Y20" s="262"/>
    </row>
    <row r="21" spans="1:25" ht="18" customHeight="1">
      <c r="A21" s="117" t="s">
        <v>143</v>
      </c>
      <c r="B21" s="246">
        <v>311</v>
      </c>
      <c r="C21" s="246">
        <v>375</v>
      </c>
      <c r="D21" s="246">
        <v>413</v>
      </c>
      <c r="E21" s="246">
        <v>394</v>
      </c>
      <c r="F21" s="246">
        <f>SUM(N21:Y21)</f>
        <v>415</v>
      </c>
      <c r="G21" s="277">
        <f t="shared" si="1"/>
        <v>30.51712295162398</v>
      </c>
      <c r="H21" s="277">
        <f>C21/10.319</f>
        <v>36.340730690958424</v>
      </c>
      <c r="I21" s="277">
        <f>D21/10.461</f>
        <v>39.47997323391645</v>
      </c>
      <c r="J21" s="277">
        <f>E21/10.664</f>
        <v>36.94673668417104</v>
      </c>
      <c r="K21" s="277">
        <f>F21/10.784</f>
        <v>38.48293768545994</v>
      </c>
      <c r="L21" s="8"/>
      <c r="M21" s="117" t="s">
        <v>143</v>
      </c>
      <c r="N21" s="270">
        <v>73</v>
      </c>
      <c r="O21" s="262">
        <v>62</v>
      </c>
      <c r="P21" s="262">
        <v>32</v>
      </c>
      <c r="Q21" s="262">
        <v>21</v>
      </c>
      <c r="R21" s="262">
        <v>28</v>
      </c>
      <c r="S21" s="262">
        <v>19</v>
      </c>
      <c r="T21" s="262">
        <v>44</v>
      </c>
      <c r="U21" s="262">
        <v>19</v>
      </c>
      <c r="V21" s="262">
        <v>27</v>
      </c>
      <c r="W21" s="262">
        <v>28</v>
      </c>
      <c r="X21" s="262">
        <v>30</v>
      </c>
      <c r="Y21" s="262">
        <v>32</v>
      </c>
    </row>
    <row r="22" spans="1:25" ht="18" customHeight="1">
      <c r="A22" s="117" t="s">
        <v>151</v>
      </c>
      <c r="B22" s="246">
        <v>191</v>
      </c>
      <c r="C22" s="246">
        <v>208</v>
      </c>
      <c r="D22" s="246">
        <v>185</v>
      </c>
      <c r="E22" s="246">
        <v>181</v>
      </c>
      <c r="F22" s="246">
        <f>SUM(N22:Y22)</f>
        <v>208</v>
      </c>
      <c r="G22" s="277">
        <f t="shared" si="1"/>
        <v>18.74202727897164</v>
      </c>
      <c r="H22" s="277">
        <f>C22/10.319</f>
        <v>20.15699195658494</v>
      </c>
      <c r="I22" s="277">
        <f>D22/10.461</f>
        <v>17.684733773061847</v>
      </c>
      <c r="J22" s="277">
        <f>E22/10.664</f>
        <v>16.97299324831208</v>
      </c>
      <c r="K22" s="277">
        <f>F22/10.784</f>
        <v>19.287833827893174</v>
      </c>
      <c r="L22" s="8"/>
      <c r="M22" s="117" t="s">
        <v>151</v>
      </c>
      <c r="N22" s="270">
        <v>24</v>
      </c>
      <c r="O22" s="262">
        <v>19</v>
      </c>
      <c r="P22" s="262">
        <v>25</v>
      </c>
      <c r="Q22" s="262">
        <v>18</v>
      </c>
      <c r="R22" s="262">
        <v>16</v>
      </c>
      <c r="S22" s="262">
        <v>14</v>
      </c>
      <c r="T22" s="262">
        <v>18</v>
      </c>
      <c r="U22" s="262">
        <v>10</v>
      </c>
      <c r="V22" s="262">
        <v>17</v>
      </c>
      <c r="W22" s="262">
        <v>12</v>
      </c>
      <c r="X22" s="262">
        <v>15</v>
      </c>
      <c r="Y22" s="262">
        <v>20</v>
      </c>
    </row>
    <row r="23" spans="1:25" ht="18" customHeight="1">
      <c r="A23" s="117" t="s">
        <v>150</v>
      </c>
      <c r="B23" s="246">
        <v>162</v>
      </c>
      <c r="C23" s="246">
        <v>187</v>
      </c>
      <c r="D23" s="246">
        <v>179</v>
      </c>
      <c r="E23" s="246">
        <v>175</v>
      </c>
      <c r="F23" s="246">
        <f>SUM(N23:Y23)</f>
        <v>166</v>
      </c>
      <c r="G23" s="277">
        <f t="shared" si="1"/>
        <v>15.896379158080657</v>
      </c>
      <c r="H23" s="277">
        <f>C23/10.319</f>
        <v>18.121911037891266</v>
      </c>
      <c r="I23" s="277">
        <f>D23/10.461</f>
        <v>17.111174839881464</v>
      </c>
      <c r="J23" s="277">
        <f>E23/10.664</f>
        <v>16.41035258814704</v>
      </c>
      <c r="K23" s="277">
        <f>F23/10.784</f>
        <v>15.393175074183976</v>
      </c>
      <c r="L23" s="8"/>
      <c r="M23" s="117" t="s">
        <v>150</v>
      </c>
      <c r="N23" s="270">
        <v>12</v>
      </c>
      <c r="O23" s="262">
        <v>18</v>
      </c>
      <c r="P23" s="262">
        <v>13</v>
      </c>
      <c r="Q23" s="262">
        <v>16</v>
      </c>
      <c r="R23" s="262">
        <v>15</v>
      </c>
      <c r="S23" s="262">
        <v>7</v>
      </c>
      <c r="T23" s="262">
        <v>11</v>
      </c>
      <c r="U23" s="262">
        <v>14</v>
      </c>
      <c r="V23" s="262">
        <v>10</v>
      </c>
      <c r="W23" s="262">
        <v>9</v>
      </c>
      <c r="X23" s="262">
        <v>20</v>
      </c>
      <c r="Y23" s="262">
        <v>21</v>
      </c>
    </row>
    <row r="24" spans="1:25" ht="18" customHeight="1">
      <c r="A24" s="117" t="s">
        <v>153</v>
      </c>
      <c r="B24" s="246">
        <v>131</v>
      </c>
      <c r="C24" s="246">
        <v>133</v>
      </c>
      <c r="D24" s="246">
        <v>131</v>
      </c>
      <c r="E24" s="246">
        <v>115</v>
      </c>
      <c r="F24" s="246">
        <f>SUM(N24:Y24)</f>
        <v>86</v>
      </c>
      <c r="G24" s="277">
        <f t="shared" si="1"/>
        <v>12.85447944264547</v>
      </c>
      <c r="H24" s="277">
        <f>C24/10.319</f>
        <v>12.888845818393253</v>
      </c>
      <c r="I24" s="277">
        <f>D24/10.461</f>
        <v>12.52270337443839</v>
      </c>
      <c r="J24" s="277">
        <f>E24/10.664</f>
        <v>10.783945986496624</v>
      </c>
      <c r="K24" s="277">
        <f>F24/10.784</f>
        <v>7.974777448071216</v>
      </c>
      <c r="L24" s="8"/>
      <c r="M24" s="117" t="s">
        <v>153</v>
      </c>
      <c r="N24" s="270">
        <v>19</v>
      </c>
      <c r="O24" s="262">
        <v>7</v>
      </c>
      <c r="P24" s="262">
        <v>3</v>
      </c>
      <c r="Q24" s="262">
        <v>7</v>
      </c>
      <c r="R24" s="262">
        <v>6</v>
      </c>
      <c r="S24" s="262">
        <v>9</v>
      </c>
      <c r="T24" s="262">
        <v>7</v>
      </c>
      <c r="U24" s="262">
        <v>1</v>
      </c>
      <c r="V24" s="262">
        <v>4</v>
      </c>
      <c r="W24" s="262">
        <v>8</v>
      </c>
      <c r="X24" s="262">
        <v>6</v>
      </c>
      <c r="Y24" s="262">
        <v>9</v>
      </c>
    </row>
    <row r="25" spans="1:25" ht="18" customHeight="1">
      <c r="A25" s="131" t="s">
        <v>107</v>
      </c>
      <c r="B25" s="246">
        <v>120</v>
      </c>
      <c r="C25" s="246">
        <v>129</v>
      </c>
      <c r="D25" s="246">
        <v>124</v>
      </c>
      <c r="E25" s="246">
        <v>133</v>
      </c>
      <c r="F25" s="246">
        <f>SUM(N25:Y25)</f>
        <v>107</v>
      </c>
      <c r="G25" s="277">
        <f t="shared" si="1"/>
        <v>11.77509567265234</v>
      </c>
      <c r="H25" s="277">
        <f>C25/10.319</f>
        <v>12.501211357689698</v>
      </c>
      <c r="I25" s="277">
        <f>D25/10.461</f>
        <v>11.853551285727942</v>
      </c>
      <c r="J25" s="277">
        <f>E25/10.664</f>
        <v>12.471867966991748</v>
      </c>
      <c r="K25" s="277">
        <f>F25/10.784</f>
        <v>9.922106824925816</v>
      </c>
      <c r="L25" s="8"/>
      <c r="M25" s="131" t="s">
        <v>107</v>
      </c>
      <c r="N25" s="270">
        <v>16</v>
      </c>
      <c r="O25" s="262">
        <v>7</v>
      </c>
      <c r="P25" s="262">
        <v>9</v>
      </c>
      <c r="Q25" s="262">
        <v>13</v>
      </c>
      <c r="R25" s="262">
        <v>4</v>
      </c>
      <c r="S25" s="262">
        <v>8</v>
      </c>
      <c r="T25" s="262">
        <v>8</v>
      </c>
      <c r="U25" s="262">
        <v>4</v>
      </c>
      <c r="V25" s="262">
        <v>14</v>
      </c>
      <c r="W25" s="262">
        <v>5</v>
      </c>
      <c r="X25" s="262">
        <v>8</v>
      </c>
      <c r="Y25" s="262">
        <v>11</v>
      </c>
    </row>
    <row r="26" spans="1:25" ht="18" customHeight="1">
      <c r="A26" s="117"/>
      <c r="B26" s="246"/>
      <c r="C26" s="246"/>
      <c r="D26" s="246"/>
      <c r="E26" s="246"/>
      <c r="F26" s="246"/>
      <c r="G26" s="278"/>
      <c r="H26" s="278"/>
      <c r="I26" s="277"/>
      <c r="J26" s="277"/>
      <c r="K26" s="277"/>
      <c r="L26" s="8"/>
      <c r="M26" s="117"/>
      <c r="N26" s="270"/>
      <c r="O26" s="262"/>
      <c r="P26" s="262"/>
      <c r="Q26" s="262"/>
      <c r="R26" s="262"/>
      <c r="S26" s="262"/>
      <c r="T26" s="262"/>
      <c r="U26" s="262"/>
      <c r="V26" s="262"/>
      <c r="W26" s="262"/>
      <c r="X26" s="262"/>
      <c r="Y26" s="262"/>
    </row>
    <row r="27" spans="1:25" ht="18" customHeight="1">
      <c r="A27" s="117" t="s">
        <v>220</v>
      </c>
      <c r="B27" s="246">
        <v>102</v>
      </c>
      <c r="C27" s="246">
        <v>110</v>
      </c>
      <c r="D27" s="246">
        <v>110</v>
      </c>
      <c r="E27" s="246">
        <v>108</v>
      </c>
      <c r="F27" s="246">
        <f>SUM(N27:Y27)</f>
        <v>109</v>
      </c>
      <c r="G27" s="277">
        <f t="shared" si="1"/>
        <v>10.008831321754489</v>
      </c>
      <c r="H27" s="277">
        <f>C27/10.319</f>
        <v>10.659947669347805</v>
      </c>
      <c r="I27" s="277">
        <f>D27/10.461</f>
        <v>10.515247108307046</v>
      </c>
      <c r="J27" s="277">
        <f>E27/10.664</f>
        <v>10.127531882970743</v>
      </c>
      <c r="K27" s="277">
        <f>F27/10.784</f>
        <v>10.107566765578634</v>
      </c>
      <c r="L27" s="8"/>
      <c r="M27" s="117" t="s">
        <v>220</v>
      </c>
      <c r="N27" s="270">
        <v>10</v>
      </c>
      <c r="O27" s="262">
        <v>11</v>
      </c>
      <c r="P27" s="262">
        <v>8</v>
      </c>
      <c r="Q27" s="262">
        <v>10</v>
      </c>
      <c r="R27" s="262">
        <v>7</v>
      </c>
      <c r="S27" s="262">
        <v>15</v>
      </c>
      <c r="T27" s="262">
        <v>6</v>
      </c>
      <c r="U27" s="262">
        <v>11</v>
      </c>
      <c r="V27" s="262">
        <v>7</v>
      </c>
      <c r="W27" s="262">
        <v>7</v>
      </c>
      <c r="X27" s="262">
        <v>9</v>
      </c>
      <c r="Y27" s="262">
        <v>8</v>
      </c>
    </row>
    <row r="28" spans="1:25" ht="18" customHeight="1">
      <c r="A28" s="117" t="s">
        <v>108</v>
      </c>
      <c r="B28" s="246">
        <v>99</v>
      </c>
      <c r="C28" s="246">
        <v>96</v>
      </c>
      <c r="D28" s="246">
        <v>67</v>
      </c>
      <c r="E28" s="246">
        <v>72</v>
      </c>
      <c r="F28" s="246">
        <f>SUM(N28:Y28)</f>
        <v>58</v>
      </c>
      <c r="G28" s="277">
        <f t="shared" si="1"/>
        <v>9.71445392993818</v>
      </c>
      <c r="H28" s="277">
        <f>C28/10.319</f>
        <v>9.303227056885357</v>
      </c>
      <c r="I28" s="277">
        <f>D28/10.461</f>
        <v>6.404741420514291</v>
      </c>
      <c r="J28" s="277">
        <f>E28/10.664</f>
        <v>6.751687921980495</v>
      </c>
      <c r="K28" s="277">
        <f>F28/10.784</f>
        <v>5.37833827893175</v>
      </c>
      <c r="L28" s="8"/>
      <c r="M28" s="117" t="s">
        <v>108</v>
      </c>
      <c r="N28" s="270">
        <v>6</v>
      </c>
      <c r="O28" s="262">
        <v>8</v>
      </c>
      <c r="P28" s="262">
        <v>11</v>
      </c>
      <c r="Q28" s="262">
        <v>3</v>
      </c>
      <c r="R28" s="262">
        <v>4</v>
      </c>
      <c r="S28" s="262">
        <v>1</v>
      </c>
      <c r="T28" s="262">
        <v>6</v>
      </c>
      <c r="U28" s="262">
        <v>2</v>
      </c>
      <c r="V28" s="262">
        <v>4</v>
      </c>
      <c r="W28" s="262">
        <v>2</v>
      </c>
      <c r="X28" s="262">
        <v>6</v>
      </c>
      <c r="Y28" s="262">
        <v>5</v>
      </c>
    </row>
    <row r="29" spans="1:25" ht="18" customHeight="1">
      <c r="A29" s="117" t="s">
        <v>109</v>
      </c>
      <c r="B29" s="246">
        <v>97</v>
      </c>
      <c r="C29" s="246">
        <v>97</v>
      </c>
      <c r="D29" s="246">
        <v>105</v>
      </c>
      <c r="E29" s="246">
        <v>80</v>
      </c>
      <c r="F29" s="246">
        <f>SUM(N29:Y29)</f>
        <v>66</v>
      </c>
      <c r="G29" s="277">
        <f t="shared" si="1"/>
        <v>9.518202335393974</v>
      </c>
      <c r="H29" s="277">
        <f>C29/10.319</f>
        <v>9.400135672061246</v>
      </c>
      <c r="I29" s="277">
        <f>D29/10.461</f>
        <v>10.037281330656725</v>
      </c>
      <c r="J29" s="277">
        <f>E29/10.664</f>
        <v>7.501875468867217</v>
      </c>
      <c r="K29" s="277">
        <f>F29/10.784</f>
        <v>6.120178041543026</v>
      </c>
      <c r="L29" s="8"/>
      <c r="M29" s="117" t="s">
        <v>109</v>
      </c>
      <c r="N29" s="270">
        <v>5</v>
      </c>
      <c r="O29" s="262">
        <v>6</v>
      </c>
      <c r="P29" s="262">
        <v>8</v>
      </c>
      <c r="Q29" s="262">
        <v>5</v>
      </c>
      <c r="R29" s="262">
        <v>4</v>
      </c>
      <c r="S29" s="262">
        <v>4</v>
      </c>
      <c r="T29" s="262">
        <v>4</v>
      </c>
      <c r="U29" s="262">
        <v>8</v>
      </c>
      <c r="V29" s="262">
        <v>3</v>
      </c>
      <c r="W29" s="262">
        <v>10</v>
      </c>
      <c r="X29" s="262">
        <v>6</v>
      </c>
      <c r="Y29" s="262">
        <v>3</v>
      </c>
    </row>
    <row r="30" spans="1:25" ht="18" customHeight="1">
      <c r="A30" s="132" t="s">
        <v>221</v>
      </c>
      <c r="B30" s="246">
        <v>88</v>
      </c>
      <c r="C30" s="246">
        <v>75</v>
      </c>
      <c r="D30" s="246">
        <v>65</v>
      </c>
      <c r="E30" s="246">
        <v>83</v>
      </c>
      <c r="F30" s="246">
        <f>SUM(N30:Y30)</f>
        <v>55</v>
      </c>
      <c r="G30" s="277">
        <f t="shared" si="1"/>
        <v>8.635070159945048</v>
      </c>
      <c r="H30" s="277">
        <f>C30/10.319</f>
        <v>7.2681461381916845</v>
      </c>
      <c r="I30" s="277">
        <f>D30/10.461</f>
        <v>6.213555109454163</v>
      </c>
      <c r="J30" s="277">
        <f>E30/10.664</f>
        <v>7.783195798949738</v>
      </c>
      <c r="K30" s="277">
        <f>F30/10.784</f>
        <v>5.100148367952522</v>
      </c>
      <c r="L30" s="8"/>
      <c r="M30" s="132" t="s">
        <v>221</v>
      </c>
      <c r="N30" s="270">
        <v>4</v>
      </c>
      <c r="O30" s="262">
        <v>3</v>
      </c>
      <c r="P30" s="262">
        <v>9</v>
      </c>
      <c r="Q30" s="262">
        <v>7</v>
      </c>
      <c r="R30" s="262">
        <v>2</v>
      </c>
      <c r="S30" s="262">
        <v>4</v>
      </c>
      <c r="T30" s="262">
        <v>4</v>
      </c>
      <c r="U30" s="262">
        <v>3</v>
      </c>
      <c r="V30" s="262">
        <v>4</v>
      </c>
      <c r="W30" s="262">
        <v>3</v>
      </c>
      <c r="X30" s="262">
        <v>7</v>
      </c>
      <c r="Y30" s="262">
        <v>5</v>
      </c>
    </row>
    <row r="31" spans="1:25" ht="18" customHeight="1">
      <c r="A31" s="117" t="s">
        <v>152</v>
      </c>
      <c r="B31" s="246">
        <v>73</v>
      </c>
      <c r="C31" s="246">
        <v>50</v>
      </c>
      <c r="D31" s="246">
        <v>72</v>
      </c>
      <c r="E31" s="246">
        <v>65</v>
      </c>
      <c r="F31" s="246">
        <f>SUM(N31:Y31)</f>
        <v>54</v>
      </c>
      <c r="G31" s="277">
        <f t="shared" si="1"/>
        <v>7.163183200863506</v>
      </c>
      <c r="H31" s="277">
        <f>C31/10.319</f>
        <v>4.845430758794456</v>
      </c>
      <c r="I31" s="277">
        <f>D31/10.461</f>
        <v>6.882707198164611</v>
      </c>
      <c r="J31" s="277">
        <f>E31/10.664</f>
        <v>6.095273818454614</v>
      </c>
      <c r="K31" s="277">
        <f>F31/10.784</f>
        <v>5.007418397626113</v>
      </c>
      <c r="L31" s="8"/>
      <c r="M31" s="117" t="s">
        <v>152</v>
      </c>
      <c r="N31" s="270">
        <v>11</v>
      </c>
      <c r="O31" s="262">
        <v>4</v>
      </c>
      <c r="P31" s="262">
        <v>5</v>
      </c>
      <c r="Q31" s="262">
        <v>4</v>
      </c>
      <c r="R31" s="262">
        <v>4</v>
      </c>
      <c r="S31" s="262">
        <v>1</v>
      </c>
      <c r="T31" s="262">
        <v>4</v>
      </c>
      <c r="U31" s="262">
        <v>2</v>
      </c>
      <c r="V31" s="262">
        <v>3</v>
      </c>
      <c r="W31" s="262">
        <v>5</v>
      </c>
      <c r="X31" s="262">
        <v>6</v>
      </c>
      <c r="Y31" s="262">
        <v>5</v>
      </c>
    </row>
    <row r="32" spans="1:25" ht="18" customHeight="1">
      <c r="A32" s="117"/>
      <c r="B32" s="246"/>
      <c r="C32" s="246"/>
      <c r="D32" s="246"/>
      <c r="E32" s="246"/>
      <c r="F32" s="246"/>
      <c r="G32" s="279"/>
      <c r="H32" s="279"/>
      <c r="I32" s="277"/>
      <c r="J32" s="277"/>
      <c r="K32" s="277"/>
      <c r="L32" s="8"/>
      <c r="M32" s="117"/>
      <c r="N32" s="270"/>
      <c r="O32" s="262"/>
      <c r="P32" s="262"/>
      <c r="Q32" s="262"/>
      <c r="R32" s="262"/>
      <c r="S32" s="262"/>
      <c r="T32" s="262"/>
      <c r="U32" s="262"/>
      <c r="V32" s="262"/>
      <c r="W32" s="262"/>
      <c r="X32" s="262"/>
      <c r="Y32" s="262"/>
    </row>
    <row r="33" spans="1:25" ht="18" customHeight="1">
      <c r="A33" s="117" t="s">
        <v>222</v>
      </c>
      <c r="B33" s="246">
        <v>68</v>
      </c>
      <c r="C33" s="246">
        <v>68</v>
      </c>
      <c r="D33" s="246">
        <v>78</v>
      </c>
      <c r="E33" s="246">
        <v>67</v>
      </c>
      <c r="F33" s="246">
        <f>SUM(N33:Y33)</f>
        <v>74</v>
      </c>
      <c r="G33" s="277">
        <f t="shared" si="1"/>
        <v>6.672554214502992</v>
      </c>
      <c r="H33" s="277">
        <f>C33/10.319</f>
        <v>6.5897858319604605</v>
      </c>
      <c r="I33" s="277">
        <f>D33/10.461</f>
        <v>7.456266131344996</v>
      </c>
      <c r="J33" s="277">
        <f>E33/10.664</f>
        <v>6.282820705176294</v>
      </c>
      <c r="K33" s="277">
        <f>F33/10.784</f>
        <v>6.862017804154302</v>
      </c>
      <c r="L33" s="8"/>
      <c r="M33" s="117" t="s">
        <v>222</v>
      </c>
      <c r="N33" s="270">
        <v>10</v>
      </c>
      <c r="O33" s="262">
        <v>4</v>
      </c>
      <c r="P33" s="262">
        <v>4</v>
      </c>
      <c r="Q33" s="262">
        <v>7</v>
      </c>
      <c r="R33" s="262">
        <v>11</v>
      </c>
      <c r="S33" s="262">
        <v>5</v>
      </c>
      <c r="T33" s="262">
        <v>5</v>
      </c>
      <c r="U33" s="262">
        <v>7</v>
      </c>
      <c r="V33" s="262">
        <v>5</v>
      </c>
      <c r="W33" s="262">
        <v>5</v>
      </c>
      <c r="X33" s="262">
        <v>3</v>
      </c>
      <c r="Y33" s="262">
        <v>8</v>
      </c>
    </row>
    <row r="34" spans="1:25" ht="18" customHeight="1">
      <c r="A34" s="117" t="s">
        <v>110</v>
      </c>
      <c r="B34" s="246">
        <v>60</v>
      </c>
      <c r="C34" s="246">
        <v>45</v>
      </c>
      <c r="D34" s="246">
        <v>62</v>
      </c>
      <c r="E34" s="246">
        <v>47</v>
      </c>
      <c r="F34" s="246">
        <f>SUM(N34:Y34)</f>
        <v>46</v>
      </c>
      <c r="G34" s="277">
        <f t="shared" si="1"/>
        <v>5.88754783632617</v>
      </c>
      <c r="H34" s="277">
        <f>C34/10.319</f>
        <v>4.360887682915011</v>
      </c>
      <c r="I34" s="277">
        <f>D34/10.461</f>
        <v>5.926775642863971</v>
      </c>
      <c r="J34" s="277">
        <f>E34/10.664</f>
        <v>4.40735183795949</v>
      </c>
      <c r="K34" s="277">
        <f>F34/10.784</f>
        <v>4.265578635014837</v>
      </c>
      <c r="L34" s="8"/>
      <c r="M34" s="117" t="s">
        <v>110</v>
      </c>
      <c r="N34" s="270">
        <v>5</v>
      </c>
      <c r="O34" s="262">
        <v>2</v>
      </c>
      <c r="P34" s="262">
        <v>6</v>
      </c>
      <c r="Q34" s="262">
        <v>6</v>
      </c>
      <c r="R34" s="262">
        <v>4</v>
      </c>
      <c r="S34" s="262">
        <v>4</v>
      </c>
      <c r="T34" s="262">
        <v>5</v>
      </c>
      <c r="U34" s="262">
        <v>2</v>
      </c>
      <c r="V34" s="262">
        <v>3</v>
      </c>
      <c r="W34" s="262">
        <v>2</v>
      </c>
      <c r="X34" s="262">
        <v>3</v>
      </c>
      <c r="Y34" s="262">
        <v>4</v>
      </c>
    </row>
    <row r="35" spans="1:25" ht="18" customHeight="1">
      <c r="A35" s="117" t="s">
        <v>111</v>
      </c>
      <c r="B35" s="246">
        <v>56</v>
      </c>
      <c r="C35" s="246">
        <v>72</v>
      </c>
      <c r="D35" s="246">
        <v>62</v>
      </c>
      <c r="E35" s="246">
        <v>72</v>
      </c>
      <c r="F35" s="246">
        <f>SUM(N35:Y35)</f>
        <v>73</v>
      </c>
      <c r="G35" s="277">
        <f t="shared" si="1"/>
        <v>5.4950446472377585</v>
      </c>
      <c r="H35" s="277">
        <f>C35/10.319</f>
        <v>6.977420292664017</v>
      </c>
      <c r="I35" s="277">
        <f>D35/10.461</f>
        <v>5.926775642863971</v>
      </c>
      <c r="J35" s="277">
        <f>E35/10.664</f>
        <v>6.751687921980495</v>
      </c>
      <c r="K35" s="277">
        <f>F35/10.784</f>
        <v>6.769287833827892</v>
      </c>
      <c r="L35" s="8"/>
      <c r="M35" s="117" t="s">
        <v>111</v>
      </c>
      <c r="N35" s="270">
        <v>6</v>
      </c>
      <c r="O35" s="262">
        <v>6</v>
      </c>
      <c r="P35" s="262">
        <v>5</v>
      </c>
      <c r="Q35" s="262">
        <v>11</v>
      </c>
      <c r="R35" s="262">
        <v>5</v>
      </c>
      <c r="S35" s="262">
        <v>8</v>
      </c>
      <c r="T35" s="262">
        <v>5</v>
      </c>
      <c r="U35" s="262">
        <v>1</v>
      </c>
      <c r="V35" s="262">
        <v>9</v>
      </c>
      <c r="W35" s="262">
        <v>7</v>
      </c>
      <c r="X35" s="262">
        <v>5</v>
      </c>
      <c r="Y35" s="262">
        <v>5</v>
      </c>
    </row>
    <row r="36" spans="1:25" ht="18" customHeight="1">
      <c r="A36" s="282" t="s">
        <v>459</v>
      </c>
      <c r="B36" s="246">
        <v>52</v>
      </c>
      <c r="C36" s="246">
        <v>44</v>
      </c>
      <c r="D36" s="246">
        <v>46</v>
      </c>
      <c r="E36" s="246">
        <v>43</v>
      </c>
      <c r="F36" s="246">
        <f>SUM(N36:Y36)</f>
        <v>33</v>
      </c>
      <c r="G36" s="277">
        <f t="shared" si="1"/>
        <v>5.102541458149347</v>
      </c>
      <c r="H36" s="277">
        <f>C36/10.319</f>
        <v>4.263979067739122</v>
      </c>
      <c r="I36" s="277">
        <f>D36/10.461</f>
        <v>4.397285154382946</v>
      </c>
      <c r="J36" s="277">
        <f>E36/10.664</f>
        <v>4.032258064516129</v>
      </c>
      <c r="K36" s="277">
        <f>F36/10.784</f>
        <v>3.060089020771513</v>
      </c>
      <c r="L36" s="8"/>
      <c r="M36" s="282" t="s">
        <v>459</v>
      </c>
      <c r="N36" s="270">
        <v>5</v>
      </c>
      <c r="O36" s="262">
        <v>4</v>
      </c>
      <c r="P36" s="262">
        <v>3</v>
      </c>
      <c r="Q36" s="262">
        <v>2</v>
      </c>
      <c r="R36" s="262">
        <v>2</v>
      </c>
      <c r="S36" s="262">
        <v>1</v>
      </c>
      <c r="T36" s="262">
        <v>3</v>
      </c>
      <c r="U36" s="262">
        <v>4</v>
      </c>
      <c r="V36" s="262">
        <v>4</v>
      </c>
      <c r="W36" s="262">
        <v>3</v>
      </c>
      <c r="X36" s="262">
        <v>1</v>
      </c>
      <c r="Y36" s="262">
        <v>1</v>
      </c>
    </row>
    <row r="37" spans="1:25" ht="18" customHeight="1">
      <c r="A37" s="117" t="s">
        <v>223</v>
      </c>
      <c r="B37" s="246">
        <v>43</v>
      </c>
      <c r="C37" s="246">
        <v>35</v>
      </c>
      <c r="D37" s="246">
        <v>27</v>
      </c>
      <c r="E37" s="246">
        <v>22</v>
      </c>
      <c r="F37" s="246">
        <f>SUM(N37:Y37)</f>
        <v>29</v>
      </c>
      <c r="G37" s="277">
        <f t="shared" si="1"/>
        <v>4.219409282700422</v>
      </c>
      <c r="H37" s="277">
        <f>C37/10.319</f>
        <v>3.3918015311561196</v>
      </c>
      <c r="I37" s="277">
        <f>D37/10.461</f>
        <v>2.581015199311729</v>
      </c>
      <c r="J37" s="277">
        <f>E37/10.664</f>
        <v>2.0630157539384846</v>
      </c>
      <c r="K37" s="277">
        <f>F37/10.784</f>
        <v>2.689169139465875</v>
      </c>
      <c r="L37" s="8"/>
      <c r="M37" s="117" t="s">
        <v>223</v>
      </c>
      <c r="N37" s="270">
        <v>4</v>
      </c>
      <c r="O37" s="262">
        <v>1</v>
      </c>
      <c r="P37" s="262">
        <v>3</v>
      </c>
      <c r="Q37" s="262">
        <v>3</v>
      </c>
      <c r="R37" s="262">
        <v>3</v>
      </c>
      <c r="S37" s="262">
        <v>3</v>
      </c>
      <c r="T37" s="262">
        <v>1</v>
      </c>
      <c r="U37" s="262">
        <v>1</v>
      </c>
      <c r="V37" s="262">
        <v>3</v>
      </c>
      <c r="W37" s="262">
        <v>2</v>
      </c>
      <c r="X37" s="262">
        <v>4</v>
      </c>
      <c r="Y37" s="262">
        <v>1</v>
      </c>
    </row>
    <row r="38" spans="1:25" ht="18" customHeight="1">
      <c r="A38" s="117"/>
      <c r="B38" s="246"/>
      <c r="C38" s="246"/>
      <c r="D38" s="246"/>
      <c r="E38" s="246"/>
      <c r="F38" s="246"/>
      <c r="G38" s="277"/>
      <c r="H38" s="277"/>
      <c r="I38" s="277"/>
      <c r="J38" s="277"/>
      <c r="K38" s="277"/>
      <c r="L38" s="8"/>
      <c r="M38" s="117"/>
      <c r="N38" s="270"/>
      <c r="O38" s="262"/>
      <c r="P38" s="262"/>
      <c r="Q38" s="262"/>
      <c r="R38" s="262"/>
      <c r="S38" s="262"/>
      <c r="T38" s="262"/>
      <c r="U38" s="262"/>
      <c r="V38" s="262"/>
      <c r="W38" s="262"/>
      <c r="X38" s="262"/>
      <c r="Y38" s="262"/>
    </row>
    <row r="39" spans="1:25" ht="18" customHeight="1">
      <c r="A39" s="282" t="s">
        <v>144</v>
      </c>
      <c r="B39" s="246">
        <v>30</v>
      </c>
      <c r="C39" s="246">
        <v>43</v>
      </c>
      <c r="D39" s="246">
        <v>31</v>
      </c>
      <c r="E39" s="246">
        <v>50</v>
      </c>
      <c r="F39" s="246">
        <f>SUM(N39:Y39)</f>
        <v>32</v>
      </c>
      <c r="G39" s="277">
        <f t="shared" si="1"/>
        <v>2.943773918163085</v>
      </c>
      <c r="H39" s="277">
        <f>C39/10.319</f>
        <v>4.167070452563233</v>
      </c>
      <c r="I39" s="277">
        <f>D39/10.461</f>
        <v>2.9633878214319855</v>
      </c>
      <c r="J39" s="277">
        <f>E39/10.664</f>
        <v>4.688672168042011</v>
      </c>
      <c r="K39" s="277">
        <f>F39/10.784</f>
        <v>2.9673590504451037</v>
      </c>
      <c r="L39" s="8"/>
      <c r="M39" s="117" t="s">
        <v>144</v>
      </c>
      <c r="N39" s="270">
        <v>3</v>
      </c>
      <c r="O39" s="262">
        <v>3</v>
      </c>
      <c r="P39" s="262">
        <v>3</v>
      </c>
      <c r="Q39" s="262">
        <v>3</v>
      </c>
      <c r="R39" s="262">
        <v>5</v>
      </c>
      <c r="S39" s="262" t="s">
        <v>396</v>
      </c>
      <c r="T39" s="262">
        <v>3</v>
      </c>
      <c r="U39" s="262">
        <v>5</v>
      </c>
      <c r="V39" s="262">
        <v>2</v>
      </c>
      <c r="W39" s="262">
        <v>2</v>
      </c>
      <c r="X39" s="262">
        <v>1</v>
      </c>
      <c r="Y39" s="262">
        <v>2</v>
      </c>
    </row>
    <row r="40" spans="1:25" ht="18" customHeight="1">
      <c r="A40" s="117" t="s">
        <v>112</v>
      </c>
      <c r="B40" s="246">
        <v>26</v>
      </c>
      <c r="C40" s="246">
        <v>25</v>
      </c>
      <c r="D40" s="246">
        <v>21</v>
      </c>
      <c r="E40" s="246">
        <v>22</v>
      </c>
      <c r="F40" s="246">
        <f>SUM(N40:Y40)</f>
        <v>25</v>
      </c>
      <c r="G40" s="277">
        <f t="shared" si="1"/>
        <v>2.5512707290746737</v>
      </c>
      <c r="H40" s="277">
        <f>C40/10.319</f>
        <v>2.422715379397228</v>
      </c>
      <c r="I40" s="277">
        <f>D40/10.461</f>
        <v>2.007456266131345</v>
      </c>
      <c r="J40" s="277">
        <f>E40/10.664</f>
        <v>2.0630157539384846</v>
      </c>
      <c r="K40" s="277">
        <f>F40/10.784</f>
        <v>2.3182492581602374</v>
      </c>
      <c r="L40" s="8"/>
      <c r="M40" s="117" t="s">
        <v>112</v>
      </c>
      <c r="N40" s="270">
        <v>1</v>
      </c>
      <c r="O40" s="262">
        <v>4</v>
      </c>
      <c r="P40" s="262">
        <v>1</v>
      </c>
      <c r="Q40" s="262">
        <v>2</v>
      </c>
      <c r="R40" s="262">
        <v>1</v>
      </c>
      <c r="S40" s="262">
        <v>1</v>
      </c>
      <c r="T40" s="262">
        <v>1</v>
      </c>
      <c r="U40" s="262" t="s">
        <v>396</v>
      </c>
      <c r="V40" s="262">
        <v>5</v>
      </c>
      <c r="W40" s="262">
        <v>2</v>
      </c>
      <c r="X40" s="262">
        <v>2</v>
      </c>
      <c r="Y40" s="262">
        <v>5</v>
      </c>
    </row>
    <row r="41" spans="1:25" ht="18" customHeight="1">
      <c r="A41" s="287" t="s">
        <v>224</v>
      </c>
      <c r="B41" s="246">
        <v>17</v>
      </c>
      <c r="C41" s="246">
        <v>32</v>
      </c>
      <c r="D41" s="246">
        <v>18</v>
      </c>
      <c r="E41" s="246">
        <v>20</v>
      </c>
      <c r="F41" s="246">
        <f>SUM(N41:Y41)</f>
        <v>24</v>
      </c>
      <c r="G41" s="277">
        <f t="shared" si="1"/>
        <v>1.668138553625748</v>
      </c>
      <c r="H41" s="277">
        <f>C41/10.319</f>
        <v>3.101075685628452</v>
      </c>
      <c r="I41" s="277">
        <f>D41/10.461</f>
        <v>1.7206767995411527</v>
      </c>
      <c r="J41" s="277">
        <f>E41/10.664</f>
        <v>1.8754688672168043</v>
      </c>
      <c r="K41" s="277">
        <f>F41/10.784</f>
        <v>2.2255192878338277</v>
      </c>
      <c r="L41" s="8"/>
      <c r="M41" s="282" t="s">
        <v>224</v>
      </c>
      <c r="N41" s="270">
        <v>2</v>
      </c>
      <c r="O41" s="262">
        <v>2</v>
      </c>
      <c r="P41" s="262" t="s">
        <v>396</v>
      </c>
      <c r="Q41" s="262">
        <v>2</v>
      </c>
      <c r="R41" s="262">
        <v>4</v>
      </c>
      <c r="S41" s="262">
        <v>2</v>
      </c>
      <c r="T41" s="262">
        <v>5</v>
      </c>
      <c r="U41" s="262">
        <v>2</v>
      </c>
      <c r="V41" s="262">
        <v>1</v>
      </c>
      <c r="W41" s="262">
        <v>1</v>
      </c>
      <c r="X41" s="262">
        <v>2</v>
      </c>
      <c r="Y41" s="262">
        <v>1</v>
      </c>
    </row>
    <row r="42" spans="1:25" ht="18" customHeight="1">
      <c r="A42" s="131" t="s">
        <v>146</v>
      </c>
      <c r="B42" s="246">
        <v>16</v>
      </c>
      <c r="C42" s="246">
        <v>9</v>
      </c>
      <c r="D42" s="246">
        <v>8</v>
      </c>
      <c r="E42" s="246">
        <v>7</v>
      </c>
      <c r="F42" s="246">
        <f>SUM(N42:Y42)</f>
        <v>24</v>
      </c>
      <c r="G42" s="277">
        <f t="shared" si="1"/>
        <v>1.5700127563536452</v>
      </c>
      <c r="H42" s="277">
        <f>C42/10.319</f>
        <v>0.8721775365830021</v>
      </c>
      <c r="I42" s="277">
        <f>D42/10.461</f>
        <v>0.7647452442405124</v>
      </c>
      <c r="J42" s="277">
        <f>E42/10.664</f>
        <v>0.6564141035258815</v>
      </c>
      <c r="K42" s="277">
        <f>F42/10.784</f>
        <v>2.2255192878338277</v>
      </c>
      <c r="L42" s="8"/>
      <c r="M42" s="131" t="s">
        <v>146</v>
      </c>
      <c r="N42" s="270">
        <v>14</v>
      </c>
      <c r="O42" s="262">
        <v>8</v>
      </c>
      <c r="P42" s="262">
        <v>1</v>
      </c>
      <c r="Q42" s="262">
        <v>1</v>
      </c>
      <c r="R42" s="262" t="s">
        <v>396</v>
      </c>
      <c r="S42" s="262" t="s">
        <v>396</v>
      </c>
      <c r="T42" s="262" t="s">
        <v>396</v>
      </c>
      <c r="U42" s="262" t="s">
        <v>396</v>
      </c>
      <c r="V42" s="262" t="s">
        <v>396</v>
      </c>
      <c r="W42" s="262" t="s">
        <v>396</v>
      </c>
      <c r="X42" s="262" t="s">
        <v>396</v>
      </c>
      <c r="Y42" s="262" t="s">
        <v>396</v>
      </c>
    </row>
    <row r="43" spans="1:25" ht="18" customHeight="1">
      <c r="A43" s="117" t="s">
        <v>113</v>
      </c>
      <c r="B43" s="246">
        <v>15</v>
      </c>
      <c r="C43" s="246">
        <v>14</v>
      </c>
      <c r="D43" s="246">
        <v>20</v>
      </c>
      <c r="E43" s="246">
        <v>15</v>
      </c>
      <c r="F43" s="246">
        <f>SUM(N43:Y43)</f>
        <v>11</v>
      </c>
      <c r="G43" s="277">
        <f t="shared" si="1"/>
        <v>1.4718869590815424</v>
      </c>
      <c r="H43" s="277">
        <f>C43/10.319</f>
        <v>1.3567206124624478</v>
      </c>
      <c r="I43" s="277">
        <f>D43/10.461</f>
        <v>1.911863110601281</v>
      </c>
      <c r="J43" s="277">
        <f>E43/10.664</f>
        <v>1.406601650412603</v>
      </c>
      <c r="K43" s="277">
        <f>F43/10.784</f>
        <v>1.0200296735905043</v>
      </c>
      <c r="L43" s="8"/>
      <c r="M43" s="117" t="s">
        <v>113</v>
      </c>
      <c r="N43" s="270">
        <v>2</v>
      </c>
      <c r="O43" s="262">
        <v>2</v>
      </c>
      <c r="P43" s="262" t="s">
        <v>396</v>
      </c>
      <c r="Q43" s="262">
        <v>1</v>
      </c>
      <c r="R43" s="262">
        <v>2</v>
      </c>
      <c r="S43" s="262" t="s">
        <v>396</v>
      </c>
      <c r="T43" s="262">
        <v>1</v>
      </c>
      <c r="U43" s="262">
        <v>1</v>
      </c>
      <c r="V43" s="262">
        <v>2</v>
      </c>
      <c r="W43" s="262" t="s">
        <v>396</v>
      </c>
      <c r="X43" s="262" t="s">
        <v>396</v>
      </c>
      <c r="Y43" s="262" t="s">
        <v>396</v>
      </c>
    </row>
    <row r="44" spans="1:25" ht="18" customHeight="1">
      <c r="A44" s="117"/>
      <c r="B44" s="246"/>
      <c r="C44" s="246"/>
      <c r="D44" s="246"/>
      <c r="E44" s="246"/>
      <c r="F44" s="246"/>
      <c r="G44" s="277"/>
      <c r="H44" s="277"/>
      <c r="I44" s="277"/>
      <c r="J44" s="277"/>
      <c r="K44" s="277"/>
      <c r="L44" s="8"/>
      <c r="M44" s="117"/>
      <c r="N44" s="270"/>
      <c r="O44" s="262"/>
      <c r="P44" s="262"/>
      <c r="Q44" s="262"/>
      <c r="R44" s="262"/>
      <c r="S44" s="262"/>
      <c r="T44" s="262"/>
      <c r="U44" s="262"/>
      <c r="V44" s="262"/>
      <c r="W44" s="262"/>
      <c r="X44" s="262"/>
      <c r="Y44" s="262"/>
    </row>
    <row r="45" spans="1:25" ht="18" customHeight="1">
      <c r="A45" s="117" t="s">
        <v>114</v>
      </c>
      <c r="B45" s="246">
        <v>15</v>
      </c>
      <c r="C45" s="246">
        <v>7</v>
      </c>
      <c r="D45" s="246">
        <v>13</v>
      </c>
      <c r="E45" s="246">
        <v>19</v>
      </c>
      <c r="F45" s="246">
        <f>SUM(N45:Y45)</f>
        <v>14</v>
      </c>
      <c r="G45" s="277">
        <f t="shared" si="1"/>
        <v>1.4718869590815424</v>
      </c>
      <c r="H45" s="277">
        <f>C45/10.319</f>
        <v>0.6783603062312239</v>
      </c>
      <c r="I45" s="277">
        <f>D45/10.461</f>
        <v>1.2427110218908326</v>
      </c>
      <c r="J45" s="277">
        <f>E45/10.664</f>
        <v>1.7816954238559641</v>
      </c>
      <c r="K45" s="277">
        <f>F45/10.784</f>
        <v>1.2982195845697329</v>
      </c>
      <c r="L45" s="8"/>
      <c r="M45" s="117" t="s">
        <v>114</v>
      </c>
      <c r="N45" s="270">
        <v>5</v>
      </c>
      <c r="O45" s="262" t="s">
        <v>396</v>
      </c>
      <c r="P45" s="262" t="s">
        <v>396</v>
      </c>
      <c r="Q45" s="262">
        <v>2</v>
      </c>
      <c r="R45" s="262" t="s">
        <v>396</v>
      </c>
      <c r="S45" s="262" t="s">
        <v>396</v>
      </c>
      <c r="T45" s="262">
        <v>1</v>
      </c>
      <c r="U45" s="262">
        <v>1</v>
      </c>
      <c r="V45" s="262">
        <v>2</v>
      </c>
      <c r="W45" s="262">
        <v>1</v>
      </c>
      <c r="X45" s="262">
        <v>2</v>
      </c>
      <c r="Y45" s="262" t="s">
        <v>396</v>
      </c>
    </row>
    <row r="46" spans="1:25" ht="18" customHeight="1">
      <c r="A46" s="117" t="s">
        <v>60</v>
      </c>
      <c r="B46" s="246">
        <v>10</v>
      </c>
      <c r="C46" s="246">
        <v>13</v>
      </c>
      <c r="D46" s="246">
        <v>8</v>
      </c>
      <c r="E46" s="246">
        <v>13</v>
      </c>
      <c r="F46" s="246">
        <f>SUM(N46:Y46)</f>
        <v>9</v>
      </c>
      <c r="G46" s="277">
        <v>1.1</v>
      </c>
      <c r="H46" s="277">
        <f>C46/10.319</f>
        <v>1.2598119972865587</v>
      </c>
      <c r="I46" s="277">
        <f>D46/10.461</f>
        <v>0.7647452442405124</v>
      </c>
      <c r="J46" s="277">
        <f>E46/10.664</f>
        <v>1.2190547636909228</v>
      </c>
      <c r="K46" s="277">
        <f>F46/10.784</f>
        <v>0.8345697329376854</v>
      </c>
      <c r="L46" s="8"/>
      <c r="M46" s="117" t="s">
        <v>60</v>
      </c>
      <c r="N46" s="270">
        <v>3</v>
      </c>
      <c r="O46" s="262" t="s">
        <v>396</v>
      </c>
      <c r="P46" s="262">
        <v>1</v>
      </c>
      <c r="Q46" s="262">
        <v>1</v>
      </c>
      <c r="R46" s="262" t="s">
        <v>396</v>
      </c>
      <c r="S46" s="262" t="s">
        <v>396</v>
      </c>
      <c r="T46" s="262">
        <v>1</v>
      </c>
      <c r="U46" s="262" t="s">
        <v>396</v>
      </c>
      <c r="V46" s="262">
        <v>1</v>
      </c>
      <c r="W46" s="262" t="s">
        <v>396</v>
      </c>
      <c r="X46" s="262">
        <v>2</v>
      </c>
      <c r="Y46" s="262" t="s">
        <v>396</v>
      </c>
    </row>
    <row r="47" spans="1:25" ht="18" customHeight="1">
      <c r="A47" s="117" t="s">
        <v>145</v>
      </c>
      <c r="B47" s="246">
        <v>9</v>
      </c>
      <c r="C47" s="246">
        <v>11</v>
      </c>
      <c r="D47" s="246">
        <v>5</v>
      </c>
      <c r="E47" s="246">
        <v>10</v>
      </c>
      <c r="F47" s="246">
        <f>SUM(N47:Y47)</f>
        <v>13</v>
      </c>
      <c r="G47" s="277">
        <f t="shared" si="1"/>
        <v>0.8831321754489254</v>
      </c>
      <c r="H47" s="277">
        <f>C47/10.319</f>
        <v>1.0659947669347805</v>
      </c>
      <c r="I47" s="277">
        <f>D47/10.461</f>
        <v>0.4779657776503202</v>
      </c>
      <c r="J47" s="277">
        <f>E47/10.664</f>
        <v>0.9377344336084021</v>
      </c>
      <c r="K47" s="277">
        <f>F47/10.784</f>
        <v>1.2054896142433233</v>
      </c>
      <c r="L47" s="8"/>
      <c r="M47" s="117" t="s">
        <v>145</v>
      </c>
      <c r="N47" s="270">
        <v>3</v>
      </c>
      <c r="O47" s="262">
        <v>2</v>
      </c>
      <c r="P47" s="262" t="s">
        <v>396</v>
      </c>
      <c r="Q47" s="262" t="s">
        <v>396</v>
      </c>
      <c r="R47" s="262">
        <v>3</v>
      </c>
      <c r="S47" s="262" t="s">
        <v>396</v>
      </c>
      <c r="T47" s="262">
        <v>2</v>
      </c>
      <c r="U47" s="262">
        <v>1</v>
      </c>
      <c r="V47" s="262" t="s">
        <v>396</v>
      </c>
      <c r="W47" s="262">
        <v>2</v>
      </c>
      <c r="X47" s="262" t="s">
        <v>396</v>
      </c>
      <c r="Y47" s="262" t="s">
        <v>396</v>
      </c>
    </row>
    <row r="48" spans="1:25" ht="18" customHeight="1">
      <c r="A48" s="117" t="s">
        <v>147</v>
      </c>
      <c r="B48" s="246">
        <v>9</v>
      </c>
      <c r="C48" s="246">
        <v>10</v>
      </c>
      <c r="D48" s="246">
        <v>3</v>
      </c>
      <c r="E48" s="246">
        <v>10</v>
      </c>
      <c r="F48" s="246">
        <f>SUM(N48:Y48)</f>
        <v>10</v>
      </c>
      <c r="G48" s="277">
        <f t="shared" si="1"/>
        <v>0.8831321754489254</v>
      </c>
      <c r="H48" s="277">
        <f>C48/10.319</f>
        <v>0.9690861517588912</v>
      </c>
      <c r="I48" s="277">
        <f>D48/10.461</f>
        <v>0.28677946659019216</v>
      </c>
      <c r="J48" s="277">
        <f>E48/10.664</f>
        <v>0.9377344336084021</v>
      </c>
      <c r="K48" s="277">
        <f>F48/10.784</f>
        <v>0.9272997032640949</v>
      </c>
      <c r="L48" s="8"/>
      <c r="M48" s="117" t="s">
        <v>147</v>
      </c>
      <c r="N48" s="270" t="s">
        <v>396</v>
      </c>
      <c r="O48" s="262">
        <v>1</v>
      </c>
      <c r="P48" s="262">
        <v>1</v>
      </c>
      <c r="Q48" s="262">
        <v>2</v>
      </c>
      <c r="R48" s="262" t="s">
        <v>396</v>
      </c>
      <c r="S48" s="262" t="s">
        <v>396</v>
      </c>
      <c r="T48" s="262">
        <v>2</v>
      </c>
      <c r="U48" s="262">
        <v>1</v>
      </c>
      <c r="V48" s="262">
        <v>1</v>
      </c>
      <c r="W48" s="262" t="s">
        <v>396</v>
      </c>
      <c r="X48" s="262">
        <v>1</v>
      </c>
      <c r="Y48" s="262">
        <v>1</v>
      </c>
    </row>
    <row r="49" spans="1:25" ht="18" customHeight="1">
      <c r="A49" s="117" t="s">
        <v>225</v>
      </c>
      <c r="B49" s="246">
        <v>7</v>
      </c>
      <c r="C49" s="246">
        <v>5</v>
      </c>
      <c r="D49" s="246">
        <v>9</v>
      </c>
      <c r="E49" s="246">
        <v>8</v>
      </c>
      <c r="F49" s="246">
        <f>SUM(N49:Y49)</f>
        <v>14</v>
      </c>
      <c r="G49" s="277">
        <f t="shared" si="1"/>
        <v>0.6868805809047198</v>
      </c>
      <c r="H49" s="277">
        <f>C49/10.319</f>
        <v>0.4845430758794456</v>
      </c>
      <c r="I49" s="277">
        <f>D49/10.461</f>
        <v>0.8603383997705764</v>
      </c>
      <c r="J49" s="277">
        <f>E49/10.664</f>
        <v>0.7501875468867217</v>
      </c>
      <c r="K49" s="277">
        <f>F49/10.784</f>
        <v>1.2982195845697329</v>
      </c>
      <c r="L49" s="8"/>
      <c r="M49" s="117" t="s">
        <v>225</v>
      </c>
      <c r="N49" s="270">
        <v>1</v>
      </c>
      <c r="O49" s="262">
        <v>1</v>
      </c>
      <c r="P49" s="262">
        <v>1</v>
      </c>
      <c r="Q49" s="262">
        <v>1</v>
      </c>
      <c r="R49" s="262">
        <v>1</v>
      </c>
      <c r="S49" s="262" t="s">
        <v>396</v>
      </c>
      <c r="T49" s="262">
        <v>3</v>
      </c>
      <c r="U49" s="262">
        <v>1</v>
      </c>
      <c r="V49" s="262">
        <v>1</v>
      </c>
      <c r="W49" s="262">
        <v>2</v>
      </c>
      <c r="X49" s="262">
        <v>1</v>
      </c>
      <c r="Y49" s="262">
        <v>1</v>
      </c>
    </row>
    <row r="50" spans="1:25" ht="18" customHeight="1">
      <c r="A50" s="117"/>
      <c r="B50" s="246"/>
      <c r="C50" s="246"/>
      <c r="D50" s="246"/>
      <c r="E50" s="246"/>
      <c r="F50" s="246"/>
      <c r="G50" s="279"/>
      <c r="H50" s="279"/>
      <c r="I50" s="277"/>
      <c r="J50" s="277"/>
      <c r="K50" s="277"/>
      <c r="L50" s="8"/>
      <c r="M50" s="117"/>
      <c r="N50" s="270"/>
      <c r="O50" s="262"/>
      <c r="P50" s="262"/>
      <c r="Q50" s="262"/>
      <c r="R50" s="262"/>
      <c r="S50" s="262"/>
      <c r="T50" s="262"/>
      <c r="U50" s="262"/>
      <c r="V50" s="262"/>
      <c r="W50" s="262"/>
      <c r="X50" s="262"/>
      <c r="Y50" s="262"/>
    </row>
    <row r="51" spans="1:25" ht="18" customHeight="1">
      <c r="A51" s="131" t="s">
        <v>226</v>
      </c>
      <c r="B51" s="246">
        <v>6</v>
      </c>
      <c r="C51" s="246">
        <v>6</v>
      </c>
      <c r="D51" s="246">
        <v>7</v>
      </c>
      <c r="E51" s="246">
        <v>9</v>
      </c>
      <c r="F51" s="246">
        <f>SUM(N51:Y51)</f>
        <v>6</v>
      </c>
      <c r="G51" s="277">
        <f t="shared" si="1"/>
        <v>0.588754783632617</v>
      </c>
      <c r="H51" s="277">
        <f>C51/10.319</f>
        <v>0.5814516910553348</v>
      </c>
      <c r="I51" s="277">
        <f>D51/10.461</f>
        <v>0.6691520887104483</v>
      </c>
      <c r="J51" s="277">
        <f>E51/10.664</f>
        <v>0.8439609902475619</v>
      </c>
      <c r="K51" s="277">
        <f>F51/10.784</f>
        <v>0.5563798219584569</v>
      </c>
      <c r="L51" s="8"/>
      <c r="M51" s="131" t="s">
        <v>226</v>
      </c>
      <c r="N51" s="270" t="s">
        <v>396</v>
      </c>
      <c r="O51" s="262" t="s">
        <v>396</v>
      </c>
      <c r="P51" s="262">
        <v>1</v>
      </c>
      <c r="Q51" s="262">
        <v>2</v>
      </c>
      <c r="R51" s="262" t="s">
        <v>396</v>
      </c>
      <c r="S51" s="262">
        <v>1</v>
      </c>
      <c r="T51" s="262">
        <v>2</v>
      </c>
      <c r="U51" s="262" t="s">
        <v>396</v>
      </c>
      <c r="V51" s="262" t="s">
        <v>396</v>
      </c>
      <c r="W51" s="262" t="s">
        <v>396</v>
      </c>
      <c r="X51" s="262" t="s">
        <v>396</v>
      </c>
      <c r="Y51" s="262" t="s">
        <v>396</v>
      </c>
    </row>
    <row r="52" spans="1:25" ht="18" customHeight="1">
      <c r="A52" s="282" t="s">
        <v>227</v>
      </c>
      <c r="B52" s="246">
        <v>5</v>
      </c>
      <c r="C52" s="246">
        <v>3</v>
      </c>
      <c r="D52" s="246">
        <v>6</v>
      </c>
      <c r="E52" s="246">
        <v>1</v>
      </c>
      <c r="F52" s="246">
        <f>SUM(N52:Y52)</f>
        <v>1</v>
      </c>
      <c r="G52" s="277">
        <f t="shared" si="1"/>
        <v>0.49062898636051416</v>
      </c>
      <c r="H52" s="277">
        <f>C52/10.319</f>
        <v>0.2907258455276674</v>
      </c>
      <c r="I52" s="277">
        <f>D52/10.461</f>
        <v>0.5735589331803843</v>
      </c>
      <c r="J52" s="277">
        <f>E52/10.664</f>
        <v>0.09377344336084022</v>
      </c>
      <c r="K52" s="277">
        <f>F52/10.784</f>
        <v>0.09272997032640949</v>
      </c>
      <c r="L52" s="8"/>
      <c r="M52" s="117" t="s">
        <v>227</v>
      </c>
      <c r="N52" s="270" t="s">
        <v>396</v>
      </c>
      <c r="O52" s="262" t="s">
        <v>396</v>
      </c>
      <c r="P52" s="262" t="s">
        <v>396</v>
      </c>
      <c r="Q52" s="262" t="s">
        <v>396</v>
      </c>
      <c r="R52" s="262" t="s">
        <v>396</v>
      </c>
      <c r="S52" s="262" t="s">
        <v>396</v>
      </c>
      <c r="T52" s="262" t="s">
        <v>396</v>
      </c>
      <c r="U52" s="262" t="s">
        <v>396</v>
      </c>
      <c r="V52" s="262" t="s">
        <v>396</v>
      </c>
      <c r="W52" s="262">
        <v>1</v>
      </c>
      <c r="X52" s="262" t="s">
        <v>396</v>
      </c>
      <c r="Y52" s="262" t="s">
        <v>396</v>
      </c>
    </row>
    <row r="53" spans="1:25" ht="18" customHeight="1">
      <c r="A53" s="117" t="s">
        <v>148</v>
      </c>
      <c r="B53" s="246">
        <v>4</v>
      </c>
      <c r="C53" s="246">
        <v>2</v>
      </c>
      <c r="D53" s="246">
        <v>3</v>
      </c>
      <c r="E53" s="246">
        <v>1</v>
      </c>
      <c r="F53" s="246">
        <f>SUM(N53:Y53)</f>
        <v>2</v>
      </c>
      <c r="G53" s="277">
        <f t="shared" si="1"/>
        <v>0.3925031890884113</v>
      </c>
      <c r="H53" s="277">
        <f>C53/10.319</f>
        <v>0.19381723035177825</v>
      </c>
      <c r="I53" s="277">
        <f>D53/10.461</f>
        <v>0.28677946659019216</v>
      </c>
      <c r="J53" s="277">
        <f>E53/10.664</f>
        <v>0.09377344336084022</v>
      </c>
      <c r="K53" s="277">
        <f>F53/10.784</f>
        <v>0.18545994065281898</v>
      </c>
      <c r="L53" s="8"/>
      <c r="M53" s="117" t="s">
        <v>148</v>
      </c>
      <c r="N53" s="270" t="s">
        <v>396</v>
      </c>
      <c r="O53" s="262" t="s">
        <v>396</v>
      </c>
      <c r="P53" s="262" t="s">
        <v>396</v>
      </c>
      <c r="Q53" s="262" t="s">
        <v>396</v>
      </c>
      <c r="R53" s="262" t="s">
        <v>396</v>
      </c>
      <c r="S53" s="262">
        <v>1</v>
      </c>
      <c r="T53" s="262">
        <v>1</v>
      </c>
      <c r="U53" s="262" t="s">
        <v>396</v>
      </c>
      <c r="V53" s="262" t="s">
        <v>396</v>
      </c>
      <c r="W53" s="262" t="s">
        <v>396</v>
      </c>
      <c r="X53" s="262" t="s">
        <v>396</v>
      </c>
      <c r="Y53" s="262" t="s">
        <v>396</v>
      </c>
    </row>
    <row r="54" spans="1:25" ht="18" customHeight="1">
      <c r="A54" s="117" t="s">
        <v>228</v>
      </c>
      <c r="B54" s="246">
        <v>4</v>
      </c>
      <c r="C54" s="246">
        <v>4</v>
      </c>
      <c r="D54" s="246">
        <v>4</v>
      </c>
      <c r="E54" s="246">
        <v>1</v>
      </c>
      <c r="F54" s="246" t="s">
        <v>396</v>
      </c>
      <c r="G54" s="277">
        <f t="shared" si="1"/>
        <v>0.3925031890884113</v>
      </c>
      <c r="H54" s="277">
        <f>C54/10.319</f>
        <v>0.3876344607035565</v>
      </c>
      <c r="I54" s="277">
        <f>D54/10.461</f>
        <v>0.3823726221202562</v>
      </c>
      <c r="J54" s="277">
        <f>E54/10.664</f>
        <v>0.09377344336084022</v>
      </c>
      <c r="K54" s="277" t="s">
        <v>396</v>
      </c>
      <c r="L54" s="8"/>
      <c r="M54" s="117" t="s">
        <v>228</v>
      </c>
      <c r="N54" s="270" t="s">
        <v>396</v>
      </c>
      <c r="O54" s="262" t="s">
        <v>396</v>
      </c>
      <c r="P54" s="262" t="s">
        <v>396</v>
      </c>
      <c r="Q54" s="262" t="s">
        <v>396</v>
      </c>
      <c r="R54" s="262" t="s">
        <v>396</v>
      </c>
      <c r="S54" s="262" t="s">
        <v>396</v>
      </c>
      <c r="T54" s="262" t="s">
        <v>396</v>
      </c>
      <c r="U54" s="262" t="s">
        <v>396</v>
      </c>
      <c r="V54" s="262" t="s">
        <v>396</v>
      </c>
      <c r="W54" s="262" t="s">
        <v>396</v>
      </c>
      <c r="X54" s="262" t="s">
        <v>396</v>
      </c>
      <c r="Y54" s="262" t="s">
        <v>396</v>
      </c>
    </row>
    <row r="55" spans="1:25" ht="18" customHeight="1">
      <c r="A55" s="117" t="s">
        <v>173</v>
      </c>
      <c r="B55" s="246">
        <v>4</v>
      </c>
      <c r="C55" s="246">
        <v>6</v>
      </c>
      <c r="D55" s="246">
        <v>6</v>
      </c>
      <c r="E55" s="246">
        <v>7</v>
      </c>
      <c r="F55" s="246">
        <f>SUM(N55:Y55)</f>
        <v>6</v>
      </c>
      <c r="G55" s="277">
        <f t="shared" si="1"/>
        <v>0.3925031890884113</v>
      </c>
      <c r="H55" s="277">
        <f>C55/10.319</f>
        <v>0.5814516910553348</v>
      </c>
      <c r="I55" s="277">
        <f>D55/10.461</f>
        <v>0.5735589331803843</v>
      </c>
      <c r="J55" s="277">
        <f>E55/10.664</f>
        <v>0.6564141035258815</v>
      </c>
      <c r="K55" s="277">
        <f>F55/10.784</f>
        <v>0.5563798219584569</v>
      </c>
      <c r="L55" s="8"/>
      <c r="M55" s="117" t="s">
        <v>173</v>
      </c>
      <c r="N55" s="270" t="s">
        <v>396</v>
      </c>
      <c r="O55" s="262">
        <v>2</v>
      </c>
      <c r="P55" s="262" t="s">
        <v>396</v>
      </c>
      <c r="Q55" s="262">
        <v>1</v>
      </c>
      <c r="R55" s="262" t="s">
        <v>396</v>
      </c>
      <c r="S55" s="262">
        <v>1</v>
      </c>
      <c r="T55" s="262">
        <v>1</v>
      </c>
      <c r="U55" s="262" t="s">
        <v>396</v>
      </c>
      <c r="V55" s="262" t="s">
        <v>396</v>
      </c>
      <c r="W55" s="262" t="s">
        <v>396</v>
      </c>
      <c r="X55" s="262">
        <v>1</v>
      </c>
      <c r="Y55" s="262" t="s">
        <v>396</v>
      </c>
    </row>
    <row r="56" spans="1:25" ht="18" customHeight="1">
      <c r="A56" s="117"/>
      <c r="B56" s="246"/>
      <c r="C56" s="246"/>
      <c r="D56" s="246"/>
      <c r="E56" s="246"/>
      <c r="F56" s="246"/>
      <c r="G56" s="277"/>
      <c r="H56" s="277"/>
      <c r="I56" s="277"/>
      <c r="J56" s="277"/>
      <c r="K56" s="277"/>
      <c r="L56" s="8"/>
      <c r="M56" s="117"/>
      <c r="N56" s="270"/>
      <c r="O56" s="262"/>
      <c r="P56" s="262"/>
      <c r="Q56" s="262"/>
      <c r="R56" s="262"/>
      <c r="S56" s="262"/>
      <c r="T56" s="262"/>
      <c r="U56" s="262"/>
      <c r="V56" s="262"/>
      <c r="W56" s="262"/>
      <c r="X56" s="262"/>
      <c r="Y56" s="262"/>
    </row>
    <row r="57" spans="1:25" ht="18" customHeight="1">
      <c r="A57" s="117" t="s">
        <v>229</v>
      </c>
      <c r="B57" s="246">
        <v>2</v>
      </c>
      <c r="C57" s="246" t="s">
        <v>396</v>
      </c>
      <c r="D57" s="246" t="s">
        <v>396</v>
      </c>
      <c r="E57" s="246" t="s">
        <v>396</v>
      </c>
      <c r="F57" s="246" t="s">
        <v>396</v>
      </c>
      <c r="G57" s="277">
        <f t="shared" si="1"/>
        <v>0.19625159454420565</v>
      </c>
      <c r="H57" s="246" t="s">
        <v>396</v>
      </c>
      <c r="I57" s="246" t="s">
        <v>396</v>
      </c>
      <c r="J57" s="246" t="s">
        <v>396</v>
      </c>
      <c r="K57" s="246" t="s">
        <v>396</v>
      </c>
      <c r="L57" s="8"/>
      <c r="M57" s="117" t="s">
        <v>229</v>
      </c>
      <c r="N57" s="270" t="s">
        <v>396</v>
      </c>
      <c r="O57" s="262" t="s">
        <v>396</v>
      </c>
      <c r="P57" s="262" t="s">
        <v>396</v>
      </c>
      <c r="Q57" s="262" t="s">
        <v>396</v>
      </c>
      <c r="R57" s="262" t="s">
        <v>396</v>
      </c>
      <c r="S57" s="262" t="s">
        <v>396</v>
      </c>
      <c r="T57" s="262" t="s">
        <v>396</v>
      </c>
      <c r="U57" s="262" t="s">
        <v>396</v>
      </c>
      <c r="V57" s="262" t="s">
        <v>396</v>
      </c>
      <c r="W57" s="262" t="s">
        <v>396</v>
      </c>
      <c r="X57" s="262" t="s">
        <v>396</v>
      </c>
      <c r="Y57" s="262" t="s">
        <v>396</v>
      </c>
    </row>
    <row r="58" spans="1:25" ht="18" customHeight="1">
      <c r="A58" s="117" t="s">
        <v>115</v>
      </c>
      <c r="B58" s="246">
        <v>1</v>
      </c>
      <c r="C58" s="246" t="s">
        <v>396</v>
      </c>
      <c r="D58" s="246" t="s">
        <v>396</v>
      </c>
      <c r="E58" s="246" t="s">
        <v>396</v>
      </c>
      <c r="F58" s="246" t="s">
        <v>396</v>
      </c>
      <c r="G58" s="277">
        <f t="shared" si="1"/>
        <v>0.09812579727210283</v>
      </c>
      <c r="H58" s="246" t="s">
        <v>396</v>
      </c>
      <c r="I58" s="246" t="s">
        <v>396</v>
      </c>
      <c r="J58" s="246" t="s">
        <v>396</v>
      </c>
      <c r="K58" s="246" t="s">
        <v>396</v>
      </c>
      <c r="L58" s="8"/>
      <c r="M58" s="117" t="s">
        <v>115</v>
      </c>
      <c r="N58" s="270" t="s">
        <v>396</v>
      </c>
      <c r="O58" s="262" t="s">
        <v>396</v>
      </c>
      <c r="P58" s="262" t="s">
        <v>396</v>
      </c>
      <c r="Q58" s="262" t="s">
        <v>396</v>
      </c>
      <c r="R58" s="262" t="s">
        <v>396</v>
      </c>
      <c r="S58" s="262" t="s">
        <v>396</v>
      </c>
      <c r="T58" s="262" t="s">
        <v>396</v>
      </c>
      <c r="U58" s="262" t="s">
        <v>396</v>
      </c>
      <c r="V58" s="262" t="s">
        <v>396</v>
      </c>
      <c r="W58" s="262" t="s">
        <v>396</v>
      </c>
      <c r="X58" s="262" t="s">
        <v>396</v>
      </c>
      <c r="Y58" s="262" t="s">
        <v>396</v>
      </c>
    </row>
    <row r="59" spans="1:25" ht="18" customHeight="1">
      <c r="A59" s="117" t="s">
        <v>116</v>
      </c>
      <c r="B59" s="246">
        <v>1</v>
      </c>
      <c r="C59" s="246">
        <v>3</v>
      </c>
      <c r="D59" s="246" t="s">
        <v>396</v>
      </c>
      <c r="E59" s="246" t="s">
        <v>396</v>
      </c>
      <c r="F59" s="246" t="s">
        <v>396</v>
      </c>
      <c r="G59" s="277">
        <f t="shared" si="1"/>
        <v>0.09812579727210283</v>
      </c>
      <c r="H59" s="277">
        <f>C59/10.319</f>
        <v>0.2907258455276674</v>
      </c>
      <c r="I59" s="246" t="s">
        <v>396</v>
      </c>
      <c r="J59" s="246" t="s">
        <v>396</v>
      </c>
      <c r="K59" s="246" t="s">
        <v>396</v>
      </c>
      <c r="L59" s="8"/>
      <c r="M59" s="117" t="s">
        <v>116</v>
      </c>
      <c r="N59" s="270" t="s">
        <v>396</v>
      </c>
      <c r="O59" s="262" t="s">
        <v>396</v>
      </c>
      <c r="P59" s="262" t="s">
        <v>396</v>
      </c>
      <c r="Q59" s="262" t="s">
        <v>396</v>
      </c>
      <c r="R59" s="262" t="s">
        <v>396</v>
      </c>
      <c r="S59" s="262" t="s">
        <v>396</v>
      </c>
      <c r="T59" s="262" t="s">
        <v>396</v>
      </c>
      <c r="U59" s="262" t="s">
        <v>396</v>
      </c>
      <c r="V59" s="262" t="s">
        <v>396</v>
      </c>
      <c r="W59" s="262" t="s">
        <v>396</v>
      </c>
      <c r="X59" s="262" t="s">
        <v>396</v>
      </c>
      <c r="Y59" s="262" t="s">
        <v>396</v>
      </c>
    </row>
    <row r="60" spans="1:25" ht="18" customHeight="1">
      <c r="A60" s="117" t="s">
        <v>230</v>
      </c>
      <c r="B60" s="246">
        <v>1</v>
      </c>
      <c r="C60" s="246">
        <v>6</v>
      </c>
      <c r="D60" s="246">
        <v>7</v>
      </c>
      <c r="E60" s="246">
        <v>3</v>
      </c>
      <c r="F60" s="246">
        <f>SUM(N60:Y60)</f>
        <v>2</v>
      </c>
      <c r="G60" s="277">
        <f t="shared" si="1"/>
        <v>0.09812579727210283</v>
      </c>
      <c r="H60" s="277">
        <f>C60/10.319</f>
        <v>0.5814516910553348</v>
      </c>
      <c r="I60" s="277">
        <f>D60/10.461</f>
        <v>0.6691520887104483</v>
      </c>
      <c r="J60" s="277">
        <f>E60/10.664</f>
        <v>0.28132033008252066</v>
      </c>
      <c r="K60" s="277">
        <f>F60/10.784</f>
        <v>0.18545994065281898</v>
      </c>
      <c r="L60" s="8"/>
      <c r="M60" s="117" t="s">
        <v>230</v>
      </c>
      <c r="N60" s="270" t="s">
        <v>396</v>
      </c>
      <c r="O60" s="262" t="s">
        <v>396</v>
      </c>
      <c r="P60" s="262" t="s">
        <v>396</v>
      </c>
      <c r="Q60" s="262" t="s">
        <v>396</v>
      </c>
      <c r="R60" s="262">
        <v>1</v>
      </c>
      <c r="S60" s="262" t="s">
        <v>396</v>
      </c>
      <c r="T60" s="262" t="s">
        <v>396</v>
      </c>
      <c r="U60" s="262" t="s">
        <v>396</v>
      </c>
      <c r="V60" s="262" t="s">
        <v>396</v>
      </c>
      <c r="W60" s="262">
        <v>1</v>
      </c>
      <c r="X60" s="262" t="s">
        <v>396</v>
      </c>
      <c r="Y60" s="262" t="s">
        <v>396</v>
      </c>
    </row>
    <row r="61" spans="1:25" ht="18" customHeight="1">
      <c r="A61" s="286" t="s">
        <v>231</v>
      </c>
      <c r="B61" s="246" t="s">
        <v>396</v>
      </c>
      <c r="C61" s="244">
        <v>8</v>
      </c>
      <c r="D61" s="244">
        <v>6</v>
      </c>
      <c r="E61" s="244">
        <v>11</v>
      </c>
      <c r="F61" s="246">
        <f>SUM(N61:Y61)</f>
        <v>4</v>
      </c>
      <c r="G61" s="277" t="s">
        <v>396</v>
      </c>
      <c r="H61" s="277">
        <f>C61/10.319</f>
        <v>0.775268921407113</v>
      </c>
      <c r="I61" s="277">
        <f>D61/10.461</f>
        <v>0.5735589331803843</v>
      </c>
      <c r="J61" s="277">
        <f>E61/10.664</f>
        <v>1.0315078769692423</v>
      </c>
      <c r="K61" s="277">
        <f>F61/10.784</f>
        <v>0.37091988130563797</v>
      </c>
      <c r="L61" s="8"/>
      <c r="M61" s="286" t="s">
        <v>231</v>
      </c>
      <c r="N61" s="270">
        <v>1</v>
      </c>
      <c r="O61" s="262" t="s">
        <v>396</v>
      </c>
      <c r="P61" s="262" t="s">
        <v>396</v>
      </c>
      <c r="Q61" s="262" t="s">
        <v>396</v>
      </c>
      <c r="R61" s="262" t="s">
        <v>396</v>
      </c>
      <c r="S61" s="262" t="s">
        <v>396</v>
      </c>
      <c r="T61" s="262" t="s">
        <v>396</v>
      </c>
      <c r="U61" s="262">
        <v>1</v>
      </c>
      <c r="V61" s="262" t="s">
        <v>396</v>
      </c>
      <c r="W61" s="262" t="s">
        <v>396</v>
      </c>
      <c r="X61" s="262">
        <v>1</v>
      </c>
      <c r="Y61" s="262">
        <v>1</v>
      </c>
    </row>
    <row r="62" spans="1:25" ht="18" customHeight="1">
      <c r="A62" s="131" t="s">
        <v>88</v>
      </c>
      <c r="B62" s="244" t="s">
        <v>363</v>
      </c>
      <c r="C62" s="244">
        <v>536</v>
      </c>
      <c r="D62" s="244">
        <v>546</v>
      </c>
      <c r="E62" s="244">
        <v>562</v>
      </c>
      <c r="F62" s="246">
        <f>SUM(N62:Y62)</f>
        <v>526</v>
      </c>
      <c r="G62" s="278" t="s">
        <v>363</v>
      </c>
      <c r="H62" s="277">
        <f>C62/10.319</f>
        <v>51.94301773427657</v>
      </c>
      <c r="I62" s="277">
        <f>D62/10.461</f>
        <v>52.19386291941497</v>
      </c>
      <c r="J62" s="277">
        <f>E62/10.664</f>
        <v>52.7006751687922</v>
      </c>
      <c r="K62" s="277">
        <f>F62/10.784</f>
        <v>48.77596439169139</v>
      </c>
      <c r="L62" s="8"/>
      <c r="M62" s="131" t="s">
        <v>88</v>
      </c>
      <c r="N62" s="270">
        <v>53</v>
      </c>
      <c r="O62" s="262">
        <v>46</v>
      </c>
      <c r="P62" s="262">
        <v>53</v>
      </c>
      <c r="Q62" s="262">
        <v>48</v>
      </c>
      <c r="R62" s="262">
        <v>38</v>
      </c>
      <c r="S62" s="262">
        <v>29</v>
      </c>
      <c r="T62" s="262">
        <v>55</v>
      </c>
      <c r="U62" s="262">
        <v>33</v>
      </c>
      <c r="V62" s="262">
        <v>31</v>
      </c>
      <c r="W62" s="262">
        <v>48</v>
      </c>
      <c r="X62" s="262">
        <v>59</v>
      </c>
      <c r="Y62" s="262">
        <v>33</v>
      </c>
    </row>
    <row r="63" spans="1:25" ht="18" customHeight="1">
      <c r="A63" s="117"/>
      <c r="B63" s="246"/>
      <c r="C63" s="246"/>
      <c r="D63" s="246"/>
      <c r="E63" s="246"/>
      <c r="F63" s="246"/>
      <c r="G63" s="277"/>
      <c r="H63" s="277"/>
      <c r="I63" s="277"/>
      <c r="J63" s="277"/>
      <c r="K63" s="277"/>
      <c r="L63" s="8"/>
      <c r="M63" s="117"/>
      <c r="N63" s="270"/>
      <c r="O63" s="262"/>
      <c r="P63" s="262"/>
      <c r="Q63" s="262"/>
      <c r="R63" s="262"/>
      <c r="S63" s="262"/>
      <c r="T63" s="262"/>
      <c r="U63" s="262"/>
      <c r="V63" s="262"/>
      <c r="W63" s="262"/>
      <c r="X63" s="262"/>
      <c r="Y63" s="262"/>
    </row>
    <row r="64" spans="1:25" ht="18" customHeight="1">
      <c r="A64" s="283" t="s">
        <v>454</v>
      </c>
      <c r="B64" s="246">
        <v>126</v>
      </c>
      <c r="C64" s="246">
        <v>127</v>
      </c>
      <c r="D64" s="246">
        <v>125</v>
      </c>
      <c r="E64" s="246">
        <v>112</v>
      </c>
      <c r="F64" s="246">
        <f>SUM(N64:Y64)</f>
        <v>83</v>
      </c>
      <c r="G64" s="277">
        <f>B64/10.191</f>
        <v>12.363850456284956</v>
      </c>
      <c r="H64" s="277">
        <f>C64/10.319</f>
        <v>12.30739412733792</v>
      </c>
      <c r="I64" s="277">
        <f>D64/10.461</f>
        <v>11.949144441258005</v>
      </c>
      <c r="J64" s="277">
        <f>E64/10.664</f>
        <v>10.502625656414104</v>
      </c>
      <c r="K64" s="277">
        <f>F64/10.784</f>
        <v>7.696587537091988</v>
      </c>
      <c r="L64" s="8"/>
      <c r="M64" s="283" t="s">
        <v>454</v>
      </c>
      <c r="N64" s="270">
        <v>18</v>
      </c>
      <c r="O64" s="262">
        <v>7</v>
      </c>
      <c r="P64" s="262">
        <v>3</v>
      </c>
      <c r="Q64" s="262">
        <v>7</v>
      </c>
      <c r="R64" s="262">
        <v>5</v>
      </c>
      <c r="S64" s="262">
        <v>8</v>
      </c>
      <c r="T64" s="262">
        <v>7</v>
      </c>
      <c r="U64" s="262">
        <v>1</v>
      </c>
      <c r="V64" s="262">
        <v>4</v>
      </c>
      <c r="W64" s="262">
        <v>8</v>
      </c>
      <c r="X64" s="262">
        <v>6</v>
      </c>
      <c r="Y64" s="262">
        <v>9</v>
      </c>
    </row>
    <row r="65" spans="1:25" ht="18" customHeight="1">
      <c r="A65" s="284" t="s">
        <v>149</v>
      </c>
      <c r="B65" s="246">
        <v>647</v>
      </c>
      <c r="C65" s="246">
        <v>644</v>
      </c>
      <c r="D65" s="246">
        <v>656</v>
      </c>
      <c r="E65" s="246">
        <v>585</v>
      </c>
      <c r="F65" s="246">
        <f>SUM(N65:Y65)</f>
        <v>598</v>
      </c>
      <c r="G65" s="277">
        <f>B65/10.191</f>
        <v>63.48739083505053</v>
      </c>
      <c r="H65" s="277">
        <f>C65/10.319</f>
        <v>62.4091481732726</v>
      </c>
      <c r="I65" s="277">
        <f>D65/10.461</f>
        <v>62.70911002772201</v>
      </c>
      <c r="J65" s="277">
        <f>E65/10.664</f>
        <v>54.85746436609153</v>
      </c>
      <c r="K65" s="277">
        <f>F65/10.784</f>
        <v>55.452522255192875</v>
      </c>
      <c r="L65" s="8"/>
      <c r="M65" s="284" t="s">
        <v>149</v>
      </c>
      <c r="N65" s="270">
        <v>50</v>
      </c>
      <c r="O65" s="262">
        <v>42</v>
      </c>
      <c r="P65" s="262">
        <v>42</v>
      </c>
      <c r="Q65" s="262">
        <v>34</v>
      </c>
      <c r="R65" s="262">
        <v>55</v>
      </c>
      <c r="S65" s="262">
        <v>49</v>
      </c>
      <c r="T65" s="262">
        <v>50</v>
      </c>
      <c r="U65" s="262">
        <v>61</v>
      </c>
      <c r="V65" s="262">
        <v>55</v>
      </c>
      <c r="W65" s="262">
        <v>52</v>
      </c>
      <c r="X65" s="262">
        <v>53</v>
      </c>
      <c r="Y65" s="262">
        <v>55</v>
      </c>
    </row>
    <row r="66" spans="1:25" ht="18" customHeight="1">
      <c r="A66" s="285" t="s">
        <v>460</v>
      </c>
      <c r="B66" s="276">
        <v>228</v>
      </c>
      <c r="C66" s="276">
        <v>215</v>
      </c>
      <c r="D66" s="276">
        <v>170</v>
      </c>
      <c r="E66" s="246">
        <v>180</v>
      </c>
      <c r="F66" s="246">
        <f>SUM(N66:Y66)</f>
        <v>126</v>
      </c>
      <c r="G66" s="280">
        <f>B66/10.191</f>
        <v>22.372681778039446</v>
      </c>
      <c r="H66" s="280">
        <f>C66/10.319</f>
        <v>20.835352262816162</v>
      </c>
      <c r="I66" s="280">
        <f>D66/10.461</f>
        <v>16.250836440110888</v>
      </c>
      <c r="J66" s="280">
        <f>E66/10.664</f>
        <v>16.879219804951237</v>
      </c>
      <c r="K66" s="280">
        <f>F66/10.784</f>
        <v>11.683976261127595</v>
      </c>
      <c r="L66" s="8"/>
      <c r="M66" s="285" t="s">
        <v>460</v>
      </c>
      <c r="N66" s="271">
        <v>2</v>
      </c>
      <c r="O66" s="272">
        <v>10</v>
      </c>
      <c r="P66" s="272">
        <v>12</v>
      </c>
      <c r="Q66" s="272">
        <v>12</v>
      </c>
      <c r="R66" s="272">
        <v>9</v>
      </c>
      <c r="S66" s="272">
        <v>10</v>
      </c>
      <c r="T66" s="272">
        <v>9</v>
      </c>
      <c r="U66" s="272">
        <v>10</v>
      </c>
      <c r="V66" s="272">
        <v>16</v>
      </c>
      <c r="W66" s="272">
        <v>11</v>
      </c>
      <c r="X66" s="272">
        <v>14</v>
      </c>
      <c r="Y66" s="272">
        <v>11</v>
      </c>
    </row>
    <row r="67" spans="1:12" ht="18" customHeight="1">
      <c r="A67" s="202" t="s">
        <v>254</v>
      </c>
      <c r="E67" s="25"/>
      <c r="F67" s="25"/>
      <c r="G67" s="25"/>
      <c r="H67" s="25"/>
      <c r="I67" s="25"/>
      <c r="J67" s="8"/>
      <c r="K67" s="25"/>
      <c r="L67" s="8"/>
    </row>
    <row r="68" spans="5:12" ht="18" customHeight="1">
      <c r="E68" s="8"/>
      <c r="F68" s="8"/>
      <c r="G68" s="8"/>
      <c r="H68" s="8"/>
      <c r="I68" s="8"/>
      <c r="J68" s="8"/>
      <c r="K68" s="8"/>
      <c r="L68" s="8"/>
    </row>
    <row r="69" ht="18" customHeight="1">
      <c r="L69" s="8"/>
    </row>
    <row r="70" ht="18" customHeight="1">
      <c r="L70" s="8"/>
    </row>
    <row r="71" ht="18" customHeight="1">
      <c r="L71" s="8"/>
    </row>
    <row r="72" ht="18" customHeight="1">
      <c r="L72" s="8"/>
    </row>
    <row r="73" ht="18" customHeight="1">
      <c r="L73" s="8"/>
    </row>
    <row r="74" ht="18" customHeight="1">
      <c r="L74" s="8"/>
    </row>
    <row r="75" ht="18" customHeight="1">
      <c r="L75" s="8"/>
    </row>
    <row r="76" ht="18" customHeight="1">
      <c r="L76" s="8"/>
    </row>
  </sheetData>
  <sheetProtection/>
  <mergeCells count="17">
    <mergeCell ref="F10:F11"/>
    <mergeCell ref="M5:Y5"/>
    <mergeCell ref="B8:F9"/>
    <mergeCell ref="G8:K9"/>
    <mergeCell ref="B7:K7"/>
    <mergeCell ref="A6:K6"/>
    <mergeCell ref="E10:E11"/>
    <mergeCell ref="A3:Y3"/>
    <mergeCell ref="A8:A11"/>
    <mergeCell ref="K10:K11"/>
    <mergeCell ref="J10:J11"/>
    <mergeCell ref="I10:I11"/>
    <mergeCell ref="H10:H11"/>
    <mergeCell ref="G10:G11"/>
    <mergeCell ref="B10:B11"/>
    <mergeCell ref="C10:C11"/>
    <mergeCell ref="D10:D11"/>
  </mergeCells>
  <printOptions horizontalCentered="1"/>
  <pageMargins left="0.5511811023622047" right="0.5511811023622047" top="0.5905511811023623" bottom="0.3937007874015748" header="0" footer="0"/>
  <pageSetup fitToHeight="1" fitToWidth="1" horizontalDpi="600" verticalDpi="600"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AI74"/>
  <sheetViews>
    <sheetView zoomScalePageLayoutView="0" workbookViewId="0" topLeftCell="A1">
      <selection activeCell="A1" sqref="A1"/>
    </sheetView>
  </sheetViews>
  <sheetFormatPr defaultColWidth="8.796875" defaultRowHeight="21" customHeight="1"/>
  <cols>
    <col min="1" max="1" width="18.69921875" style="289" customWidth="1"/>
    <col min="2" max="8" width="9.59765625" style="289" customWidth="1"/>
    <col min="9" max="13" width="11.09765625" style="289" customWidth="1"/>
    <col min="14" max="14" width="9.59765625" style="289" customWidth="1"/>
    <col min="15" max="15" width="25" style="289" customWidth="1"/>
    <col min="16" max="16" width="11.59765625" style="289" customWidth="1"/>
    <col min="17" max="17" width="9.09765625" style="289" customWidth="1"/>
    <col min="18" max="35" width="6.59765625" style="289" customWidth="1"/>
    <col min="36" max="49" width="5.09765625" style="289" customWidth="1"/>
    <col min="50" max="16384" width="9" style="289" customWidth="1"/>
  </cols>
  <sheetData>
    <row r="1" spans="1:35" ht="21" customHeight="1">
      <c r="A1" s="1" t="s">
        <v>471</v>
      </c>
      <c r="AI1" s="3" t="s">
        <v>472</v>
      </c>
    </row>
    <row r="3" spans="14:30" ht="21" customHeight="1">
      <c r="N3" s="199"/>
      <c r="P3" s="442" t="s">
        <v>483</v>
      </c>
      <c r="Q3" s="442"/>
      <c r="R3" s="442"/>
      <c r="S3" s="442"/>
      <c r="T3" s="442"/>
      <c r="U3" s="442"/>
      <c r="V3" s="442"/>
      <c r="W3" s="442"/>
      <c r="X3" s="442"/>
      <c r="Y3" s="442"/>
      <c r="Z3" s="442"/>
      <c r="AA3" s="442"/>
      <c r="AB3" s="442"/>
      <c r="AC3" s="442"/>
      <c r="AD3" s="442"/>
    </row>
    <row r="4" spans="1:16" ht="21" customHeight="1">
      <c r="A4" s="442" t="s">
        <v>480</v>
      </c>
      <c r="B4" s="442"/>
      <c r="C4" s="442"/>
      <c r="D4" s="442"/>
      <c r="E4" s="442"/>
      <c r="F4" s="442"/>
      <c r="G4" s="442"/>
      <c r="H4" s="442"/>
      <c r="I4" s="442"/>
      <c r="J4" s="442"/>
      <c r="K4" s="442"/>
      <c r="L4" s="442"/>
      <c r="M4" s="442"/>
      <c r="P4" s="199"/>
    </row>
    <row r="5" spans="1:30" ht="21" customHeight="1">
      <c r="A5" s="199"/>
      <c r="N5" s="199"/>
      <c r="P5" s="528" t="s">
        <v>484</v>
      </c>
      <c r="Q5" s="528"/>
      <c r="R5" s="528"/>
      <c r="S5" s="528"/>
      <c r="T5" s="528"/>
      <c r="U5" s="528"/>
      <c r="V5" s="528"/>
      <c r="W5" s="528"/>
      <c r="X5" s="528"/>
      <c r="Y5" s="528"/>
      <c r="Z5" s="528"/>
      <c r="AA5" s="528"/>
      <c r="AB5" s="528"/>
      <c r="AC5" s="528"/>
      <c r="AD5" s="528"/>
    </row>
    <row r="6" spans="1:14" ht="21" customHeight="1" thickBot="1">
      <c r="A6" s="528" t="s">
        <v>481</v>
      </c>
      <c r="B6" s="528"/>
      <c r="C6" s="528"/>
      <c r="D6" s="528"/>
      <c r="E6" s="528"/>
      <c r="F6" s="528"/>
      <c r="G6" s="528"/>
      <c r="H6" s="528"/>
      <c r="I6" s="528"/>
      <c r="J6" s="528"/>
      <c r="K6" s="528"/>
      <c r="L6" s="528"/>
      <c r="M6" s="528"/>
      <c r="N6" s="290"/>
    </row>
    <row r="7" spans="1:30" ht="21" customHeight="1" thickBot="1">
      <c r="A7" s="291"/>
      <c r="B7" s="292"/>
      <c r="C7" s="292"/>
      <c r="D7" s="293"/>
      <c r="E7" s="293"/>
      <c r="F7" s="293"/>
      <c r="G7" s="293"/>
      <c r="H7" s="293"/>
      <c r="I7" s="293"/>
      <c r="J7" s="293"/>
      <c r="K7" s="293"/>
      <c r="L7" s="293"/>
      <c r="M7" s="293"/>
      <c r="N7" s="290"/>
      <c r="P7" s="545" t="s">
        <v>477</v>
      </c>
      <c r="Q7" s="560" t="s">
        <v>120</v>
      </c>
      <c r="R7" s="561"/>
      <c r="S7" s="561"/>
      <c r="T7" s="561"/>
      <c r="U7" s="561"/>
      <c r="V7" s="561"/>
      <c r="W7" s="561"/>
      <c r="X7" s="561"/>
      <c r="Y7" s="561"/>
      <c r="Z7" s="561"/>
      <c r="AA7" s="561"/>
      <c r="AB7" s="561"/>
      <c r="AC7" s="562"/>
      <c r="AD7" s="563" t="s">
        <v>125</v>
      </c>
    </row>
    <row r="8" spans="1:30" ht="21" customHeight="1">
      <c r="A8" s="453" t="s">
        <v>478</v>
      </c>
      <c r="B8" s="544"/>
      <c r="C8" s="567"/>
      <c r="D8" s="560" t="s">
        <v>119</v>
      </c>
      <c r="E8" s="561"/>
      <c r="F8" s="561"/>
      <c r="G8" s="561"/>
      <c r="H8" s="562"/>
      <c r="I8" s="560" t="s">
        <v>479</v>
      </c>
      <c r="J8" s="561"/>
      <c r="K8" s="561"/>
      <c r="L8" s="561"/>
      <c r="M8" s="561"/>
      <c r="N8" s="296"/>
      <c r="P8" s="546"/>
      <c r="Q8" s="548" t="s">
        <v>86</v>
      </c>
      <c r="R8" s="551" t="s">
        <v>244</v>
      </c>
      <c r="S8" s="551" t="s">
        <v>121</v>
      </c>
      <c r="T8" s="551" t="s">
        <v>122</v>
      </c>
      <c r="U8" s="551" t="s">
        <v>123</v>
      </c>
      <c r="V8" s="557" t="s">
        <v>491</v>
      </c>
      <c r="W8" s="557" t="s">
        <v>124</v>
      </c>
      <c r="X8" s="557" t="s">
        <v>489</v>
      </c>
      <c r="Y8" s="557" t="s">
        <v>490</v>
      </c>
      <c r="Z8" s="557" t="s">
        <v>492</v>
      </c>
      <c r="AA8" s="557" t="s">
        <v>493</v>
      </c>
      <c r="AB8" s="551" t="s">
        <v>232</v>
      </c>
      <c r="AC8" s="557" t="s">
        <v>116</v>
      </c>
      <c r="AD8" s="564"/>
    </row>
    <row r="9" spans="1:30" ht="21" customHeight="1">
      <c r="A9" s="568"/>
      <c r="B9" s="568"/>
      <c r="C9" s="569"/>
      <c r="D9" s="297" t="s">
        <v>269</v>
      </c>
      <c r="E9" s="325" t="s">
        <v>268</v>
      </c>
      <c r="F9" s="325" t="s">
        <v>252</v>
      </c>
      <c r="G9" s="325" t="s">
        <v>253</v>
      </c>
      <c r="H9" s="326" t="s">
        <v>267</v>
      </c>
      <c r="I9" s="297" t="s">
        <v>269</v>
      </c>
      <c r="J9" s="325" t="s">
        <v>268</v>
      </c>
      <c r="K9" s="325" t="s">
        <v>252</v>
      </c>
      <c r="L9" s="325" t="s">
        <v>253</v>
      </c>
      <c r="M9" s="326" t="s">
        <v>267</v>
      </c>
      <c r="N9" s="296"/>
      <c r="P9" s="546"/>
      <c r="Q9" s="549"/>
      <c r="R9" s="541"/>
      <c r="S9" s="541"/>
      <c r="T9" s="541"/>
      <c r="U9" s="541"/>
      <c r="V9" s="558"/>
      <c r="W9" s="558"/>
      <c r="X9" s="558"/>
      <c r="Y9" s="558"/>
      <c r="Z9" s="558"/>
      <c r="AA9" s="558"/>
      <c r="AB9" s="541"/>
      <c r="AC9" s="558"/>
      <c r="AD9" s="564"/>
    </row>
    <row r="10" spans="1:30" ht="21" customHeight="1">
      <c r="A10" s="298"/>
      <c r="B10" s="298"/>
      <c r="C10" s="298"/>
      <c r="D10" s="299"/>
      <c r="I10" s="290"/>
      <c r="J10" s="290"/>
      <c r="N10" s="290"/>
      <c r="P10" s="547"/>
      <c r="Q10" s="550"/>
      <c r="R10" s="542"/>
      <c r="S10" s="542"/>
      <c r="T10" s="542"/>
      <c r="U10" s="542"/>
      <c r="V10" s="559"/>
      <c r="W10" s="559"/>
      <c r="X10" s="559"/>
      <c r="Y10" s="559"/>
      <c r="Z10" s="559"/>
      <c r="AA10" s="559"/>
      <c r="AB10" s="542"/>
      <c r="AC10" s="559"/>
      <c r="AD10" s="565"/>
    </row>
    <row r="11" spans="1:16" ht="21" customHeight="1">
      <c r="A11" s="474" t="s">
        <v>86</v>
      </c>
      <c r="B11" s="570"/>
      <c r="C11" s="570"/>
      <c r="D11" s="329">
        <v>236</v>
      </c>
      <c r="E11" s="321">
        <v>226</v>
      </c>
      <c r="F11" s="321">
        <v>228</v>
      </c>
      <c r="G11" s="321">
        <v>186</v>
      </c>
      <c r="H11" s="321">
        <f>SUM(H13:H17,H19:H23,H25:H29,H31:H35,H37:H43)</f>
        <v>166</v>
      </c>
      <c r="I11" s="322">
        <f>D11/0.19819</f>
        <v>1190.7765275745496</v>
      </c>
      <c r="J11" s="322">
        <f>E11/0.20312</f>
        <v>1112.6427727451753</v>
      </c>
      <c r="K11" s="323">
        <f>F11/0.19724</f>
        <v>1155.9521395254512</v>
      </c>
      <c r="L11" s="324">
        <v>988.5</v>
      </c>
      <c r="M11" s="324">
        <f>H11/0.18061</f>
        <v>919.1074691323847</v>
      </c>
      <c r="N11" s="198"/>
      <c r="P11" s="227"/>
    </row>
    <row r="12" spans="4:30" ht="21" customHeight="1">
      <c r="D12" s="310"/>
      <c r="E12" s="311"/>
      <c r="F12" s="311"/>
      <c r="G12" s="312"/>
      <c r="H12" s="312"/>
      <c r="I12" s="314"/>
      <c r="J12" s="315"/>
      <c r="K12" s="315"/>
      <c r="L12" s="316"/>
      <c r="M12" s="316"/>
      <c r="N12" s="290"/>
      <c r="P12" s="211" t="s">
        <v>264</v>
      </c>
      <c r="Q12" s="312">
        <f>SUM(R12:AC12)</f>
        <v>236</v>
      </c>
      <c r="R12" s="312" t="s">
        <v>396</v>
      </c>
      <c r="S12" s="312">
        <v>228</v>
      </c>
      <c r="T12" s="312" t="s">
        <v>396</v>
      </c>
      <c r="U12" s="312">
        <v>5</v>
      </c>
      <c r="V12" s="312" t="s">
        <v>396</v>
      </c>
      <c r="W12" s="312" t="s">
        <v>396</v>
      </c>
      <c r="X12" s="312" t="s">
        <v>396</v>
      </c>
      <c r="Y12" s="312">
        <v>1</v>
      </c>
      <c r="Z12" s="312">
        <v>1</v>
      </c>
      <c r="AA12" s="312" t="s">
        <v>396</v>
      </c>
      <c r="AB12" s="312" t="s">
        <v>396</v>
      </c>
      <c r="AC12" s="312">
        <v>1</v>
      </c>
      <c r="AD12" s="312">
        <v>355</v>
      </c>
    </row>
    <row r="13" spans="1:30" ht="21" customHeight="1">
      <c r="A13" s="556" t="s">
        <v>110</v>
      </c>
      <c r="B13" s="556"/>
      <c r="C13" s="556"/>
      <c r="D13" s="313">
        <v>44</v>
      </c>
      <c r="E13" s="311">
        <v>28</v>
      </c>
      <c r="F13" s="311">
        <v>41</v>
      </c>
      <c r="G13" s="312">
        <v>31</v>
      </c>
      <c r="H13" s="311">
        <v>28</v>
      </c>
      <c r="I13" s="315">
        <f aca="true" t="shared" si="0" ref="I13:I32">D13/0.19819</f>
        <v>222.0091831071194</v>
      </c>
      <c r="J13" s="315">
        <f>E13/0.2031</f>
        <v>137.86312161496798</v>
      </c>
      <c r="K13" s="315">
        <f>F13/0.1974</f>
        <v>207.7001013171226</v>
      </c>
      <c r="L13" s="316">
        <f>G13/0.1882</f>
        <v>164.71838469713072</v>
      </c>
      <c r="M13" s="316">
        <f aca="true" t="shared" si="1" ref="M13:M43">H13/0.18061</f>
        <v>155.03017551630586</v>
      </c>
      <c r="N13" s="300"/>
      <c r="P13" s="120" t="s">
        <v>468</v>
      </c>
      <c r="Q13" s="312">
        <f>SUM(R13:AC13)</f>
        <v>31</v>
      </c>
      <c r="R13" s="312" t="s">
        <v>396</v>
      </c>
      <c r="S13" s="312">
        <v>22</v>
      </c>
      <c r="T13" s="312" t="s">
        <v>396</v>
      </c>
      <c r="U13" s="312">
        <v>5</v>
      </c>
      <c r="V13" s="312">
        <v>1</v>
      </c>
      <c r="W13" s="312" t="s">
        <v>396</v>
      </c>
      <c r="X13" s="312" t="s">
        <v>396</v>
      </c>
      <c r="Y13" s="312">
        <v>1</v>
      </c>
      <c r="Z13" s="312">
        <v>1</v>
      </c>
      <c r="AA13" s="312" t="s">
        <v>396</v>
      </c>
      <c r="AB13" s="312" t="s">
        <v>396</v>
      </c>
      <c r="AC13" s="312">
        <v>1</v>
      </c>
      <c r="AD13" s="312">
        <v>548</v>
      </c>
    </row>
    <row r="14" spans="1:30" ht="21" customHeight="1">
      <c r="A14" s="556" t="s">
        <v>143</v>
      </c>
      <c r="B14" s="556"/>
      <c r="C14" s="556"/>
      <c r="D14" s="313">
        <v>24</v>
      </c>
      <c r="E14" s="311">
        <v>23</v>
      </c>
      <c r="F14" s="311">
        <v>19</v>
      </c>
      <c r="G14" s="312">
        <v>17</v>
      </c>
      <c r="H14" s="311">
        <v>9</v>
      </c>
      <c r="I14" s="315">
        <f t="shared" si="0"/>
        <v>121.09591805842878</v>
      </c>
      <c r="J14" s="315">
        <f>E14/0.20313</f>
        <v>113.2279820804411</v>
      </c>
      <c r="K14" s="315">
        <f>F14/0.19724</f>
        <v>96.32934496045426</v>
      </c>
      <c r="L14" s="316">
        <f>G14/0.1882</f>
        <v>90.32943676939426</v>
      </c>
      <c r="M14" s="316">
        <f t="shared" si="1"/>
        <v>49.83112784452688</v>
      </c>
      <c r="N14" s="300"/>
      <c r="P14" s="120" t="s">
        <v>469</v>
      </c>
      <c r="Q14" s="312">
        <f>SUM(R14:AC14)</f>
        <v>12</v>
      </c>
      <c r="R14" s="312" t="s">
        <v>396</v>
      </c>
      <c r="S14" s="312">
        <v>3</v>
      </c>
      <c r="T14" s="312" t="s">
        <v>396</v>
      </c>
      <c r="U14" s="312">
        <v>6</v>
      </c>
      <c r="V14" s="312">
        <v>1</v>
      </c>
      <c r="W14" s="312" t="s">
        <v>396</v>
      </c>
      <c r="X14" s="312" t="s">
        <v>396</v>
      </c>
      <c r="Y14" s="312">
        <v>1</v>
      </c>
      <c r="Z14" s="312">
        <v>1</v>
      </c>
      <c r="AA14" s="312" t="s">
        <v>396</v>
      </c>
      <c r="AB14" s="312" t="s">
        <v>396</v>
      </c>
      <c r="AC14" s="312" t="s">
        <v>396</v>
      </c>
      <c r="AD14" s="312">
        <v>109</v>
      </c>
    </row>
    <row r="15" spans="1:30" ht="21" customHeight="1">
      <c r="A15" s="571" t="s">
        <v>245</v>
      </c>
      <c r="B15" s="571"/>
      <c r="C15" s="571"/>
      <c r="D15" s="313">
        <v>21</v>
      </c>
      <c r="E15" s="311">
        <v>16</v>
      </c>
      <c r="F15" s="311">
        <v>13</v>
      </c>
      <c r="G15" s="312">
        <v>16</v>
      </c>
      <c r="H15" s="312">
        <v>11</v>
      </c>
      <c r="I15" s="315">
        <f t="shared" si="0"/>
        <v>105.95892830112518</v>
      </c>
      <c r="J15" s="315">
        <f>E15/0.20313</f>
        <v>78.76729188204598</v>
      </c>
      <c r="K15" s="315">
        <f>F15/0.19724</f>
        <v>65.90955181504766</v>
      </c>
      <c r="L15" s="316">
        <f>G15/0.1882</f>
        <v>85.01594048884165</v>
      </c>
      <c r="M15" s="316">
        <f t="shared" si="1"/>
        <v>60.9047118099773</v>
      </c>
      <c r="N15" s="300"/>
      <c r="P15" s="120" t="s">
        <v>470</v>
      </c>
      <c r="Q15" s="312">
        <f>SUM(R15:AC15)</f>
        <v>16</v>
      </c>
      <c r="R15" s="312" t="s">
        <v>396</v>
      </c>
      <c r="S15" s="312" t="s">
        <v>396</v>
      </c>
      <c r="T15" s="312" t="s">
        <v>396</v>
      </c>
      <c r="U15" s="312">
        <v>12</v>
      </c>
      <c r="V15" s="312">
        <v>2</v>
      </c>
      <c r="W15" s="312" t="s">
        <v>396</v>
      </c>
      <c r="X15" s="312" t="s">
        <v>396</v>
      </c>
      <c r="Y15" s="312" t="s">
        <v>396</v>
      </c>
      <c r="Z15" s="312">
        <v>2</v>
      </c>
      <c r="AA15" s="312" t="s">
        <v>396</v>
      </c>
      <c r="AB15" s="312" t="s">
        <v>396</v>
      </c>
      <c r="AC15" s="312" t="s">
        <v>396</v>
      </c>
      <c r="AD15" s="312">
        <v>800</v>
      </c>
    </row>
    <row r="16" spans="1:30" ht="21" customHeight="1">
      <c r="A16" s="556" t="s">
        <v>197</v>
      </c>
      <c r="B16" s="556"/>
      <c r="C16" s="556"/>
      <c r="D16" s="313">
        <v>21</v>
      </c>
      <c r="E16" s="311">
        <v>16</v>
      </c>
      <c r="F16" s="311">
        <v>22</v>
      </c>
      <c r="G16" s="312">
        <v>16</v>
      </c>
      <c r="H16" s="311">
        <v>10</v>
      </c>
      <c r="I16" s="315">
        <f t="shared" si="0"/>
        <v>105.95892830112518</v>
      </c>
      <c r="J16" s="315">
        <f>E16/0.20313</f>
        <v>78.76729188204598</v>
      </c>
      <c r="K16" s="315">
        <f>F16/0.19724</f>
        <v>111.53924153315758</v>
      </c>
      <c r="L16" s="316">
        <f>G16/0.1882</f>
        <v>85.01594048884165</v>
      </c>
      <c r="M16" s="316">
        <f t="shared" si="1"/>
        <v>55.367919827252095</v>
      </c>
      <c r="N16" s="300"/>
      <c r="P16" s="266" t="s">
        <v>453</v>
      </c>
      <c r="Q16" s="320">
        <f>SUM(R18:AC25,R27:AC34)</f>
        <v>6</v>
      </c>
      <c r="R16" s="320" t="s">
        <v>396</v>
      </c>
      <c r="S16" s="320">
        <f>SUM(S18:S25,S27:S34)</f>
        <v>1</v>
      </c>
      <c r="T16" s="320" t="s">
        <v>396</v>
      </c>
      <c r="U16" s="320">
        <f>SUM(U18:U25,U27:U34)</f>
        <v>2</v>
      </c>
      <c r="V16" s="320" t="s">
        <v>396</v>
      </c>
      <c r="W16" s="320" t="s">
        <v>396</v>
      </c>
      <c r="X16" s="320" t="s">
        <v>396</v>
      </c>
      <c r="Y16" s="320">
        <f>SUM(Y18:Y25,Y27:Y34)</f>
        <v>2</v>
      </c>
      <c r="Z16" s="320" t="s">
        <v>396</v>
      </c>
      <c r="AA16" s="320">
        <f>SUM(AA18:AA25,AA27:AA34)</f>
        <v>1</v>
      </c>
      <c r="AB16" s="320" t="s">
        <v>396</v>
      </c>
      <c r="AC16" s="320" t="s">
        <v>396</v>
      </c>
      <c r="AD16" s="320">
        <f>SUM(AD18:AD25,AD27:AD34)</f>
        <v>242</v>
      </c>
    </row>
    <row r="17" spans="1:30" ht="21" customHeight="1">
      <c r="A17" s="556" t="s">
        <v>224</v>
      </c>
      <c r="B17" s="556"/>
      <c r="C17" s="556"/>
      <c r="D17" s="313">
        <v>17</v>
      </c>
      <c r="E17" s="311">
        <v>32</v>
      </c>
      <c r="F17" s="311">
        <v>18</v>
      </c>
      <c r="G17" s="312">
        <v>20</v>
      </c>
      <c r="H17" s="311">
        <v>24</v>
      </c>
      <c r="I17" s="315">
        <f t="shared" si="0"/>
        <v>85.77627529138705</v>
      </c>
      <c r="J17" s="315">
        <f>E17/0.20313</f>
        <v>157.53458376409196</v>
      </c>
      <c r="K17" s="315">
        <f>F17/0.19724</f>
        <v>91.25937943621983</v>
      </c>
      <c r="L17" s="316">
        <f>G17/0.1882</f>
        <v>106.26992561105207</v>
      </c>
      <c r="M17" s="316">
        <f t="shared" si="1"/>
        <v>132.883007585405</v>
      </c>
      <c r="N17" s="300"/>
      <c r="P17" s="275"/>
      <c r="Q17" s="318"/>
      <c r="R17" s="318"/>
      <c r="S17" s="318"/>
      <c r="T17" s="318"/>
      <c r="U17" s="318"/>
      <c r="V17" s="318"/>
      <c r="W17" s="318"/>
      <c r="X17" s="318"/>
      <c r="Y17" s="318"/>
      <c r="Z17" s="318"/>
      <c r="AA17" s="318"/>
      <c r="AB17" s="318"/>
      <c r="AC17" s="318"/>
      <c r="AD17" s="318"/>
    </row>
    <row r="18" spans="4:30" ht="21" customHeight="1">
      <c r="D18" s="310"/>
      <c r="E18" s="311"/>
      <c r="F18" s="311"/>
      <c r="G18" s="312"/>
      <c r="H18" s="312"/>
      <c r="I18" s="314"/>
      <c r="J18" s="315"/>
      <c r="K18" s="315"/>
      <c r="L18" s="316"/>
      <c r="M18" s="316"/>
      <c r="N18" s="290"/>
      <c r="P18" s="282" t="s">
        <v>41</v>
      </c>
      <c r="Q18" s="312">
        <f>SUM(R18:AC18)</f>
        <v>5</v>
      </c>
      <c r="R18" s="312" t="s">
        <v>396</v>
      </c>
      <c r="S18" s="312" t="s">
        <v>396</v>
      </c>
      <c r="T18" s="312" t="s">
        <v>396</v>
      </c>
      <c r="U18" s="312">
        <v>2</v>
      </c>
      <c r="V18" s="312" t="s">
        <v>396</v>
      </c>
      <c r="W18" s="312" t="s">
        <v>396</v>
      </c>
      <c r="X18" s="312" t="s">
        <v>396</v>
      </c>
      <c r="Y18" s="312">
        <v>2</v>
      </c>
      <c r="Z18" s="312" t="s">
        <v>396</v>
      </c>
      <c r="AA18" s="312">
        <v>1</v>
      </c>
      <c r="AB18" s="312" t="s">
        <v>396</v>
      </c>
      <c r="AC18" s="312" t="s">
        <v>396</v>
      </c>
      <c r="AD18" s="312">
        <v>109</v>
      </c>
    </row>
    <row r="19" spans="1:30" ht="21" customHeight="1">
      <c r="A19" s="556" t="s">
        <v>235</v>
      </c>
      <c r="B19" s="556"/>
      <c r="C19" s="556"/>
      <c r="D19" s="313">
        <v>17</v>
      </c>
      <c r="E19" s="311">
        <v>11</v>
      </c>
      <c r="F19" s="311">
        <v>11</v>
      </c>
      <c r="G19" s="312">
        <v>10</v>
      </c>
      <c r="H19" s="311">
        <v>9</v>
      </c>
      <c r="I19" s="315">
        <f t="shared" si="0"/>
        <v>85.77627529138705</v>
      </c>
      <c r="J19" s="315">
        <f aca="true" t="shared" si="2" ref="J19:J38">E19/0.20312</f>
        <v>54.15517920441118</v>
      </c>
      <c r="K19" s="315">
        <f>F19/0.19724</f>
        <v>55.76962076657879</v>
      </c>
      <c r="L19" s="316">
        <f>G19/0.1882</f>
        <v>53.13496280552604</v>
      </c>
      <c r="M19" s="316">
        <f t="shared" si="1"/>
        <v>49.83112784452688</v>
      </c>
      <c r="N19" s="300"/>
      <c r="P19" s="282" t="s">
        <v>42</v>
      </c>
      <c r="Q19" s="312" t="s">
        <v>396</v>
      </c>
      <c r="R19" s="312" t="s">
        <v>396</v>
      </c>
      <c r="S19" s="312" t="s">
        <v>396</v>
      </c>
      <c r="T19" s="312" t="s">
        <v>396</v>
      </c>
      <c r="U19" s="312" t="s">
        <v>396</v>
      </c>
      <c r="V19" s="312" t="s">
        <v>396</v>
      </c>
      <c r="W19" s="312" t="s">
        <v>396</v>
      </c>
      <c r="X19" s="312" t="s">
        <v>396</v>
      </c>
      <c r="Y19" s="312" t="s">
        <v>396</v>
      </c>
      <c r="Z19" s="312" t="s">
        <v>396</v>
      </c>
      <c r="AA19" s="312" t="s">
        <v>396</v>
      </c>
      <c r="AB19" s="312" t="s">
        <v>396</v>
      </c>
      <c r="AC19" s="312" t="s">
        <v>396</v>
      </c>
      <c r="AD19" s="312">
        <v>98</v>
      </c>
    </row>
    <row r="20" spans="1:30" ht="21" customHeight="1">
      <c r="A20" s="556" t="s">
        <v>117</v>
      </c>
      <c r="B20" s="556"/>
      <c r="C20" s="556"/>
      <c r="D20" s="313">
        <v>16</v>
      </c>
      <c r="E20" s="311">
        <v>6</v>
      </c>
      <c r="F20" s="311">
        <v>21</v>
      </c>
      <c r="G20" s="312">
        <v>11</v>
      </c>
      <c r="H20" s="312">
        <v>11</v>
      </c>
      <c r="I20" s="315">
        <f t="shared" si="0"/>
        <v>80.73061203895251</v>
      </c>
      <c r="J20" s="315">
        <f>E20/0.20312</f>
        <v>29.539188656951556</v>
      </c>
      <c r="K20" s="315">
        <f>F20/0.19724</f>
        <v>106.46927600892315</v>
      </c>
      <c r="L20" s="316">
        <f>G20/0.1882</f>
        <v>58.448459086078635</v>
      </c>
      <c r="M20" s="316">
        <f t="shared" si="1"/>
        <v>60.9047118099773</v>
      </c>
      <c r="N20" s="300"/>
      <c r="P20" s="282" t="s">
        <v>43</v>
      </c>
      <c r="Q20" s="312" t="s">
        <v>396</v>
      </c>
      <c r="R20" s="312" t="s">
        <v>396</v>
      </c>
      <c r="S20" s="312" t="s">
        <v>396</v>
      </c>
      <c r="T20" s="312" t="s">
        <v>396</v>
      </c>
      <c r="U20" s="312" t="s">
        <v>396</v>
      </c>
      <c r="V20" s="312" t="s">
        <v>396</v>
      </c>
      <c r="W20" s="312" t="s">
        <v>396</v>
      </c>
      <c r="X20" s="312" t="s">
        <v>396</v>
      </c>
      <c r="Y20" s="312" t="s">
        <v>396</v>
      </c>
      <c r="Z20" s="312" t="s">
        <v>396</v>
      </c>
      <c r="AA20" s="312" t="s">
        <v>396</v>
      </c>
      <c r="AB20" s="312" t="s">
        <v>396</v>
      </c>
      <c r="AC20" s="312" t="s">
        <v>396</v>
      </c>
      <c r="AD20" s="312">
        <v>11</v>
      </c>
    </row>
    <row r="21" spans="1:30" ht="21" customHeight="1">
      <c r="A21" s="556" t="s">
        <v>108</v>
      </c>
      <c r="B21" s="556"/>
      <c r="C21" s="556"/>
      <c r="D21" s="313">
        <v>15</v>
      </c>
      <c r="E21" s="311" t="s">
        <v>396</v>
      </c>
      <c r="F21" s="311">
        <v>4</v>
      </c>
      <c r="G21" s="312">
        <v>2</v>
      </c>
      <c r="H21" s="311" t="s">
        <v>364</v>
      </c>
      <c r="I21" s="315">
        <f t="shared" si="0"/>
        <v>75.68494878651799</v>
      </c>
      <c r="J21" s="315" t="s">
        <v>396</v>
      </c>
      <c r="K21" s="315">
        <f>F21/0.19724</f>
        <v>20.27986209693774</v>
      </c>
      <c r="L21" s="316">
        <f>G21/0.1882</f>
        <v>10.626992561105206</v>
      </c>
      <c r="M21" s="316" t="s">
        <v>365</v>
      </c>
      <c r="N21" s="300"/>
      <c r="P21" s="282" t="s">
        <v>44</v>
      </c>
      <c r="Q21" s="312" t="s">
        <v>396</v>
      </c>
      <c r="R21" s="312" t="s">
        <v>396</v>
      </c>
      <c r="S21" s="312" t="s">
        <v>396</v>
      </c>
      <c r="T21" s="312" t="s">
        <v>396</v>
      </c>
      <c r="U21" s="312" t="s">
        <v>396</v>
      </c>
      <c r="V21" s="312" t="s">
        <v>396</v>
      </c>
      <c r="W21" s="312" t="s">
        <v>396</v>
      </c>
      <c r="X21" s="312" t="s">
        <v>396</v>
      </c>
      <c r="Y21" s="312" t="s">
        <v>396</v>
      </c>
      <c r="Z21" s="312" t="s">
        <v>396</v>
      </c>
      <c r="AA21" s="312" t="s">
        <v>396</v>
      </c>
      <c r="AB21" s="312" t="s">
        <v>396</v>
      </c>
      <c r="AC21" s="312" t="s">
        <v>396</v>
      </c>
      <c r="AD21" s="312" t="s">
        <v>396</v>
      </c>
    </row>
    <row r="22" spans="1:30" ht="21" customHeight="1">
      <c r="A22" s="556" t="s">
        <v>236</v>
      </c>
      <c r="B22" s="556"/>
      <c r="C22" s="556"/>
      <c r="D22" s="313">
        <v>8</v>
      </c>
      <c r="E22" s="311">
        <v>12</v>
      </c>
      <c r="F22" s="311">
        <v>7</v>
      </c>
      <c r="G22" s="312">
        <v>6</v>
      </c>
      <c r="H22" s="312">
        <v>8</v>
      </c>
      <c r="I22" s="315">
        <f t="shared" si="0"/>
        <v>40.36530601947626</v>
      </c>
      <c r="J22" s="315">
        <f t="shared" si="2"/>
        <v>59.07837731390311</v>
      </c>
      <c r="K22" s="315">
        <f>F22/0.19724</f>
        <v>35.48975866964105</v>
      </c>
      <c r="L22" s="316">
        <f>G22/0.1882</f>
        <v>31.88097768331562</v>
      </c>
      <c r="M22" s="316">
        <f t="shared" si="1"/>
        <v>44.29433586180168</v>
      </c>
      <c r="N22" s="300"/>
      <c r="P22" s="282" t="s">
        <v>45</v>
      </c>
      <c r="Q22" s="312">
        <f>SUM(R22:AC22)</f>
        <v>1</v>
      </c>
      <c r="R22" s="312" t="s">
        <v>396</v>
      </c>
      <c r="S22" s="312">
        <v>1</v>
      </c>
      <c r="T22" s="312" t="s">
        <v>396</v>
      </c>
      <c r="U22" s="312" t="s">
        <v>396</v>
      </c>
      <c r="V22" s="312" t="s">
        <v>396</v>
      </c>
      <c r="W22" s="312" t="s">
        <v>396</v>
      </c>
      <c r="X22" s="312" t="s">
        <v>396</v>
      </c>
      <c r="Y22" s="312" t="s">
        <v>396</v>
      </c>
      <c r="Z22" s="312" t="s">
        <v>396</v>
      </c>
      <c r="AA22" s="312" t="s">
        <v>396</v>
      </c>
      <c r="AB22" s="312" t="s">
        <v>396</v>
      </c>
      <c r="AC22" s="312" t="s">
        <v>396</v>
      </c>
      <c r="AD22" s="312">
        <v>11</v>
      </c>
    </row>
    <row r="23" spans="1:30" ht="21" customHeight="1">
      <c r="A23" s="556" t="s">
        <v>237</v>
      </c>
      <c r="B23" s="556"/>
      <c r="C23" s="556"/>
      <c r="D23" s="313">
        <v>5</v>
      </c>
      <c r="E23" s="311">
        <v>4</v>
      </c>
      <c r="F23" s="311">
        <v>5</v>
      </c>
      <c r="G23" s="312" t="s">
        <v>497</v>
      </c>
      <c r="H23" s="311">
        <v>1</v>
      </c>
      <c r="I23" s="315">
        <f t="shared" si="0"/>
        <v>25.22831626217266</v>
      </c>
      <c r="J23" s="315">
        <f t="shared" si="2"/>
        <v>19.692792437967704</v>
      </c>
      <c r="K23" s="315">
        <f>F23/0.19723</f>
        <v>25.35111291385692</v>
      </c>
      <c r="L23" s="316" t="s">
        <v>396</v>
      </c>
      <c r="M23" s="316">
        <f t="shared" si="1"/>
        <v>5.53679198272521</v>
      </c>
      <c r="N23" s="300"/>
      <c r="P23" s="282" t="s">
        <v>46</v>
      </c>
      <c r="Q23" s="312" t="s">
        <v>396</v>
      </c>
      <c r="R23" s="312" t="s">
        <v>396</v>
      </c>
      <c r="S23" s="312" t="s">
        <v>396</v>
      </c>
      <c r="T23" s="312" t="s">
        <v>396</v>
      </c>
      <c r="U23" s="312" t="s">
        <v>396</v>
      </c>
      <c r="V23" s="312" t="s">
        <v>396</v>
      </c>
      <c r="W23" s="312" t="s">
        <v>396</v>
      </c>
      <c r="X23" s="312" t="s">
        <v>396</v>
      </c>
      <c r="Y23" s="312" t="s">
        <v>396</v>
      </c>
      <c r="Z23" s="312" t="s">
        <v>396</v>
      </c>
      <c r="AA23" s="312" t="s">
        <v>396</v>
      </c>
      <c r="AB23" s="312" t="s">
        <v>396</v>
      </c>
      <c r="AC23" s="312" t="s">
        <v>396</v>
      </c>
      <c r="AD23" s="312" t="s">
        <v>396</v>
      </c>
    </row>
    <row r="24" spans="4:30" ht="21" customHeight="1">
      <c r="D24" s="310"/>
      <c r="E24" s="311"/>
      <c r="F24" s="311"/>
      <c r="G24" s="312"/>
      <c r="H24" s="312"/>
      <c r="I24" s="314"/>
      <c r="J24" s="315"/>
      <c r="K24" s="315"/>
      <c r="L24" s="316"/>
      <c r="M24" s="316"/>
      <c r="N24" s="290"/>
      <c r="P24" s="282" t="s">
        <v>47</v>
      </c>
      <c r="Q24" s="312" t="s">
        <v>396</v>
      </c>
      <c r="R24" s="312" t="s">
        <v>396</v>
      </c>
      <c r="S24" s="312" t="s">
        <v>396</v>
      </c>
      <c r="T24" s="312" t="s">
        <v>396</v>
      </c>
      <c r="U24" s="312" t="s">
        <v>396</v>
      </c>
      <c r="V24" s="312" t="s">
        <v>396</v>
      </c>
      <c r="W24" s="312" t="s">
        <v>396</v>
      </c>
      <c r="X24" s="312" t="s">
        <v>396</v>
      </c>
      <c r="Y24" s="312" t="s">
        <v>396</v>
      </c>
      <c r="Z24" s="312" t="s">
        <v>396</v>
      </c>
      <c r="AA24" s="312" t="s">
        <v>396</v>
      </c>
      <c r="AB24" s="312" t="s">
        <v>396</v>
      </c>
      <c r="AC24" s="312" t="s">
        <v>396</v>
      </c>
      <c r="AD24" s="312" t="s">
        <v>396</v>
      </c>
    </row>
    <row r="25" spans="1:30" ht="21" customHeight="1">
      <c r="A25" s="556" t="s">
        <v>246</v>
      </c>
      <c r="B25" s="556"/>
      <c r="C25" s="556"/>
      <c r="D25" s="313">
        <v>4</v>
      </c>
      <c r="E25" s="311">
        <v>2</v>
      </c>
      <c r="F25" s="311">
        <v>3</v>
      </c>
      <c r="G25" s="312">
        <v>3</v>
      </c>
      <c r="H25" s="311">
        <v>6</v>
      </c>
      <c r="I25" s="315">
        <f t="shared" si="0"/>
        <v>20.18265300973813</v>
      </c>
      <c r="J25" s="315">
        <f t="shared" si="2"/>
        <v>9.846396218983852</v>
      </c>
      <c r="K25" s="315">
        <f>F25/0.19724</f>
        <v>15.209896572703306</v>
      </c>
      <c r="L25" s="316">
        <f>G25/0.1882</f>
        <v>15.94048884165781</v>
      </c>
      <c r="M25" s="316">
        <f t="shared" si="1"/>
        <v>33.22075189635125</v>
      </c>
      <c r="N25" s="300"/>
      <c r="P25" s="282" t="s">
        <v>48</v>
      </c>
      <c r="Q25" s="312" t="s">
        <v>396</v>
      </c>
      <c r="R25" s="312" t="s">
        <v>396</v>
      </c>
      <c r="S25" s="312" t="s">
        <v>396</v>
      </c>
      <c r="T25" s="312" t="s">
        <v>396</v>
      </c>
      <c r="U25" s="312" t="s">
        <v>396</v>
      </c>
      <c r="V25" s="312" t="s">
        <v>396</v>
      </c>
      <c r="W25" s="312" t="s">
        <v>396</v>
      </c>
      <c r="X25" s="312" t="s">
        <v>396</v>
      </c>
      <c r="Y25" s="312" t="s">
        <v>396</v>
      </c>
      <c r="Z25" s="312" t="s">
        <v>396</v>
      </c>
      <c r="AA25" s="312" t="s">
        <v>396</v>
      </c>
      <c r="AB25" s="312" t="s">
        <v>396</v>
      </c>
      <c r="AC25" s="312" t="s">
        <v>396</v>
      </c>
      <c r="AD25" s="312" t="s">
        <v>396</v>
      </c>
    </row>
    <row r="26" spans="1:30" ht="21" customHeight="1">
      <c r="A26" s="556" t="s">
        <v>238</v>
      </c>
      <c r="B26" s="556"/>
      <c r="C26" s="556"/>
      <c r="D26" s="313">
        <v>3</v>
      </c>
      <c r="E26" s="311">
        <v>2</v>
      </c>
      <c r="F26" s="311">
        <v>1</v>
      </c>
      <c r="G26" s="312">
        <v>3</v>
      </c>
      <c r="H26" s="312">
        <v>1</v>
      </c>
      <c r="I26" s="315">
        <f t="shared" si="0"/>
        <v>15.136989757303597</v>
      </c>
      <c r="J26" s="315">
        <f t="shared" si="2"/>
        <v>9.846396218983852</v>
      </c>
      <c r="K26" s="315">
        <f>F26/0.19724</f>
        <v>5.069965524234435</v>
      </c>
      <c r="L26" s="316">
        <f>G26/0.1882</f>
        <v>15.94048884165781</v>
      </c>
      <c r="M26" s="316">
        <f t="shared" si="1"/>
        <v>5.53679198272521</v>
      </c>
      <c r="N26" s="300"/>
      <c r="P26" s="282"/>
      <c r="Q26" s="318"/>
      <c r="R26" s="318"/>
      <c r="S26" s="318"/>
      <c r="T26" s="318"/>
      <c r="U26" s="318"/>
      <c r="V26" s="318"/>
      <c r="W26" s="318"/>
      <c r="X26" s="318"/>
      <c r="Y26" s="318"/>
      <c r="Z26" s="318"/>
      <c r="AA26" s="318"/>
      <c r="AB26" s="318"/>
      <c r="AC26" s="318"/>
      <c r="AD26" s="318"/>
    </row>
    <row r="27" spans="1:30" ht="21" customHeight="1">
      <c r="A27" s="556" t="s">
        <v>145</v>
      </c>
      <c r="B27" s="556"/>
      <c r="C27" s="556"/>
      <c r="D27" s="313">
        <v>2</v>
      </c>
      <c r="E27" s="311">
        <v>5</v>
      </c>
      <c r="F27" s="311">
        <v>2</v>
      </c>
      <c r="G27" s="312">
        <v>2</v>
      </c>
      <c r="H27" s="311">
        <v>7</v>
      </c>
      <c r="I27" s="315">
        <f t="shared" si="0"/>
        <v>10.091326504869064</v>
      </c>
      <c r="J27" s="315">
        <f t="shared" si="2"/>
        <v>24.61599054745963</v>
      </c>
      <c r="K27" s="315">
        <f>F27/0.19724</f>
        <v>10.13993104846887</v>
      </c>
      <c r="L27" s="316">
        <f>G27/0.1882</f>
        <v>10.626992561105206</v>
      </c>
      <c r="M27" s="316">
        <f t="shared" si="1"/>
        <v>38.757543879076465</v>
      </c>
      <c r="N27" s="300"/>
      <c r="P27" s="282" t="s">
        <v>49</v>
      </c>
      <c r="Q27" s="312" t="s">
        <v>396</v>
      </c>
      <c r="R27" s="312" t="s">
        <v>396</v>
      </c>
      <c r="S27" s="312" t="s">
        <v>396</v>
      </c>
      <c r="T27" s="312" t="s">
        <v>396</v>
      </c>
      <c r="U27" s="312" t="s">
        <v>396</v>
      </c>
      <c r="V27" s="312" t="s">
        <v>396</v>
      </c>
      <c r="W27" s="312" t="s">
        <v>396</v>
      </c>
      <c r="X27" s="312" t="s">
        <v>396</v>
      </c>
      <c r="Y27" s="312" t="s">
        <v>396</v>
      </c>
      <c r="Z27" s="312" t="s">
        <v>396</v>
      </c>
      <c r="AA27" s="312" t="s">
        <v>396</v>
      </c>
      <c r="AB27" s="312" t="s">
        <v>396</v>
      </c>
      <c r="AC27" s="312" t="s">
        <v>396</v>
      </c>
      <c r="AD27" s="312">
        <v>7</v>
      </c>
    </row>
    <row r="28" spans="1:30" ht="21" customHeight="1">
      <c r="A28" s="556" t="s">
        <v>111</v>
      </c>
      <c r="B28" s="556"/>
      <c r="C28" s="556"/>
      <c r="D28" s="313">
        <v>1</v>
      </c>
      <c r="E28" s="311" t="s">
        <v>396</v>
      </c>
      <c r="F28" s="311">
        <v>2</v>
      </c>
      <c r="G28" s="312" t="s">
        <v>396</v>
      </c>
      <c r="H28" s="311" t="s">
        <v>396</v>
      </c>
      <c r="I28" s="315">
        <f t="shared" si="0"/>
        <v>5.045663252434532</v>
      </c>
      <c r="J28" s="315" t="s">
        <v>396</v>
      </c>
      <c r="K28" s="315">
        <f>F28/0.19724</f>
        <v>10.13993104846887</v>
      </c>
      <c r="L28" s="316" t="s">
        <v>396</v>
      </c>
      <c r="M28" s="316" t="s">
        <v>396</v>
      </c>
      <c r="N28" s="300"/>
      <c r="P28" s="282" t="s">
        <v>50</v>
      </c>
      <c r="Q28" s="312" t="s">
        <v>396</v>
      </c>
      <c r="R28" s="312" t="s">
        <v>396</v>
      </c>
      <c r="S28" s="312" t="s">
        <v>396</v>
      </c>
      <c r="T28" s="312" t="s">
        <v>396</v>
      </c>
      <c r="U28" s="312" t="s">
        <v>396</v>
      </c>
      <c r="V28" s="312" t="s">
        <v>396</v>
      </c>
      <c r="W28" s="312" t="s">
        <v>396</v>
      </c>
      <c r="X28" s="312" t="s">
        <v>396</v>
      </c>
      <c r="Y28" s="312" t="s">
        <v>396</v>
      </c>
      <c r="Z28" s="312" t="s">
        <v>396</v>
      </c>
      <c r="AA28" s="312" t="s">
        <v>396</v>
      </c>
      <c r="AB28" s="312" t="s">
        <v>396</v>
      </c>
      <c r="AC28" s="312" t="s">
        <v>396</v>
      </c>
      <c r="AD28" s="312" t="s">
        <v>396</v>
      </c>
    </row>
    <row r="29" spans="1:30" ht="21" customHeight="1">
      <c r="A29" s="556" t="s">
        <v>239</v>
      </c>
      <c r="B29" s="556"/>
      <c r="C29" s="556"/>
      <c r="D29" s="313">
        <v>1</v>
      </c>
      <c r="E29" s="311" t="s">
        <v>396</v>
      </c>
      <c r="F29" s="311">
        <v>3</v>
      </c>
      <c r="G29" s="312">
        <v>2</v>
      </c>
      <c r="H29" s="311" t="s">
        <v>396</v>
      </c>
      <c r="I29" s="315">
        <f t="shared" si="0"/>
        <v>5.045663252434532</v>
      </c>
      <c r="J29" s="315" t="s">
        <v>396</v>
      </c>
      <c r="K29" s="315">
        <f>F29/0.19724</f>
        <v>15.209896572703306</v>
      </c>
      <c r="L29" s="316">
        <f>G29/0.1882</f>
        <v>10.626992561105206</v>
      </c>
      <c r="M29" s="316" t="s">
        <v>495</v>
      </c>
      <c r="N29" s="300"/>
      <c r="P29" s="282" t="s">
        <v>51</v>
      </c>
      <c r="Q29" s="312" t="s">
        <v>396</v>
      </c>
      <c r="R29" s="312" t="s">
        <v>396</v>
      </c>
      <c r="S29" s="312" t="s">
        <v>396</v>
      </c>
      <c r="T29" s="312" t="s">
        <v>396</v>
      </c>
      <c r="U29" s="312" t="s">
        <v>396</v>
      </c>
      <c r="V29" s="312" t="s">
        <v>396</v>
      </c>
      <c r="W29" s="312" t="s">
        <v>396</v>
      </c>
      <c r="X29" s="312" t="s">
        <v>396</v>
      </c>
      <c r="Y29" s="312" t="s">
        <v>396</v>
      </c>
      <c r="Z29" s="312" t="s">
        <v>396</v>
      </c>
      <c r="AA29" s="312" t="s">
        <v>396</v>
      </c>
      <c r="AB29" s="312" t="s">
        <v>396</v>
      </c>
      <c r="AC29" s="312" t="s">
        <v>396</v>
      </c>
      <c r="AD29" s="312" t="s">
        <v>396</v>
      </c>
    </row>
    <row r="30" spans="4:30" ht="21" customHeight="1">
      <c r="D30" s="310"/>
      <c r="E30" s="311"/>
      <c r="F30" s="311"/>
      <c r="G30" s="312"/>
      <c r="H30" s="312"/>
      <c r="I30" s="314"/>
      <c r="J30" s="315"/>
      <c r="K30" s="315"/>
      <c r="L30" s="316"/>
      <c r="M30" s="316"/>
      <c r="N30" s="290"/>
      <c r="P30" s="282" t="s">
        <v>52</v>
      </c>
      <c r="Q30" s="312" t="s">
        <v>396</v>
      </c>
      <c r="R30" s="312" t="s">
        <v>396</v>
      </c>
      <c r="S30" s="312" t="s">
        <v>396</v>
      </c>
      <c r="T30" s="312" t="s">
        <v>396</v>
      </c>
      <c r="U30" s="312" t="s">
        <v>396</v>
      </c>
      <c r="V30" s="312" t="s">
        <v>396</v>
      </c>
      <c r="W30" s="312" t="s">
        <v>396</v>
      </c>
      <c r="X30" s="312" t="s">
        <v>396</v>
      </c>
      <c r="Y30" s="312" t="s">
        <v>396</v>
      </c>
      <c r="Z30" s="312" t="s">
        <v>396</v>
      </c>
      <c r="AA30" s="312" t="s">
        <v>396</v>
      </c>
      <c r="AB30" s="312" t="s">
        <v>396</v>
      </c>
      <c r="AC30" s="312" t="s">
        <v>396</v>
      </c>
      <c r="AD30" s="312" t="s">
        <v>396</v>
      </c>
    </row>
    <row r="31" spans="1:30" ht="21" customHeight="1">
      <c r="A31" s="556" t="s">
        <v>240</v>
      </c>
      <c r="B31" s="556"/>
      <c r="C31" s="556"/>
      <c r="D31" s="313">
        <v>1</v>
      </c>
      <c r="E31" s="311">
        <v>1</v>
      </c>
      <c r="F31" s="311" t="s">
        <v>494</v>
      </c>
      <c r="G31" s="312" t="s">
        <v>396</v>
      </c>
      <c r="H31" s="312" t="s">
        <v>362</v>
      </c>
      <c r="I31" s="315">
        <f t="shared" si="0"/>
        <v>5.045663252434532</v>
      </c>
      <c r="J31" s="315">
        <f t="shared" si="2"/>
        <v>4.923198109491926</v>
      </c>
      <c r="K31" s="315" t="s">
        <v>396</v>
      </c>
      <c r="L31" s="316" t="s">
        <v>396</v>
      </c>
      <c r="M31" s="316" t="s">
        <v>362</v>
      </c>
      <c r="N31" s="300"/>
      <c r="P31" s="282" t="s">
        <v>53</v>
      </c>
      <c r="Q31" s="312" t="s">
        <v>396</v>
      </c>
      <c r="R31" s="312" t="s">
        <v>396</v>
      </c>
      <c r="S31" s="312" t="s">
        <v>396</v>
      </c>
      <c r="T31" s="312" t="s">
        <v>396</v>
      </c>
      <c r="U31" s="312" t="s">
        <v>396</v>
      </c>
      <c r="V31" s="312" t="s">
        <v>396</v>
      </c>
      <c r="W31" s="312" t="s">
        <v>396</v>
      </c>
      <c r="X31" s="312" t="s">
        <v>396</v>
      </c>
      <c r="Y31" s="312" t="s">
        <v>396</v>
      </c>
      <c r="Z31" s="312" t="s">
        <v>396</v>
      </c>
      <c r="AA31" s="312" t="s">
        <v>396</v>
      </c>
      <c r="AB31" s="312" t="s">
        <v>396</v>
      </c>
      <c r="AC31" s="312" t="s">
        <v>396</v>
      </c>
      <c r="AD31" s="312">
        <v>6</v>
      </c>
    </row>
    <row r="32" spans="1:30" ht="21" customHeight="1">
      <c r="A32" s="556" t="s">
        <v>247</v>
      </c>
      <c r="B32" s="556"/>
      <c r="C32" s="556"/>
      <c r="D32" s="313">
        <v>1</v>
      </c>
      <c r="E32" s="311">
        <v>4</v>
      </c>
      <c r="F32" s="311">
        <v>2</v>
      </c>
      <c r="G32" s="312">
        <v>2</v>
      </c>
      <c r="H32" s="311" t="s">
        <v>362</v>
      </c>
      <c r="I32" s="315">
        <f t="shared" si="0"/>
        <v>5.045663252434532</v>
      </c>
      <c r="J32" s="315">
        <f t="shared" si="2"/>
        <v>19.692792437967704</v>
      </c>
      <c r="K32" s="315">
        <f>F32/0.19724</f>
        <v>10.13993104846887</v>
      </c>
      <c r="L32" s="316">
        <f>G32/0.1882</f>
        <v>10.626992561105206</v>
      </c>
      <c r="M32" s="316" t="s">
        <v>362</v>
      </c>
      <c r="N32" s="300"/>
      <c r="P32" s="282" t="s">
        <v>54</v>
      </c>
      <c r="Q32" s="312" t="s">
        <v>396</v>
      </c>
      <c r="R32" s="312" t="s">
        <v>396</v>
      </c>
      <c r="S32" s="312" t="s">
        <v>396</v>
      </c>
      <c r="T32" s="312" t="s">
        <v>396</v>
      </c>
      <c r="U32" s="312" t="s">
        <v>396</v>
      </c>
      <c r="V32" s="312" t="s">
        <v>396</v>
      </c>
      <c r="W32" s="312" t="s">
        <v>396</v>
      </c>
      <c r="X32" s="312" t="s">
        <v>396</v>
      </c>
      <c r="Y32" s="312" t="s">
        <v>396</v>
      </c>
      <c r="Z32" s="312" t="s">
        <v>396</v>
      </c>
      <c r="AA32" s="312" t="s">
        <v>396</v>
      </c>
      <c r="AB32" s="312" t="s">
        <v>396</v>
      </c>
      <c r="AC32" s="312" t="s">
        <v>396</v>
      </c>
      <c r="AD32" s="312" t="s">
        <v>396</v>
      </c>
    </row>
    <row r="33" spans="1:30" ht="21" customHeight="1">
      <c r="A33" s="556" t="s">
        <v>241</v>
      </c>
      <c r="B33" s="556"/>
      <c r="C33" s="556"/>
      <c r="D33" s="313" t="s">
        <v>396</v>
      </c>
      <c r="E33" s="311">
        <v>1</v>
      </c>
      <c r="F33" s="311" t="s">
        <v>396</v>
      </c>
      <c r="G33" s="312" t="s">
        <v>396</v>
      </c>
      <c r="H33" s="311" t="s">
        <v>362</v>
      </c>
      <c r="I33" s="315" t="s">
        <v>396</v>
      </c>
      <c r="J33" s="315">
        <f t="shared" si="2"/>
        <v>4.923198109491926</v>
      </c>
      <c r="K33" s="315" t="s">
        <v>396</v>
      </c>
      <c r="L33" s="316" t="s">
        <v>396</v>
      </c>
      <c r="M33" s="316" t="s">
        <v>362</v>
      </c>
      <c r="N33" s="300"/>
      <c r="P33" s="282" t="s">
        <v>55</v>
      </c>
      <c r="Q33" s="312" t="s">
        <v>396</v>
      </c>
      <c r="R33" s="312" t="s">
        <v>396</v>
      </c>
      <c r="S33" s="312" t="s">
        <v>396</v>
      </c>
      <c r="T33" s="312" t="s">
        <v>396</v>
      </c>
      <c r="U33" s="312" t="s">
        <v>396</v>
      </c>
      <c r="V33" s="312" t="s">
        <v>396</v>
      </c>
      <c r="W33" s="312" t="s">
        <v>396</v>
      </c>
      <c r="X33" s="312" t="s">
        <v>396</v>
      </c>
      <c r="Y33" s="312" t="s">
        <v>396</v>
      </c>
      <c r="Z33" s="312" t="s">
        <v>396</v>
      </c>
      <c r="AA33" s="312" t="s">
        <v>396</v>
      </c>
      <c r="AB33" s="312" t="s">
        <v>396</v>
      </c>
      <c r="AC33" s="312" t="s">
        <v>396</v>
      </c>
      <c r="AD33" s="312" t="s">
        <v>396</v>
      </c>
    </row>
    <row r="34" spans="1:30" ht="21" customHeight="1">
      <c r="A34" s="556" t="s">
        <v>196</v>
      </c>
      <c r="B34" s="556"/>
      <c r="C34" s="556"/>
      <c r="D34" s="313" t="s">
        <v>396</v>
      </c>
      <c r="E34" s="311">
        <v>1</v>
      </c>
      <c r="F34" s="311">
        <v>1</v>
      </c>
      <c r="G34" s="312">
        <v>1</v>
      </c>
      <c r="H34" s="312" t="s">
        <v>362</v>
      </c>
      <c r="I34" s="315" t="s">
        <v>396</v>
      </c>
      <c r="J34" s="315">
        <f t="shared" si="2"/>
        <v>4.923198109491926</v>
      </c>
      <c r="K34" s="315">
        <f>F34/0.19724</f>
        <v>5.069965524234435</v>
      </c>
      <c r="L34" s="316">
        <f>G34/0.1882</f>
        <v>5.313496280552603</v>
      </c>
      <c r="M34" s="316" t="s">
        <v>362</v>
      </c>
      <c r="N34" s="300"/>
      <c r="P34" s="282" t="s">
        <v>56</v>
      </c>
      <c r="Q34" s="312" t="s">
        <v>396</v>
      </c>
      <c r="R34" s="312" t="s">
        <v>396</v>
      </c>
      <c r="S34" s="312" t="s">
        <v>396</v>
      </c>
      <c r="T34" s="312" t="s">
        <v>396</v>
      </c>
      <c r="U34" s="312" t="s">
        <v>396</v>
      </c>
      <c r="V34" s="312" t="s">
        <v>396</v>
      </c>
      <c r="W34" s="312" t="s">
        <v>396</v>
      </c>
      <c r="X34" s="312" t="s">
        <v>396</v>
      </c>
      <c r="Y34" s="312" t="s">
        <v>396</v>
      </c>
      <c r="Z34" s="312" t="s">
        <v>396</v>
      </c>
      <c r="AA34" s="312" t="s">
        <v>396</v>
      </c>
      <c r="AB34" s="312" t="s">
        <v>396</v>
      </c>
      <c r="AC34" s="312" t="s">
        <v>396</v>
      </c>
      <c r="AD34" s="312" t="s">
        <v>396</v>
      </c>
    </row>
    <row r="35" spans="1:30" ht="21" customHeight="1">
      <c r="A35" s="556" t="s">
        <v>242</v>
      </c>
      <c r="B35" s="556"/>
      <c r="C35" s="556"/>
      <c r="D35" s="313" t="s">
        <v>396</v>
      </c>
      <c r="E35" s="311">
        <v>1</v>
      </c>
      <c r="F35" s="311">
        <v>1</v>
      </c>
      <c r="G35" s="312" t="s">
        <v>396</v>
      </c>
      <c r="H35" s="311" t="s">
        <v>362</v>
      </c>
      <c r="I35" s="315" t="s">
        <v>396</v>
      </c>
      <c r="J35" s="315">
        <f t="shared" si="2"/>
        <v>4.923198109491926</v>
      </c>
      <c r="K35" s="315">
        <f>F35/0.19724</f>
        <v>5.069965524234435</v>
      </c>
      <c r="L35" s="316" t="s">
        <v>396</v>
      </c>
      <c r="M35" s="316" t="s">
        <v>362</v>
      </c>
      <c r="N35" s="300"/>
      <c r="P35" s="301"/>
      <c r="Q35" s="302"/>
      <c r="R35" s="303"/>
      <c r="S35" s="303"/>
      <c r="T35" s="303"/>
      <c r="U35" s="303"/>
      <c r="V35" s="303"/>
      <c r="W35" s="303"/>
      <c r="X35" s="303"/>
      <c r="Y35" s="303"/>
      <c r="Z35" s="303"/>
      <c r="AA35" s="303"/>
      <c r="AB35" s="303"/>
      <c r="AC35" s="303"/>
      <c r="AD35" s="303"/>
    </row>
    <row r="36" spans="4:23" ht="21" customHeight="1">
      <c r="D36" s="310"/>
      <c r="E36" s="311"/>
      <c r="F36" s="311"/>
      <c r="G36" s="312"/>
      <c r="H36" s="312"/>
      <c r="I36" s="314"/>
      <c r="J36" s="315"/>
      <c r="K36" s="315"/>
      <c r="L36" s="316"/>
      <c r="M36" s="316"/>
      <c r="N36" s="290"/>
      <c r="P36" s="199" t="s">
        <v>475</v>
      </c>
      <c r="Q36" s="199"/>
      <c r="R36" s="304"/>
      <c r="S36" s="199"/>
      <c r="T36" s="199"/>
      <c r="U36" s="199"/>
      <c r="V36" s="199"/>
      <c r="W36" s="199"/>
    </row>
    <row r="37" spans="1:24" ht="21" customHeight="1">
      <c r="A37" s="556" t="s">
        <v>230</v>
      </c>
      <c r="B37" s="566"/>
      <c r="C37" s="566"/>
      <c r="D37" s="313" t="s">
        <v>396</v>
      </c>
      <c r="E37" s="311" t="s">
        <v>396</v>
      </c>
      <c r="F37" s="311" t="s">
        <v>396</v>
      </c>
      <c r="G37" s="312" t="s">
        <v>396</v>
      </c>
      <c r="H37" s="311" t="s">
        <v>396</v>
      </c>
      <c r="I37" s="315" t="s">
        <v>396</v>
      </c>
      <c r="J37" s="315" t="s">
        <v>396</v>
      </c>
      <c r="K37" s="315" t="s">
        <v>396</v>
      </c>
      <c r="L37" s="316" t="s">
        <v>396</v>
      </c>
      <c r="M37" s="316" t="s">
        <v>396</v>
      </c>
      <c r="N37" s="300"/>
      <c r="P37" s="199" t="s">
        <v>476</v>
      </c>
      <c r="Q37" s="199"/>
      <c r="R37" s="9"/>
      <c r="S37" s="199"/>
      <c r="T37" s="199"/>
      <c r="U37" s="199"/>
      <c r="V37" s="199"/>
      <c r="W37" s="199"/>
      <c r="X37" s="199"/>
    </row>
    <row r="38" spans="1:24" ht="21" customHeight="1">
      <c r="A38" s="556" t="s">
        <v>195</v>
      </c>
      <c r="B38" s="556"/>
      <c r="C38" s="556"/>
      <c r="D38" s="313" t="s">
        <v>396</v>
      </c>
      <c r="E38" s="311">
        <v>1</v>
      </c>
      <c r="F38" s="311" t="s">
        <v>396</v>
      </c>
      <c r="G38" s="312" t="s">
        <v>396</v>
      </c>
      <c r="H38" s="312">
        <v>1</v>
      </c>
      <c r="I38" s="315" t="s">
        <v>396</v>
      </c>
      <c r="J38" s="315">
        <f t="shared" si="2"/>
        <v>4.923198109491926</v>
      </c>
      <c r="K38" s="315" t="s">
        <v>396</v>
      </c>
      <c r="L38" s="316" t="s">
        <v>396</v>
      </c>
      <c r="M38" s="316">
        <f t="shared" si="1"/>
        <v>5.53679198272521</v>
      </c>
      <c r="N38" s="300"/>
      <c r="P38" s="202" t="s">
        <v>255</v>
      </c>
      <c r="Q38" s="199"/>
      <c r="R38" s="208"/>
      <c r="S38" s="199"/>
      <c r="T38" s="199"/>
      <c r="U38" s="199"/>
      <c r="V38" s="199"/>
      <c r="W38" s="199"/>
      <c r="X38" s="199"/>
    </row>
    <row r="39" spans="1:14" ht="21" customHeight="1">
      <c r="A39" s="556" t="s">
        <v>226</v>
      </c>
      <c r="B39" s="556"/>
      <c r="C39" s="556"/>
      <c r="D39" s="313" t="s">
        <v>362</v>
      </c>
      <c r="E39" s="311" t="s">
        <v>362</v>
      </c>
      <c r="F39" s="311" t="s">
        <v>362</v>
      </c>
      <c r="G39" s="312" t="s">
        <v>362</v>
      </c>
      <c r="H39" s="311">
        <v>1</v>
      </c>
      <c r="I39" s="315" t="s">
        <v>362</v>
      </c>
      <c r="J39" s="315" t="s">
        <v>362</v>
      </c>
      <c r="K39" s="315" t="s">
        <v>362</v>
      </c>
      <c r="L39" s="315" t="s">
        <v>362</v>
      </c>
      <c r="M39" s="316">
        <f t="shared" si="1"/>
        <v>5.53679198272521</v>
      </c>
      <c r="N39" s="300"/>
    </row>
    <row r="40" spans="1:14" ht="21" customHeight="1">
      <c r="A40" s="556" t="s">
        <v>496</v>
      </c>
      <c r="B40" s="556"/>
      <c r="C40" s="556"/>
      <c r="D40" s="313" t="s">
        <v>362</v>
      </c>
      <c r="E40" s="311" t="s">
        <v>362</v>
      </c>
      <c r="F40" s="311" t="s">
        <v>362</v>
      </c>
      <c r="G40" s="312" t="s">
        <v>362</v>
      </c>
      <c r="H40" s="311">
        <v>2</v>
      </c>
      <c r="I40" s="315" t="s">
        <v>362</v>
      </c>
      <c r="J40" s="315" t="s">
        <v>362</v>
      </c>
      <c r="K40" s="315" t="s">
        <v>362</v>
      </c>
      <c r="L40" s="315" t="s">
        <v>362</v>
      </c>
      <c r="M40" s="316">
        <f t="shared" si="1"/>
        <v>11.07358396545042</v>
      </c>
      <c r="N40" s="300"/>
    </row>
    <row r="41" spans="1:35" ht="21" customHeight="1">
      <c r="A41" s="556" t="s">
        <v>131</v>
      </c>
      <c r="B41" s="556"/>
      <c r="C41" s="556"/>
      <c r="D41" s="313" t="s">
        <v>362</v>
      </c>
      <c r="E41" s="311" t="s">
        <v>362</v>
      </c>
      <c r="F41" s="311" t="s">
        <v>362</v>
      </c>
      <c r="G41" s="312" t="s">
        <v>362</v>
      </c>
      <c r="H41" s="311">
        <v>1</v>
      </c>
      <c r="I41" s="315" t="s">
        <v>362</v>
      </c>
      <c r="J41" s="315" t="s">
        <v>362</v>
      </c>
      <c r="K41" s="315" t="s">
        <v>362</v>
      </c>
      <c r="L41" s="315" t="s">
        <v>362</v>
      </c>
      <c r="M41" s="316">
        <f t="shared" si="1"/>
        <v>5.53679198272521</v>
      </c>
      <c r="N41" s="300"/>
      <c r="P41" s="528" t="s">
        <v>485</v>
      </c>
      <c r="Q41" s="528"/>
      <c r="R41" s="528"/>
      <c r="S41" s="528"/>
      <c r="T41" s="528"/>
      <c r="U41" s="528"/>
      <c r="V41" s="528"/>
      <c r="W41" s="528"/>
      <c r="X41" s="528"/>
      <c r="Y41" s="528"/>
      <c r="Z41" s="528"/>
      <c r="AA41" s="528"/>
      <c r="AB41" s="528"/>
      <c r="AC41" s="528"/>
      <c r="AD41" s="528"/>
      <c r="AE41" s="528"/>
      <c r="AF41" s="528"/>
      <c r="AG41" s="528"/>
      <c r="AH41" s="528"/>
      <c r="AI41" s="528"/>
    </row>
    <row r="42" spans="1:14" ht="21" customHeight="1" thickBot="1">
      <c r="A42" s="556" t="s">
        <v>243</v>
      </c>
      <c r="B42" s="556"/>
      <c r="C42" s="556"/>
      <c r="D42" s="313" t="s">
        <v>362</v>
      </c>
      <c r="E42" s="311" t="s">
        <v>362</v>
      </c>
      <c r="F42" s="311" t="s">
        <v>362</v>
      </c>
      <c r="G42" s="312" t="s">
        <v>362</v>
      </c>
      <c r="H42" s="311">
        <v>1</v>
      </c>
      <c r="I42" s="315" t="s">
        <v>362</v>
      </c>
      <c r="J42" s="315" t="s">
        <v>362</v>
      </c>
      <c r="K42" s="315" t="s">
        <v>362</v>
      </c>
      <c r="L42" s="315" t="s">
        <v>362</v>
      </c>
      <c r="M42" s="316">
        <f t="shared" si="1"/>
        <v>5.53679198272521</v>
      </c>
      <c r="N42" s="290"/>
    </row>
    <row r="43" spans="1:35" ht="21" customHeight="1">
      <c r="A43" s="556" t="s">
        <v>88</v>
      </c>
      <c r="B43" s="556"/>
      <c r="C43" s="556"/>
      <c r="D43" s="313" t="s">
        <v>362</v>
      </c>
      <c r="E43" s="311" t="s">
        <v>362</v>
      </c>
      <c r="F43" s="311" t="s">
        <v>362</v>
      </c>
      <c r="G43" s="312">
        <v>42</v>
      </c>
      <c r="H43" s="311">
        <v>35</v>
      </c>
      <c r="I43" s="315" t="s">
        <v>362</v>
      </c>
      <c r="J43" s="315" t="s">
        <v>362</v>
      </c>
      <c r="K43" s="315" t="s">
        <v>362</v>
      </c>
      <c r="L43" s="316">
        <f>G43/0.1882</f>
        <v>223.16684378320934</v>
      </c>
      <c r="M43" s="316">
        <f t="shared" si="1"/>
        <v>193.7877193953823</v>
      </c>
      <c r="N43" s="300"/>
      <c r="P43" s="545" t="s">
        <v>498</v>
      </c>
      <c r="Q43" s="552" t="s">
        <v>86</v>
      </c>
      <c r="R43" s="555" t="s">
        <v>201</v>
      </c>
      <c r="S43" s="560" t="s">
        <v>488</v>
      </c>
      <c r="T43" s="561"/>
      <c r="U43" s="561"/>
      <c r="V43" s="561"/>
      <c r="W43" s="561"/>
      <c r="X43" s="561"/>
      <c r="Y43" s="561"/>
      <c r="Z43" s="561"/>
      <c r="AA43" s="561"/>
      <c r="AB43" s="561"/>
      <c r="AC43" s="561"/>
      <c r="AD43" s="561"/>
      <c r="AE43" s="561"/>
      <c r="AF43" s="562"/>
      <c r="AG43" s="555" t="s">
        <v>130</v>
      </c>
      <c r="AH43" s="543" t="s">
        <v>487</v>
      </c>
      <c r="AI43" s="544"/>
    </row>
    <row r="44" spans="1:35" ht="21" customHeight="1">
      <c r="A44" s="303"/>
      <c r="B44" s="303"/>
      <c r="C44" s="303"/>
      <c r="D44" s="302"/>
      <c r="E44" s="305"/>
      <c r="F44" s="305"/>
      <c r="G44" s="305"/>
      <c r="H44" s="305"/>
      <c r="I44" s="303"/>
      <c r="J44" s="306"/>
      <c r="K44" s="306"/>
      <c r="L44" s="306"/>
      <c r="M44" s="306"/>
      <c r="N44" s="290"/>
      <c r="P44" s="546"/>
      <c r="Q44" s="553"/>
      <c r="R44" s="541"/>
      <c r="S44" s="551" t="s">
        <v>233</v>
      </c>
      <c r="T44" s="551" t="s">
        <v>195</v>
      </c>
      <c r="U44" s="551" t="s">
        <v>9</v>
      </c>
      <c r="V44" s="557" t="s">
        <v>146</v>
      </c>
      <c r="W44" s="551" t="s">
        <v>202</v>
      </c>
      <c r="X44" s="551" t="s">
        <v>115</v>
      </c>
      <c r="Y44" s="551" t="s">
        <v>126</v>
      </c>
      <c r="Z44" s="551" t="s">
        <v>203</v>
      </c>
      <c r="AA44" s="551" t="s">
        <v>204</v>
      </c>
      <c r="AB44" s="551" t="s">
        <v>127</v>
      </c>
      <c r="AC44" s="551" t="s">
        <v>128</v>
      </c>
      <c r="AD44" s="551" t="s">
        <v>129</v>
      </c>
      <c r="AE44" s="551" t="s">
        <v>234</v>
      </c>
      <c r="AF44" s="551" t="s">
        <v>205</v>
      </c>
      <c r="AG44" s="541"/>
      <c r="AH44" s="541" t="s">
        <v>153</v>
      </c>
      <c r="AI44" s="538" t="s">
        <v>486</v>
      </c>
    </row>
    <row r="45" spans="1:35" ht="21" customHeight="1">
      <c r="A45" s="202" t="s">
        <v>254</v>
      </c>
      <c r="N45" s="290"/>
      <c r="P45" s="546"/>
      <c r="Q45" s="553"/>
      <c r="R45" s="541"/>
      <c r="S45" s="541"/>
      <c r="T45" s="541"/>
      <c r="U45" s="541"/>
      <c r="V45" s="558"/>
      <c r="W45" s="541"/>
      <c r="X45" s="541"/>
      <c r="Y45" s="541"/>
      <c r="Z45" s="541"/>
      <c r="AA45" s="541"/>
      <c r="AB45" s="541"/>
      <c r="AC45" s="541"/>
      <c r="AD45" s="541"/>
      <c r="AE45" s="541"/>
      <c r="AF45" s="541"/>
      <c r="AG45" s="541"/>
      <c r="AH45" s="541"/>
      <c r="AI45" s="539"/>
    </row>
    <row r="46" spans="1:35" ht="21" customHeight="1">
      <c r="A46" s="199"/>
      <c r="P46" s="546"/>
      <c r="Q46" s="553"/>
      <c r="R46" s="541"/>
      <c r="S46" s="541"/>
      <c r="T46" s="541"/>
      <c r="U46" s="541"/>
      <c r="V46" s="558"/>
      <c r="W46" s="541"/>
      <c r="X46" s="541"/>
      <c r="Y46" s="541"/>
      <c r="Z46" s="541"/>
      <c r="AA46" s="541"/>
      <c r="AB46" s="541"/>
      <c r="AC46" s="541"/>
      <c r="AD46" s="541"/>
      <c r="AE46" s="541"/>
      <c r="AF46" s="541"/>
      <c r="AG46" s="541"/>
      <c r="AH46" s="541"/>
      <c r="AI46" s="539"/>
    </row>
    <row r="47" spans="16:35" ht="21" customHeight="1">
      <c r="P47" s="546"/>
      <c r="Q47" s="553"/>
      <c r="R47" s="541"/>
      <c r="S47" s="541"/>
      <c r="T47" s="541"/>
      <c r="U47" s="541"/>
      <c r="V47" s="558"/>
      <c r="W47" s="541"/>
      <c r="X47" s="541"/>
      <c r="Y47" s="541"/>
      <c r="Z47" s="541"/>
      <c r="AA47" s="541"/>
      <c r="AB47" s="541"/>
      <c r="AC47" s="541"/>
      <c r="AD47" s="541"/>
      <c r="AE47" s="541"/>
      <c r="AF47" s="541"/>
      <c r="AG47" s="541"/>
      <c r="AH47" s="541"/>
      <c r="AI47" s="539"/>
    </row>
    <row r="48" spans="16:35" ht="21" customHeight="1">
      <c r="P48" s="547"/>
      <c r="Q48" s="554"/>
      <c r="R48" s="542"/>
      <c r="S48" s="542"/>
      <c r="T48" s="542"/>
      <c r="U48" s="542"/>
      <c r="V48" s="559"/>
      <c r="W48" s="542"/>
      <c r="X48" s="542"/>
      <c r="Y48" s="542"/>
      <c r="Z48" s="542"/>
      <c r="AA48" s="542"/>
      <c r="AB48" s="542"/>
      <c r="AC48" s="542"/>
      <c r="AD48" s="542"/>
      <c r="AE48" s="542"/>
      <c r="AF48" s="542"/>
      <c r="AG48" s="542"/>
      <c r="AH48" s="542"/>
      <c r="AI48" s="540"/>
    </row>
    <row r="49" ht="21" customHeight="1">
      <c r="P49" s="227"/>
    </row>
    <row r="50" spans="1:35" ht="21" customHeight="1">
      <c r="A50" s="528" t="s">
        <v>482</v>
      </c>
      <c r="B50" s="528"/>
      <c r="C50" s="528"/>
      <c r="D50" s="528"/>
      <c r="E50" s="528"/>
      <c r="F50" s="528"/>
      <c r="G50" s="528"/>
      <c r="H50" s="528"/>
      <c r="I50" s="528"/>
      <c r="J50" s="528"/>
      <c r="K50" s="528"/>
      <c r="L50" s="528"/>
      <c r="M50" s="528"/>
      <c r="N50" s="528"/>
      <c r="P50" s="211" t="s">
        <v>264</v>
      </c>
      <c r="Q50" s="312">
        <f>SUM(R50:AH50)</f>
        <v>3687</v>
      </c>
      <c r="R50" s="312" t="s">
        <v>396</v>
      </c>
      <c r="S50" s="312" t="s">
        <v>396</v>
      </c>
      <c r="T50" s="312">
        <v>944</v>
      </c>
      <c r="U50" s="312" t="s">
        <v>396</v>
      </c>
      <c r="V50" s="319">
        <v>1280</v>
      </c>
      <c r="W50" s="312" t="s">
        <v>396</v>
      </c>
      <c r="X50" s="312">
        <v>1</v>
      </c>
      <c r="Y50" s="312" t="s">
        <v>396</v>
      </c>
      <c r="Z50" s="312" t="s">
        <v>396</v>
      </c>
      <c r="AA50" s="312" t="s">
        <v>396</v>
      </c>
      <c r="AB50" s="312" t="s">
        <v>396</v>
      </c>
      <c r="AC50" s="312" t="s">
        <v>396</v>
      </c>
      <c r="AD50" s="312" t="s">
        <v>396</v>
      </c>
      <c r="AE50" s="312" t="s">
        <v>396</v>
      </c>
      <c r="AF50" s="312" t="s">
        <v>396</v>
      </c>
      <c r="AG50" s="312" t="s">
        <v>396</v>
      </c>
      <c r="AH50" s="319">
        <v>1462</v>
      </c>
      <c r="AI50" s="319">
        <v>1312</v>
      </c>
    </row>
    <row r="51" spans="16:35" ht="21" customHeight="1" thickBot="1">
      <c r="P51" s="120" t="s">
        <v>468</v>
      </c>
      <c r="Q51" s="312">
        <f>SUM(R51:AH51)</f>
        <v>6089</v>
      </c>
      <c r="R51" s="312" t="s">
        <v>396</v>
      </c>
      <c r="S51" s="312" t="s">
        <v>396</v>
      </c>
      <c r="T51" s="312">
        <v>786</v>
      </c>
      <c r="U51" s="312">
        <v>3</v>
      </c>
      <c r="V51" s="319">
        <v>4241</v>
      </c>
      <c r="W51" s="312" t="s">
        <v>396</v>
      </c>
      <c r="X51" s="312">
        <v>1</v>
      </c>
      <c r="Y51" s="312" t="s">
        <v>396</v>
      </c>
      <c r="Z51" s="312" t="s">
        <v>396</v>
      </c>
      <c r="AA51" s="312" t="s">
        <v>396</v>
      </c>
      <c r="AB51" s="312" t="s">
        <v>396</v>
      </c>
      <c r="AC51" s="312" t="s">
        <v>396</v>
      </c>
      <c r="AD51" s="312" t="s">
        <v>396</v>
      </c>
      <c r="AE51" s="312" t="s">
        <v>396</v>
      </c>
      <c r="AF51" s="312" t="s">
        <v>396</v>
      </c>
      <c r="AG51" s="312" t="s">
        <v>396</v>
      </c>
      <c r="AH51" s="319">
        <v>1058</v>
      </c>
      <c r="AI51" s="319">
        <v>130</v>
      </c>
    </row>
    <row r="52" spans="1:35" ht="21" customHeight="1">
      <c r="A52" s="295" t="s">
        <v>473</v>
      </c>
      <c r="B52" s="317" t="s">
        <v>474</v>
      </c>
      <c r="C52" s="317" t="s">
        <v>444</v>
      </c>
      <c r="D52" s="317" t="s">
        <v>445</v>
      </c>
      <c r="E52" s="317" t="s">
        <v>446</v>
      </c>
      <c r="F52" s="317" t="s">
        <v>447</v>
      </c>
      <c r="G52" s="317" t="s">
        <v>448</v>
      </c>
      <c r="H52" s="317" t="s">
        <v>449</v>
      </c>
      <c r="I52" s="317" t="s">
        <v>450</v>
      </c>
      <c r="J52" s="317" t="s">
        <v>451</v>
      </c>
      <c r="K52" s="317" t="s">
        <v>452</v>
      </c>
      <c r="L52" s="317" t="s">
        <v>199</v>
      </c>
      <c r="M52" s="317" t="s">
        <v>175</v>
      </c>
      <c r="N52" s="294" t="s">
        <v>198</v>
      </c>
      <c r="P52" s="120" t="s">
        <v>469</v>
      </c>
      <c r="Q52" s="312">
        <f>SUM(R52:AH52)</f>
        <v>2152</v>
      </c>
      <c r="R52" s="312" t="s">
        <v>396</v>
      </c>
      <c r="S52" s="312" t="s">
        <v>396</v>
      </c>
      <c r="T52" s="312">
        <v>921</v>
      </c>
      <c r="U52" s="312" t="s">
        <v>396</v>
      </c>
      <c r="V52" s="312">
        <v>178</v>
      </c>
      <c r="W52" s="312" t="s">
        <v>396</v>
      </c>
      <c r="X52" s="312">
        <v>1</v>
      </c>
      <c r="Y52" s="312" t="s">
        <v>396</v>
      </c>
      <c r="Z52" s="312" t="s">
        <v>396</v>
      </c>
      <c r="AA52" s="312" t="s">
        <v>396</v>
      </c>
      <c r="AB52" s="312" t="s">
        <v>396</v>
      </c>
      <c r="AC52" s="312" t="s">
        <v>396</v>
      </c>
      <c r="AD52" s="312" t="s">
        <v>396</v>
      </c>
      <c r="AE52" s="312" t="s">
        <v>396</v>
      </c>
      <c r="AF52" s="312" t="s">
        <v>396</v>
      </c>
      <c r="AG52" s="312" t="s">
        <v>396</v>
      </c>
      <c r="AH52" s="319">
        <v>1052</v>
      </c>
      <c r="AI52" s="319">
        <v>938</v>
      </c>
    </row>
    <row r="53" spans="1:35" ht="21" customHeight="1">
      <c r="A53" s="307"/>
      <c r="P53" s="120" t="s">
        <v>470</v>
      </c>
      <c r="Q53" s="312">
        <f>SUM(R53:AH53)</f>
        <v>1373</v>
      </c>
      <c r="R53" s="312" t="s">
        <v>396</v>
      </c>
      <c r="S53" s="312" t="s">
        <v>396</v>
      </c>
      <c r="T53" s="312">
        <v>402</v>
      </c>
      <c r="U53" s="312">
        <v>2</v>
      </c>
      <c r="V53" s="312">
        <v>88</v>
      </c>
      <c r="W53" s="312" t="s">
        <v>396</v>
      </c>
      <c r="X53" s="312" t="s">
        <v>396</v>
      </c>
      <c r="Y53" s="312" t="s">
        <v>396</v>
      </c>
      <c r="Z53" s="312" t="s">
        <v>396</v>
      </c>
      <c r="AA53" s="312" t="s">
        <v>396</v>
      </c>
      <c r="AB53" s="312" t="s">
        <v>396</v>
      </c>
      <c r="AC53" s="312" t="s">
        <v>396</v>
      </c>
      <c r="AD53" s="312" t="s">
        <v>396</v>
      </c>
      <c r="AE53" s="312" t="s">
        <v>396</v>
      </c>
      <c r="AF53" s="312" t="s">
        <v>396</v>
      </c>
      <c r="AG53" s="312" t="s">
        <v>396</v>
      </c>
      <c r="AH53" s="312">
        <v>881</v>
      </c>
      <c r="AI53" s="312">
        <v>793</v>
      </c>
    </row>
    <row r="54" spans="1:35" ht="21" customHeight="1">
      <c r="A54" s="327" t="s">
        <v>200</v>
      </c>
      <c r="B54" s="320">
        <f>SUM(B56:B63,B65:B72)</f>
        <v>166</v>
      </c>
      <c r="C54" s="320">
        <f>SUM(C56:C63,C65:C72)</f>
        <v>15</v>
      </c>
      <c r="D54" s="320">
        <f aca="true" t="shared" si="3" ref="D54:N54">SUM(D56:D63,D65:D72)</f>
        <v>18</v>
      </c>
      <c r="E54" s="320">
        <f t="shared" si="3"/>
        <v>13</v>
      </c>
      <c r="F54" s="320">
        <f t="shared" si="3"/>
        <v>17</v>
      </c>
      <c r="G54" s="320">
        <f t="shared" si="3"/>
        <v>19</v>
      </c>
      <c r="H54" s="320">
        <f t="shared" si="3"/>
        <v>14</v>
      </c>
      <c r="I54" s="320">
        <f t="shared" si="3"/>
        <v>16</v>
      </c>
      <c r="J54" s="320">
        <f t="shared" si="3"/>
        <v>13</v>
      </c>
      <c r="K54" s="320">
        <f t="shared" si="3"/>
        <v>6</v>
      </c>
      <c r="L54" s="320">
        <f t="shared" si="3"/>
        <v>15</v>
      </c>
      <c r="M54" s="320">
        <f t="shared" si="3"/>
        <v>12</v>
      </c>
      <c r="N54" s="320">
        <f t="shared" si="3"/>
        <v>8</v>
      </c>
      <c r="P54" s="266" t="s">
        <v>453</v>
      </c>
      <c r="Q54" s="320">
        <f>SUM(R56:AH63,R65:AH72)</f>
        <v>2900</v>
      </c>
      <c r="R54" s="320" t="s">
        <v>396</v>
      </c>
      <c r="S54" s="320" t="s">
        <v>396</v>
      </c>
      <c r="T54" s="328">
        <f>SUM(T56:T63,T65:T72)</f>
        <v>1121</v>
      </c>
      <c r="U54" s="320" t="s">
        <v>396</v>
      </c>
      <c r="V54" s="320">
        <f>SUM(V56:V63,V65:V72)</f>
        <v>919</v>
      </c>
      <c r="W54" s="320" t="s">
        <v>396</v>
      </c>
      <c r="X54" s="320" t="s">
        <v>396</v>
      </c>
      <c r="Y54" s="320" t="s">
        <v>396</v>
      </c>
      <c r="Z54" s="320" t="s">
        <v>396</v>
      </c>
      <c r="AA54" s="320" t="s">
        <v>396</v>
      </c>
      <c r="AB54" s="320" t="s">
        <v>396</v>
      </c>
      <c r="AC54" s="320" t="s">
        <v>396</v>
      </c>
      <c r="AD54" s="320" t="s">
        <v>396</v>
      </c>
      <c r="AE54" s="320" t="s">
        <v>396</v>
      </c>
      <c r="AF54" s="320" t="s">
        <v>396</v>
      </c>
      <c r="AG54" s="320" t="s">
        <v>396</v>
      </c>
      <c r="AH54" s="320">
        <f>SUM(AH56:AH63,AH65:AH72)</f>
        <v>860</v>
      </c>
      <c r="AI54" s="320">
        <f>SUM(AI56:AI63,AI65:AI72)</f>
        <v>757</v>
      </c>
    </row>
    <row r="55" spans="1:35" ht="21" customHeight="1">
      <c r="A55" s="308"/>
      <c r="B55" s="318"/>
      <c r="C55" s="318"/>
      <c r="D55" s="318"/>
      <c r="E55" s="318"/>
      <c r="F55" s="318"/>
      <c r="G55" s="318"/>
      <c r="H55" s="318"/>
      <c r="I55" s="318"/>
      <c r="J55" s="318"/>
      <c r="K55" s="318"/>
      <c r="L55" s="318"/>
      <c r="M55" s="318"/>
      <c r="N55" s="318"/>
      <c r="P55" s="275"/>
      <c r="Q55" s="318"/>
      <c r="R55" s="318"/>
      <c r="S55" s="318"/>
      <c r="T55" s="318"/>
      <c r="U55" s="318"/>
      <c r="V55" s="318"/>
      <c r="W55" s="318"/>
      <c r="X55" s="318"/>
      <c r="Y55" s="318"/>
      <c r="Z55" s="318"/>
      <c r="AA55" s="318"/>
      <c r="AB55" s="318"/>
      <c r="AC55" s="318"/>
      <c r="AD55" s="318"/>
      <c r="AE55" s="318"/>
      <c r="AF55" s="318"/>
      <c r="AG55" s="318"/>
      <c r="AH55" s="318"/>
      <c r="AI55" s="318"/>
    </row>
    <row r="56" spans="1:35" ht="21" customHeight="1">
      <c r="A56" s="308" t="s">
        <v>41</v>
      </c>
      <c r="B56" s="312">
        <f>SUM(C56:N56)</f>
        <v>51</v>
      </c>
      <c r="C56" s="312">
        <v>4</v>
      </c>
      <c r="D56" s="312">
        <v>7</v>
      </c>
      <c r="E56" s="312">
        <v>3</v>
      </c>
      <c r="F56" s="312">
        <v>5</v>
      </c>
      <c r="G56" s="312">
        <v>6</v>
      </c>
      <c r="H56" s="312">
        <v>4</v>
      </c>
      <c r="I56" s="312">
        <v>5</v>
      </c>
      <c r="J56" s="312">
        <v>5</v>
      </c>
      <c r="K56" s="312" t="s">
        <v>396</v>
      </c>
      <c r="L56" s="312">
        <v>3</v>
      </c>
      <c r="M56" s="312">
        <v>8</v>
      </c>
      <c r="N56" s="312">
        <v>1</v>
      </c>
      <c r="P56" s="282" t="s">
        <v>41</v>
      </c>
      <c r="Q56" s="312">
        <f>SUM(R56:AH56)</f>
        <v>634</v>
      </c>
      <c r="R56" s="312" t="s">
        <v>396</v>
      </c>
      <c r="S56" s="312" t="s">
        <v>396</v>
      </c>
      <c r="T56" s="312">
        <v>343</v>
      </c>
      <c r="U56" s="312" t="s">
        <v>396</v>
      </c>
      <c r="V56" s="312">
        <v>9</v>
      </c>
      <c r="W56" s="312" t="s">
        <v>396</v>
      </c>
      <c r="X56" s="312" t="s">
        <v>396</v>
      </c>
      <c r="Y56" s="312" t="s">
        <v>396</v>
      </c>
      <c r="Z56" s="312" t="s">
        <v>396</v>
      </c>
      <c r="AA56" s="312" t="s">
        <v>396</v>
      </c>
      <c r="AB56" s="312" t="s">
        <v>396</v>
      </c>
      <c r="AC56" s="312" t="s">
        <v>396</v>
      </c>
      <c r="AD56" s="312" t="s">
        <v>396</v>
      </c>
      <c r="AE56" s="312" t="s">
        <v>396</v>
      </c>
      <c r="AF56" s="312" t="s">
        <v>396</v>
      </c>
      <c r="AG56" s="312" t="s">
        <v>396</v>
      </c>
      <c r="AH56" s="312">
        <v>282</v>
      </c>
      <c r="AI56" s="312">
        <v>248</v>
      </c>
    </row>
    <row r="57" spans="1:35" ht="21" customHeight="1">
      <c r="A57" s="308" t="s">
        <v>42</v>
      </c>
      <c r="B57" s="312">
        <f aca="true" t="shared" si="4" ref="B57:B63">SUM(C57:N57)</f>
        <v>10</v>
      </c>
      <c r="C57" s="312" t="s">
        <v>396</v>
      </c>
      <c r="D57" s="312" t="s">
        <v>396</v>
      </c>
      <c r="E57" s="312" t="s">
        <v>396</v>
      </c>
      <c r="F57" s="312" t="s">
        <v>396</v>
      </c>
      <c r="G57" s="312">
        <v>2</v>
      </c>
      <c r="H57" s="312">
        <v>1</v>
      </c>
      <c r="I57" s="312">
        <v>2</v>
      </c>
      <c r="J57" s="312">
        <v>1</v>
      </c>
      <c r="K57" s="312">
        <v>1</v>
      </c>
      <c r="L57" s="312">
        <v>2</v>
      </c>
      <c r="M57" s="312" t="s">
        <v>396</v>
      </c>
      <c r="N57" s="312">
        <v>1</v>
      </c>
      <c r="P57" s="282" t="s">
        <v>42</v>
      </c>
      <c r="Q57" s="312">
        <f aca="true" t="shared" si="5" ref="Q57:Q63">SUM(R57:AH57)</f>
        <v>108</v>
      </c>
      <c r="R57" s="312" t="s">
        <v>396</v>
      </c>
      <c r="S57" s="312" t="s">
        <v>396</v>
      </c>
      <c r="T57" s="312" t="s">
        <v>396</v>
      </c>
      <c r="U57" s="312" t="s">
        <v>396</v>
      </c>
      <c r="V57" s="312">
        <v>67</v>
      </c>
      <c r="W57" s="312" t="s">
        <v>396</v>
      </c>
      <c r="X57" s="312" t="s">
        <v>396</v>
      </c>
      <c r="Y57" s="312" t="s">
        <v>396</v>
      </c>
      <c r="Z57" s="312" t="s">
        <v>396</v>
      </c>
      <c r="AA57" s="312" t="s">
        <v>396</v>
      </c>
      <c r="AB57" s="312" t="s">
        <v>396</v>
      </c>
      <c r="AC57" s="312" t="s">
        <v>396</v>
      </c>
      <c r="AD57" s="312" t="s">
        <v>396</v>
      </c>
      <c r="AE57" s="312" t="s">
        <v>396</v>
      </c>
      <c r="AF57" s="312" t="s">
        <v>396</v>
      </c>
      <c r="AG57" s="312" t="s">
        <v>396</v>
      </c>
      <c r="AH57" s="312">
        <v>41</v>
      </c>
      <c r="AI57" s="312">
        <v>33</v>
      </c>
    </row>
    <row r="58" spans="1:35" ht="21" customHeight="1">
      <c r="A58" s="308" t="s">
        <v>43</v>
      </c>
      <c r="B58" s="312">
        <f t="shared" si="4"/>
        <v>17</v>
      </c>
      <c r="C58" s="312">
        <v>1</v>
      </c>
      <c r="D58" s="312">
        <v>4</v>
      </c>
      <c r="E58" s="312">
        <v>3</v>
      </c>
      <c r="F58" s="312">
        <v>1</v>
      </c>
      <c r="G58" s="312">
        <v>1</v>
      </c>
      <c r="H58" s="312" t="s">
        <v>396</v>
      </c>
      <c r="I58" s="312">
        <v>1</v>
      </c>
      <c r="J58" s="312">
        <v>2</v>
      </c>
      <c r="K58" s="312">
        <v>1</v>
      </c>
      <c r="L58" s="312">
        <v>3</v>
      </c>
      <c r="M58" s="312" t="s">
        <v>396</v>
      </c>
      <c r="N58" s="312" t="s">
        <v>396</v>
      </c>
      <c r="P58" s="282" t="s">
        <v>43</v>
      </c>
      <c r="Q58" s="312">
        <f t="shared" si="5"/>
        <v>625</v>
      </c>
      <c r="R58" s="312" t="s">
        <v>396</v>
      </c>
      <c r="S58" s="312" t="s">
        <v>396</v>
      </c>
      <c r="T58" s="312">
        <v>497</v>
      </c>
      <c r="U58" s="312" t="s">
        <v>396</v>
      </c>
      <c r="V58" s="312" t="s">
        <v>396</v>
      </c>
      <c r="W58" s="312" t="s">
        <v>396</v>
      </c>
      <c r="X58" s="312" t="s">
        <v>396</v>
      </c>
      <c r="Y58" s="312" t="s">
        <v>396</v>
      </c>
      <c r="Z58" s="312" t="s">
        <v>396</v>
      </c>
      <c r="AA58" s="312" t="s">
        <v>396</v>
      </c>
      <c r="AB58" s="312" t="s">
        <v>396</v>
      </c>
      <c r="AC58" s="312" t="s">
        <v>396</v>
      </c>
      <c r="AD58" s="312" t="s">
        <v>396</v>
      </c>
      <c r="AE58" s="312" t="s">
        <v>396</v>
      </c>
      <c r="AF58" s="312" t="s">
        <v>396</v>
      </c>
      <c r="AG58" s="312" t="s">
        <v>396</v>
      </c>
      <c r="AH58" s="312">
        <v>128</v>
      </c>
      <c r="AI58" s="312">
        <v>116</v>
      </c>
    </row>
    <row r="59" spans="1:35" ht="21" customHeight="1">
      <c r="A59" s="308" t="s">
        <v>44</v>
      </c>
      <c r="B59" s="312">
        <f t="shared" si="4"/>
        <v>4</v>
      </c>
      <c r="C59" s="312" t="s">
        <v>396</v>
      </c>
      <c r="D59" s="312" t="s">
        <v>396</v>
      </c>
      <c r="E59" s="312" t="s">
        <v>396</v>
      </c>
      <c r="F59" s="312" t="s">
        <v>396</v>
      </c>
      <c r="G59" s="312">
        <v>2</v>
      </c>
      <c r="H59" s="312" t="s">
        <v>396</v>
      </c>
      <c r="I59" s="312" t="s">
        <v>396</v>
      </c>
      <c r="J59" s="312" t="s">
        <v>396</v>
      </c>
      <c r="K59" s="312">
        <v>1</v>
      </c>
      <c r="L59" s="312" t="s">
        <v>396</v>
      </c>
      <c r="M59" s="312" t="s">
        <v>396</v>
      </c>
      <c r="N59" s="312">
        <v>1</v>
      </c>
      <c r="P59" s="282" t="s">
        <v>44</v>
      </c>
      <c r="Q59" s="312">
        <f t="shared" si="5"/>
        <v>131</v>
      </c>
      <c r="R59" s="312" t="s">
        <v>396</v>
      </c>
      <c r="S59" s="312" t="s">
        <v>396</v>
      </c>
      <c r="T59" s="312">
        <v>81</v>
      </c>
      <c r="U59" s="312" t="s">
        <v>396</v>
      </c>
      <c r="V59" s="312" t="s">
        <v>396</v>
      </c>
      <c r="W59" s="312" t="s">
        <v>396</v>
      </c>
      <c r="X59" s="312" t="s">
        <v>396</v>
      </c>
      <c r="Y59" s="312" t="s">
        <v>396</v>
      </c>
      <c r="Z59" s="312" t="s">
        <v>396</v>
      </c>
      <c r="AA59" s="312" t="s">
        <v>396</v>
      </c>
      <c r="AB59" s="312" t="s">
        <v>396</v>
      </c>
      <c r="AC59" s="312" t="s">
        <v>396</v>
      </c>
      <c r="AD59" s="312" t="s">
        <v>396</v>
      </c>
      <c r="AE59" s="312" t="s">
        <v>396</v>
      </c>
      <c r="AF59" s="312" t="s">
        <v>396</v>
      </c>
      <c r="AG59" s="312" t="s">
        <v>396</v>
      </c>
      <c r="AH59" s="312">
        <v>50</v>
      </c>
      <c r="AI59" s="312">
        <v>45</v>
      </c>
    </row>
    <row r="60" spans="1:35" ht="21" customHeight="1">
      <c r="A60" s="308" t="s">
        <v>45</v>
      </c>
      <c r="B60" s="312">
        <f t="shared" si="4"/>
        <v>2</v>
      </c>
      <c r="C60" s="312">
        <v>1</v>
      </c>
      <c r="D60" s="312" t="s">
        <v>396</v>
      </c>
      <c r="E60" s="312" t="s">
        <v>396</v>
      </c>
      <c r="F60" s="312" t="s">
        <v>396</v>
      </c>
      <c r="G60" s="312" t="s">
        <v>396</v>
      </c>
      <c r="H60" s="312" t="s">
        <v>396</v>
      </c>
      <c r="I60" s="312">
        <v>1</v>
      </c>
      <c r="J60" s="312" t="s">
        <v>396</v>
      </c>
      <c r="K60" s="312" t="s">
        <v>396</v>
      </c>
      <c r="L60" s="312" t="s">
        <v>396</v>
      </c>
      <c r="M60" s="312" t="s">
        <v>396</v>
      </c>
      <c r="N60" s="312" t="s">
        <v>396</v>
      </c>
      <c r="P60" s="282" t="s">
        <v>45</v>
      </c>
      <c r="Q60" s="312">
        <f t="shared" si="5"/>
        <v>27</v>
      </c>
      <c r="R60" s="312" t="s">
        <v>396</v>
      </c>
      <c r="S60" s="312" t="s">
        <v>396</v>
      </c>
      <c r="T60" s="312">
        <v>8</v>
      </c>
      <c r="U60" s="312" t="s">
        <v>396</v>
      </c>
      <c r="V60" s="312" t="s">
        <v>396</v>
      </c>
      <c r="W60" s="312" t="s">
        <v>396</v>
      </c>
      <c r="X60" s="312" t="s">
        <v>396</v>
      </c>
      <c r="Y60" s="312" t="s">
        <v>396</v>
      </c>
      <c r="Z60" s="312" t="s">
        <v>396</v>
      </c>
      <c r="AA60" s="312" t="s">
        <v>396</v>
      </c>
      <c r="AB60" s="312" t="s">
        <v>396</v>
      </c>
      <c r="AC60" s="312" t="s">
        <v>396</v>
      </c>
      <c r="AD60" s="312" t="s">
        <v>396</v>
      </c>
      <c r="AE60" s="312" t="s">
        <v>396</v>
      </c>
      <c r="AF60" s="312" t="s">
        <v>396</v>
      </c>
      <c r="AG60" s="312" t="s">
        <v>396</v>
      </c>
      <c r="AH60" s="312">
        <v>19</v>
      </c>
      <c r="AI60" s="312">
        <v>17</v>
      </c>
    </row>
    <row r="61" spans="1:35" ht="21" customHeight="1">
      <c r="A61" s="308" t="s">
        <v>46</v>
      </c>
      <c r="B61" s="312">
        <f t="shared" si="4"/>
        <v>6</v>
      </c>
      <c r="C61" s="312" t="s">
        <v>396</v>
      </c>
      <c r="D61" s="312" t="s">
        <v>396</v>
      </c>
      <c r="E61" s="312">
        <v>2</v>
      </c>
      <c r="F61" s="312">
        <v>3</v>
      </c>
      <c r="G61" s="312" t="s">
        <v>396</v>
      </c>
      <c r="H61" s="312" t="s">
        <v>396</v>
      </c>
      <c r="I61" s="312" t="s">
        <v>396</v>
      </c>
      <c r="J61" s="312" t="s">
        <v>396</v>
      </c>
      <c r="K61" s="312" t="s">
        <v>396</v>
      </c>
      <c r="L61" s="312" t="s">
        <v>396</v>
      </c>
      <c r="M61" s="312">
        <v>1</v>
      </c>
      <c r="N61" s="312" t="s">
        <v>396</v>
      </c>
      <c r="P61" s="282" t="s">
        <v>46</v>
      </c>
      <c r="Q61" s="312">
        <f t="shared" si="5"/>
        <v>50</v>
      </c>
      <c r="R61" s="312" t="s">
        <v>396</v>
      </c>
      <c r="S61" s="312" t="s">
        <v>396</v>
      </c>
      <c r="T61" s="312">
        <v>2</v>
      </c>
      <c r="U61" s="312" t="s">
        <v>396</v>
      </c>
      <c r="V61" s="312" t="s">
        <v>396</v>
      </c>
      <c r="W61" s="312" t="s">
        <v>396</v>
      </c>
      <c r="X61" s="312" t="s">
        <v>396</v>
      </c>
      <c r="Y61" s="312" t="s">
        <v>396</v>
      </c>
      <c r="Z61" s="312" t="s">
        <v>396</v>
      </c>
      <c r="AA61" s="312" t="s">
        <v>396</v>
      </c>
      <c r="AB61" s="312" t="s">
        <v>396</v>
      </c>
      <c r="AC61" s="312" t="s">
        <v>396</v>
      </c>
      <c r="AD61" s="312" t="s">
        <v>396</v>
      </c>
      <c r="AE61" s="312" t="s">
        <v>396</v>
      </c>
      <c r="AF61" s="312" t="s">
        <v>396</v>
      </c>
      <c r="AG61" s="312" t="s">
        <v>396</v>
      </c>
      <c r="AH61" s="312">
        <v>48</v>
      </c>
      <c r="AI61" s="312">
        <v>43</v>
      </c>
    </row>
    <row r="62" spans="1:35" ht="21" customHeight="1">
      <c r="A62" s="308" t="s">
        <v>47</v>
      </c>
      <c r="B62" s="312">
        <f t="shared" si="4"/>
        <v>4</v>
      </c>
      <c r="C62" s="312" t="s">
        <v>396</v>
      </c>
      <c r="D62" s="312">
        <v>1</v>
      </c>
      <c r="E62" s="312" t="s">
        <v>396</v>
      </c>
      <c r="F62" s="312">
        <v>2</v>
      </c>
      <c r="G62" s="312" t="s">
        <v>396</v>
      </c>
      <c r="H62" s="312" t="s">
        <v>396</v>
      </c>
      <c r="I62" s="312" t="s">
        <v>396</v>
      </c>
      <c r="J62" s="312" t="s">
        <v>396</v>
      </c>
      <c r="K62" s="312" t="s">
        <v>396</v>
      </c>
      <c r="L62" s="312">
        <v>1</v>
      </c>
      <c r="M62" s="312" t="s">
        <v>396</v>
      </c>
      <c r="N62" s="312" t="s">
        <v>396</v>
      </c>
      <c r="P62" s="282" t="s">
        <v>47</v>
      </c>
      <c r="Q62" s="312">
        <f t="shared" si="5"/>
        <v>366</v>
      </c>
      <c r="R62" s="312" t="s">
        <v>396</v>
      </c>
      <c r="S62" s="312" t="s">
        <v>396</v>
      </c>
      <c r="T62" s="312">
        <v>2</v>
      </c>
      <c r="U62" s="312" t="s">
        <v>396</v>
      </c>
      <c r="V62" s="312">
        <v>343</v>
      </c>
      <c r="W62" s="312" t="s">
        <v>396</v>
      </c>
      <c r="X62" s="312" t="s">
        <v>396</v>
      </c>
      <c r="Y62" s="312" t="s">
        <v>396</v>
      </c>
      <c r="Z62" s="312" t="s">
        <v>396</v>
      </c>
      <c r="AA62" s="312" t="s">
        <v>396</v>
      </c>
      <c r="AB62" s="312" t="s">
        <v>396</v>
      </c>
      <c r="AC62" s="312" t="s">
        <v>396</v>
      </c>
      <c r="AD62" s="312" t="s">
        <v>396</v>
      </c>
      <c r="AE62" s="312" t="s">
        <v>396</v>
      </c>
      <c r="AF62" s="312" t="s">
        <v>396</v>
      </c>
      <c r="AG62" s="312" t="s">
        <v>396</v>
      </c>
      <c r="AH62" s="312">
        <v>21</v>
      </c>
      <c r="AI62" s="312">
        <v>18</v>
      </c>
    </row>
    <row r="63" spans="1:35" ht="21" customHeight="1">
      <c r="A63" s="308" t="s">
        <v>48</v>
      </c>
      <c r="B63" s="312">
        <f t="shared" si="4"/>
        <v>7</v>
      </c>
      <c r="C63" s="312">
        <v>2</v>
      </c>
      <c r="D63" s="312" t="s">
        <v>396</v>
      </c>
      <c r="E63" s="312">
        <v>1</v>
      </c>
      <c r="F63" s="312" t="s">
        <v>396</v>
      </c>
      <c r="G63" s="312" t="s">
        <v>396</v>
      </c>
      <c r="H63" s="312">
        <v>1</v>
      </c>
      <c r="I63" s="312" t="s">
        <v>396</v>
      </c>
      <c r="J63" s="312">
        <v>1</v>
      </c>
      <c r="K63" s="312" t="s">
        <v>396</v>
      </c>
      <c r="L63" s="312">
        <v>1</v>
      </c>
      <c r="M63" s="312" t="s">
        <v>396</v>
      </c>
      <c r="N63" s="312">
        <v>1</v>
      </c>
      <c r="P63" s="282" t="s">
        <v>48</v>
      </c>
      <c r="Q63" s="312">
        <f t="shared" si="5"/>
        <v>242</v>
      </c>
      <c r="R63" s="312" t="s">
        <v>396</v>
      </c>
      <c r="S63" s="312" t="s">
        <v>396</v>
      </c>
      <c r="T63" s="312">
        <v>42</v>
      </c>
      <c r="U63" s="312" t="s">
        <v>396</v>
      </c>
      <c r="V63" s="312">
        <v>189</v>
      </c>
      <c r="W63" s="312" t="s">
        <v>396</v>
      </c>
      <c r="X63" s="312" t="s">
        <v>396</v>
      </c>
      <c r="Y63" s="312" t="s">
        <v>396</v>
      </c>
      <c r="Z63" s="312" t="s">
        <v>396</v>
      </c>
      <c r="AA63" s="312" t="s">
        <v>396</v>
      </c>
      <c r="AB63" s="312" t="s">
        <v>396</v>
      </c>
      <c r="AC63" s="312" t="s">
        <v>396</v>
      </c>
      <c r="AD63" s="312" t="s">
        <v>396</v>
      </c>
      <c r="AE63" s="312" t="s">
        <v>396</v>
      </c>
      <c r="AF63" s="312" t="s">
        <v>396</v>
      </c>
      <c r="AG63" s="312" t="s">
        <v>396</v>
      </c>
      <c r="AH63" s="312">
        <v>11</v>
      </c>
      <c r="AI63" s="312">
        <v>9</v>
      </c>
    </row>
    <row r="64" spans="1:35" ht="21" customHeight="1">
      <c r="A64" s="308"/>
      <c r="B64" s="318"/>
      <c r="C64" s="318"/>
      <c r="D64" s="318"/>
      <c r="E64" s="318"/>
      <c r="F64" s="318"/>
      <c r="G64" s="318"/>
      <c r="H64" s="318"/>
      <c r="I64" s="318"/>
      <c r="J64" s="318"/>
      <c r="K64" s="318"/>
      <c r="L64" s="318"/>
      <c r="M64" s="318"/>
      <c r="N64" s="318"/>
      <c r="P64" s="282"/>
      <c r="Q64" s="318"/>
      <c r="R64" s="318"/>
      <c r="S64" s="318"/>
      <c r="T64" s="318"/>
      <c r="U64" s="318"/>
      <c r="V64" s="318"/>
      <c r="W64" s="318"/>
      <c r="X64" s="318"/>
      <c r="Y64" s="318"/>
      <c r="Z64" s="318"/>
      <c r="AA64" s="318"/>
      <c r="AB64" s="318"/>
      <c r="AC64" s="318"/>
      <c r="AD64" s="318"/>
      <c r="AE64" s="318"/>
      <c r="AF64" s="318"/>
      <c r="AG64" s="318"/>
      <c r="AH64" s="318"/>
      <c r="AI64" s="318"/>
    </row>
    <row r="65" spans="1:35" ht="21" customHeight="1">
      <c r="A65" s="308" t="s">
        <v>49</v>
      </c>
      <c r="B65" s="312">
        <f aca="true" t="shared" si="6" ref="B65:B72">SUM(C65:N65)</f>
        <v>5</v>
      </c>
      <c r="C65" s="312">
        <v>1</v>
      </c>
      <c r="D65" s="312">
        <v>1</v>
      </c>
      <c r="E65" s="312" t="s">
        <v>396</v>
      </c>
      <c r="F65" s="312">
        <v>1</v>
      </c>
      <c r="G65" s="312" t="s">
        <v>396</v>
      </c>
      <c r="H65" s="312" t="s">
        <v>396</v>
      </c>
      <c r="I65" s="312">
        <v>1</v>
      </c>
      <c r="J65" s="312" t="s">
        <v>396</v>
      </c>
      <c r="K65" s="312">
        <v>1</v>
      </c>
      <c r="L65" s="312" t="s">
        <v>396</v>
      </c>
      <c r="M65" s="312" t="s">
        <v>396</v>
      </c>
      <c r="N65" s="312" t="s">
        <v>396</v>
      </c>
      <c r="P65" s="282" t="s">
        <v>49</v>
      </c>
      <c r="Q65" s="312">
        <f aca="true" t="shared" si="7" ref="Q65:Q72">SUM(R65:AH65)</f>
        <v>27</v>
      </c>
      <c r="R65" s="312" t="s">
        <v>396</v>
      </c>
      <c r="S65" s="312" t="s">
        <v>396</v>
      </c>
      <c r="T65" s="312" t="s">
        <v>396</v>
      </c>
      <c r="U65" s="312" t="s">
        <v>396</v>
      </c>
      <c r="V65" s="312" t="s">
        <v>396</v>
      </c>
      <c r="W65" s="312" t="s">
        <v>396</v>
      </c>
      <c r="X65" s="312" t="s">
        <v>396</v>
      </c>
      <c r="Y65" s="312" t="s">
        <v>396</v>
      </c>
      <c r="Z65" s="312" t="s">
        <v>396</v>
      </c>
      <c r="AA65" s="312" t="s">
        <v>396</v>
      </c>
      <c r="AB65" s="312" t="s">
        <v>396</v>
      </c>
      <c r="AC65" s="312" t="s">
        <v>396</v>
      </c>
      <c r="AD65" s="312" t="s">
        <v>396</v>
      </c>
      <c r="AE65" s="312" t="s">
        <v>396</v>
      </c>
      <c r="AF65" s="312" t="s">
        <v>396</v>
      </c>
      <c r="AG65" s="312" t="s">
        <v>396</v>
      </c>
      <c r="AH65" s="312">
        <v>27</v>
      </c>
      <c r="AI65" s="312">
        <v>21</v>
      </c>
    </row>
    <row r="66" spans="1:35" ht="21" customHeight="1">
      <c r="A66" s="308" t="s">
        <v>50</v>
      </c>
      <c r="B66" s="312">
        <f t="shared" si="6"/>
        <v>8</v>
      </c>
      <c r="C66" s="312">
        <v>2</v>
      </c>
      <c r="D66" s="312">
        <v>1</v>
      </c>
      <c r="E66" s="312" t="s">
        <v>396</v>
      </c>
      <c r="F66" s="312" t="s">
        <v>396</v>
      </c>
      <c r="G66" s="312" t="s">
        <v>396</v>
      </c>
      <c r="H66" s="312">
        <v>2</v>
      </c>
      <c r="I66" s="312" t="s">
        <v>396</v>
      </c>
      <c r="J66" s="312">
        <v>1</v>
      </c>
      <c r="K66" s="312" t="s">
        <v>396</v>
      </c>
      <c r="L66" s="312">
        <v>1</v>
      </c>
      <c r="M66" s="312" t="s">
        <v>396</v>
      </c>
      <c r="N66" s="312">
        <v>1</v>
      </c>
      <c r="P66" s="282" t="s">
        <v>50</v>
      </c>
      <c r="Q66" s="312">
        <f t="shared" si="7"/>
        <v>42</v>
      </c>
      <c r="R66" s="312" t="s">
        <v>396</v>
      </c>
      <c r="S66" s="312" t="s">
        <v>396</v>
      </c>
      <c r="T66" s="312">
        <v>2</v>
      </c>
      <c r="U66" s="312" t="s">
        <v>396</v>
      </c>
      <c r="V66" s="312" t="s">
        <v>396</v>
      </c>
      <c r="W66" s="312" t="s">
        <v>396</v>
      </c>
      <c r="X66" s="312" t="s">
        <v>396</v>
      </c>
      <c r="Y66" s="312" t="s">
        <v>396</v>
      </c>
      <c r="Z66" s="312" t="s">
        <v>396</v>
      </c>
      <c r="AA66" s="312" t="s">
        <v>396</v>
      </c>
      <c r="AB66" s="312" t="s">
        <v>396</v>
      </c>
      <c r="AC66" s="312" t="s">
        <v>396</v>
      </c>
      <c r="AD66" s="312" t="s">
        <v>396</v>
      </c>
      <c r="AE66" s="312" t="s">
        <v>396</v>
      </c>
      <c r="AF66" s="312" t="s">
        <v>396</v>
      </c>
      <c r="AG66" s="312" t="s">
        <v>396</v>
      </c>
      <c r="AH66" s="312">
        <v>40</v>
      </c>
      <c r="AI66" s="312">
        <v>37</v>
      </c>
    </row>
    <row r="67" spans="1:35" ht="21" customHeight="1">
      <c r="A67" s="308" t="s">
        <v>51</v>
      </c>
      <c r="B67" s="312">
        <f t="shared" si="6"/>
        <v>13</v>
      </c>
      <c r="C67" s="312">
        <v>2</v>
      </c>
      <c r="D67" s="312">
        <v>1</v>
      </c>
      <c r="E67" s="312">
        <v>1</v>
      </c>
      <c r="F67" s="312">
        <v>1</v>
      </c>
      <c r="G67" s="312">
        <v>1</v>
      </c>
      <c r="H67" s="312">
        <v>1</v>
      </c>
      <c r="I67" s="312">
        <v>1</v>
      </c>
      <c r="J67" s="312">
        <v>1</v>
      </c>
      <c r="K67" s="312">
        <v>2</v>
      </c>
      <c r="L67" s="312">
        <v>1</v>
      </c>
      <c r="M67" s="312">
        <v>1</v>
      </c>
      <c r="N67" s="312" t="s">
        <v>396</v>
      </c>
      <c r="P67" s="282" t="s">
        <v>51</v>
      </c>
      <c r="Q67" s="312">
        <f t="shared" si="7"/>
        <v>50</v>
      </c>
      <c r="R67" s="312" t="s">
        <v>396</v>
      </c>
      <c r="S67" s="312" t="s">
        <v>396</v>
      </c>
      <c r="T67" s="312" t="s">
        <v>396</v>
      </c>
      <c r="U67" s="312" t="s">
        <v>396</v>
      </c>
      <c r="V67" s="312" t="s">
        <v>396</v>
      </c>
      <c r="W67" s="312" t="s">
        <v>396</v>
      </c>
      <c r="X67" s="312" t="s">
        <v>396</v>
      </c>
      <c r="Y67" s="312" t="s">
        <v>396</v>
      </c>
      <c r="Z67" s="312" t="s">
        <v>396</v>
      </c>
      <c r="AA67" s="312" t="s">
        <v>396</v>
      </c>
      <c r="AB67" s="312" t="s">
        <v>396</v>
      </c>
      <c r="AC67" s="312" t="s">
        <v>396</v>
      </c>
      <c r="AD67" s="312" t="s">
        <v>396</v>
      </c>
      <c r="AE67" s="312" t="s">
        <v>396</v>
      </c>
      <c r="AF67" s="312" t="s">
        <v>396</v>
      </c>
      <c r="AG67" s="312" t="s">
        <v>396</v>
      </c>
      <c r="AH67" s="312">
        <v>50</v>
      </c>
      <c r="AI67" s="312">
        <v>42</v>
      </c>
    </row>
    <row r="68" spans="1:35" ht="21" customHeight="1">
      <c r="A68" s="308" t="s">
        <v>52</v>
      </c>
      <c r="B68" s="312">
        <f t="shared" si="6"/>
        <v>9</v>
      </c>
      <c r="C68" s="312">
        <v>1</v>
      </c>
      <c r="D68" s="312">
        <v>1</v>
      </c>
      <c r="E68" s="312" t="s">
        <v>396</v>
      </c>
      <c r="F68" s="312">
        <v>1</v>
      </c>
      <c r="G68" s="312">
        <v>2</v>
      </c>
      <c r="H68" s="312" t="s">
        <v>396</v>
      </c>
      <c r="I68" s="312">
        <v>2</v>
      </c>
      <c r="J68" s="312" t="s">
        <v>396</v>
      </c>
      <c r="K68" s="312" t="s">
        <v>396</v>
      </c>
      <c r="L68" s="312" t="s">
        <v>396</v>
      </c>
      <c r="M68" s="312">
        <v>1</v>
      </c>
      <c r="N68" s="312">
        <v>1</v>
      </c>
      <c r="P68" s="282" t="s">
        <v>52</v>
      </c>
      <c r="Q68" s="312">
        <f t="shared" si="7"/>
        <v>55</v>
      </c>
      <c r="R68" s="312" t="s">
        <v>396</v>
      </c>
      <c r="S68" s="312" t="s">
        <v>396</v>
      </c>
      <c r="T68" s="312">
        <v>14</v>
      </c>
      <c r="U68" s="312" t="s">
        <v>396</v>
      </c>
      <c r="V68" s="312" t="s">
        <v>396</v>
      </c>
      <c r="W68" s="312" t="s">
        <v>396</v>
      </c>
      <c r="X68" s="312" t="s">
        <v>396</v>
      </c>
      <c r="Y68" s="312" t="s">
        <v>396</v>
      </c>
      <c r="Z68" s="312" t="s">
        <v>396</v>
      </c>
      <c r="AA68" s="312" t="s">
        <v>396</v>
      </c>
      <c r="AB68" s="312" t="s">
        <v>396</v>
      </c>
      <c r="AC68" s="312" t="s">
        <v>396</v>
      </c>
      <c r="AD68" s="312" t="s">
        <v>396</v>
      </c>
      <c r="AE68" s="312" t="s">
        <v>396</v>
      </c>
      <c r="AF68" s="312" t="s">
        <v>396</v>
      </c>
      <c r="AG68" s="312" t="s">
        <v>396</v>
      </c>
      <c r="AH68" s="312">
        <v>41</v>
      </c>
      <c r="AI68" s="312">
        <v>38</v>
      </c>
    </row>
    <row r="69" spans="1:35" ht="21" customHeight="1">
      <c r="A69" s="308" t="s">
        <v>53</v>
      </c>
      <c r="B69" s="312">
        <f t="shared" si="6"/>
        <v>14</v>
      </c>
      <c r="C69" s="312">
        <v>1</v>
      </c>
      <c r="D69" s="312">
        <v>1</v>
      </c>
      <c r="E69" s="312">
        <v>2</v>
      </c>
      <c r="F69" s="312">
        <v>3</v>
      </c>
      <c r="G69" s="312" t="s">
        <v>396</v>
      </c>
      <c r="H69" s="312">
        <v>3</v>
      </c>
      <c r="I69" s="312" t="s">
        <v>396</v>
      </c>
      <c r="J69" s="312">
        <v>2</v>
      </c>
      <c r="K69" s="312" t="s">
        <v>396</v>
      </c>
      <c r="L69" s="312" t="s">
        <v>396</v>
      </c>
      <c r="M69" s="312">
        <v>1</v>
      </c>
      <c r="N69" s="312">
        <v>1</v>
      </c>
      <c r="P69" s="282" t="s">
        <v>53</v>
      </c>
      <c r="Q69" s="312">
        <f t="shared" si="7"/>
        <v>64</v>
      </c>
      <c r="R69" s="312" t="s">
        <v>396</v>
      </c>
      <c r="S69" s="312" t="s">
        <v>396</v>
      </c>
      <c r="T69" s="312">
        <v>26</v>
      </c>
      <c r="U69" s="312" t="s">
        <v>396</v>
      </c>
      <c r="V69" s="312">
        <v>10</v>
      </c>
      <c r="W69" s="312" t="s">
        <v>396</v>
      </c>
      <c r="X69" s="312" t="s">
        <v>396</v>
      </c>
      <c r="Y69" s="312" t="s">
        <v>396</v>
      </c>
      <c r="Z69" s="312" t="s">
        <v>396</v>
      </c>
      <c r="AA69" s="312" t="s">
        <v>396</v>
      </c>
      <c r="AB69" s="312" t="s">
        <v>396</v>
      </c>
      <c r="AC69" s="312" t="s">
        <v>396</v>
      </c>
      <c r="AD69" s="312" t="s">
        <v>396</v>
      </c>
      <c r="AE69" s="312" t="s">
        <v>396</v>
      </c>
      <c r="AF69" s="312" t="s">
        <v>396</v>
      </c>
      <c r="AG69" s="312" t="s">
        <v>396</v>
      </c>
      <c r="AH69" s="312">
        <v>28</v>
      </c>
      <c r="AI69" s="312">
        <v>25</v>
      </c>
    </row>
    <row r="70" spans="1:35" ht="21" customHeight="1">
      <c r="A70" s="308" t="s">
        <v>54</v>
      </c>
      <c r="B70" s="312">
        <f t="shared" si="6"/>
        <v>5</v>
      </c>
      <c r="C70" s="312" t="s">
        <v>396</v>
      </c>
      <c r="D70" s="312" t="s">
        <v>396</v>
      </c>
      <c r="E70" s="312" t="s">
        <v>396</v>
      </c>
      <c r="F70" s="312" t="s">
        <v>396</v>
      </c>
      <c r="G70" s="312">
        <v>2</v>
      </c>
      <c r="H70" s="312">
        <v>2</v>
      </c>
      <c r="I70" s="312" t="s">
        <v>396</v>
      </c>
      <c r="J70" s="312" t="s">
        <v>396</v>
      </c>
      <c r="K70" s="312" t="s">
        <v>396</v>
      </c>
      <c r="L70" s="312">
        <v>1</v>
      </c>
      <c r="M70" s="312" t="s">
        <v>396</v>
      </c>
      <c r="N70" s="312" t="s">
        <v>396</v>
      </c>
      <c r="P70" s="282" t="s">
        <v>54</v>
      </c>
      <c r="Q70" s="312">
        <f t="shared" si="7"/>
        <v>92</v>
      </c>
      <c r="R70" s="312" t="s">
        <v>396</v>
      </c>
      <c r="S70" s="312" t="s">
        <v>396</v>
      </c>
      <c r="T70" s="312">
        <v>57</v>
      </c>
      <c r="U70" s="312" t="s">
        <v>396</v>
      </c>
      <c r="V70" s="312" t="s">
        <v>396</v>
      </c>
      <c r="W70" s="312" t="s">
        <v>396</v>
      </c>
      <c r="X70" s="312" t="s">
        <v>396</v>
      </c>
      <c r="Y70" s="312" t="s">
        <v>396</v>
      </c>
      <c r="Z70" s="312" t="s">
        <v>396</v>
      </c>
      <c r="AA70" s="312" t="s">
        <v>396</v>
      </c>
      <c r="AB70" s="312" t="s">
        <v>396</v>
      </c>
      <c r="AC70" s="312" t="s">
        <v>396</v>
      </c>
      <c r="AD70" s="312" t="s">
        <v>396</v>
      </c>
      <c r="AE70" s="312" t="s">
        <v>396</v>
      </c>
      <c r="AF70" s="312" t="s">
        <v>396</v>
      </c>
      <c r="AG70" s="312" t="s">
        <v>396</v>
      </c>
      <c r="AH70" s="312">
        <v>35</v>
      </c>
      <c r="AI70" s="312">
        <v>34</v>
      </c>
    </row>
    <row r="71" spans="1:35" ht="21" customHeight="1">
      <c r="A71" s="308" t="s">
        <v>55</v>
      </c>
      <c r="B71" s="312">
        <f t="shared" si="6"/>
        <v>9</v>
      </c>
      <c r="C71" s="312" t="s">
        <v>396</v>
      </c>
      <c r="D71" s="312">
        <v>1</v>
      </c>
      <c r="E71" s="312">
        <v>1</v>
      </c>
      <c r="F71" s="312" t="s">
        <v>396</v>
      </c>
      <c r="G71" s="312">
        <v>3</v>
      </c>
      <c r="H71" s="312" t="s">
        <v>396</v>
      </c>
      <c r="I71" s="312">
        <v>2</v>
      </c>
      <c r="J71" s="312" t="s">
        <v>396</v>
      </c>
      <c r="K71" s="312" t="s">
        <v>396</v>
      </c>
      <c r="L71" s="312">
        <v>1</v>
      </c>
      <c r="M71" s="312" t="s">
        <v>396</v>
      </c>
      <c r="N71" s="312">
        <v>1</v>
      </c>
      <c r="P71" s="282" t="s">
        <v>55</v>
      </c>
      <c r="Q71" s="312">
        <f t="shared" si="7"/>
        <v>383</v>
      </c>
      <c r="R71" s="312" t="s">
        <v>396</v>
      </c>
      <c r="S71" s="312" t="s">
        <v>396</v>
      </c>
      <c r="T71" s="312">
        <v>47</v>
      </c>
      <c r="U71" s="312" t="s">
        <v>396</v>
      </c>
      <c r="V71" s="312">
        <v>301</v>
      </c>
      <c r="W71" s="312" t="s">
        <v>396</v>
      </c>
      <c r="X71" s="312" t="s">
        <v>396</v>
      </c>
      <c r="Y71" s="312" t="s">
        <v>396</v>
      </c>
      <c r="Z71" s="312" t="s">
        <v>396</v>
      </c>
      <c r="AA71" s="312" t="s">
        <v>396</v>
      </c>
      <c r="AB71" s="312" t="s">
        <v>396</v>
      </c>
      <c r="AC71" s="312" t="s">
        <v>396</v>
      </c>
      <c r="AD71" s="312" t="s">
        <v>396</v>
      </c>
      <c r="AE71" s="312" t="s">
        <v>396</v>
      </c>
      <c r="AF71" s="312" t="s">
        <v>396</v>
      </c>
      <c r="AG71" s="312" t="s">
        <v>396</v>
      </c>
      <c r="AH71" s="312">
        <v>35</v>
      </c>
      <c r="AI71" s="312">
        <v>27</v>
      </c>
    </row>
    <row r="72" spans="1:35" ht="21" customHeight="1">
      <c r="A72" s="308" t="s">
        <v>56</v>
      </c>
      <c r="B72" s="312">
        <f t="shared" si="6"/>
        <v>2</v>
      </c>
      <c r="C72" s="312" t="s">
        <v>396</v>
      </c>
      <c r="D72" s="312" t="s">
        <v>396</v>
      </c>
      <c r="E72" s="312" t="s">
        <v>396</v>
      </c>
      <c r="F72" s="312" t="s">
        <v>396</v>
      </c>
      <c r="G72" s="312" t="s">
        <v>396</v>
      </c>
      <c r="H72" s="312" t="s">
        <v>396</v>
      </c>
      <c r="I72" s="312">
        <v>1</v>
      </c>
      <c r="J72" s="312" t="s">
        <v>396</v>
      </c>
      <c r="K72" s="312" t="s">
        <v>396</v>
      </c>
      <c r="L72" s="312">
        <v>1</v>
      </c>
      <c r="M72" s="312" t="s">
        <v>396</v>
      </c>
      <c r="N72" s="312" t="s">
        <v>396</v>
      </c>
      <c r="P72" s="282" t="s">
        <v>56</v>
      </c>
      <c r="Q72" s="312">
        <f t="shared" si="7"/>
        <v>4</v>
      </c>
      <c r="R72" s="312" t="s">
        <v>396</v>
      </c>
      <c r="S72" s="312" t="s">
        <v>396</v>
      </c>
      <c r="T72" s="312" t="s">
        <v>396</v>
      </c>
      <c r="U72" s="312" t="s">
        <v>396</v>
      </c>
      <c r="V72" s="312" t="s">
        <v>396</v>
      </c>
      <c r="W72" s="312" t="s">
        <v>396</v>
      </c>
      <c r="X72" s="312" t="s">
        <v>396</v>
      </c>
      <c r="Y72" s="312" t="s">
        <v>396</v>
      </c>
      <c r="Z72" s="312" t="s">
        <v>396</v>
      </c>
      <c r="AA72" s="312" t="s">
        <v>396</v>
      </c>
      <c r="AB72" s="312" t="s">
        <v>396</v>
      </c>
      <c r="AC72" s="312" t="s">
        <v>396</v>
      </c>
      <c r="AD72" s="312" t="s">
        <v>396</v>
      </c>
      <c r="AE72" s="312" t="s">
        <v>396</v>
      </c>
      <c r="AF72" s="312" t="s">
        <v>396</v>
      </c>
      <c r="AG72" s="312" t="s">
        <v>396</v>
      </c>
      <c r="AH72" s="312">
        <v>4</v>
      </c>
      <c r="AI72" s="312">
        <v>4</v>
      </c>
    </row>
    <row r="73" spans="1:35" ht="21" customHeight="1">
      <c r="A73" s="309"/>
      <c r="B73" s="302"/>
      <c r="C73" s="303"/>
      <c r="D73" s="303"/>
      <c r="E73" s="303"/>
      <c r="F73" s="303"/>
      <c r="G73" s="303"/>
      <c r="H73" s="303"/>
      <c r="I73" s="303"/>
      <c r="J73" s="303"/>
      <c r="K73" s="303"/>
      <c r="L73" s="303"/>
      <c r="M73" s="303"/>
      <c r="N73" s="303"/>
      <c r="P73" s="301"/>
      <c r="Q73" s="302"/>
      <c r="R73" s="303"/>
      <c r="S73" s="303"/>
      <c r="T73" s="303"/>
      <c r="U73" s="303"/>
      <c r="V73" s="303"/>
      <c r="W73" s="303"/>
      <c r="X73" s="303"/>
      <c r="Y73" s="303"/>
      <c r="Z73" s="303"/>
      <c r="AA73" s="303"/>
      <c r="AB73" s="303"/>
      <c r="AC73" s="303"/>
      <c r="AD73" s="303"/>
      <c r="AE73" s="303"/>
      <c r="AF73" s="303"/>
      <c r="AG73" s="303"/>
      <c r="AH73" s="303"/>
      <c r="AI73" s="303"/>
    </row>
    <row r="74" spans="1:16" ht="21" customHeight="1">
      <c r="A74" s="202" t="s">
        <v>255</v>
      </c>
      <c r="P74" s="199" t="s">
        <v>248</v>
      </c>
    </row>
  </sheetData>
  <sheetProtection/>
  <mergeCells count="75">
    <mergeCell ref="A4:M4"/>
    <mergeCell ref="A6:M6"/>
    <mergeCell ref="D8:H8"/>
    <mergeCell ref="I8:M8"/>
    <mergeCell ref="A35:C35"/>
    <mergeCell ref="A8:C9"/>
    <mergeCell ref="A11:C11"/>
    <mergeCell ref="A13:C13"/>
    <mergeCell ref="A14:C14"/>
    <mergeCell ref="A15:C15"/>
    <mergeCell ref="A16:C16"/>
    <mergeCell ref="A17:C17"/>
    <mergeCell ref="A42:C42"/>
    <mergeCell ref="A19:C19"/>
    <mergeCell ref="A20:C20"/>
    <mergeCell ref="A21:C21"/>
    <mergeCell ref="A22:C22"/>
    <mergeCell ref="A23:C23"/>
    <mergeCell ref="A38:C38"/>
    <mergeCell ref="A40:C40"/>
    <mergeCell ref="A41:C41"/>
    <mergeCell ref="A37:C37"/>
    <mergeCell ref="A25:C25"/>
    <mergeCell ref="A26:C26"/>
    <mergeCell ref="A29:C29"/>
    <mergeCell ref="A28:C28"/>
    <mergeCell ref="A27:C27"/>
    <mergeCell ref="A31:C31"/>
    <mergeCell ref="AD44:AD48"/>
    <mergeCell ref="AE44:AE48"/>
    <mergeCell ref="A39:C39"/>
    <mergeCell ref="A32:C32"/>
    <mergeCell ref="A33:C33"/>
    <mergeCell ref="A34:C34"/>
    <mergeCell ref="Z44:Z48"/>
    <mergeCell ref="AA44:AA48"/>
    <mergeCell ref="P43:P48"/>
    <mergeCell ref="P41:AI41"/>
    <mergeCell ref="AF44:AF48"/>
    <mergeCell ref="AG43:AG48"/>
    <mergeCell ref="S43:AF43"/>
    <mergeCell ref="V8:V10"/>
    <mergeCell ref="W8:W10"/>
    <mergeCell ref="U8:U10"/>
    <mergeCell ref="AD7:AD10"/>
    <mergeCell ref="AB44:AB48"/>
    <mergeCell ref="AC44:AC48"/>
    <mergeCell ref="Y44:Y48"/>
    <mergeCell ref="Q7:AC7"/>
    <mergeCell ref="AA8:AA10"/>
    <mergeCell ref="AB8:AB10"/>
    <mergeCell ref="AC8:AC10"/>
    <mergeCell ref="Y8:Y10"/>
    <mergeCell ref="X8:X10"/>
    <mergeCell ref="Z8:Z10"/>
    <mergeCell ref="A50:N50"/>
    <mergeCell ref="X44:X48"/>
    <mergeCell ref="Q43:Q48"/>
    <mergeCell ref="R43:R48"/>
    <mergeCell ref="S44:S48"/>
    <mergeCell ref="T44:T48"/>
    <mergeCell ref="A43:C43"/>
    <mergeCell ref="U44:U48"/>
    <mergeCell ref="V44:V48"/>
    <mergeCell ref="W44:W48"/>
    <mergeCell ref="AI44:AI48"/>
    <mergeCell ref="AH44:AH48"/>
    <mergeCell ref="AH43:AI43"/>
    <mergeCell ref="P3:AD3"/>
    <mergeCell ref="P5:AD5"/>
    <mergeCell ref="P7:P10"/>
    <mergeCell ref="Q8:Q10"/>
    <mergeCell ref="R8:R10"/>
    <mergeCell ref="S8:S10"/>
    <mergeCell ref="T8:T10"/>
  </mergeCells>
  <printOptions horizontalCentered="1"/>
  <pageMargins left="0.5511811023622047" right="0.5511811023622047" top="0.5905511811023623" bottom="0.3937007874015748" header="0" footer="0"/>
  <pageSetup fitToHeight="1" fitToWidth="1" horizontalDpi="200" verticalDpi="200" orientation="landscape" paperSize="8" scale="53" r:id="rId1"/>
</worksheet>
</file>

<file path=xl/worksheets/sheet4.xml><?xml version="1.0" encoding="utf-8"?>
<worksheet xmlns="http://schemas.openxmlformats.org/spreadsheetml/2006/main" xmlns:r="http://schemas.openxmlformats.org/officeDocument/2006/relationships">
  <sheetPr>
    <pageSetUpPr fitToPage="1"/>
  </sheetPr>
  <dimension ref="A1:AL74"/>
  <sheetViews>
    <sheetView zoomScale="85" zoomScaleNormal="85" zoomScaleSheetLayoutView="75" zoomScalePageLayoutView="0" workbookViewId="0" topLeftCell="A1">
      <selection activeCell="A1" sqref="A1"/>
    </sheetView>
  </sheetViews>
  <sheetFormatPr defaultColWidth="10.59765625" defaultRowHeight="15"/>
  <cols>
    <col min="1" max="1" width="11.59765625" style="199" customWidth="1"/>
    <col min="2" max="19" width="5.8984375" style="199" customWidth="1"/>
    <col min="20" max="20" width="6" style="199" customWidth="1"/>
    <col min="21" max="21" width="10.69921875" style="199" customWidth="1"/>
    <col min="22" max="22" width="7.19921875" style="199" customWidth="1"/>
    <col min="23" max="38" width="5.59765625" style="199" customWidth="1"/>
    <col min="39" max="16384" width="10.59765625" style="199" customWidth="1"/>
  </cols>
  <sheetData>
    <row r="1" spans="1:38" ht="16.5" customHeight="1">
      <c r="A1" s="1" t="s">
        <v>499</v>
      </c>
      <c r="AL1" s="3" t="s">
        <v>500</v>
      </c>
    </row>
    <row r="2" spans="17:20" ht="16.5" customHeight="1">
      <c r="Q2" s="331"/>
      <c r="T2" s="202"/>
    </row>
    <row r="3" spans="1:38" ht="14.25" customHeight="1">
      <c r="A3" s="640" t="s">
        <v>590</v>
      </c>
      <c r="B3" s="640"/>
      <c r="C3" s="640"/>
      <c r="D3" s="640"/>
      <c r="E3" s="640"/>
      <c r="F3" s="640"/>
      <c r="G3" s="640"/>
      <c r="H3" s="640"/>
      <c r="I3" s="640"/>
      <c r="J3" s="640"/>
      <c r="K3" s="640"/>
      <c r="L3" s="640"/>
      <c r="M3" s="640"/>
      <c r="N3" s="640"/>
      <c r="O3" s="640"/>
      <c r="P3" s="640"/>
      <c r="Q3" s="640"/>
      <c r="R3" s="640"/>
      <c r="S3" s="566"/>
      <c r="T3" s="289"/>
      <c r="U3" s="583" t="s">
        <v>577</v>
      </c>
      <c r="V3" s="583"/>
      <c r="W3" s="583"/>
      <c r="X3" s="583"/>
      <c r="Y3" s="583"/>
      <c r="Z3" s="583"/>
      <c r="AA3" s="583"/>
      <c r="AB3" s="583"/>
      <c r="AC3" s="583"/>
      <c r="AD3" s="583"/>
      <c r="AE3" s="583"/>
      <c r="AF3" s="584"/>
      <c r="AG3" s="584"/>
      <c r="AH3" s="584"/>
      <c r="AI3" s="584"/>
      <c r="AJ3" s="584"/>
      <c r="AK3" s="584"/>
      <c r="AL3" s="584"/>
    </row>
    <row r="4" spans="1:20" ht="14.25" customHeight="1" thickBot="1">
      <c r="A4" s="333"/>
      <c r="B4" s="333"/>
      <c r="C4" s="333"/>
      <c r="D4" s="333"/>
      <c r="E4" s="333"/>
      <c r="F4" s="333"/>
      <c r="G4" s="333"/>
      <c r="H4" s="333"/>
      <c r="I4" s="333"/>
      <c r="J4" s="333"/>
      <c r="K4" s="333"/>
      <c r="L4" s="333"/>
      <c r="M4" s="333"/>
      <c r="N4" s="333"/>
      <c r="O4" s="333"/>
      <c r="P4" s="333"/>
      <c r="Q4" s="333"/>
      <c r="R4" s="333"/>
      <c r="S4" s="201"/>
      <c r="T4" s="289"/>
    </row>
    <row r="5" spans="1:38" ht="14.25" customHeight="1">
      <c r="A5" s="643" t="s">
        <v>583</v>
      </c>
      <c r="B5" s="643"/>
      <c r="C5" s="643"/>
      <c r="D5" s="645" t="s">
        <v>548</v>
      </c>
      <c r="E5" s="593"/>
      <c r="F5" s="594"/>
      <c r="G5" s="645" t="s">
        <v>586</v>
      </c>
      <c r="H5" s="593"/>
      <c r="I5" s="594"/>
      <c r="J5" s="645" t="s">
        <v>587</v>
      </c>
      <c r="K5" s="593"/>
      <c r="L5" s="594"/>
      <c r="M5" s="645" t="s">
        <v>132</v>
      </c>
      <c r="N5" s="593"/>
      <c r="O5" s="594"/>
      <c r="P5" s="645" t="s">
        <v>584</v>
      </c>
      <c r="Q5" s="593"/>
      <c r="R5" s="593"/>
      <c r="S5" s="617"/>
      <c r="T5" s="289"/>
      <c r="U5" s="453" t="s">
        <v>426</v>
      </c>
      <c r="V5" s="567"/>
      <c r="W5" s="618" t="s">
        <v>579</v>
      </c>
      <c r="X5" s="561"/>
      <c r="Y5" s="561"/>
      <c r="Z5" s="561"/>
      <c r="AA5" s="561"/>
      <c r="AB5" s="561"/>
      <c r="AC5" s="561"/>
      <c r="AD5" s="562"/>
      <c r="AE5" s="618" t="s">
        <v>580</v>
      </c>
      <c r="AF5" s="561"/>
      <c r="AG5" s="561"/>
      <c r="AH5" s="561"/>
      <c r="AI5" s="561"/>
      <c r="AJ5" s="561"/>
      <c r="AK5" s="561"/>
      <c r="AL5" s="561"/>
    </row>
    <row r="6" spans="1:38" ht="14.25" customHeight="1">
      <c r="A6" s="644"/>
      <c r="B6" s="644"/>
      <c r="C6" s="644"/>
      <c r="D6" s="646"/>
      <c r="E6" s="639"/>
      <c r="F6" s="638"/>
      <c r="G6" s="646"/>
      <c r="H6" s="639"/>
      <c r="I6" s="638"/>
      <c r="J6" s="646"/>
      <c r="K6" s="639"/>
      <c r="L6" s="638"/>
      <c r="M6" s="646"/>
      <c r="N6" s="639"/>
      <c r="O6" s="638"/>
      <c r="P6" s="646" t="s">
        <v>585</v>
      </c>
      <c r="Q6" s="639"/>
      <c r="R6" s="639"/>
      <c r="S6" s="568"/>
      <c r="T6" s="289"/>
      <c r="U6" s="617"/>
      <c r="V6" s="600"/>
      <c r="W6" s="619" t="s">
        <v>351</v>
      </c>
      <c r="X6" s="620"/>
      <c r="Y6" s="623" t="s">
        <v>207</v>
      </c>
      <c r="Z6" s="606"/>
      <c r="AA6" s="624" t="s">
        <v>208</v>
      </c>
      <c r="AB6" s="620"/>
      <c r="AC6" s="615" t="s">
        <v>578</v>
      </c>
      <c r="AD6" s="616"/>
      <c r="AE6" s="619" t="s">
        <v>351</v>
      </c>
      <c r="AF6" s="620"/>
      <c r="AG6" s="623" t="s">
        <v>207</v>
      </c>
      <c r="AH6" s="606"/>
      <c r="AI6" s="624" t="s">
        <v>208</v>
      </c>
      <c r="AJ6" s="620"/>
      <c r="AK6" s="615" t="s">
        <v>578</v>
      </c>
      <c r="AL6" s="616"/>
    </row>
    <row r="7" spans="1:38" ht="14.25" customHeight="1">
      <c r="A7" s="632" t="s">
        <v>264</v>
      </c>
      <c r="B7" s="632"/>
      <c r="C7" s="606"/>
      <c r="D7" s="335"/>
      <c r="E7" s="335"/>
      <c r="F7" s="312">
        <f>SUM(I7,L7,O7,S7)</f>
        <v>45</v>
      </c>
      <c r="G7" s="335"/>
      <c r="H7" s="335"/>
      <c r="I7" s="312">
        <v>34</v>
      </c>
      <c r="J7" s="335"/>
      <c r="K7" s="335"/>
      <c r="L7" s="312">
        <v>10</v>
      </c>
      <c r="M7" s="335"/>
      <c r="N7" s="335"/>
      <c r="O7" s="312">
        <v>1</v>
      </c>
      <c r="P7" s="335"/>
      <c r="Q7" s="335"/>
      <c r="S7" s="312" t="s">
        <v>396</v>
      </c>
      <c r="T7" s="289"/>
      <c r="U7" s="568"/>
      <c r="V7" s="569"/>
      <c r="W7" s="621"/>
      <c r="X7" s="622"/>
      <c r="Y7" s="601"/>
      <c r="Z7" s="569"/>
      <c r="AA7" s="625"/>
      <c r="AB7" s="622"/>
      <c r="AC7" s="589"/>
      <c r="AD7" s="590"/>
      <c r="AE7" s="621"/>
      <c r="AF7" s="622"/>
      <c r="AG7" s="601"/>
      <c r="AH7" s="569"/>
      <c r="AI7" s="625"/>
      <c r="AJ7" s="622"/>
      <c r="AK7" s="589"/>
      <c r="AL7" s="590"/>
    </row>
    <row r="8" spans="1:38" ht="14.25" customHeight="1">
      <c r="A8" s="630" t="s">
        <v>501</v>
      </c>
      <c r="B8" s="630"/>
      <c r="C8" s="612"/>
      <c r="D8" s="335"/>
      <c r="E8" s="335"/>
      <c r="F8" s="312">
        <f>SUM(I8,L8,O8,S8)</f>
        <v>51</v>
      </c>
      <c r="G8" s="335"/>
      <c r="H8" s="335"/>
      <c r="I8" s="312">
        <v>25</v>
      </c>
      <c r="J8" s="335"/>
      <c r="K8" s="335"/>
      <c r="L8" s="312">
        <v>26</v>
      </c>
      <c r="M8" s="335"/>
      <c r="N8" s="335"/>
      <c r="O8" s="312" t="s">
        <v>396</v>
      </c>
      <c r="P8" s="335"/>
      <c r="Q8" s="335"/>
      <c r="S8" s="312" t="s">
        <v>396</v>
      </c>
      <c r="T8" s="289"/>
      <c r="U8" s="600" t="s">
        <v>264</v>
      </c>
      <c r="V8" s="553"/>
      <c r="W8" s="614">
        <f>SUM(AE8,W17,AE17)</f>
        <v>34482</v>
      </c>
      <c r="X8" s="595"/>
      <c r="Y8" s="575">
        <f>SUM(AG8,Y17,AG17)</f>
        <v>30473</v>
      </c>
      <c r="Z8" s="575"/>
      <c r="AA8" s="575">
        <f>SUM(AI8,AA17,AI17)</f>
        <v>2986</v>
      </c>
      <c r="AB8" s="575"/>
      <c r="AC8" s="608">
        <f>SUM(AK8,AC17,AK17)</f>
        <v>495</v>
      </c>
      <c r="AD8" s="575"/>
      <c r="AE8" s="608">
        <v>11950</v>
      </c>
      <c r="AF8" s="595"/>
      <c r="AG8" s="575">
        <v>11161</v>
      </c>
      <c r="AH8" s="575"/>
      <c r="AI8" s="575">
        <v>470</v>
      </c>
      <c r="AJ8" s="575"/>
      <c r="AK8" s="608">
        <v>299</v>
      </c>
      <c r="AL8" s="575"/>
    </row>
    <row r="9" spans="1:38" ht="14.25" customHeight="1">
      <c r="A9" s="630" t="s">
        <v>502</v>
      </c>
      <c r="B9" s="630"/>
      <c r="C9" s="612"/>
      <c r="D9" s="335"/>
      <c r="E9" s="335"/>
      <c r="F9" s="312">
        <f>SUM(I9,L9,O9,S9)</f>
        <v>46</v>
      </c>
      <c r="G9" s="335"/>
      <c r="H9" s="335"/>
      <c r="I9" s="312">
        <v>31</v>
      </c>
      <c r="J9" s="335"/>
      <c r="K9" s="335"/>
      <c r="L9" s="312">
        <v>14</v>
      </c>
      <c r="M9" s="335"/>
      <c r="N9" s="335"/>
      <c r="O9" s="312">
        <v>1</v>
      </c>
      <c r="P9" s="335"/>
      <c r="Q9" s="335"/>
      <c r="S9" s="312" t="s">
        <v>396</v>
      </c>
      <c r="T9" s="289"/>
      <c r="U9" s="612" t="s">
        <v>501</v>
      </c>
      <c r="V9" s="613"/>
      <c r="W9" s="614">
        <f>SUM(AE9,W18,AE18)</f>
        <v>37666</v>
      </c>
      <c r="X9" s="595"/>
      <c r="Y9" s="575">
        <f>SUM(AG9,Y18,AG18)</f>
        <v>32511</v>
      </c>
      <c r="Z9" s="575"/>
      <c r="AA9" s="575">
        <f>SUM(AI9,AA18,AI18)</f>
        <v>3412</v>
      </c>
      <c r="AB9" s="575"/>
      <c r="AC9" s="608">
        <f>SUM(AK9,AC18,AK18)</f>
        <v>387</v>
      </c>
      <c r="AD9" s="595"/>
      <c r="AE9" s="608">
        <v>13544</v>
      </c>
      <c r="AF9" s="595"/>
      <c r="AG9" s="575">
        <v>12048</v>
      </c>
      <c r="AH9" s="575"/>
      <c r="AI9" s="575">
        <v>191</v>
      </c>
      <c r="AJ9" s="575"/>
      <c r="AK9" s="608">
        <v>145</v>
      </c>
      <c r="AL9" s="575"/>
    </row>
    <row r="10" spans="1:38" ht="14.25" customHeight="1">
      <c r="A10" s="630" t="s">
        <v>503</v>
      </c>
      <c r="B10" s="630"/>
      <c r="C10" s="612"/>
      <c r="D10" s="335"/>
      <c r="E10" s="335"/>
      <c r="F10" s="312">
        <f>SUM(I10,L10,O10,S10)</f>
        <v>33</v>
      </c>
      <c r="G10" s="335"/>
      <c r="H10" s="335"/>
      <c r="I10" s="312">
        <v>30</v>
      </c>
      <c r="J10" s="335"/>
      <c r="K10" s="335"/>
      <c r="L10" s="312">
        <v>3</v>
      </c>
      <c r="M10" s="335"/>
      <c r="N10" s="335"/>
      <c r="O10" s="312" t="s">
        <v>396</v>
      </c>
      <c r="P10" s="335"/>
      <c r="Q10" s="335"/>
      <c r="S10" s="312" t="s">
        <v>396</v>
      </c>
      <c r="T10" s="289"/>
      <c r="U10" s="612" t="s">
        <v>502</v>
      </c>
      <c r="V10" s="613"/>
      <c r="W10" s="614">
        <f>SUM(AE10,W19,AE19)</f>
        <v>41527</v>
      </c>
      <c r="X10" s="595"/>
      <c r="Y10" s="575">
        <f>SUM(AG10,Y19,AG19)</f>
        <v>37347</v>
      </c>
      <c r="Z10" s="575"/>
      <c r="AA10" s="575">
        <f>SUM(AI10,AA19,AI19)</f>
        <v>2048</v>
      </c>
      <c r="AB10" s="575"/>
      <c r="AC10" s="608">
        <f>SUM(AK10,AC19,AK19)</f>
        <v>547</v>
      </c>
      <c r="AD10" s="595"/>
      <c r="AE10" s="608">
        <v>16599</v>
      </c>
      <c r="AF10" s="595"/>
      <c r="AG10" s="575">
        <v>14997</v>
      </c>
      <c r="AH10" s="575"/>
      <c r="AI10" s="575">
        <v>487</v>
      </c>
      <c r="AJ10" s="575"/>
      <c r="AK10" s="608">
        <v>378</v>
      </c>
      <c r="AL10" s="575"/>
    </row>
    <row r="11" spans="1:38" ht="14.25" customHeight="1">
      <c r="A11" s="634" t="s">
        <v>541</v>
      </c>
      <c r="B11" s="634"/>
      <c r="C11" s="635"/>
      <c r="D11" s="359"/>
      <c r="E11" s="359"/>
      <c r="F11" s="320">
        <f>SUM(F13:F25)</f>
        <v>20</v>
      </c>
      <c r="G11" s="359"/>
      <c r="H11" s="359"/>
      <c r="I11" s="320">
        <f>SUM(I13:I25)</f>
        <v>17</v>
      </c>
      <c r="J11" s="359"/>
      <c r="K11" s="359"/>
      <c r="L11" s="320">
        <f>SUM(L13:L25)</f>
        <v>2</v>
      </c>
      <c r="M11" s="359"/>
      <c r="N11" s="359"/>
      <c r="O11" s="320">
        <f>SUM(O13:O25)</f>
        <v>1</v>
      </c>
      <c r="P11" s="359"/>
      <c r="Q11" s="359"/>
      <c r="R11" s="360"/>
      <c r="S11" s="320" t="s">
        <v>396</v>
      </c>
      <c r="T11" s="289"/>
      <c r="U11" s="612" t="s">
        <v>503</v>
      </c>
      <c r="V11" s="613"/>
      <c r="W11" s="614">
        <f>SUM(AE11,W20,AE20)</f>
        <v>46061</v>
      </c>
      <c r="X11" s="595"/>
      <c r="Y11" s="575">
        <f>SUM(AG11,Y20,AG20)</f>
        <v>40739</v>
      </c>
      <c r="Z11" s="575"/>
      <c r="AA11" s="575">
        <f>SUM(AI11,AA20,AI20)</f>
        <v>2560</v>
      </c>
      <c r="AB11" s="575"/>
      <c r="AC11" s="608">
        <f>SUM(AK11,AC20,AK20)</f>
        <v>582</v>
      </c>
      <c r="AD11" s="595"/>
      <c r="AE11" s="608">
        <v>15976</v>
      </c>
      <c r="AF11" s="595"/>
      <c r="AG11" s="575">
        <v>14671</v>
      </c>
      <c r="AH11" s="575"/>
      <c r="AI11" s="575">
        <v>523</v>
      </c>
      <c r="AJ11" s="575"/>
      <c r="AK11" s="608">
        <v>285</v>
      </c>
      <c r="AL11" s="575"/>
    </row>
    <row r="12" spans="1:38" ht="14.25" customHeight="1">
      <c r="A12" s="628"/>
      <c r="B12" s="628"/>
      <c r="C12" s="629"/>
      <c r="D12" s="335"/>
      <c r="E12" s="335"/>
      <c r="F12" s="262"/>
      <c r="G12" s="335"/>
      <c r="H12" s="335"/>
      <c r="I12" s="262"/>
      <c r="J12" s="335"/>
      <c r="K12" s="335"/>
      <c r="L12" s="262"/>
      <c r="M12" s="335"/>
      <c r="N12" s="335"/>
      <c r="O12" s="262"/>
      <c r="P12" s="335"/>
      <c r="Q12" s="335"/>
      <c r="S12" s="262"/>
      <c r="T12" s="289"/>
      <c r="U12" s="609" t="s">
        <v>541</v>
      </c>
      <c r="V12" s="610"/>
      <c r="W12" s="611">
        <f>SUM(AE12,W21,AE21)</f>
        <v>4851</v>
      </c>
      <c r="X12" s="607"/>
      <c r="Y12" s="597">
        <f>SUM(AG12,Y21,AG21)</f>
        <v>3735</v>
      </c>
      <c r="Z12" s="597"/>
      <c r="AA12" s="597">
        <f>SUM(AI12,AA21,AI21)</f>
        <v>924</v>
      </c>
      <c r="AB12" s="597"/>
      <c r="AC12" s="596">
        <f>SUM(AK12,AC21,AK21)</f>
        <v>105</v>
      </c>
      <c r="AD12" s="597"/>
      <c r="AE12" s="596">
        <v>2159</v>
      </c>
      <c r="AF12" s="607"/>
      <c r="AG12" s="597">
        <v>1900</v>
      </c>
      <c r="AH12" s="597"/>
      <c r="AI12" s="597">
        <v>67</v>
      </c>
      <c r="AJ12" s="597"/>
      <c r="AK12" s="596">
        <v>26</v>
      </c>
      <c r="AL12" s="597"/>
    </row>
    <row r="13" spans="1:20" ht="14.25" customHeight="1" thickBot="1">
      <c r="A13" s="593" t="s">
        <v>89</v>
      </c>
      <c r="B13" s="593"/>
      <c r="C13" s="594"/>
      <c r="D13" s="335"/>
      <c r="E13" s="335"/>
      <c r="F13" s="312" t="s">
        <v>396</v>
      </c>
      <c r="G13" s="335"/>
      <c r="H13" s="335"/>
      <c r="I13" s="312" t="s">
        <v>396</v>
      </c>
      <c r="J13" s="335"/>
      <c r="K13" s="335"/>
      <c r="L13" s="312" t="s">
        <v>396</v>
      </c>
      <c r="M13" s="335"/>
      <c r="N13" s="335"/>
      <c r="O13" s="312" t="s">
        <v>396</v>
      </c>
      <c r="P13" s="335"/>
      <c r="Q13" s="335"/>
      <c r="S13" s="312" t="s">
        <v>396</v>
      </c>
      <c r="T13" s="289"/>
    </row>
    <row r="14" spans="1:38" ht="14.25" customHeight="1">
      <c r="A14" s="593" t="s">
        <v>404</v>
      </c>
      <c r="B14" s="593"/>
      <c r="C14" s="594"/>
      <c r="D14" s="335"/>
      <c r="E14" s="335"/>
      <c r="F14" s="312" t="s">
        <v>396</v>
      </c>
      <c r="G14" s="335"/>
      <c r="H14" s="335"/>
      <c r="I14" s="312" t="s">
        <v>396</v>
      </c>
      <c r="J14" s="335"/>
      <c r="K14" s="335"/>
      <c r="L14" s="312" t="s">
        <v>396</v>
      </c>
      <c r="M14" s="335"/>
      <c r="N14" s="335"/>
      <c r="O14" s="312" t="s">
        <v>396</v>
      </c>
      <c r="P14" s="335"/>
      <c r="Q14" s="335"/>
      <c r="S14" s="312" t="s">
        <v>396</v>
      </c>
      <c r="T14" s="289"/>
      <c r="U14" s="453" t="s">
        <v>426</v>
      </c>
      <c r="V14" s="567"/>
      <c r="W14" s="618" t="s">
        <v>581</v>
      </c>
      <c r="X14" s="561"/>
      <c r="Y14" s="561"/>
      <c r="Z14" s="561"/>
      <c r="AA14" s="561"/>
      <c r="AB14" s="561"/>
      <c r="AC14" s="561"/>
      <c r="AD14" s="562"/>
      <c r="AE14" s="618" t="s">
        <v>582</v>
      </c>
      <c r="AF14" s="561"/>
      <c r="AG14" s="561"/>
      <c r="AH14" s="561"/>
      <c r="AI14" s="561"/>
      <c r="AJ14" s="561"/>
      <c r="AK14" s="561"/>
      <c r="AL14" s="561"/>
    </row>
    <row r="15" spans="1:38" ht="14.25" customHeight="1">
      <c r="A15" s="593" t="s">
        <v>405</v>
      </c>
      <c r="B15" s="593"/>
      <c r="C15" s="594"/>
      <c r="D15" s="335"/>
      <c r="E15" s="335"/>
      <c r="F15" s="312">
        <f aca="true" t="shared" si="0" ref="F15:F24">SUM(I15,L15,O15,S15)</f>
        <v>1</v>
      </c>
      <c r="G15" s="335"/>
      <c r="H15" s="335"/>
      <c r="I15" s="312">
        <v>1</v>
      </c>
      <c r="J15" s="335"/>
      <c r="K15" s="335"/>
      <c r="L15" s="312" t="s">
        <v>396</v>
      </c>
      <c r="M15" s="335"/>
      <c r="N15" s="335"/>
      <c r="O15" s="312" t="s">
        <v>396</v>
      </c>
      <c r="P15" s="335"/>
      <c r="Q15" s="335"/>
      <c r="S15" s="312" t="s">
        <v>396</v>
      </c>
      <c r="T15" s="289"/>
      <c r="U15" s="617"/>
      <c r="V15" s="600"/>
      <c r="W15" s="619" t="s">
        <v>351</v>
      </c>
      <c r="X15" s="620"/>
      <c r="Y15" s="623" t="s">
        <v>207</v>
      </c>
      <c r="Z15" s="606"/>
      <c r="AA15" s="624" t="s">
        <v>208</v>
      </c>
      <c r="AB15" s="620"/>
      <c r="AC15" s="615" t="s">
        <v>578</v>
      </c>
      <c r="AD15" s="616"/>
      <c r="AE15" s="619" t="s">
        <v>351</v>
      </c>
      <c r="AF15" s="620"/>
      <c r="AG15" s="623" t="s">
        <v>207</v>
      </c>
      <c r="AH15" s="606"/>
      <c r="AI15" s="624" t="s">
        <v>208</v>
      </c>
      <c r="AJ15" s="620"/>
      <c r="AK15" s="615" t="s">
        <v>578</v>
      </c>
      <c r="AL15" s="616"/>
    </row>
    <row r="16" spans="1:38" ht="14.25" customHeight="1">
      <c r="A16" s="593" t="s">
        <v>406</v>
      </c>
      <c r="B16" s="593"/>
      <c r="C16" s="594"/>
      <c r="D16" s="335"/>
      <c r="E16" s="335"/>
      <c r="F16" s="312">
        <f t="shared" si="0"/>
        <v>1</v>
      </c>
      <c r="G16" s="335"/>
      <c r="H16" s="335"/>
      <c r="I16" s="312">
        <v>1</v>
      </c>
      <c r="J16" s="335"/>
      <c r="K16" s="335"/>
      <c r="L16" s="312" t="s">
        <v>396</v>
      </c>
      <c r="M16" s="335"/>
      <c r="N16" s="335"/>
      <c r="O16" s="312" t="s">
        <v>396</v>
      </c>
      <c r="P16" s="335"/>
      <c r="Q16" s="335"/>
      <c r="S16" s="312" t="s">
        <v>396</v>
      </c>
      <c r="T16" s="289"/>
      <c r="U16" s="568"/>
      <c r="V16" s="569"/>
      <c r="W16" s="621"/>
      <c r="X16" s="622"/>
      <c r="Y16" s="601"/>
      <c r="Z16" s="569"/>
      <c r="AA16" s="625"/>
      <c r="AB16" s="622"/>
      <c r="AC16" s="589"/>
      <c r="AD16" s="590"/>
      <c r="AE16" s="621"/>
      <c r="AF16" s="622"/>
      <c r="AG16" s="601"/>
      <c r="AH16" s="569"/>
      <c r="AI16" s="625"/>
      <c r="AJ16" s="622"/>
      <c r="AK16" s="589"/>
      <c r="AL16" s="590"/>
    </row>
    <row r="17" spans="1:38" ht="14.25" customHeight="1">
      <c r="A17" s="593" t="s">
        <v>407</v>
      </c>
      <c r="B17" s="593"/>
      <c r="C17" s="594"/>
      <c r="D17" s="335"/>
      <c r="E17" s="335"/>
      <c r="F17" s="312" t="s">
        <v>396</v>
      </c>
      <c r="G17" s="335"/>
      <c r="H17" s="335"/>
      <c r="I17" s="312" t="s">
        <v>396</v>
      </c>
      <c r="J17" s="335"/>
      <c r="K17" s="335"/>
      <c r="L17" s="312" t="s">
        <v>396</v>
      </c>
      <c r="M17" s="335"/>
      <c r="N17" s="335"/>
      <c r="O17" s="312" t="s">
        <v>396</v>
      </c>
      <c r="P17" s="335"/>
      <c r="Q17" s="335"/>
      <c r="S17" s="312" t="s">
        <v>396</v>
      </c>
      <c r="T17" s="289"/>
      <c r="U17" s="600" t="s">
        <v>270</v>
      </c>
      <c r="V17" s="553"/>
      <c r="W17" s="614">
        <v>11569</v>
      </c>
      <c r="X17" s="595"/>
      <c r="Y17" s="575">
        <v>10091</v>
      </c>
      <c r="Z17" s="575"/>
      <c r="AA17" s="575">
        <v>912</v>
      </c>
      <c r="AB17" s="575"/>
      <c r="AC17" s="608">
        <v>113</v>
      </c>
      <c r="AD17" s="575"/>
      <c r="AE17" s="608">
        <v>10963</v>
      </c>
      <c r="AF17" s="595"/>
      <c r="AG17" s="575">
        <v>9221</v>
      </c>
      <c r="AH17" s="575"/>
      <c r="AI17" s="575">
        <v>1604</v>
      </c>
      <c r="AJ17" s="575"/>
      <c r="AK17" s="608">
        <v>83</v>
      </c>
      <c r="AL17" s="575"/>
    </row>
    <row r="18" spans="1:38" ht="14.25" customHeight="1">
      <c r="A18" s="593" t="s">
        <v>408</v>
      </c>
      <c r="B18" s="593"/>
      <c r="C18" s="594"/>
      <c r="D18" s="177"/>
      <c r="E18" s="335"/>
      <c r="F18" s="312" t="s">
        <v>396</v>
      </c>
      <c r="G18" s="335"/>
      <c r="H18" s="335"/>
      <c r="I18" s="312" t="s">
        <v>396</v>
      </c>
      <c r="J18" s="335"/>
      <c r="K18" s="335"/>
      <c r="L18" s="312" t="s">
        <v>396</v>
      </c>
      <c r="M18" s="335"/>
      <c r="N18" s="335"/>
      <c r="O18" s="312" t="s">
        <v>396</v>
      </c>
      <c r="P18" s="335"/>
      <c r="Q18" s="335"/>
      <c r="S18" s="312" t="s">
        <v>396</v>
      </c>
      <c r="T18" s="289"/>
      <c r="U18" s="612" t="s">
        <v>501</v>
      </c>
      <c r="V18" s="613"/>
      <c r="W18" s="614">
        <v>11022</v>
      </c>
      <c r="X18" s="595"/>
      <c r="Y18" s="575">
        <v>9617</v>
      </c>
      <c r="Z18" s="575"/>
      <c r="AA18" s="575">
        <v>969</v>
      </c>
      <c r="AB18" s="575"/>
      <c r="AC18" s="608">
        <v>82</v>
      </c>
      <c r="AD18" s="575"/>
      <c r="AE18" s="608">
        <v>13100</v>
      </c>
      <c r="AF18" s="595"/>
      <c r="AG18" s="575">
        <v>10846</v>
      </c>
      <c r="AH18" s="575"/>
      <c r="AI18" s="575">
        <v>2252</v>
      </c>
      <c r="AJ18" s="575"/>
      <c r="AK18" s="608">
        <v>160</v>
      </c>
      <c r="AL18" s="575"/>
    </row>
    <row r="19" spans="1:38" ht="14.25" customHeight="1">
      <c r="A19" s="593" t="s">
        <v>409</v>
      </c>
      <c r="B19" s="593"/>
      <c r="C19" s="594"/>
      <c r="D19" s="335"/>
      <c r="E19" s="335"/>
      <c r="F19" s="312" t="s">
        <v>396</v>
      </c>
      <c r="G19" s="335"/>
      <c r="H19" s="335"/>
      <c r="I19" s="312" t="s">
        <v>396</v>
      </c>
      <c r="J19" s="335"/>
      <c r="K19" s="335"/>
      <c r="L19" s="312" t="s">
        <v>396</v>
      </c>
      <c r="M19" s="335"/>
      <c r="N19" s="335"/>
      <c r="O19" s="312" t="s">
        <v>396</v>
      </c>
      <c r="P19" s="335"/>
      <c r="Q19" s="335"/>
      <c r="S19" s="312" t="s">
        <v>396</v>
      </c>
      <c r="T19" s="289"/>
      <c r="U19" s="612" t="s">
        <v>502</v>
      </c>
      <c r="V19" s="613"/>
      <c r="W19" s="614">
        <v>12637</v>
      </c>
      <c r="X19" s="595"/>
      <c r="Y19" s="575">
        <v>11265</v>
      </c>
      <c r="Z19" s="575"/>
      <c r="AA19" s="575">
        <v>402</v>
      </c>
      <c r="AB19" s="575"/>
      <c r="AC19" s="608">
        <v>128</v>
      </c>
      <c r="AD19" s="575"/>
      <c r="AE19" s="608">
        <v>12291</v>
      </c>
      <c r="AF19" s="595"/>
      <c r="AG19" s="575">
        <v>11085</v>
      </c>
      <c r="AH19" s="575"/>
      <c r="AI19" s="575">
        <v>1159</v>
      </c>
      <c r="AJ19" s="575"/>
      <c r="AK19" s="608">
        <v>41</v>
      </c>
      <c r="AL19" s="575"/>
    </row>
    <row r="20" spans="1:38" ht="14.25" customHeight="1">
      <c r="A20" s="593" t="s">
        <v>410</v>
      </c>
      <c r="B20" s="593"/>
      <c r="C20" s="594"/>
      <c r="D20" s="335"/>
      <c r="E20" s="335"/>
      <c r="F20" s="312">
        <f t="shared" si="0"/>
        <v>11</v>
      </c>
      <c r="G20" s="335"/>
      <c r="H20" s="335"/>
      <c r="I20" s="312">
        <v>11</v>
      </c>
      <c r="J20" s="335"/>
      <c r="K20" s="335"/>
      <c r="L20" s="312" t="s">
        <v>396</v>
      </c>
      <c r="M20" s="335"/>
      <c r="N20" s="335"/>
      <c r="O20" s="312" t="s">
        <v>396</v>
      </c>
      <c r="P20" s="335"/>
      <c r="Q20" s="335"/>
      <c r="S20" s="312" t="s">
        <v>396</v>
      </c>
      <c r="T20" s="289"/>
      <c r="U20" s="612" t="s">
        <v>503</v>
      </c>
      <c r="V20" s="613"/>
      <c r="W20" s="614">
        <v>15486</v>
      </c>
      <c r="X20" s="595"/>
      <c r="Y20" s="575">
        <v>13833</v>
      </c>
      <c r="Z20" s="575"/>
      <c r="AA20" s="575">
        <v>745</v>
      </c>
      <c r="AB20" s="575"/>
      <c r="AC20" s="608">
        <v>213</v>
      </c>
      <c r="AD20" s="575"/>
      <c r="AE20" s="608">
        <v>14599</v>
      </c>
      <c r="AF20" s="595"/>
      <c r="AG20" s="575">
        <v>12235</v>
      </c>
      <c r="AH20" s="575"/>
      <c r="AI20" s="575">
        <v>1292</v>
      </c>
      <c r="AJ20" s="575"/>
      <c r="AK20" s="608">
        <v>84</v>
      </c>
      <c r="AL20" s="575"/>
    </row>
    <row r="21" spans="1:38" ht="14.25" customHeight="1">
      <c r="A21" s="593" t="s">
        <v>411</v>
      </c>
      <c r="B21" s="593"/>
      <c r="C21" s="594"/>
      <c r="D21" s="335"/>
      <c r="E21" s="335"/>
      <c r="F21" s="312" t="s">
        <v>588</v>
      </c>
      <c r="G21" s="335"/>
      <c r="H21" s="335"/>
      <c r="I21" s="312" t="s">
        <v>396</v>
      </c>
      <c r="J21" s="335"/>
      <c r="K21" s="335"/>
      <c r="L21" s="312" t="s">
        <v>396</v>
      </c>
      <c r="M21" s="335"/>
      <c r="N21" s="335"/>
      <c r="O21" s="312" t="s">
        <v>396</v>
      </c>
      <c r="P21" s="335"/>
      <c r="Q21" s="335"/>
      <c r="S21" s="312" t="s">
        <v>396</v>
      </c>
      <c r="T21" s="289"/>
      <c r="U21" s="609" t="s">
        <v>541</v>
      </c>
      <c r="V21" s="610"/>
      <c r="W21" s="611">
        <v>1260</v>
      </c>
      <c r="X21" s="607"/>
      <c r="Y21" s="597">
        <v>927</v>
      </c>
      <c r="Z21" s="597"/>
      <c r="AA21" s="597">
        <v>333</v>
      </c>
      <c r="AB21" s="597"/>
      <c r="AC21" s="596">
        <v>62</v>
      </c>
      <c r="AD21" s="597"/>
      <c r="AE21" s="596">
        <v>1432</v>
      </c>
      <c r="AF21" s="607"/>
      <c r="AG21" s="597">
        <v>908</v>
      </c>
      <c r="AH21" s="597"/>
      <c r="AI21" s="597">
        <v>524</v>
      </c>
      <c r="AJ21" s="597"/>
      <c r="AK21" s="596">
        <v>17</v>
      </c>
      <c r="AL21" s="597"/>
    </row>
    <row r="22" spans="1:21" ht="14.25" customHeight="1">
      <c r="A22" s="593" t="s">
        <v>564</v>
      </c>
      <c r="B22" s="593"/>
      <c r="C22" s="594"/>
      <c r="D22" s="335"/>
      <c r="E22" s="335"/>
      <c r="F22" s="312" t="s">
        <v>396</v>
      </c>
      <c r="G22" s="335"/>
      <c r="H22" s="335"/>
      <c r="I22" s="312" t="s">
        <v>396</v>
      </c>
      <c r="J22" s="335"/>
      <c r="K22" s="335"/>
      <c r="L22" s="312" t="s">
        <v>396</v>
      </c>
      <c r="M22" s="335"/>
      <c r="N22" s="335"/>
      <c r="O22" s="312" t="s">
        <v>396</v>
      </c>
      <c r="P22" s="335"/>
      <c r="Q22" s="335"/>
      <c r="S22" s="312" t="s">
        <v>396</v>
      </c>
      <c r="T22" s="289"/>
      <c r="U22" s="336" t="s">
        <v>8</v>
      </c>
    </row>
    <row r="23" spans="1:20" ht="14.25" customHeight="1">
      <c r="A23" s="593" t="s">
        <v>413</v>
      </c>
      <c r="B23" s="593"/>
      <c r="C23" s="594"/>
      <c r="D23" s="335"/>
      <c r="E23" s="335"/>
      <c r="F23" s="312">
        <f t="shared" si="0"/>
        <v>1</v>
      </c>
      <c r="G23" s="335"/>
      <c r="H23" s="335"/>
      <c r="I23" s="312" t="s">
        <v>396</v>
      </c>
      <c r="J23" s="335"/>
      <c r="K23" s="335"/>
      <c r="L23" s="312">
        <v>1</v>
      </c>
      <c r="M23" s="335"/>
      <c r="N23" s="335"/>
      <c r="O23" s="312" t="s">
        <v>396</v>
      </c>
      <c r="P23" s="335"/>
      <c r="Q23" s="335"/>
      <c r="S23" s="312" t="s">
        <v>396</v>
      </c>
      <c r="T23" s="289"/>
    </row>
    <row r="24" spans="1:36" ht="14.25" customHeight="1">
      <c r="A24" s="593" t="s">
        <v>249</v>
      </c>
      <c r="B24" s="593"/>
      <c r="C24" s="594"/>
      <c r="D24" s="177"/>
      <c r="E24" s="177"/>
      <c r="F24" s="312">
        <f t="shared" si="0"/>
        <v>2</v>
      </c>
      <c r="G24" s="177"/>
      <c r="H24" s="177"/>
      <c r="I24" s="311">
        <v>2</v>
      </c>
      <c r="J24" s="177"/>
      <c r="K24" s="177"/>
      <c r="L24" s="311" t="s">
        <v>589</v>
      </c>
      <c r="M24" s="177"/>
      <c r="N24" s="177"/>
      <c r="O24" s="312" t="s">
        <v>396</v>
      </c>
      <c r="P24" s="177"/>
      <c r="Q24" s="177"/>
      <c r="S24" s="312" t="s">
        <v>396</v>
      </c>
      <c r="T24" s="289"/>
      <c r="U24" s="583" t="s">
        <v>572</v>
      </c>
      <c r="V24" s="583"/>
      <c r="W24" s="583"/>
      <c r="X24" s="583"/>
      <c r="Y24" s="583"/>
      <c r="Z24" s="583"/>
      <c r="AA24" s="583"/>
      <c r="AB24" s="583"/>
      <c r="AC24" s="583"/>
      <c r="AD24" s="583"/>
      <c r="AE24" s="583"/>
      <c r="AF24" s="583"/>
      <c r="AG24" s="583"/>
      <c r="AH24" s="583"/>
      <c r="AI24" s="583"/>
      <c r="AJ24" s="583"/>
    </row>
    <row r="25" spans="1:35" ht="14.25" customHeight="1" thickBot="1">
      <c r="A25" s="639" t="s">
        <v>256</v>
      </c>
      <c r="B25" s="639"/>
      <c r="C25" s="638"/>
      <c r="D25" s="337"/>
      <c r="E25" s="337"/>
      <c r="F25" s="358">
        <f>SUM(I25,L25,O25,S25)</f>
        <v>4</v>
      </c>
      <c r="G25" s="337"/>
      <c r="H25" s="337"/>
      <c r="I25" s="358">
        <v>2</v>
      </c>
      <c r="J25" s="337"/>
      <c r="K25" s="337"/>
      <c r="L25" s="358">
        <v>1</v>
      </c>
      <c r="M25" s="337"/>
      <c r="N25" s="337"/>
      <c r="O25" s="358">
        <v>1</v>
      </c>
      <c r="P25" s="337"/>
      <c r="Q25" s="337"/>
      <c r="R25" s="212"/>
      <c r="S25" s="358" t="s">
        <v>396</v>
      </c>
      <c r="T25" s="289"/>
      <c r="U25" s="333"/>
      <c r="V25" s="333"/>
      <c r="W25" s="333"/>
      <c r="X25" s="333"/>
      <c r="Y25" s="333"/>
      <c r="Z25" s="333"/>
      <c r="AA25" s="333"/>
      <c r="AB25" s="333"/>
      <c r="AC25" s="201"/>
      <c r="AD25" s="201"/>
      <c r="AE25" s="201"/>
      <c r="AF25" s="291"/>
      <c r="AG25" s="201"/>
      <c r="AH25" s="201"/>
      <c r="AI25" s="202"/>
    </row>
    <row r="26" spans="1:36" ht="14.25" customHeight="1">
      <c r="A26" s="199" t="s">
        <v>248</v>
      </c>
      <c r="B26" s="336"/>
      <c r="C26" s="336"/>
      <c r="D26" s="336"/>
      <c r="E26" s="336"/>
      <c r="F26" s="336"/>
      <c r="G26" s="336"/>
      <c r="H26" s="336"/>
      <c r="I26" s="336"/>
      <c r="J26" s="336"/>
      <c r="K26" s="336"/>
      <c r="L26" s="336"/>
      <c r="M26" s="336"/>
      <c r="N26" s="336"/>
      <c r="O26" s="336"/>
      <c r="P26" s="336"/>
      <c r="Q26" s="336"/>
      <c r="R26" s="336"/>
      <c r="T26" s="289"/>
      <c r="U26" s="574" t="s">
        <v>565</v>
      </c>
      <c r="V26" s="567"/>
      <c r="W26" s="574" t="s">
        <v>136</v>
      </c>
      <c r="X26" s="544"/>
      <c r="Y26" s="544"/>
      <c r="Z26" s="567"/>
      <c r="AA26" s="598" t="s">
        <v>573</v>
      </c>
      <c r="AB26" s="567"/>
      <c r="AC26" s="598" t="s">
        <v>576</v>
      </c>
      <c r="AD26" s="567"/>
      <c r="AE26" s="598" t="s">
        <v>575</v>
      </c>
      <c r="AF26" s="567"/>
      <c r="AG26" s="585" t="s">
        <v>574</v>
      </c>
      <c r="AH26" s="586"/>
      <c r="AI26" s="585" t="s">
        <v>206</v>
      </c>
      <c r="AJ26" s="586"/>
    </row>
    <row r="27" spans="20:36" ht="14.25" customHeight="1">
      <c r="T27" s="289"/>
      <c r="U27" s="631"/>
      <c r="V27" s="600"/>
      <c r="W27" s="602" t="s">
        <v>137</v>
      </c>
      <c r="X27" s="603"/>
      <c r="Y27" s="605" t="s">
        <v>138</v>
      </c>
      <c r="Z27" s="606"/>
      <c r="AA27" s="599"/>
      <c r="AB27" s="600"/>
      <c r="AC27" s="599"/>
      <c r="AD27" s="600"/>
      <c r="AE27" s="599"/>
      <c r="AF27" s="600"/>
      <c r="AG27" s="587"/>
      <c r="AH27" s="588"/>
      <c r="AI27" s="587"/>
      <c r="AJ27" s="588"/>
    </row>
    <row r="28" spans="20:36" ht="14.25" customHeight="1">
      <c r="T28" s="289"/>
      <c r="U28" s="568"/>
      <c r="V28" s="569"/>
      <c r="W28" s="604"/>
      <c r="X28" s="603"/>
      <c r="Y28" s="601"/>
      <c r="Z28" s="569"/>
      <c r="AA28" s="601"/>
      <c r="AB28" s="569"/>
      <c r="AC28" s="601"/>
      <c r="AD28" s="569"/>
      <c r="AE28" s="601"/>
      <c r="AF28" s="569"/>
      <c r="AG28" s="589"/>
      <c r="AH28" s="590"/>
      <c r="AI28" s="589"/>
      <c r="AJ28" s="590"/>
    </row>
    <row r="29" spans="1:36" ht="14.25" customHeight="1">
      <c r="A29" s="583" t="s">
        <v>542</v>
      </c>
      <c r="B29" s="583"/>
      <c r="C29" s="583"/>
      <c r="D29" s="583"/>
      <c r="E29" s="583"/>
      <c r="F29" s="583"/>
      <c r="G29" s="583"/>
      <c r="H29" s="583"/>
      <c r="I29" s="583"/>
      <c r="J29" s="583"/>
      <c r="K29" s="583"/>
      <c r="L29" s="583"/>
      <c r="M29" s="583"/>
      <c r="N29" s="583"/>
      <c r="O29" s="583"/>
      <c r="P29" s="583"/>
      <c r="Q29" s="583"/>
      <c r="R29" s="583"/>
      <c r="S29" s="583"/>
      <c r="T29" s="289"/>
      <c r="U29" s="632" t="s">
        <v>270</v>
      </c>
      <c r="V29" s="606"/>
      <c r="W29" s="626">
        <v>173702</v>
      </c>
      <c r="X29" s="592"/>
      <c r="Y29" s="591">
        <v>121039</v>
      </c>
      <c r="Z29" s="591"/>
      <c r="AA29" s="591">
        <v>43057</v>
      </c>
      <c r="AB29" s="592"/>
      <c r="AC29" s="591">
        <v>401040</v>
      </c>
      <c r="AD29" s="592"/>
      <c r="AE29" s="591">
        <v>8610</v>
      </c>
      <c r="AF29" s="592"/>
      <c r="AG29" s="591">
        <v>161</v>
      </c>
      <c r="AH29" s="592"/>
      <c r="AI29" s="591">
        <v>1516</v>
      </c>
      <c r="AJ29" s="592"/>
    </row>
    <row r="30" spans="1:36" ht="14.25" customHeight="1">
      <c r="A30" s="336"/>
      <c r="B30" s="336"/>
      <c r="C30" s="336"/>
      <c r="D30" s="336"/>
      <c r="E30" s="336"/>
      <c r="F30" s="336"/>
      <c r="G30" s="336"/>
      <c r="H30" s="336"/>
      <c r="I30" s="336"/>
      <c r="J30" s="336"/>
      <c r="K30" s="336"/>
      <c r="L30" s="336"/>
      <c r="M30" s="336"/>
      <c r="N30" s="336"/>
      <c r="O30" s="336"/>
      <c r="P30" s="336"/>
      <c r="Q30" s="336"/>
      <c r="R30" s="336"/>
      <c r="T30" s="289"/>
      <c r="U30" s="630" t="s">
        <v>501</v>
      </c>
      <c r="V30" s="612"/>
      <c r="W30" s="627">
        <v>227898</v>
      </c>
      <c r="X30" s="573"/>
      <c r="Y30" s="572">
        <v>157513</v>
      </c>
      <c r="Z30" s="572"/>
      <c r="AA30" s="572">
        <v>42397</v>
      </c>
      <c r="AB30" s="573"/>
      <c r="AC30" s="572">
        <v>412345</v>
      </c>
      <c r="AD30" s="573"/>
      <c r="AE30" s="572">
        <v>7280</v>
      </c>
      <c r="AF30" s="573"/>
      <c r="AG30" s="572">
        <v>186</v>
      </c>
      <c r="AH30" s="573"/>
      <c r="AI30" s="572">
        <v>1168</v>
      </c>
      <c r="AJ30" s="573"/>
    </row>
    <row r="31" spans="1:36" ht="14.25" customHeight="1">
      <c r="A31" s="640" t="s">
        <v>543</v>
      </c>
      <c r="B31" s="640"/>
      <c r="C31" s="640"/>
      <c r="D31" s="640"/>
      <c r="E31" s="640"/>
      <c r="F31" s="640"/>
      <c r="G31" s="640"/>
      <c r="H31" s="640"/>
      <c r="I31" s="640"/>
      <c r="J31" s="640"/>
      <c r="K31" s="640"/>
      <c r="L31" s="640"/>
      <c r="M31" s="640"/>
      <c r="N31" s="640"/>
      <c r="O31" s="640"/>
      <c r="P31" s="640"/>
      <c r="Q31" s="640"/>
      <c r="R31" s="640"/>
      <c r="S31" s="640"/>
      <c r="T31" s="289"/>
      <c r="U31" s="630" t="s">
        <v>502</v>
      </c>
      <c r="V31" s="612"/>
      <c r="W31" s="627">
        <v>56303</v>
      </c>
      <c r="X31" s="573"/>
      <c r="Y31" s="572">
        <v>28442</v>
      </c>
      <c r="Z31" s="572"/>
      <c r="AA31" s="572">
        <v>21571</v>
      </c>
      <c r="AB31" s="573"/>
      <c r="AC31" s="572">
        <v>289396</v>
      </c>
      <c r="AD31" s="573"/>
      <c r="AE31" s="572">
        <v>4824</v>
      </c>
      <c r="AF31" s="572"/>
      <c r="AG31" s="572">
        <v>117</v>
      </c>
      <c r="AH31" s="572"/>
      <c r="AI31" s="572">
        <v>635</v>
      </c>
      <c r="AJ31" s="573"/>
    </row>
    <row r="32" spans="1:36" ht="14.25" customHeight="1" thickBot="1">
      <c r="A32" s="333"/>
      <c r="B32" s="333"/>
      <c r="C32" s="333"/>
      <c r="D32" s="333"/>
      <c r="E32" s="333"/>
      <c r="F32" s="333"/>
      <c r="G32" s="333"/>
      <c r="H32" s="333"/>
      <c r="I32" s="333"/>
      <c r="J32" s="333"/>
      <c r="K32" s="333"/>
      <c r="L32" s="333"/>
      <c r="M32" s="333"/>
      <c r="N32" s="333"/>
      <c r="O32" s="333"/>
      <c r="P32" s="333"/>
      <c r="Q32" s="333"/>
      <c r="R32" s="333"/>
      <c r="S32" s="333"/>
      <c r="T32" s="289"/>
      <c r="U32" s="630" t="s">
        <v>503</v>
      </c>
      <c r="V32" s="612"/>
      <c r="W32" s="627">
        <v>44150</v>
      </c>
      <c r="X32" s="573"/>
      <c r="Y32" s="572">
        <v>23746</v>
      </c>
      <c r="Z32" s="572"/>
      <c r="AA32" s="572">
        <v>14217</v>
      </c>
      <c r="AB32" s="573"/>
      <c r="AC32" s="572">
        <v>258192</v>
      </c>
      <c r="AD32" s="573"/>
      <c r="AE32" s="572">
        <v>4856</v>
      </c>
      <c r="AF32" s="572"/>
      <c r="AG32" s="572">
        <v>137</v>
      </c>
      <c r="AH32" s="572"/>
      <c r="AI32" s="572">
        <v>596</v>
      </c>
      <c r="AJ32" s="573"/>
    </row>
    <row r="33" spans="1:36" ht="14.25" customHeight="1">
      <c r="A33" s="594" t="s">
        <v>540</v>
      </c>
      <c r="B33" s="641" t="s">
        <v>86</v>
      </c>
      <c r="C33" s="347" t="s">
        <v>507</v>
      </c>
      <c r="D33" s="347" t="s">
        <v>509</v>
      </c>
      <c r="E33" s="347" t="s">
        <v>511</v>
      </c>
      <c r="F33" s="347" t="s">
        <v>513</v>
      </c>
      <c r="G33" s="347" t="s">
        <v>515</v>
      </c>
      <c r="H33" s="347" t="s">
        <v>517</v>
      </c>
      <c r="I33" s="347" t="s">
        <v>519</v>
      </c>
      <c r="J33" s="347" t="s">
        <v>521</v>
      </c>
      <c r="K33" s="347" t="s">
        <v>523</v>
      </c>
      <c r="L33" s="347" t="s">
        <v>525</v>
      </c>
      <c r="M33" s="347" t="s">
        <v>527</v>
      </c>
      <c r="N33" s="347" t="s">
        <v>529</v>
      </c>
      <c r="O33" s="347" t="s">
        <v>531</v>
      </c>
      <c r="P33" s="347" t="s">
        <v>533</v>
      </c>
      <c r="Q33" s="347" t="s">
        <v>535</v>
      </c>
      <c r="R33" s="347" t="s">
        <v>537</v>
      </c>
      <c r="S33" s="349" t="s">
        <v>539</v>
      </c>
      <c r="T33" s="289"/>
      <c r="U33" s="634" t="s">
        <v>541</v>
      </c>
      <c r="V33" s="635"/>
      <c r="W33" s="650">
        <f>SUM(W35:X47)</f>
        <v>48489</v>
      </c>
      <c r="X33" s="578"/>
      <c r="Y33" s="577">
        <f>SUM(Y35:Z47)</f>
        <v>22268</v>
      </c>
      <c r="Z33" s="577"/>
      <c r="AA33" s="577">
        <f>SUM(AA35:AB47)</f>
        <v>16987</v>
      </c>
      <c r="AB33" s="578"/>
      <c r="AC33" s="577">
        <f>SUM(AC35:AD47)</f>
        <v>257766</v>
      </c>
      <c r="AD33" s="578"/>
      <c r="AE33" s="577">
        <f>SUM(AE35:AF47)</f>
        <v>4341</v>
      </c>
      <c r="AF33" s="578"/>
      <c r="AG33" s="577">
        <f>SUM(AG35:AH47)</f>
        <v>92</v>
      </c>
      <c r="AH33" s="578"/>
      <c r="AI33" s="577">
        <f>SUM(AI35:AJ47)</f>
        <v>524</v>
      </c>
      <c r="AJ33" s="578"/>
    </row>
    <row r="34" spans="1:36" ht="14.25" customHeight="1">
      <c r="A34" s="594"/>
      <c r="B34" s="641"/>
      <c r="C34" s="338" t="s">
        <v>133</v>
      </c>
      <c r="D34" s="633" t="s">
        <v>257</v>
      </c>
      <c r="E34" s="633" t="s">
        <v>257</v>
      </c>
      <c r="F34" s="633" t="s">
        <v>257</v>
      </c>
      <c r="G34" s="633" t="s">
        <v>257</v>
      </c>
      <c r="H34" s="633" t="s">
        <v>257</v>
      </c>
      <c r="I34" s="633" t="s">
        <v>257</v>
      </c>
      <c r="J34" s="633" t="s">
        <v>257</v>
      </c>
      <c r="K34" s="633" t="s">
        <v>257</v>
      </c>
      <c r="L34" s="633" t="s">
        <v>257</v>
      </c>
      <c r="M34" s="633" t="s">
        <v>257</v>
      </c>
      <c r="N34" s="633" t="s">
        <v>257</v>
      </c>
      <c r="O34" s="633" t="s">
        <v>257</v>
      </c>
      <c r="P34" s="633" t="s">
        <v>257</v>
      </c>
      <c r="Q34" s="633" t="s">
        <v>257</v>
      </c>
      <c r="R34" s="633" t="s">
        <v>257</v>
      </c>
      <c r="S34" s="339" t="s">
        <v>133</v>
      </c>
      <c r="T34" s="289"/>
      <c r="U34" s="628"/>
      <c r="V34" s="629"/>
      <c r="W34" s="649"/>
      <c r="X34" s="580"/>
      <c r="Y34" s="579"/>
      <c r="Z34" s="579"/>
      <c r="AA34" s="579"/>
      <c r="AB34" s="580"/>
      <c r="AC34" s="579"/>
      <c r="AD34" s="580"/>
      <c r="AE34" s="579"/>
      <c r="AF34" s="580"/>
      <c r="AG34" s="579"/>
      <c r="AH34" s="580"/>
      <c r="AI34" s="579"/>
      <c r="AJ34" s="580"/>
    </row>
    <row r="35" spans="1:36" ht="14.25" customHeight="1">
      <c r="A35" s="594"/>
      <c r="B35" s="641"/>
      <c r="C35" s="340" t="s">
        <v>257</v>
      </c>
      <c r="D35" s="633"/>
      <c r="E35" s="633"/>
      <c r="F35" s="633"/>
      <c r="G35" s="633"/>
      <c r="H35" s="633"/>
      <c r="I35" s="633"/>
      <c r="J35" s="633"/>
      <c r="K35" s="633"/>
      <c r="L35" s="633"/>
      <c r="M35" s="633"/>
      <c r="N35" s="633"/>
      <c r="O35" s="633"/>
      <c r="P35" s="633"/>
      <c r="Q35" s="633"/>
      <c r="R35" s="633"/>
      <c r="S35" s="341" t="s">
        <v>134</v>
      </c>
      <c r="T35" s="289"/>
      <c r="U35" s="593" t="s">
        <v>89</v>
      </c>
      <c r="V35" s="594"/>
      <c r="W35" s="595">
        <v>7847</v>
      </c>
      <c r="X35" s="576"/>
      <c r="Y35" s="575">
        <v>2825</v>
      </c>
      <c r="Z35" s="575"/>
      <c r="AA35" s="575">
        <v>3457</v>
      </c>
      <c r="AB35" s="576"/>
      <c r="AC35" s="575">
        <v>23102</v>
      </c>
      <c r="AD35" s="576"/>
      <c r="AE35" s="575">
        <v>373</v>
      </c>
      <c r="AF35" s="576"/>
      <c r="AG35" s="575">
        <v>10</v>
      </c>
      <c r="AH35" s="576"/>
      <c r="AI35" s="575">
        <v>28</v>
      </c>
      <c r="AJ35" s="576"/>
    </row>
    <row r="36" spans="1:36" ht="14.25" customHeight="1">
      <c r="A36" s="638"/>
      <c r="B36" s="642"/>
      <c r="C36" s="348" t="s">
        <v>508</v>
      </c>
      <c r="D36" s="348" t="s">
        <v>510</v>
      </c>
      <c r="E36" s="348" t="s">
        <v>512</v>
      </c>
      <c r="F36" s="348" t="s">
        <v>514</v>
      </c>
      <c r="G36" s="348" t="s">
        <v>516</v>
      </c>
      <c r="H36" s="348" t="s">
        <v>518</v>
      </c>
      <c r="I36" s="348" t="s">
        <v>520</v>
      </c>
      <c r="J36" s="348" t="s">
        <v>522</v>
      </c>
      <c r="K36" s="348" t="s">
        <v>524</v>
      </c>
      <c r="L36" s="348" t="s">
        <v>526</v>
      </c>
      <c r="M36" s="348" t="s">
        <v>528</v>
      </c>
      <c r="N36" s="348" t="s">
        <v>530</v>
      </c>
      <c r="O36" s="348" t="s">
        <v>532</v>
      </c>
      <c r="P36" s="348" t="s">
        <v>534</v>
      </c>
      <c r="Q36" s="348" t="s">
        <v>536</v>
      </c>
      <c r="R36" s="348" t="s">
        <v>538</v>
      </c>
      <c r="S36" s="342" t="s">
        <v>135</v>
      </c>
      <c r="T36" s="289"/>
      <c r="U36" s="593" t="s">
        <v>404</v>
      </c>
      <c r="V36" s="594"/>
      <c r="W36" s="595">
        <v>3677</v>
      </c>
      <c r="X36" s="576"/>
      <c r="Y36" s="575">
        <v>2386</v>
      </c>
      <c r="Z36" s="575"/>
      <c r="AA36" s="575">
        <v>763</v>
      </c>
      <c r="AB36" s="576"/>
      <c r="AC36" s="575">
        <v>11909</v>
      </c>
      <c r="AD36" s="576"/>
      <c r="AE36" s="575">
        <v>275</v>
      </c>
      <c r="AF36" s="576"/>
      <c r="AG36" s="575">
        <v>3</v>
      </c>
      <c r="AH36" s="576"/>
      <c r="AI36" s="575">
        <v>17</v>
      </c>
      <c r="AJ36" s="576"/>
    </row>
    <row r="37" spans="1:36" ht="14.25" customHeight="1">
      <c r="A37" s="334" t="s">
        <v>264</v>
      </c>
      <c r="B37" s="262">
        <f>SUM(C37:S37)</f>
        <v>131</v>
      </c>
      <c r="C37" s="262">
        <v>1</v>
      </c>
      <c r="D37" s="262" t="s">
        <v>396</v>
      </c>
      <c r="E37" s="262" t="s">
        <v>396</v>
      </c>
      <c r="F37" s="262" t="s">
        <v>396</v>
      </c>
      <c r="G37" s="262" t="s">
        <v>396</v>
      </c>
      <c r="H37" s="262">
        <v>4</v>
      </c>
      <c r="I37" s="262">
        <v>1</v>
      </c>
      <c r="J37" s="262">
        <v>5</v>
      </c>
      <c r="K37" s="262">
        <v>6</v>
      </c>
      <c r="L37" s="262">
        <v>6</v>
      </c>
      <c r="M37" s="262">
        <v>4</v>
      </c>
      <c r="N37" s="262">
        <v>11</v>
      </c>
      <c r="O37" s="262">
        <v>14</v>
      </c>
      <c r="P37" s="262">
        <v>16</v>
      </c>
      <c r="Q37" s="262">
        <v>28</v>
      </c>
      <c r="R37" s="262">
        <v>16</v>
      </c>
      <c r="S37" s="262">
        <v>19</v>
      </c>
      <c r="T37" s="289"/>
      <c r="U37" s="593" t="s">
        <v>405</v>
      </c>
      <c r="V37" s="594"/>
      <c r="W37" s="595">
        <v>4580</v>
      </c>
      <c r="X37" s="576"/>
      <c r="Y37" s="575">
        <v>1376</v>
      </c>
      <c r="Z37" s="575"/>
      <c r="AA37" s="575">
        <v>2347</v>
      </c>
      <c r="AB37" s="576"/>
      <c r="AC37" s="575">
        <v>24053</v>
      </c>
      <c r="AD37" s="576"/>
      <c r="AE37" s="575">
        <v>236</v>
      </c>
      <c r="AF37" s="576"/>
      <c r="AG37" s="575">
        <v>2</v>
      </c>
      <c r="AH37" s="576"/>
      <c r="AI37" s="575">
        <v>16</v>
      </c>
      <c r="AJ37" s="576"/>
    </row>
    <row r="38" spans="1:36" ht="14.25" customHeight="1">
      <c r="A38" s="120" t="s">
        <v>501</v>
      </c>
      <c r="B38" s="262">
        <f>SUM(C38:S38)</f>
        <v>133</v>
      </c>
      <c r="C38" s="262" t="s">
        <v>396</v>
      </c>
      <c r="D38" s="262">
        <v>1</v>
      </c>
      <c r="E38" s="262" t="s">
        <v>396</v>
      </c>
      <c r="F38" s="262" t="s">
        <v>396</v>
      </c>
      <c r="G38" s="262">
        <v>2</v>
      </c>
      <c r="H38" s="262" t="s">
        <v>396</v>
      </c>
      <c r="I38" s="262">
        <v>4</v>
      </c>
      <c r="J38" s="262">
        <v>4</v>
      </c>
      <c r="K38" s="262">
        <v>13</v>
      </c>
      <c r="L38" s="262">
        <v>9</v>
      </c>
      <c r="M38" s="262">
        <v>9</v>
      </c>
      <c r="N38" s="262">
        <v>8</v>
      </c>
      <c r="O38" s="262">
        <v>9</v>
      </c>
      <c r="P38" s="262">
        <v>16</v>
      </c>
      <c r="Q38" s="262">
        <v>30</v>
      </c>
      <c r="R38" s="262">
        <v>18</v>
      </c>
      <c r="S38" s="262">
        <v>10</v>
      </c>
      <c r="U38" s="593" t="s">
        <v>406</v>
      </c>
      <c r="V38" s="594"/>
      <c r="W38" s="595">
        <v>4776</v>
      </c>
      <c r="X38" s="576"/>
      <c r="Y38" s="575">
        <v>2177</v>
      </c>
      <c r="Z38" s="575"/>
      <c r="AA38" s="575">
        <v>1781</v>
      </c>
      <c r="AB38" s="576"/>
      <c r="AC38" s="575">
        <v>21237</v>
      </c>
      <c r="AD38" s="576"/>
      <c r="AE38" s="575">
        <v>346</v>
      </c>
      <c r="AF38" s="576"/>
      <c r="AG38" s="575">
        <v>18</v>
      </c>
      <c r="AH38" s="576"/>
      <c r="AI38" s="575">
        <v>75</v>
      </c>
      <c r="AJ38" s="576"/>
    </row>
    <row r="39" spans="1:36" ht="14.25" customHeight="1">
      <c r="A39" s="120" t="s">
        <v>502</v>
      </c>
      <c r="B39" s="262">
        <f>SUM(C39:S39)</f>
        <v>131</v>
      </c>
      <c r="C39" s="262" t="s">
        <v>396</v>
      </c>
      <c r="D39" s="262" t="s">
        <v>396</v>
      </c>
      <c r="E39" s="262" t="s">
        <v>396</v>
      </c>
      <c r="F39" s="262" t="s">
        <v>396</v>
      </c>
      <c r="G39" s="262" t="s">
        <v>396</v>
      </c>
      <c r="H39" s="262" t="s">
        <v>396</v>
      </c>
      <c r="I39" s="262">
        <v>5</v>
      </c>
      <c r="J39" s="262">
        <v>1</v>
      </c>
      <c r="K39" s="262">
        <v>4</v>
      </c>
      <c r="L39" s="262">
        <v>11</v>
      </c>
      <c r="M39" s="262">
        <v>10</v>
      </c>
      <c r="N39" s="262">
        <v>11</v>
      </c>
      <c r="O39" s="262">
        <v>11</v>
      </c>
      <c r="P39" s="262">
        <v>20</v>
      </c>
      <c r="Q39" s="262">
        <v>22</v>
      </c>
      <c r="R39" s="262">
        <v>21</v>
      </c>
      <c r="S39" s="262">
        <v>15</v>
      </c>
      <c r="U39" s="593" t="s">
        <v>407</v>
      </c>
      <c r="V39" s="594"/>
      <c r="W39" s="595">
        <v>2427</v>
      </c>
      <c r="X39" s="576"/>
      <c r="Y39" s="575">
        <v>1316</v>
      </c>
      <c r="Z39" s="575"/>
      <c r="AA39" s="575">
        <v>764</v>
      </c>
      <c r="AB39" s="576"/>
      <c r="AC39" s="575">
        <v>14813</v>
      </c>
      <c r="AD39" s="576"/>
      <c r="AE39" s="575">
        <v>237</v>
      </c>
      <c r="AF39" s="576"/>
      <c r="AG39" s="575">
        <v>3</v>
      </c>
      <c r="AH39" s="576"/>
      <c r="AI39" s="575">
        <v>26</v>
      </c>
      <c r="AJ39" s="576"/>
    </row>
    <row r="40" spans="1:36" ht="14.25" customHeight="1">
      <c r="A40" s="120" t="s">
        <v>503</v>
      </c>
      <c r="B40" s="262">
        <f>SUM(C40:S40)</f>
        <v>115</v>
      </c>
      <c r="C40" s="244">
        <v>1</v>
      </c>
      <c r="D40" s="244" t="s">
        <v>396</v>
      </c>
      <c r="E40" s="244" t="s">
        <v>396</v>
      </c>
      <c r="F40" s="244" t="s">
        <v>396</v>
      </c>
      <c r="G40" s="244" t="s">
        <v>396</v>
      </c>
      <c r="H40" s="244">
        <v>2</v>
      </c>
      <c r="I40" s="244">
        <v>1</v>
      </c>
      <c r="J40" s="244">
        <v>2</v>
      </c>
      <c r="K40" s="244">
        <v>4</v>
      </c>
      <c r="L40" s="244">
        <v>8</v>
      </c>
      <c r="M40" s="244">
        <v>7</v>
      </c>
      <c r="N40" s="244">
        <v>9</v>
      </c>
      <c r="O40" s="244">
        <v>20</v>
      </c>
      <c r="P40" s="244">
        <v>14</v>
      </c>
      <c r="Q40" s="244">
        <v>23</v>
      </c>
      <c r="R40" s="244">
        <v>13</v>
      </c>
      <c r="S40" s="244">
        <v>11</v>
      </c>
      <c r="U40" s="593" t="s">
        <v>408</v>
      </c>
      <c r="V40" s="594"/>
      <c r="W40" s="595">
        <v>59</v>
      </c>
      <c r="X40" s="576"/>
      <c r="Y40" s="575">
        <v>32</v>
      </c>
      <c r="Z40" s="575"/>
      <c r="AA40" s="575">
        <v>24</v>
      </c>
      <c r="AB40" s="576"/>
      <c r="AC40" s="575">
        <v>14951</v>
      </c>
      <c r="AD40" s="576"/>
      <c r="AE40" s="575">
        <v>142</v>
      </c>
      <c r="AF40" s="576"/>
      <c r="AG40" s="575">
        <v>6</v>
      </c>
      <c r="AH40" s="576"/>
      <c r="AI40" s="575">
        <v>25</v>
      </c>
      <c r="AJ40" s="576"/>
    </row>
    <row r="41" spans="1:36" ht="14.25" customHeight="1">
      <c r="A41" s="350" t="s">
        <v>541</v>
      </c>
      <c r="B41" s="351">
        <f>SUM(C41:S41)</f>
        <v>86</v>
      </c>
      <c r="C41" s="352">
        <v>1</v>
      </c>
      <c r="D41" s="352" t="s">
        <v>396</v>
      </c>
      <c r="E41" s="352" t="s">
        <v>396</v>
      </c>
      <c r="F41" s="352" t="s">
        <v>396</v>
      </c>
      <c r="G41" s="352" t="s">
        <v>396</v>
      </c>
      <c r="H41" s="352" t="s">
        <v>396</v>
      </c>
      <c r="I41" s="352">
        <v>1</v>
      </c>
      <c r="J41" s="352">
        <v>2</v>
      </c>
      <c r="K41" s="352">
        <v>5</v>
      </c>
      <c r="L41" s="352">
        <v>5</v>
      </c>
      <c r="M41" s="352">
        <v>8</v>
      </c>
      <c r="N41" s="352">
        <v>5</v>
      </c>
      <c r="O41" s="352">
        <v>8</v>
      </c>
      <c r="P41" s="352">
        <v>18</v>
      </c>
      <c r="Q41" s="352">
        <v>13</v>
      </c>
      <c r="R41" s="352">
        <v>15</v>
      </c>
      <c r="S41" s="352">
        <v>5</v>
      </c>
      <c r="U41" s="593" t="s">
        <v>409</v>
      </c>
      <c r="V41" s="594"/>
      <c r="W41" s="595">
        <v>671</v>
      </c>
      <c r="X41" s="576"/>
      <c r="Y41" s="575">
        <v>430</v>
      </c>
      <c r="Z41" s="575"/>
      <c r="AA41" s="575">
        <v>210</v>
      </c>
      <c r="AB41" s="576"/>
      <c r="AC41" s="575">
        <v>6855</v>
      </c>
      <c r="AD41" s="576"/>
      <c r="AE41" s="575">
        <v>68</v>
      </c>
      <c r="AF41" s="576"/>
      <c r="AG41" s="575">
        <v>1</v>
      </c>
      <c r="AH41" s="576"/>
      <c r="AI41" s="575" t="s">
        <v>396</v>
      </c>
      <c r="AJ41" s="576"/>
    </row>
    <row r="42" spans="2:36" ht="14.25" customHeight="1">
      <c r="B42" s="336"/>
      <c r="C42" s="336"/>
      <c r="D42" s="336"/>
      <c r="E42" s="336"/>
      <c r="F42" s="336"/>
      <c r="G42" s="336"/>
      <c r="H42" s="336"/>
      <c r="I42" s="336"/>
      <c r="J42" s="336"/>
      <c r="K42" s="336"/>
      <c r="L42" s="336"/>
      <c r="M42" s="336"/>
      <c r="N42" s="336"/>
      <c r="O42" s="336"/>
      <c r="P42" s="336"/>
      <c r="Q42" s="336"/>
      <c r="R42" s="336"/>
      <c r="S42" s="336"/>
      <c r="U42" s="593" t="s">
        <v>410</v>
      </c>
      <c r="V42" s="594"/>
      <c r="W42" s="595">
        <v>2331</v>
      </c>
      <c r="X42" s="576"/>
      <c r="Y42" s="575">
        <v>1153</v>
      </c>
      <c r="Z42" s="575"/>
      <c r="AA42" s="575">
        <v>874</v>
      </c>
      <c r="AB42" s="576"/>
      <c r="AC42" s="575">
        <v>15231</v>
      </c>
      <c r="AD42" s="576"/>
      <c r="AE42" s="575">
        <v>195</v>
      </c>
      <c r="AF42" s="576"/>
      <c r="AG42" s="575">
        <v>3</v>
      </c>
      <c r="AH42" s="576"/>
      <c r="AI42" s="575">
        <v>14</v>
      </c>
      <c r="AJ42" s="576"/>
    </row>
    <row r="43" spans="2:36" ht="14.25" customHeight="1">
      <c r="B43" s="336"/>
      <c r="C43" s="336"/>
      <c r="D43" s="336"/>
      <c r="E43" s="336"/>
      <c r="F43" s="336"/>
      <c r="G43" s="336"/>
      <c r="H43" s="336"/>
      <c r="I43" s="336"/>
      <c r="J43" s="336"/>
      <c r="K43" s="336"/>
      <c r="L43" s="336"/>
      <c r="M43" s="336"/>
      <c r="N43" s="336"/>
      <c r="O43" s="336"/>
      <c r="P43" s="336"/>
      <c r="Q43" s="336"/>
      <c r="R43" s="336"/>
      <c r="U43" s="593" t="s">
        <v>411</v>
      </c>
      <c r="V43" s="594"/>
      <c r="W43" s="595">
        <v>512</v>
      </c>
      <c r="X43" s="576"/>
      <c r="Y43" s="575">
        <v>338</v>
      </c>
      <c r="Z43" s="575"/>
      <c r="AA43" s="575">
        <v>17</v>
      </c>
      <c r="AB43" s="576"/>
      <c r="AC43" s="575">
        <v>5518</v>
      </c>
      <c r="AD43" s="576"/>
      <c r="AE43" s="575">
        <v>47</v>
      </c>
      <c r="AF43" s="576"/>
      <c r="AG43" s="575" t="s">
        <v>396</v>
      </c>
      <c r="AH43" s="576"/>
      <c r="AI43" s="575">
        <v>2</v>
      </c>
      <c r="AJ43" s="576"/>
    </row>
    <row r="44" spans="1:36" ht="14.25" customHeight="1">
      <c r="A44" s="640" t="s">
        <v>544</v>
      </c>
      <c r="B44" s="640"/>
      <c r="C44" s="640"/>
      <c r="D44" s="640"/>
      <c r="E44" s="640"/>
      <c r="F44" s="640"/>
      <c r="G44" s="640"/>
      <c r="H44" s="640"/>
      <c r="I44" s="640"/>
      <c r="J44" s="640"/>
      <c r="K44" s="640"/>
      <c r="L44" s="640"/>
      <c r="M44" s="640"/>
      <c r="N44" s="640"/>
      <c r="O44" s="640"/>
      <c r="P44" s="336"/>
      <c r="Q44" s="336"/>
      <c r="R44" s="336"/>
      <c r="U44" s="593" t="s">
        <v>564</v>
      </c>
      <c r="V44" s="594"/>
      <c r="W44" s="595">
        <v>1068</v>
      </c>
      <c r="X44" s="576"/>
      <c r="Y44" s="575">
        <v>432</v>
      </c>
      <c r="Z44" s="575"/>
      <c r="AA44" s="575">
        <v>472</v>
      </c>
      <c r="AB44" s="576"/>
      <c r="AC44" s="575">
        <v>6122</v>
      </c>
      <c r="AD44" s="576"/>
      <c r="AE44" s="575">
        <v>128</v>
      </c>
      <c r="AF44" s="576"/>
      <c r="AG44" s="575" t="s">
        <v>396</v>
      </c>
      <c r="AH44" s="576"/>
      <c r="AI44" s="575">
        <v>3</v>
      </c>
      <c r="AJ44" s="576"/>
    </row>
    <row r="45" spans="1:36" ht="14.25" customHeight="1" thickBot="1">
      <c r="A45" s="333"/>
      <c r="B45" s="333"/>
      <c r="C45" s="333"/>
      <c r="D45" s="333"/>
      <c r="E45" s="333"/>
      <c r="F45" s="333"/>
      <c r="G45" s="333"/>
      <c r="H45" s="333"/>
      <c r="I45" s="333"/>
      <c r="J45" s="333"/>
      <c r="K45" s="333"/>
      <c r="L45" s="333"/>
      <c r="M45" s="333"/>
      <c r="N45" s="333"/>
      <c r="O45" s="333"/>
      <c r="P45" s="332"/>
      <c r="Q45" s="332"/>
      <c r="R45" s="332"/>
      <c r="U45" s="593" t="s">
        <v>413</v>
      </c>
      <c r="V45" s="594"/>
      <c r="W45" s="595">
        <v>1421</v>
      </c>
      <c r="X45" s="576"/>
      <c r="Y45" s="575">
        <v>891</v>
      </c>
      <c r="Z45" s="575"/>
      <c r="AA45" s="575">
        <v>316</v>
      </c>
      <c r="AB45" s="576"/>
      <c r="AC45" s="575">
        <v>7856</v>
      </c>
      <c r="AD45" s="576"/>
      <c r="AE45" s="575">
        <v>198</v>
      </c>
      <c r="AF45" s="576"/>
      <c r="AG45" s="575">
        <v>4</v>
      </c>
      <c r="AH45" s="576"/>
      <c r="AI45" s="575">
        <v>54</v>
      </c>
      <c r="AJ45" s="576"/>
    </row>
    <row r="46" spans="1:36" ht="14.25" customHeight="1">
      <c r="A46" s="574" t="s">
        <v>118</v>
      </c>
      <c r="B46" s="574"/>
      <c r="C46" s="652" t="s">
        <v>86</v>
      </c>
      <c r="D46" s="636" t="s">
        <v>444</v>
      </c>
      <c r="E46" s="636" t="s">
        <v>445</v>
      </c>
      <c r="F46" s="636" t="s">
        <v>446</v>
      </c>
      <c r="G46" s="636" t="s">
        <v>447</v>
      </c>
      <c r="H46" s="636" t="s">
        <v>448</v>
      </c>
      <c r="I46" s="636" t="s">
        <v>449</v>
      </c>
      <c r="J46" s="636" t="s">
        <v>450</v>
      </c>
      <c r="K46" s="636" t="s">
        <v>451</v>
      </c>
      <c r="L46" s="636" t="s">
        <v>452</v>
      </c>
      <c r="M46" s="636" t="s">
        <v>504</v>
      </c>
      <c r="N46" s="636" t="s">
        <v>175</v>
      </c>
      <c r="O46" s="654" t="s">
        <v>505</v>
      </c>
      <c r="U46" s="593" t="s">
        <v>249</v>
      </c>
      <c r="V46" s="594"/>
      <c r="W46" s="595">
        <v>11484</v>
      </c>
      <c r="X46" s="576"/>
      <c r="Y46" s="575">
        <v>5626</v>
      </c>
      <c r="Z46" s="575"/>
      <c r="AA46" s="575">
        <v>3398</v>
      </c>
      <c r="AB46" s="576"/>
      <c r="AC46" s="575">
        <v>75395</v>
      </c>
      <c r="AD46" s="576"/>
      <c r="AE46" s="575">
        <v>1514</v>
      </c>
      <c r="AF46" s="576"/>
      <c r="AG46" s="575">
        <v>33</v>
      </c>
      <c r="AH46" s="576"/>
      <c r="AI46" s="575">
        <v>227</v>
      </c>
      <c r="AJ46" s="576"/>
    </row>
    <row r="47" spans="1:36" ht="14.25" customHeight="1">
      <c r="A47" s="639"/>
      <c r="B47" s="639"/>
      <c r="C47" s="653"/>
      <c r="D47" s="637"/>
      <c r="E47" s="637"/>
      <c r="F47" s="637"/>
      <c r="G47" s="637"/>
      <c r="H47" s="637"/>
      <c r="I47" s="637"/>
      <c r="J47" s="637"/>
      <c r="K47" s="637"/>
      <c r="L47" s="637"/>
      <c r="M47" s="637"/>
      <c r="N47" s="637"/>
      <c r="O47" s="655"/>
      <c r="U47" s="639" t="s">
        <v>256</v>
      </c>
      <c r="V47" s="638"/>
      <c r="W47" s="651">
        <v>7636</v>
      </c>
      <c r="X47" s="582"/>
      <c r="Y47" s="581">
        <v>3286</v>
      </c>
      <c r="Z47" s="581"/>
      <c r="AA47" s="581">
        <v>2564</v>
      </c>
      <c r="AB47" s="582"/>
      <c r="AC47" s="581">
        <v>30724</v>
      </c>
      <c r="AD47" s="582"/>
      <c r="AE47" s="581">
        <v>582</v>
      </c>
      <c r="AF47" s="582"/>
      <c r="AG47" s="581">
        <v>9</v>
      </c>
      <c r="AH47" s="582"/>
      <c r="AI47" s="581">
        <v>37</v>
      </c>
      <c r="AJ47" s="582"/>
    </row>
    <row r="48" spans="1:28" ht="14.25" customHeight="1">
      <c r="A48" s="343"/>
      <c r="B48" s="334"/>
      <c r="C48" s="344"/>
      <c r="D48" s="343"/>
      <c r="E48" s="343"/>
      <c r="F48" s="345"/>
      <c r="G48" s="296"/>
      <c r="H48" s="296"/>
      <c r="I48" s="296"/>
      <c r="J48" s="344"/>
      <c r="K48" s="296"/>
      <c r="L48" s="296"/>
      <c r="M48" s="344"/>
      <c r="N48" s="296"/>
      <c r="O48" s="296"/>
      <c r="U48" s="336" t="s">
        <v>8</v>
      </c>
      <c r="V48" s="336"/>
      <c r="W48" s="336"/>
      <c r="X48" s="336"/>
      <c r="Y48" s="336"/>
      <c r="Z48" s="336"/>
      <c r="AA48" s="336"/>
      <c r="AB48" s="336"/>
    </row>
    <row r="49" spans="1:15" ht="14.25" customHeight="1">
      <c r="A49" s="647" t="s">
        <v>549</v>
      </c>
      <c r="B49" s="648"/>
      <c r="C49" s="320">
        <f>SUM(C51:C58,C60:C67)</f>
        <v>86</v>
      </c>
      <c r="D49" s="320">
        <f>SUM(D51:D58,D60:D67)</f>
        <v>19</v>
      </c>
      <c r="E49" s="320">
        <f aca="true" t="shared" si="1" ref="E49:O49">SUM(E51:E58,E60:E67)</f>
        <v>7</v>
      </c>
      <c r="F49" s="320">
        <f t="shared" si="1"/>
        <v>3</v>
      </c>
      <c r="G49" s="320">
        <f t="shared" si="1"/>
        <v>7</v>
      </c>
      <c r="H49" s="320">
        <f t="shared" si="1"/>
        <v>6</v>
      </c>
      <c r="I49" s="320">
        <f t="shared" si="1"/>
        <v>9</v>
      </c>
      <c r="J49" s="320">
        <f t="shared" si="1"/>
        <v>7</v>
      </c>
      <c r="K49" s="320">
        <f t="shared" si="1"/>
        <v>1</v>
      </c>
      <c r="L49" s="320">
        <f t="shared" si="1"/>
        <v>4</v>
      </c>
      <c r="M49" s="320">
        <f t="shared" si="1"/>
        <v>8</v>
      </c>
      <c r="N49" s="320">
        <f t="shared" si="1"/>
        <v>6</v>
      </c>
      <c r="O49" s="320">
        <f t="shared" si="1"/>
        <v>9</v>
      </c>
    </row>
    <row r="50" spans="1:38" ht="14.25" customHeight="1">
      <c r="A50" s="346"/>
      <c r="B50" s="289"/>
      <c r="C50" s="248"/>
      <c r="D50" s="318"/>
      <c r="E50" s="353"/>
      <c r="F50" s="245"/>
      <c r="G50" s="353"/>
      <c r="H50" s="353"/>
      <c r="I50" s="353"/>
      <c r="J50" s="354"/>
      <c r="K50" s="355"/>
      <c r="L50" s="355"/>
      <c r="M50" s="245"/>
      <c r="N50" s="353"/>
      <c r="O50" s="353"/>
      <c r="U50" s="583" t="s">
        <v>566</v>
      </c>
      <c r="V50" s="583"/>
      <c r="W50" s="583"/>
      <c r="X50" s="583"/>
      <c r="Y50" s="583"/>
      <c r="Z50" s="583"/>
      <c r="AA50" s="583"/>
      <c r="AB50" s="583"/>
      <c r="AC50" s="583"/>
      <c r="AD50" s="583"/>
      <c r="AE50" s="583"/>
      <c r="AF50" s="583"/>
      <c r="AG50" s="583"/>
      <c r="AH50" s="583"/>
      <c r="AI50" s="583"/>
      <c r="AJ50" s="583"/>
      <c r="AK50" s="583"/>
      <c r="AL50" s="583"/>
    </row>
    <row r="51" spans="1:22" ht="14.25" customHeight="1" thickBot="1">
      <c r="A51" s="444" t="s">
        <v>545</v>
      </c>
      <c r="B51" s="444"/>
      <c r="C51" s="270">
        <f>SUM(D51:O51)</f>
        <v>29</v>
      </c>
      <c r="D51" s="244">
        <v>7</v>
      </c>
      <c r="E51" s="244">
        <v>1</v>
      </c>
      <c r="F51" s="244">
        <v>3</v>
      </c>
      <c r="G51" s="244">
        <v>3</v>
      </c>
      <c r="H51" s="311" t="s">
        <v>396</v>
      </c>
      <c r="I51" s="311">
        <v>3</v>
      </c>
      <c r="J51" s="356">
        <v>3</v>
      </c>
      <c r="K51" s="357" t="s">
        <v>396</v>
      </c>
      <c r="L51" s="357" t="s">
        <v>396</v>
      </c>
      <c r="M51" s="244">
        <v>3</v>
      </c>
      <c r="N51" s="311">
        <v>2</v>
      </c>
      <c r="O51" s="311">
        <v>4</v>
      </c>
      <c r="U51" s="333"/>
      <c r="V51" s="333"/>
    </row>
    <row r="52" spans="1:38" ht="14.25" customHeight="1">
      <c r="A52" s="444" t="s">
        <v>546</v>
      </c>
      <c r="B52" s="444"/>
      <c r="C52" s="270">
        <f aca="true" t="shared" si="2" ref="C52:C57">SUM(D52:O52)</f>
        <v>4</v>
      </c>
      <c r="D52" s="244" t="s">
        <v>396</v>
      </c>
      <c r="E52" s="244">
        <v>1</v>
      </c>
      <c r="F52" s="244" t="s">
        <v>396</v>
      </c>
      <c r="G52" s="244" t="s">
        <v>396</v>
      </c>
      <c r="H52" s="311" t="s">
        <v>396</v>
      </c>
      <c r="I52" s="311">
        <v>1</v>
      </c>
      <c r="J52" s="356" t="s">
        <v>396</v>
      </c>
      <c r="K52" s="357" t="s">
        <v>396</v>
      </c>
      <c r="L52" s="357">
        <v>1</v>
      </c>
      <c r="M52" s="244" t="s">
        <v>396</v>
      </c>
      <c r="N52" s="311">
        <v>1</v>
      </c>
      <c r="O52" s="311" t="s">
        <v>396</v>
      </c>
      <c r="U52" s="574" t="s">
        <v>565</v>
      </c>
      <c r="V52" s="567"/>
      <c r="W52" s="598" t="s">
        <v>34</v>
      </c>
      <c r="X52" s="567"/>
      <c r="Y52" s="656" t="s">
        <v>506</v>
      </c>
      <c r="Z52" s="657"/>
      <c r="AA52" s="665" t="s">
        <v>271</v>
      </c>
      <c r="AB52" s="561"/>
      <c r="AC52" s="561"/>
      <c r="AD52" s="561"/>
      <c r="AE52" s="561"/>
      <c r="AF52" s="561"/>
      <c r="AG52" s="561"/>
      <c r="AH52" s="561"/>
      <c r="AI52" s="561"/>
      <c r="AJ52" s="561"/>
      <c r="AK52" s="561"/>
      <c r="AL52" s="561"/>
    </row>
    <row r="53" spans="1:38" ht="14.25" customHeight="1">
      <c r="A53" s="444" t="s">
        <v>547</v>
      </c>
      <c r="B53" s="444"/>
      <c r="C53" s="270">
        <f t="shared" si="2"/>
        <v>8</v>
      </c>
      <c r="D53" s="244">
        <v>2</v>
      </c>
      <c r="E53" s="244">
        <v>2</v>
      </c>
      <c r="F53" s="244" t="s">
        <v>396</v>
      </c>
      <c r="G53" s="244" t="s">
        <v>396</v>
      </c>
      <c r="H53" s="311" t="s">
        <v>396</v>
      </c>
      <c r="I53" s="311" t="s">
        <v>396</v>
      </c>
      <c r="J53" s="356" t="s">
        <v>396</v>
      </c>
      <c r="K53" s="357">
        <v>1</v>
      </c>
      <c r="L53" s="311" t="s">
        <v>396</v>
      </c>
      <c r="M53" s="244" t="s">
        <v>396</v>
      </c>
      <c r="N53" s="311" t="s">
        <v>396</v>
      </c>
      <c r="O53" s="311">
        <v>3</v>
      </c>
      <c r="U53" s="631"/>
      <c r="V53" s="600"/>
      <c r="W53" s="599"/>
      <c r="X53" s="600"/>
      <c r="Y53" s="658"/>
      <c r="Z53" s="659"/>
      <c r="AA53" s="605" t="s">
        <v>567</v>
      </c>
      <c r="AB53" s="606"/>
      <c r="AC53" s="666" t="s">
        <v>272</v>
      </c>
      <c r="AD53" s="667"/>
      <c r="AE53" s="623" t="s">
        <v>568</v>
      </c>
      <c r="AF53" s="606"/>
      <c r="AG53" s="615" t="s">
        <v>569</v>
      </c>
      <c r="AH53" s="668"/>
      <c r="AI53" s="662" t="s">
        <v>570</v>
      </c>
      <c r="AJ53" s="663"/>
      <c r="AK53" s="615" t="s">
        <v>88</v>
      </c>
      <c r="AL53" s="616"/>
    </row>
    <row r="54" spans="1:38" ht="14.25" customHeight="1">
      <c r="A54" s="444" t="s">
        <v>550</v>
      </c>
      <c r="B54" s="444"/>
      <c r="C54" s="270">
        <f t="shared" si="2"/>
        <v>14</v>
      </c>
      <c r="D54" s="244">
        <v>2</v>
      </c>
      <c r="E54" s="244">
        <v>2</v>
      </c>
      <c r="F54" s="244" t="s">
        <v>396</v>
      </c>
      <c r="G54" s="244">
        <v>2</v>
      </c>
      <c r="H54" s="311">
        <v>1</v>
      </c>
      <c r="I54" s="311">
        <v>3</v>
      </c>
      <c r="J54" s="356">
        <v>1</v>
      </c>
      <c r="K54" s="311" t="s">
        <v>396</v>
      </c>
      <c r="L54" s="311" t="s">
        <v>396</v>
      </c>
      <c r="M54" s="244">
        <v>1</v>
      </c>
      <c r="N54" s="311">
        <v>1</v>
      </c>
      <c r="O54" s="311">
        <v>1</v>
      </c>
      <c r="U54" s="568"/>
      <c r="V54" s="569"/>
      <c r="W54" s="601"/>
      <c r="X54" s="569"/>
      <c r="Y54" s="660"/>
      <c r="Z54" s="661"/>
      <c r="AA54" s="601"/>
      <c r="AB54" s="569"/>
      <c r="AC54" s="660"/>
      <c r="AD54" s="661"/>
      <c r="AE54" s="601"/>
      <c r="AF54" s="569"/>
      <c r="AG54" s="589"/>
      <c r="AH54" s="669"/>
      <c r="AI54" s="664"/>
      <c r="AJ54" s="547"/>
      <c r="AK54" s="589"/>
      <c r="AL54" s="590"/>
    </row>
    <row r="55" spans="1:38" ht="14.25" customHeight="1">
      <c r="A55" s="444" t="s">
        <v>551</v>
      </c>
      <c r="B55" s="444"/>
      <c r="C55" s="270">
        <f t="shared" si="2"/>
        <v>1</v>
      </c>
      <c r="D55" s="244" t="s">
        <v>396</v>
      </c>
      <c r="E55" s="244" t="s">
        <v>396</v>
      </c>
      <c r="F55" s="244" t="s">
        <v>396</v>
      </c>
      <c r="G55" s="244" t="s">
        <v>396</v>
      </c>
      <c r="H55" s="311" t="s">
        <v>396</v>
      </c>
      <c r="I55" s="311" t="s">
        <v>396</v>
      </c>
      <c r="J55" s="356" t="s">
        <v>396</v>
      </c>
      <c r="K55" s="311" t="s">
        <v>396</v>
      </c>
      <c r="L55" s="311" t="s">
        <v>396</v>
      </c>
      <c r="M55" s="244">
        <v>1</v>
      </c>
      <c r="N55" s="311" t="s">
        <v>396</v>
      </c>
      <c r="O55" s="311" t="s">
        <v>396</v>
      </c>
      <c r="U55" s="632" t="s">
        <v>270</v>
      </c>
      <c r="V55" s="606"/>
      <c r="W55" s="591">
        <v>3760</v>
      </c>
      <c r="X55" s="592"/>
      <c r="Y55" s="591">
        <v>323</v>
      </c>
      <c r="Z55" s="592"/>
      <c r="AA55" s="591">
        <v>17</v>
      </c>
      <c r="AB55" s="592"/>
      <c r="AC55" s="591">
        <v>25</v>
      </c>
      <c r="AD55" s="592"/>
      <c r="AE55" s="591">
        <v>13</v>
      </c>
      <c r="AF55" s="592"/>
      <c r="AG55" s="591" t="s">
        <v>396</v>
      </c>
      <c r="AH55" s="592"/>
      <c r="AI55" s="591" t="s">
        <v>396</v>
      </c>
      <c r="AJ55" s="592"/>
      <c r="AK55" s="591">
        <v>270</v>
      </c>
      <c r="AL55" s="592"/>
    </row>
    <row r="56" spans="1:38" ht="14.25" customHeight="1">
      <c r="A56" s="444" t="s">
        <v>552</v>
      </c>
      <c r="B56" s="444"/>
      <c r="C56" s="270">
        <f t="shared" si="2"/>
        <v>6</v>
      </c>
      <c r="D56" s="244">
        <v>1</v>
      </c>
      <c r="E56" s="244" t="s">
        <v>396</v>
      </c>
      <c r="F56" s="244" t="s">
        <v>396</v>
      </c>
      <c r="G56" s="244" t="s">
        <v>396</v>
      </c>
      <c r="H56" s="311" t="s">
        <v>396</v>
      </c>
      <c r="I56" s="311" t="s">
        <v>396</v>
      </c>
      <c r="J56" s="356">
        <v>2</v>
      </c>
      <c r="K56" s="311" t="s">
        <v>396</v>
      </c>
      <c r="L56" s="357">
        <v>2</v>
      </c>
      <c r="M56" s="244" t="s">
        <v>396</v>
      </c>
      <c r="N56" s="311">
        <v>1</v>
      </c>
      <c r="O56" s="311" t="s">
        <v>396</v>
      </c>
      <c r="U56" s="630" t="s">
        <v>501</v>
      </c>
      <c r="V56" s="612"/>
      <c r="W56" s="572">
        <v>453</v>
      </c>
      <c r="X56" s="573"/>
      <c r="Y56" s="572">
        <v>11</v>
      </c>
      <c r="Z56" s="573"/>
      <c r="AA56" s="572">
        <v>2</v>
      </c>
      <c r="AB56" s="573"/>
      <c r="AC56" s="572">
        <v>1</v>
      </c>
      <c r="AD56" s="573"/>
      <c r="AE56" s="572">
        <v>2</v>
      </c>
      <c r="AF56" s="573"/>
      <c r="AG56" s="572" t="s">
        <v>396</v>
      </c>
      <c r="AH56" s="573"/>
      <c r="AI56" s="572" t="s">
        <v>396</v>
      </c>
      <c r="AJ56" s="573"/>
      <c r="AK56" s="572">
        <v>6</v>
      </c>
      <c r="AL56" s="573"/>
    </row>
    <row r="57" spans="1:38" ht="14.25" customHeight="1">
      <c r="A57" s="444" t="s">
        <v>553</v>
      </c>
      <c r="B57" s="444"/>
      <c r="C57" s="270">
        <f t="shared" si="2"/>
        <v>1</v>
      </c>
      <c r="D57" s="244" t="s">
        <v>396</v>
      </c>
      <c r="E57" s="244" t="s">
        <v>396</v>
      </c>
      <c r="F57" s="244" t="s">
        <v>396</v>
      </c>
      <c r="G57" s="244" t="s">
        <v>396</v>
      </c>
      <c r="H57" s="311" t="s">
        <v>396</v>
      </c>
      <c r="I57" s="311" t="s">
        <v>396</v>
      </c>
      <c r="J57" s="356" t="s">
        <v>396</v>
      </c>
      <c r="K57" s="311" t="s">
        <v>396</v>
      </c>
      <c r="L57" s="357" t="s">
        <v>396</v>
      </c>
      <c r="M57" s="244">
        <v>1</v>
      </c>
      <c r="N57" s="311" t="s">
        <v>396</v>
      </c>
      <c r="O57" s="311" t="s">
        <v>396</v>
      </c>
      <c r="U57" s="630" t="s">
        <v>502</v>
      </c>
      <c r="V57" s="612"/>
      <c r="W57" s="572">
        <v>301</v>
      </c>
      <c r="X57" s="573"/>
      <c r="Y57" s="572">
        <v>19</v>
      </c>
      <c r="Z57" s="573"/>
      <c r="AA57" s="572">
        <v>1</v>
      </c>
      <c r="AB57" s="573"/>
      <c r="AC57" s="572">
        <v>2</v>
      </c>
      <c r="AD57" s="573"/>
      <c r="AE57" s="572">
        <v>3</v>
      </c>
      <c r="AF57" s="573"/>
      <c r="AG57" s="572" t="s">
        <v>396</v>
      </c>
      <c r="AH57" s="573"/>
      <c r="AI57" s="572" t="s">
        <v>396</v>
      </c>
      <c r="AJ57" s="573"/>
      <c r="AK57" s="572">
        <v>13</v>
      </c>
      <c r="AL57" s="573"/>
    </row>
    <row r="58" spans="1:38" ht="14.25" customHeight="1">
      <c r="A58" s="444" t="s">
        <v>554</v>
      </c>
      <c r="B58" s="444"/>
      <c r="C58" s="270" t="s">
        <v>396</v>
      </c>
      <c r="D58" s="244" t="s">
        <v>396</v>
      </c>
      <c r="E58" s="244" t="s">
        <v>396</v>
      </c>
      <c r="F58" s="244" t="s">
        <v>396</v>
      </c>
      <c r="G58" s="244" t="s">
        <v>396</v>
      </c>
      <c r="H58" s="244" t="s">
        <v>396</v>
      </c>
      <c r="I58" s="244" t="s">
        <v>396</v>
      </c>
      <c r="J58" s="244" t="s">
        <v>396</v>
      </c>
      <c r="K58" s="244" t="s">
        <v>396</v>
      </c>
      <c r="L58" s="244" t="s">
        <v>396</v>
      </c>
      <c r="M58" s="244" t="s">
        <v>396</v>
      </c>
      <c r="N58" s="244" t="s">
        <v>396</v>
      </c>
      <c r="O58" s="244" t="s">
        <v>396</v>
      </c>
      <c r="U58" s="630" t="s">
        <v>503</v>
      </c>
      <c r="V58" s="612"/>
      <c r="W58" s="572">
        <v>666</v>
      </c>
      <c r="X58" s="573"/>
      <c r="Y58" s="572">
        <v>9</v>
      </c>
      <c r="Z58" s="573"/>
      <c r="AA58" s="572">
        <v>3</v>
      </c>
      <c r="AB58" s="573"/>
      <c r="AC58" s="572" t="s">
        <v>396</v>
      </c>
      <c r="AD58" s="573"/>
      <c r="AE58" s="572" t="s">
        <v>396</v>
      </c>
      <c r="AF58" s="573"/>
      <c r="AG58" s="572" t="s">
        <v>396</v>
      </c>
      <c r="AH58" s="573"/>
      <c r="AI58" s="572" t="s">
        <v>396</v>
      </c>
      <c r="AJ58" s="573"/>
      <c r="AK58" s="572">
        <v>6</v>
      </c>
      <c r="AL58" s="573"/>
    </row>
    <row r="59" spans="1:38" ht="14.25" customHeight="1">
      <c r="A59" s="202"/>
      <c r="B59" s="202"/>
      <c r="C59" s="270"/>
      <c r="D59" s="244"/>
      <c r="E59" s="244"/>
      <c r="F59" s="244"/>
      <c r="G59" s="244"/>
      <c r="H59" s="311"/>
      <c r="I59" s="311"/>
      <c r="J59" s="356"/>
      <c r="K59" s="357"/>
      <c r="L59" s="357"/>
      <c r="M59" s="244"/>
      <c r="N59" s="311"/>
      <c r="O59" s="311"/>
      <c r="U59" s="634" t="s">
        <v>541</v>
      </c>
      <c r="V59" s="635"/>
      <c r="W59" s="577">
        <f>SUM(W61:X73)</f>
        <v>808</v>
      </c>
      <c r="X59" s="578"/>
      <c r="Y59" s="577">
        <f>SUM(Y61:Z73)</f>
        <v>32</v>
      </c>
      <c r="Z59" s="578"/>
      <c r="AA59" s="577">
        <f>SUM(AA61:AB73)</f>
        <v>3</v>
      </c>
      <c r="AB59" s="578"/>
      <c r="AC59" s="577" t="s">
        <v>396</v>
      </c>
      <c r="AD59" s="578"/>
      <c r="AE59" s="577">
        <f>SUM(AE61:AF73)</f>
        <v>2</v>
      </c>
      <c r="AF59" s="578"/>
      <c r="AG59" s="577" t="s">
        <v>396</v>
      </c>
      <c r="AH59" s="578"/>
      <c r="AI59" s="577" t="s">
        <v>396</v>
      </c>
      <c r="AJ59" s="578"/>
      <c r="AK59" s="577">
        <f>SUM(AK61:AL73)</f>
        <v>27</v>
      </c>
      <c r="AL59" s="578"/>
    </row>
    <row r="60" spans="1:38" ht="14.25" customHeight="1">
      <c r="A60" s="444" t="s">
        <v>555</v>
      </c>
      <c r="B60" s="444"/>
      <c r="C60" s="270">
        <f aca="true" t="shared" si="3" ref="C60:C66">SUM(D60:O60)</f>
        <v>2</v>
      </c>
      <c r="D60" s="244" t="s">
        <v>396</v>
      </c>
      <c r="E60" s="244" t="s">
        <v>396</v>
      </c>
      <c r="F60" s="244" t="s">
        <v>396</v>
      </c>
      <c r="G60" s="244" t="s">
        <v>396</v>
      </c>
      <c r="H60" s="244" t="s">
        <v>396</v>
      </c>
      <c r="I60" s="244" t="s">
        <v>396</v>
      </c>
      <c r="J60" s="244" t="s">
        <v>396</v>
      </c>
      <c r="K60" s="244" t="s">
        <v>396</v>
      </c>
      <c r="L60" s="244">
        <v>1</v>
      </c>
      <c r="M60" s="244">
        <v>1</v>
      </c>
      <c r="N60" s="244" t="s">
        <v>396</v>
      </c>
      <c r="O60" s="244" t="s">
        <v>396</v>
      </c>
      <c r="U60" s="628"/>
      <c r="V60" s="629"/>
      <c r="W60" s="579"/>
      <c r="X60" s="580"/>
      <c r="Y60" s="579"/>
      <c r="Z60" s="580"/>
      <c r="AA60" s="579"/>
      <c r="AB60" s="580"/>
      <c r="AC60" s="579"/>
      <c r="AD60" s="580"/>
      <c r="AE60" s="579"/>
      <c r="AF60" s="580"/>
      <c r="AG60" s="579"/>
      <c r="AH60" s="580"/>
      <c r="AI60" s="579"/>
      <c r="AJ60" s="580"/>
      <c r="AK60" s="579"/>
      <c r="AL60" s="580"/>
    </row>
    <row r="61" spans="1:38" ht="14.25" customHeight="1">
      <c r="A61" s="444" t="s">
        <v>556</v>
      </c>
      <c r="B61" s="444"/>
      <c r="C61" s="270">
        <f t="shared" si="3"/>
        <v>2</v>
      </c>
      <c r="D61" s="244">
        <v>1</v>
      </c>
      <c r="E61" s="244" t="s">
        <v>396</v>
      </c>
      <c r="F61" s="244" t="s">
        <v>396</v>
      </c>
      <c r="G61" s="244" t="s">
        <v>396</v>
      </c>
      <c r="H61" s="244" t="s">
        <v>396</v>
      </c>
      <c r="I61" s="244" t="s">
        <v>396</v>
      </c>
      <c r="J61" s="244" t="s">
        <v>396</v>
      </c>
      <c r="K61" s="244" t="s">
        <v>396</v>
      </c>
      <c r="L61" s="244" t="s">
        <v>396</v>
      </c>
      <c r="M61" s="244">
        <v>1</v>
      </c>
      <c r="N61" s="244" t="s">
        <v>396</v>
      </c>
      <c r="O61" s="244" t="s">
        <v>396</v>
      </c>
      <c r="U61" s="593" t="s">
        <v>89</v>
      </c>
      <c r="V61" s="594"/>
      <c r="W61" s="575">
        <v>77</v>
      </c>
      <c r="X61" s="576"/>
      <c r="Y61" s="575" t="s">
        <v>396</v>
      </c>
      <c r="Z61" s="575"/>
      <c r="AA61" s="575" t="s">
        <v>396</v>
      </c>
      <c r="AB61" s="575"/>
      <c r="AC61" s="575" t="s">
        <v>396</v>
      </c>
      <c r="AD61" s="575"/>
      <c r="AE61" s="575" t="s">
        <v>396</v>
      </c>
      <c r="AF61" s="575"/>
      <c r="AG61" s="575" t="s">
        <v>396</v>
      </c>
      <c r="AH61" s="575"/>
      <c r="AI61" s="575" t="s">
        <v>396</v>
      </c>
      <c r="AJ61" s="575"/>
      <c r="AK61" s="575" t="s">
        <v>396</v>
      </c>
      <c r="AL61" s="575"/>
    </row>
    <row r="62" spans="1:38" ht="14.25" customHeight="1">
      <c r="A62" s="444" t="s">
        <v>557</v>
      </c>
      <c r="B62" s="444"/>
      <c r="C62" s="270">
        <f t="shared" si="3"/>
        <v>3</v>
      </c>
      <c r="D62" s="244" t="s">
        <v>396</v>
      </c>
      <c r="E62" s="244" t="s">
        <v>396</v>
      </c>
      <c r="F62" s="244" t="s">
        <v>396</v>
      </c>
      <c r="G62" s="244" t="s">
        <v>396</v>
      </c>
      <c r="H62" s="311">
        <v>2</v>
      </c>
      <c r="I62" s="311">
        <v>1</v>
      </c>
      <c r="J62" s="244" t="s">
        <v>396</v>
      </c>
      <c r="K62" s="244" t="s">
        <v>396</v>
      </c>
      <c r="L62" s="244" t="s">
        <v>396</v>
      </c>
      <c r="M62" s="244" t="s">
        <v>396</v>
      </c>
      <c r="N62" s="244" t="s">
        <v>396</v>
      </c>
      <c r="O62" s="244" t="s">
        <v>396</v>
      </c>
      <c r="U62" s="593" t="s">
        <v>404</v>
      </c>
      <c r="V62" s="594"/>
      <c r="W62" s="575">
        <v>4</v>
      </c>
      <c r="X62" s="576"/>
      <c r="Y62" s="575" t="s">
        <v>396</v>
      </c>
      <c r="Z62" s="575"/>
      <c r="AA62" s="575" t="s">
        <v>396</v>
      </c>
      <c r="AB62" s="575"/>
      <c r="AC62" s="575" t="s">
        <v>396</v>
      </c>
      <c r="AD62" s="575"/>
      <c r="AE62" s="575" t="s">
        <v>396</v>
      </c>
      <c r="AF62" s="575"/>
      <c r="AG62" s="575" t="s">
        <v>396</v>
      </c>
      <c r="AH62" s="575"/>
      <c r="AI62" s="575" t="s">
        <v>396</v>
      </c>
      <c r="AJ62" s="575"/>
      <c r="AK62" s="575" t="s">
        <v>396</v>
      </c>
      <c r="AL62" s="575"/>
    </row>
    <row r="63" spans="1:38" ht="14.25" customHeight="1">
      <c r="A63" s="444" t="s">
        <v>558</v>
      </c>
      <c r="B63" s="444"/>
      <c r="C63" s="270">
        <f t="shared" si="3"/>
        <v>6</v>
      </c>
      <c r="D63" s="244">
        <v>2</v>
      </c>
      <c r="E63" s="244">
        <v>1</v>
      </c>
      <c r="F63" s="244" t="s">
        <v>396</v>
      </c>
      <c r="G63" s="244">
        <v>1</v>
      </c>
      <c r="H63" s="311">
        <v>1</v>
      </c>
      <c r="I63" s="311" t="s">
        <v>396</v>
      </c>
      <c r="J63" s="244" t="s">
        <v>396</v>
      </c>
      <c r="K63" s="244" t="s">
        <v>396</v>
      </c>
      <c r="L63" s="244" t="s">
        <v>396</v>
      </c>
      <c r="M63" s="244" t="s">
        <v>396</v>
      </c>
      <c r="N63" s="244" t="s">
        <v>396</v>
      </c>
      <c r="O63" s="244">
        <v>1</v>
      </c>
      <c r="U63" s="593" t="s">
        <v>405</v>
      </c>
      <c r="V63" s="594"/>
      <c r="W63" s="575">
        <v>9</v>
      </c>
      <c r="X63" s="576"/>
      <c r="Y63" s="575" t="s">
        <v>396</v>
      </c>
      <c r="Z63" s="575"/>
      <c r="AA63" s="575" t="s">
        <v>396</v>
      </c>
      <c r="AB63" s="575"/>
      <c r="AC63" s="575" t="s">
        <v>396</v>
      </c>
      <c r="AD63" s="575"/>
      <c r="AE63" s="575" t="s">
        <v>396</v>
      </c>
      <c r="AF63" s="575"/>
      <c r="AG63" s="575" t="s">
        <v>396</v>
      </c>
      <c r="AH63" s="575"/>
      <c r="AI63" s="575" t="s">
        <v>396</v>
      </c>
      <c r="AJ63" s="575"/>
      <c r="AK63" s="575" t="s">
        <v>396</v>
      </c>
      <c r="AL63" s="575"/>
    </row>
    <row r="64" spans="1:38" ht="14.25" customHeight="1">
      <c r="A64" s="444" t="s">
        <v>559</v>
      </c>
      <c r="B64" s="444"/>
      <c r="C64" s="270" t="s">
        <v>396</v>
      </c>
      <c r="D64" s="244" t="s">
        <v>396</v>
      </c>
      <c r="E64" s="244" t="s">
        <v>396</v>
      </c>
      <c r="F64" s="244" t="s">
        <v>396</v>
      </c>
      <c r="G64" s="244" t="s">
        <v>396</v>
      </c>
      <c r="H64" s="311" t="s">
        <v>396</v>
      </c>
      <c r="I64" s="311" t="s">
        <v>396</v>
      </c>
      <c r="J64" s="244" t="s">
        <v>396</v>
      </c>
      <c r="K64" s="244" t="s">
        <v>396</v>
      </c>
      <c r="L64" s="244" t="s">
        <v>396</v>
      </c>
      <c r="M64" s="244" t="s">
        <v>396</v>
      </c>
      <c r="N64" s="244" t="s">
        <v>396</v>
      </c>
      <c r="O64" s="244" t="s">
        <v>396</v>
      </c>
      <c r="U64" s="593" t="s">
        <v>406</v>
      </c>
      <c r="V64" s="594"/>
      <c r="W64" s="575">
        <v>139</v>
      </c>
      <c r="X64" s="576"/>
      <c r="Y64" s="575" t="s">
        <v>396</v>
      </c>
      <c r="Z64" s="575"/>
      <c r="AA64" s="575" t="s">
        <v>396</v>
      </c>
      <c r="AB64" s="575"/>
      <c r="AC64" s="575" t="s">
        <v>396</v>
      </c>
      <c r="AD64" s="575"/>
      <c r="AE64" s="575" t="s">
        <v>396</v>
      </c>
      <c r="AF64" s="575"/>
      <c r="AG64" s="575" t="s">
        <v>396</v>
      </c>
      <c r="AH64" s="575"/>
      <c r="AI64" s="575" t="s">
        <v>396</v>
      </c>
      <c r="AJ64" s="575"/>
      <c r="AK64" s="575" t="s">
        <v>396</v>
      </c>
      <c r="AL64" s="575"/>
    </row>
    <row r="65" spans="1:38" ht="14.25" customHeight="1">
      <c r="A65" s="444" t="s">
        <v>560</v>
      </c>
      <c r="B65" s="444"/>
      <c r="C65" s="270">
        <f t="shared" si="3"/>
        <v>4</v>
      </c>
      <c r="D65" s="244">
        <v>1</v>
      </c>
      <c r="E65" s="244" t="s">
        <v>396</v>
      </c>
      <c r="F65" s="244" t="s">
        <v>396</v>
      </c>
      <c r="G65" s="244" t="s">
        <v>396</v>
      </c>
      <c r="H65" s="311">
        <v>1</v>
      </c>
      <c r="I65" s="311" t="s">
        <v>396</v>
      </c>
      <c r="J65" s="356">
        <v>1</v>
      </c>
      <c r="K65" s="244" t="s">
        <v>396</v>
      </c>
      <c r="L65" s="244" t="s">
        <v>396</v>
      </c>
      <c r="M65" s="244" t="s">
        <v>396</v>
      </c>
      <c r="N65" s="244">
        <v>1</v>
      </c>
      <c r="O65" s="244" t="s">
        <v>396</v>
      </c>
      <c r="U65" s="593" t="s">
        <v>407</v>
      </c>
      <c r="V65" s="594"/>
      <c r="W65" s="575">
        <v>57</v>
      </c>
      <c r="X65" s="576"/>
      <c r="Y65" s="575" t="s">
        <v>396</v>
      </c>
      <c r="Z65" s="575"/>
      <c r="AA65" s="575" t="s">
        <v>396</v>
      </c>
      <c r="AB65" s="575"/>
      <c r="AC65" s="575" t="s">
        <v>396</v>
      </c>
      <c r="AD65" s="575"/>
      <c r="AE65" s="575" t="s">
        <v>396</v>
      </c>
      <c r="AF65" s="575"/>
      <c r="AG65" s="575" t="s">
        <v>396</v>
      </c>
      <c r="AH65" s="575"/>
      <c r="AI65" s="575" t="s">
        <v>396</v>
      </c>
      <c r="AJ65" s="575"/>
      <c r="AK65" s="575" t="s">
        <v>396</v>
      </c>
      <c r="AL65" s="575"/>
    </row>
    <row r="66" spans="1:38" ht="14.25" customHeight="1">
      <c r="A66" s="444" t="s">
        <v>561</v>
      </c>
      <c r="B66" s="444"/>
      <c r="C66" s="270">
        <f t="shared" si="3"/>
        <v>5</v>
      </c>
      <c r="D66" s="244">
        <v>2</v>
      </c>
      <c r="E66" s="244" t="s">
        <v>396</v>
      </c>
      <c r="F66" s="244" t="s">
        <v>396</v>
      </c>
      <c r="G66" s="244">
        <v>1</v>
      </c>
      <c r="H66" s="311">
        <v>1</v>
      </c>
      <c r="I66" s="311">
        <v>1</v>
      </c>
      <c r="J66" s="356" t="s">
        <v>396</v>
      </c>
      <c r="K66" s="244" t="s">
        <v>396</v>
      </c>
      <c r="L66" s="244" t="s">
        <v>396</v>
      </c>
      <c r="M66" s="244" t="s">
        <v>396</v>
      </c>
      <c r="N66" s="244" t="s">
        <v>563</v>
      </c>
      <c r="O66" s="244" t="s">
        <v>396</v>
      </c>
      <c r="U66" s="593" t="s">
        <v>408</v>
      </c>
      <c r="V66" s="594"/>
      <c r="W66" s="575">
        <v>3</v>
      </c>
      <c r="X66" s="576"/>
      <c r="Y66" s="575" t="s">
        <v>396</v>
      </c>
      <c r="Z66" s="575"/>
      <c r="AA66" s="575" t="s">
        <v>396</v>
      </c>
      <c r="AB66" s="575"/>
      <c r="AC66" s="575" t="s">
        <v>396</v>
      </c>
      <c r="AD66" s="575"/>
      <c r="AE66" s="575" t="s">
        <v>396</v>
      </c>
      <c r="AF66" s="575"/>
      <c r="AG66" s="575" t="s">
        <v>396</v>
      </c>
      <c r="AH66" s="575"/>
      <c r="AI66" s="575" t="s">
        <v>396</v>
      </c>
      <c r="AJ66" s="575"/>
      <c r="AK66" s="575" t="s">
        <v>396</v>
      </c>
      <c r="AL66" s="575"/>
    </row>
    <row r="67" spans="1:38" ht="14.25" customHeight="1">
      <c r="A67" s="454" t="s">
        <v>562</v>
      </c>
      <c r="B67" s="454"/>
      <c r="C67" s="271">
        <f>SUM(D67:O67)</f>
        <v>1</v>
      </c>
      <c r="D67" s="272">
        <v>1</v>
      </c>
      <c r="E67" s="272" t="s">
        <v>396</v>
      </c>
      <c r="F67" s="272" t="s">
        <v>396</v>
      </c>
      <c r="G67" s="272" t="s">
        <v>396</v>
      </c>
      <c r="H67" s="272" t="s">
        <v>396</v>
      </c>
      <c r="I67" s="272" t="s">
        <v>396</v>
      </c>
      <c r="J67" s="272" t="s">
        <v>396</v>
      </c>
      <c r="K67" s="272" t="s">
        <v>396</v>
      </c>
      <c r="L67" s="272" t="s">
        <v>396</v>
      </c>
      <c r="M67" s="272" t="s">
        <v>396</v>
      </c>
      <c r="N67" s="272" t="s">
        <v>396</v>
      </c>
      <c r="O67" s="272" t="s">
        <v>396</v>
      </c>
      <c r="U67" s="593" t="s">
        <v>409</v>
      </c>
      <c r="V67" s="594"/>
      <c r="W67" s="575" t="s">
        <v>396</v>
      </c>
      <c r="X67" s="576"/>
      <c r="Y67" s="575" t="s">
        <v>396</v>
      </c>
      <c r="Z67" s="575"/>
      <c r="AA67" s="575" t="s">
        <v>396</v>
      </c>
      <c r="AB67" s="575"/>
      <c r="AC67" s="575" t="s">
        <v>396</v>
      </c>
      <c r="AD67" s="575"/>
      <c r="AE67" s="575" t="s">
        <v>396</v>
      </c>
      <c r="AF67" s="575"/>
      <c r="AG67" s="575" t="s">
        <v>396</v>
      </c>
      <c r="AH67" s="575"/>
      <c r="AI67" s="575" t="s">
        <v>396</v>
      </c>
      <c r="AJ67" s="575"/>
      <c r="AK67" s="575" t="s">
        <v>396</v>
      </c>
      <c r="AL67" s="575"/>
    </row>
    <row r="68" spans="1:38" ht="14.25" customHeight="1">
      <c r="A68" s="199" t="s">
        <v>178</v>
      </c>
      <c r="B68" s="289"/>
      <c r="C68" s="289"/>
      <c r="D68" s="289"/>
      <c r="E68" s="289"/>
      <c r="F68" s="289"/>
      <c r="G68" s="289"/>
      <c r="H68" s="289"/>
      <c r="I68" s="289"/>
      <c r="J68" s="289"/>
      <c r="K68" s="289"/>
      <c r="L68" s="289"/>
      <c r="U68" s="593" t="s">
        <v>410</v>
      </c>
      <c r="V68" s="594"/>
      <c r="W68" s="575">
        <v>224</v>
      </c>
      <c r="X68" s="576"/>
      <c r="Y68" s="575">
        <v>16</v>
      </c>
      <c r="Z68" s="576"/>
      <c r="AA68" s="575">
        <v>1</v>
      </c>
      <c r="AB68" s="576"/>
      <c r="AC68" s="575" t="s">
        <v>396</v>
      </c>
      <c r="AD68" s="575"/>
      <c r="AE68" s="575" t="s">
        <v>396</v>
      </c>
      <c r="AF68" s="575"/>
      <c r="AG68" s="575" t="s">
        <v>396</v>
      </c>
      <c r="AH68" s="575"/>
      <c r="AI68" s="575" t="s">
        <v>396</v>
      </c>
      <c r="AJ68" s="575"/>
      <c r="AK68" s="575">
        <v>15</v>
      </c>
      <c r="AL68" s="576"/>
    </row>
    <row r="69" spans="21:38" ht="14.25" customHeight="1">
      <c r="U69" s="593" t="s">
        <v>411</v>
      </c>
      <c r="V69" s="594"/>
      <c r="W69" s="575">
        <v>22</v>
      </c>
      <c r="X69" s="576"/>
      <c r="Y69" s="575" t="s">
        <v>571</v>
      </c>
      <c r="Z69" s="576"/>
      <c r="AA69" s="575" t="s">
        <v>396</v>
      </c>
      <c r="AB69" s="576"/>
      <c r="AC69" s="575" t="s">
        <v>396</v>
      </c>
      <c r="AD69" s="575"/>
      <c r="AE69" s="575" t="s">
        <v>396</v>
      </c>
      <c r="AF69" s="575"/>
      <c r="AG69" s="575" t="s">
        <v>396</v>
      </c>
      <c r="AH69" s="575"/>
      <c r="AI69" s="575" t="s">
        <v>396</v>
      </c>
      <c r="AJ69" s="575"/>
      <c r="AK69" s="575" t="s">
        <v>396</v>
      </c>
      <c r="AL69" s="575"/>
    </row>
    <row r="70" spans="21:38" ht="14.25" customHeight="1">
      <c r="U70" s="593" t="s">
        <v>564</v>
      </c>
      <c r="V70" s="594"/>
      <c r="W70" s="575">
        <v>62</v>
      </c>
      <c r="X70" s="576"/>
      <c r="Y70" s="575">
        <v>1</v>
      </c>
      <c r="Z70" s="576"/>
      <c r="AA70" s="575" t="s">
        <v>396</v>
      </c>
      <c r="AB70" s="576"/>
      <c r="AC70" s="575" t="s">
        <v>396</v>
      </c>
      <c r="AD70" s="575"/>
      <c r="AE70" s="575">
        <v>1</v>
      </c>
      <c r="AF70" s="576"/>
      <c r="AG70" s="575" t="s">
        <v>396</v>
      </c>
      <c r="AH70" s="575"/>
      <c r="AI70" s="575" t="s">
        <v>396</v>
      </c>
      <c r="AJ70" s="575"/>
      <c r="AK70" s="575" t="s">
        <v>396</v>
      </c>
      <c r="AL70" s="575"/>
    </row>
    <row r="71" spans="21:38" ht="14.25" customHeight="1">
      <c r="U71" s="593" t="s">
        <v>413</v>
      </c>
      <c r="V71" s="594"/>
      <c r="W71" s="575">
        <v>2</v>
      </c>
      <c r="X71" s="576"/>
      <c r="Y71" s="575">
        <v>1</v>
      </c>
      <c r="Z71" s="576"/>
      <c r="AA71" s="575" t="s">
        <v>396</v>
      </c>
      <c r="AB71" s="576"/>
      <c r="AC71" s="575" t="s">
        <v>396</v>
      </c>
      <c r="AD71" s="575"/>
      <c r="AE71" s="575">
        <v>1</v>
      </c>
      <c r="AF71" s="576"/>
      <c r="AG71" s="575" t="s">
        <v>396</v>
      </c>
      <c r="AH71" s="575"/>
      <c r="AI71" s="575" t="s">
        <v>396</v>
      </c>
      <c r="AJ71" s="575"/>
      <c r="AK71" s="575" t="s">
        <v>396</v>
      </c>
      <c r="AL71" s="575"/>
    </row>
    <row r="72" spans="21:38" ht="14.25" customHeight="1">
      <c r="U72" s="593" t="s">
        <v>249</v>
      </c>
      <c r="V72" s="594"/>
      <c r="W72" s="575">
        <v>174</v>
      </c>
      <c r="X72" s="576"/>
      <c r="Y72" s="575">
        <v>10</v>
      </c>
      <c r="Z72" s="576"/>
      <c r="AA72" s="575" t="s">
        <v>396</v>
      </c>
      <c r="AB72" s="576"/>
      <c r="AC72" s="575" t="s">
        <v>396</v>
      </c>
      <c r="AD72" s="575"/>
      <c r="AE72" s="575" t="s">
        <v>396</v>
      </c>
      <c r="AF72" s="576"/>
      <c r="AG72" s="575" t="s">
        <v>396</v>
      </c>
      <c r="AH72" s="575"/>
      <c r="AI72" s="575" t="s">
        <v>396</v>
      </c>
      <c r="AJ72" s="575"/>
      <c r="AK72" s="575">
        <v>10</v>
      </c>
      <c r="AL72" s="576"/>
    </row>
    <row r="73" spans="21:38" ht="14.25" customHeight="1">
      <c r="U73" s="639" t="s">
        <v>256</v>
      </c>
      <c r="V73" s="638"/>
      <c r="W73" s="581">
        <v>35</v>
      </c>
      <c r="X73" s="582"/>
      <c r="Y73" s="581">
        <v>4</v>
      </c>
      <c r="Z73" s="582"/>
      <c r="AA73" s="581">
        <v>2</v>
      </c>
      <c r="AB73" s="582"/>
      <c r="AC73" s="581" t="s">
        <v>396</v>
      </c>
      <c r="AD73" s="582"/>
      <c r="AE73" s="581" t="s">
        <v>396</v>
      </c>
      <c r="AF73" s="582"/>
      <c r="AG73" s="581" t="s">
        <v>396</v>
      </c>
      <c r="AH73" s="582"/>
      <c r="AI73" s="581" t="s">
        <v>396</v>
      </c>
      <c r="AJ73" s="582"/>
      <c r="AK73" s="581">
        <v>2</v>
      </c>
      <c r="AL73" s="582"/>
    </row>
    <row r="74" spans="21:24" ht="14.25">
      <c r="U74" s="336" t="s">
        <v>8</v>
      </c>
      <c r="V74" s="336"/>
      <c r="W74" s="336"/>
      <c r="X74" s="336"/>
    </row>
  </sheetData>
  <sheetProtection/>
  <mergeCells count="535">
    <mergeCell ref="AI73:AJ73"/>
    <mergeCell ref="AK73:AL73"/>
    <mergeCell ref="AA73:AB73"/>
    <mergeCell ref="AC73:AD73"/>
    <mergeCell ref="AE73:AF73"/>
    <mergeCell ref="AG73:AH73"/>
    <mergeCell ref="AI71:AJ71"/>
    <mergeCell ref="AK71:AL71"/>
    <mergeCell ref="AA72:AB72"/>
    <mergeCell ref="AC72:AD72"/>
    <mergeCell ref="AE72:AF72"/>
    <mergeCell ref="AG72:AH72"/>
    <mergeCell ref="AI72:AJ72"/>
    <mergeCell ref="AK72:AL72"/>
    <mergeCell ref="AA71:AB71"/>
    <mergeCell ref="AC71:AD71"/>
    <mergeCell ref="AE71:AF71"/>
    <mergeCell ref="AG71:AH71"/>
    <mergeCell ref="AI69:AJ69"/>
    <mergeCell ref="AK69:AL69"/>
    <mergeCell ref="AA70:AB70"/>
    <mergeCell ref="AC70:AD70"/>
    <mergeCell ref="AE70:AF70"/>
    <mergeCell ref="AG70:AH70"/>
    <mergeCell ref="AI70:AJ70"/>
    <mergeCell ref="AK70:AL70"/>
    <mergeCell ref="AA69:AB69"/>
    <mergeCell ref="AC69:AD69"/>
    <mergeCell ref="AE69:AF69"/>
    <mergeCell ref="AG69:AH69"/>
    <mergeCell ref="AI67:AJ67"/>
    <mergeCell ref="AK67:AL67"/>
    <mergeCell ref="AA68:AB68"/>
    <mergeCell ref="AC68:AD68"/>
    <mergeCell ref="AE68:AF68"/>
    <mergeCell ref="AG68:AH68"/>
    <mergeCell ref="AI68:AJ68"/>
    <mergeCell ref="AK68:AL68"/>
    <mergeCell ref="AA67:AB67"/>
    <mergeCell ref="AC67:AD67"/>
    <mergeCell ref="AE67:AF67"/>
    <mergeCell ref="AG67:AH67"/>
    <mergeCell ref="AI65:AJ65"/>
    <mergeCell ref="AK65:AL65"/>
    <mergeCell ref="AA66:AB66"/>
    <mergeCell ref="AC66:AD66"/>
    <mergeCell ref="AE66:AF66"/>
    <mergeCell ref="AG66:AH66"/>
    <mergeCell ref="AI66:AJ66"/>
    <mergeCell ref="AK66:AL66"/>
    <mergeCell ref="AA65:AB65"/>
    <mergeCell ref="AC65:AD65"/>
    <mergeCell ref="AE65:AF65"/>
    <mergeCell ref="AG65:AH65"/>
    <mergeCell ref="AI63:AJ63"/>
    <mergeCell ref="AK63:AL63"/>
    <mergeCell ref="AA64:AB64"/>
    <mergeCell ref="AC64:AD64"/>
    <mergeCell ref="AE64:AF64"/>
    <mergeCell ref="AG64:AH64"/>
    <mergeCell ref="AI64:AJ64"/>
    <mergeCell ref="AK64:AL64"/>
    <mergeCell ref="AA63:AB63"/>
    <mergeCell ref="AC63:AD63"/>
    <mergeCell ref="AE63:AF63"/>
    <mergeCell ref="AG63:AH63"/>
    <mergeCell ref="AI61:AJ61"/>
    <mergeCell ref="AK61:AL61"/>
    <mergeCell ref="AA62:AB62"/>
    <mergeCell ref="AC62:AD62"/>
    <mergeCell ref="AE62:AF62"/>
    <mergeCell ref="AG62:AH62"/>
    <mergeCell ref="AI62:AJ62"/>
    <mergeCell ref="AK62:AL62"/>
    <mergeCell ref="AA61:AB61"/>
    <mergeCell ref="AC61:AD61"/>
    <mergeCell ref="AE61:AF61"/>
    <mergeCell ref="AG61:AH61"/>
    <mergeCell ref="AI59:AJ59"/>
    <mergeCell ref="AK59:AL59"/>
    <mergeCell ref="AA60:AB60"/>
    <mergeCell ref="AC60:AD60"/>
    <mergeCell ref="AE60:AF60"/>
    <mergeCell ref="AG60:AH60"/>
    <mergeCell ref="AI60:AJ60"/>
    <mergeCell ref="AK60:AL60"/>
    <mergeCell ref="AA59:AB59"/>
    <mergeCell ref="AC59:AD59"/>
    <mergeCell ref="AE59:AF59"/>
    <mergeCell ref="AG59:AH59"/>
    <mergeCell ref="AI57:AJ57"/>
    <mergeCell ref="AK57:AL57"/>
    <mergeCell ref="AA58:AB58"/>
    <mergeCell ref="AC58:AD58"/>
    <mergeCell ref="AE58:AF58"/>
    <mergeCell ref="AG58:AH58"/>
    <mergeCell ref="AI58:AJ58"/>
    <mergeCell ref="AK58:AL58"/>
    <mergeCell ref="AA57:AB57"/>
    <mergeCell ref="AC57:AD57"/>
    <mergeCell ref="AE57:AF57"/>
    <mergeCell ref="AG57:AH57"/>
    <mergeCell ref="AI55:AJ55"/>
    <mergeCell ref="AK55:AL55"/>
    <mergeCell ref="AA56:AB56"/>
    <mergeCell ref="AC56:AD56"/>
    <mergeCell ref="AE56:AF56"/>
    <mergeCell ref="AG56:AH56"/>
    <mergeCell ref="AI56:AJ56"/>
    <mergeCell ref="AK56:AL56"/>
    <mergeCell ref="AA55:AB55"/>
    <mergeCell ref="AC55:AD55"/>
    <mergeCell ref="AE55:AF55"/>
    <mergeCell ref="AG55:AH55"/>
    <mergeCell ref="AI53:AJ54"/>
    <mergeCell ref="AK53:AL54"/>
    <mergeCell ref="AA52:AL52"/>
    <mergeCell ref="AA53:AB54"/>
    <mergeCell ref="AC53:AD54"/>
    <mergeCell ref="AE53:AF54"/>
    <mergeCell ref="AG53:AH54"/>
    <mergeCell ref="W72:X72"/>
    <mergeCell ref="Y72:Z72"/>
    <mergeCell ref="W73:X73"/>
    <mergeCell ref="Y73:Z73"/>
    <mergeCell ref="W70:X70"/>
    <mergeCell ref="Y70:Z70"/>
    <mergeCell ref="W71:X71"/>
    <mergeCell ref="Y71:Z71"/>
    <mergeCell ref="W68:X68"/>
    <mergeCell ref="Y68:Z68"/>
    <mergeCell ref="W69:X69"/>
    <mergeCell ref="Y69:Z69"/>
    <mergeCell ref="W66:X66"/>
    <mergeCell ref="Y66:Z66"/>
    <mergeCell ref="W67:X67"/>
    <mergeCell ref="Y67:Z67"/>
    <mergeCell ref="W64:X64"/>
    <mergeCell ref="Y64:Z64"/>
    <mergeCell ref="W65:X65"/>
    <mergeCell ref="Y65:Z65"/>
    <mergeCell ref="W62:X62"/>
    <mergeCell ref="Y62:Z62"/>
    <mergeCell ref="W63:X63"/>
    <mergeCell ref="Y63:Z63"/>
    <mergeCell ref="W60:X60"/>
    <mergeCell ref="Y60:Z60"/>
    <mergeCell ref="W61:X61"/>
    <mergeCell ref="Y61:Z61"/>
    <mergeCell ref="W58:X58"/>
    <mergeCell ref="Y58:Z58"/>
    <mergeCell ref="W59:X59"/>
    <mergeCell ref="Y59:Z59"/>
    <mergeCell ref="W56:X56"/>
    <mergeCell ref="Y56:Z56"/>
    <mergeCell ref="W57:X57"/>
    <mergeCell ref="Y57:Z57"/>
    <mergeCell ref="W52:X54"/>
    <mergeCell ref="Y52:Z54"/>
    <mergeCell ref="W55:X55"/>
    <mergeCell ref="Y55:Z55"/>
    <mergeCell ref="U70:V70"/>
    <mergeCell ref="U71:V71"/>
    <mergeCell ref="U72:V72"/>
    <mergeCell ref="U73:V73"/>
    <mergeCell ref="U66:V66"/>
    <mergeCell ref="U67:V67"/>
    <mergeCell ref="U68:V68"/>
    <mergeCell ref="U69:V69"/>
    <mergeCell ref="U62:V62"/>
    <mergeCell ref="U63:V63"/>
    <mergeCell ref="U64:V64"/>
    <mergeCell ref="U65:V65"/>
    <mergeCell ref="U58:V58"/>
    <mergeCell ref="U59:V59"/>
    <mergeCell ref="U60:V60"/>
    <mergeCell ref="U61:V61"/>
    <mergeCell ref="U52:V54"/>
    <mergeCell ref="U55:V55"/>
    <mergeCell ref="U56:V56"/>
    <mergeCell ref="U57:V57"/>
    <mergeCell ref="U50:AL50"/>
    <mergeCell ref="I46:I47"/>
    <mergeCell ref="J46:J47"/>
    <mergeCell ref="O46:O47"/>
    <mergeCell ref="K46:K47"/>
    <mergeCell ref="L46:L47"/>
    <mergeCell ref="M46:M47"/>
    <mergeCell ref="N46:N47"/>
    <mergeCell ref="U47:V47"/>
    <mergeCell ref="W47:X47"/>
    <mergeCell ref="A66:B66"/>
    <mergeCell ref="C46:C47"/>
    <mergeCell ref="D46:D47"/>
    <mergeCell ref="E46:E47"/>
    <mergeCell ref="A61:B61"/>
    <mergeCell ref="A62:B62"/>
    <mergeCell ref="A64:B64"/>
    <mergeCell ref="A63:B63"/>
    <mergeCell ref="A55:B55"/>
    <mergeCell ref="A57:B57"/>
    <mergeCell ref="AG38:AH38"/>
    <mergeCell ref="W38:X38"/>
    <mergeCell ref="Y38:Z38"/>
    <mergeCell ref="AA38:AB38"/>
    <mergeCell ref="AC38:AD38"/>
    <mergeCell ref="AE38:AF38"/>
    <mergeCell ref="AG36:AH36"/>
    <mergeCell ref="W37:X37"/>
    <mergeCell ref="Y37:Z37"/>
    <mergeCell ref="AA37:AB37"/>
    <mergeCell ref="AC37:AD37"/>
    <mergeCell ref="AG37:AH37"/>
    <mergeCell ref="W36:X36"/>
    <mergeCell ref="Y36:Z36"/>
    <mergeCell ref="AA36:AB36"/>
    <mergeCell ref="AC36:AD36"/>
    <mergeCell ref="Y35:Z35"/>
    <mergeCell ref="AA35:AB35"/>
    <mergeCell ref="AC35:AD35"/>
    <mergeCell ref="AG35:AH35"/>
    <mergeCell ref="Y32:Z32"/>
    <mergeCell ref="W34:X34"/>
    <mergeCell ref="Y34:Z34"/>
    <mergeCell ref="AG34:AH34"/>
    <mergeCell ref="W33:X33"/>
    <mergeCell ref="Y33:Z33"/>
    <mergeCell ref="AA34:AB34"/>
    <mergeCell ref="AC34:AD34"/>
    <mergeCell ref="AC33:AD33"/>
    <mergeCell ref="AC31:AD31"/>
    <mergeCell ref="AG31:AH31"/>
    <mergeCell ref="AG33:AH33"/>
    <mergeCell ref="AC32:AD32"/>
    <mergeCell ref="AG32:AH32"/>
    <mergeCell ref="AA32:AB32"/>
    <mergeCell ref="AC30:AD30"/>
    <mergeCell ref="AG30:AH30"/>
    <mergeCell ref="AC29:AD29"/>
    <mergeCell ref="AG26:AH28"/>
    <mergeCell ref="AE29:AF29"/>
    <mergeCell ref="AG29:AH29"/>
    <mergeCell ref="AE26:AF28"/>
    <mergeCell ref="A67:B67"/>
    <mergeCell ref="A49:B49"/>
    <mergeCell ref="A51:B51"/>
    <mergeCell ref="A52:B52"/>
    <mergeCell ref="A53:B53"/>
    <mergeCell ref="A54:B54"/>
    <mergeCell ref="A56:B56"/>
    <mergeCell ref="A65:B65"/>
    <mergeCell ref="A58:B58"/>
    <mergeCell ref="A60:B60"/>
    <mergeCell ref="G5:I6"/>
    <mergeCell ref="J5:L6"/>
    <mergeCell ref="M5:O6"/>
    <mergeCell ref="A3:S3"/>
    <mergeCell ref="P5:S5"/>
    <mergeCell ref="P6:S6"/>
    <mergeCell ref="D5:F6"/>
    <mergeCell ref="A8:C8"/>
    <mergeCell ref="A7:C7"/>
    <mergeCell ref="A5:C6"/>
    <mergeCell ref="A13:C13"/>
    <mergeCell ref="A14:C14"/>
    <mergeCell ref="A9:C9"/>
    <mergeCell ref="A10:C10"/>
    <mergeCell ref="A11:C11"/>
    <mergeCell ref="A12:C12"/>
    <mergeCell ref="H46:H47"/>
    <mergeCell ref="L34:L35"/>
    <mergeCell ref="K34:K35"/>
    <mergeCell ref="H34:H35"/>
    <mergeCell ref="D34:D35"/>
    <mergeCell ref="B33:B36"/>
    <mergeCell ref="E34:E35"/>
    <mergeCell ref="I34:I35"/>
    <mergeCell ref="J34:J35"/>
    <mergeCell ref="A46:B47"/>
    <mergeCell ref="F46:F47"/>
    <mergeCell ref="G46:G47"/>
    <mergeCell ref="A33:A36"/>
    <mergeCell ref="A23:C23"/>
    <mergeCell ref="A24:C24"/>
    <mergeCell ref="A25:C25"/>
    <mergeCell ref="A29:S29"/>
    <mergeCell ref="A31:S31"/>
    <mergeCell ref="A44:O44"/>
    <mergeCell ref="O34:O35"/>
    <mergeCell ref="P34:P35"/>
    <mergeCell ref="Q34:Q35"/>
    <mergeCell ref="R34:R35"/>
    <mergeCell ref="F34:F35"/>
    <mergeCell ref="G34:G35"/>
    <mergeCell ref="AA33:AB33"/>
    <mergeCell ref="W35:X35"/>
    <mergeCell ref="M34:M35"/>
    <mergeCell ref="N34:N35"/>
    <mergeCell ref="U33:V33"/>
    <mergeCell ref="A22:C22"/>
    <mergeCell ref="A16:C16"/>
    <mergeCell ref="A15:C15"/>
    <mergeCell ref="A18:C18"/>
    <mergeCell ref="A19:C19"/>
    <mergeCell ref="A17:C17"/>
    <mergeCell ref="A21:C21"/>
    <mergeCell ref="A20:C20"/>
    <mergeCell ref="U31:V31"/>
    <mergeCell ref="AA30:AB30"/>
    <mergeCell ref="W31:X31"/>
    <mergeCell ref="Y31:Z31"/>
    <mergeCell ref="AA31:AB31"/>
    <mergeCell ref="W30:X30"/>
    <mergeCell ref="Y30:Z30"/>
    <mergeCell ref="U30:V30"/>
    <mergeCell ref="U38:V38"/>
    <mergeCell ref="U34:V34"/>
    <mergeCell ref="U35:V35"/>
    <mergeCell ref="U36:V36"/>
    <mergeCell ref="U37:V37"/>
    <mergeCell ref="AE14:AL14"/>
    <mergeCell ref="W14:AD14"/>
    <mergeCell ref="U32:V32"/>
    <mergeCell ref="U26:V28"/>
    <mergeCell ref="U29:V29"/>
    <mergeCell ref="Y29:Z29"/>
    <mergeCell ref="AA29:AB29"/>
    <mergeCell ref="W29:X29"/>
    <mergeCell ref="W32:X32"/>
    <mergeCell ref="U14:V16"/>
    <mergeCell ref="W15:X16"/>
    <mergeCell ref="Y15:Z16"/>
    <mergeCell ref="W17:X17"/>
    <mergeCell ref="Y17:Z17"/>
    <mergeCell ref="AA15:AB16"/>
    <mergeCell ref="AA17:AB17"/>
    <mergeCell ref="U20:V20"/>
    <mergeCell ref="U21:V21"/>
    <mergeCell ref="U17:V17"/>
    <mergeCell ref="U18:V18"/>
    <mergeCell ref="U19:V19"/>
    <mergeCell ref="W21:X21"/>
    <mergeCell ref="W20:X20"/>
    <mergeCell ref="W19:X19"/>
    <mergeCell ref="Y19:Z19"/>
    <mergeCell ref="AA20:AB20"/>
    <mergeCell ref="AA18:AB18"/>
    <mergeCell ref="AA19:AB19"/>
    <mergeCell ref="W18:X18"/>
    <mergeCell ref="Y18:Z18"/>
    <mergeCell ref="Y21:Z21"/>
    <mergeCell ref="Y20:Z20"/>
    <mergeCell ref="AC20:AD20"/>
    <mergeCell ref="AC19:AD19"/>
    <mergeCell ref="AC18:AD18"/>
    <mergeCell ref="AC15:AD16"/>
    <mergeCell ref="AI15:AJ16"/>
    <mergeCell ref="AE18:AF18"/>
    <mergeCell ref="AG18:AH18"/>
    <mergeCell ref="AI18:AJ18"/>
    <mergeCell ref="AC17:AD17"/>
    <mergeCell ref="AK15:AL16"/>
    <mergeCell ref="AI17:AJ17"/>
    <mergeCell ref="AK17:AL17"/>
    <mergeCell ref="AE15:AF16"/>
    <mergeCell ref="AG15:AH16"/>
    <mergeCell ref="AE17:AF17"/>
    <mergeCell ref="AG17:AH17"/>
    <mergeCell ref="AK18:AL18"/>
    <mergeCell ref="AE19:AF19"/>
    <mergeCell ref="AG19:AH19"/>
    <mergeCell ref="AI19:AJ19"/>
    <mergeCell ref="AK19:AL19"/>
    <mergeCell ref="AE20:AF20"/>
    <mergeCell ref="AG20:AH20"/>
    <mergeCell ref="AI20:AJ20"/>
    <mergeCell ref="AK20:AL20"/>
    <mergeCell ref="U5:V7"/>
    <mergeCell ref="W5:AD5"/>
    <mergeCell ref="AE5:AL5"/>
    <mergeCell ref="W6:X7"/>
    <mergeCell ref="Y6:Z7"/>
    <mergeCell ref="AA6:AB7"/>
    <mergeCell ref="AC6:AD7"/>
    <mergeCell ref="AE6:AF7"/>
    <mergeCell ref="AG6:AH7"/>
    <mergeCell ref="AI6:AJ7"/>
    <mergeCell ref="AK6:AL7"/>
    <mergeCell ref="U8:V8"/>
    <mergeCell ref="W8:X8"/>
    <mergeCell ref="Y8:Z8"/>
    <mergeCell ref="AA8:AB8"/>
    <mergeCell ref="AC8:AD8"/>
    <mergeCell ref="AE8:AF8"/>
    <mergeCell ref="AG8:AH8"/>
    <mergeCell ref="AI8:AJ8"/>
    <mergeCell ref="AK8:AL8"/>
    <mergeCell ref="U9:V9"/>
    <mergeCell ref="W9:X9"/>
    <mergeCell ref="Y9:Z9"/>
    <mergeCell ref="AA9:AB9"/>
    <mergeCell ref="AC9:AD9"/>
    <mergeCell ref="AE9:AF9"/>
    <mergeCell ref="AG9:AH9"/>
    <mergeCell ref="AI9:AJ9"/>
    <mergeCell ref="AK9:AL9"/>
    <mergeCell ref="U10:V10"/>
    <mergeCell ref="W10:X10"/>
    <mergeCell ref="Y10:Z10"/>
    <mergeCell ref="AA10:AB10"/>
    <mergeCell ref="AC10:AD10"/>
    <mergeCell ref="AE10:AF10"/>
    <mergeCell ref="AG10:AH10"/>
    <mergeCell ref="AI10:AJ10"/>
    <mergeCell ref="AK10:AL10"/>
    <mergeCell ref="U11:V11"/>
    <mergeCell ref="W11:X11"/>
    <mergeCell ref="Y11:Z11"/>
    <mergeCell ref="AA11:AB11"/>
    <mergeCell ref="AC11:AD11"/>
    <mergeCell ref="AE11:AF11"/>
    <mergeCell ref="AG11:AH11"/>
    <mergeCell ref="AI11:AJ11"/>
    <mergeCell ref="AK11:AL11"/>
    <mergeCell ref="U12:V12"/>
    <mergeCell ref="W12:X12"/>
    <mergeCell ref="Y12:Z12"/>
    <mergeCell ref="AA12:AB12"/>
    <mergeCell ref="AC12:AD12"/>
    <mergeCell ref="AE12:AF12"/>
    <mergeCell ref="AG12:AH12"/>
    <mergeCell ref="AI12:AJ12"/>
    <mergeCell ref="AK12:AL12"/>
    <mergeCell ref="AA26:AB28"/>
    <mergeCell ref="AC26:AD28"/>
    <mergeCell ref="W27:X28"/>
    <mergeCell ref="Y27:Z28"/>
    <mergeCell ref="AG21:AH21"/>
    <mergeCell ref="AI21:AJ21"/>
    <mergeCell ref="AC21:AD21"/>
    <mergeCell ref="AE21:AF21"/>
    <mergeCell ref="U24:AJ24"/>
    <mergeCell ref="AA21:AB21"/>
    <mergeCell ref="AK21:AL21"/>
    <mergeCell ref="U39:V39"/>
    <mergeCell ref="W39:X39"/>
    <mergeCell ref="Y39:Z39"/>
    <mergeCell ref="AA39:AB39"/>
    <mergeCell ref="AC39:AD39"/>
    <mergeCell ref="AG39:AH39"/>
    <mergeCell ref="AE39:AF39"/>
    <mergeCell ref="AI37:AJ37"/>
    <mergeCell ref="AI38:AJ38"/>
    <mergeCell ref="U40:V40"/>
    <mergeCell ref="W40:X40"/>
    <mergeCell ref="Y40:Z40"/>
    <mergeCell ref="AA40:AB40"/>
    <mergeCell ref="AC40:AD40"/>
    <mergeCell ref="AG40:AH40"/>
    <mergeCell ref="AE40:AF40"/>
    <mergeCell ref="U41:V41"/>
    <mergeCell ref="W41:X41"/>
    <mergeCell ref="Y41:Z41"/>
    <mergeCell ref="AA41:AB41"/>
    <mergeCell ref="AC41:AD41"/>
    <mergeCell ref="AG41:AH41"/>
    <mergeCell ref="AE41:AF41"/>
    <mergeCell ref="U42:V42"/>
    <mergeCell ref="W42:X42"/>
    <mergeCell ref="Y42:Z42"/>
    <mergeCell ref="AA42:AB42"/>
    <mergeCell ref="AC42:AD42"/>
    <mergeCell ref="AG42:AH42"/>
    <mergeCell ref="AE42:AF42"/>
    <mergeCell ref="U43:V43"/>
    <mergeCell ref="W43:X43"/>
    <mergeCell ref="Y43:Z43"/>
    <mergeCell ref="AA43:AB43"/>
    <mergeCell ref="AC43:AD43"/>
    <mergeCell ref="AG43:AH43"/>
    <mergeCell ref="AE43:AF43"/>
    <mergeCell ref="U44:V44"/>
    <mergeCell ref="W44:X44"/>
    <mergeCell ref="Y44:Z44"/>
    <mergeCell ref="AA44:AB44"/>
    <mergeCell ref="AC44:AD44"/>
    <mergeCell ref="AG44:AH44"/>
    <mergeCell ref="AE44:AF44"/>
    <mergeCell ref="U45:V45"/>
    <mergeCell ref="W45:X45"/>
    <mergeCell ref="Y45:Z45"/>
    <mergeCell ref="AA45:AB45"/>
    <mergeCell ref="AC45:AD45"/>
    <mergeCell ref="AG45:AH45"/>
    <mergeCell ref="AE45:AF45"/>
    <mergeCell ref="AI43:AJ43"/>
    <mergeCell ref="U46:V46"/>
    <mergeCell ref="W46:X46"/>
    <mergeCell ref="Y46:Z46"/>
    <mergeCell ref="AA46:AB46"/>
    <mergeCell ref="AC46:AD46"/>
    <mergeCell ref="AI44:AJ44"/>
    <mergeCell ref="AI45:AJ45"/>
    <mergeCell ref="AG46:AH46"/>
    <mergeCell ref="AE46:AF46"/>
    <mergeCell ref="AI35:AJ35"/>
    <mergeCell ref="AI40:AJ40"/>
    <mergeCell ref="AI41:AJ41"/>
    <mergeCell ref="Y47:Z47"/>
    <mergeCell ref="AA47:AB47"/>
    <mergeCell ref="AC47:AD47"/>
    <mergeCell ref="AG47:AH47"/>
    <mergeCell ref="AE47:AF47"/>
    <mergeCell ref="AI39:AJ39"/>
    <mergeCell ref="AI42:AJ42"/>
    <mergeCell ref="AI46:AJ46"/>
    <mergeCell ref="AI47:AJ47"/>
    <mergeCell ref="U3:AL3"/>
    <mergeCell ref="AE34:AF34"/>
    <mergeCell ref="AE35:AF35"/>
    <mergeCell ref="AE36:AF36"/>
    <mergeCell ref="AI36:AJ36"/>
    <mergeCell ref="AI26:AJ28"/>
    <mergeCell ref="AI29:AJ29"/>
    <mergeCell ref="AI30:AJ30"/>
    <mergeCell ref="AI31:AJ31"/>
    <mergeCell ref="W26:Z26"/>
    <mergeCell ref="AE37:AF37"/>
    <mergeCell ref="AE30:AF30"/>
    <mergeCell ref="AE31:AF31"/>
    <mergeCell ref="AE32:AF32"/>
    <mergeCell ref="AE33:AF33"/>
    <mergeCell ref="AI32:AJ32"/>
    <mergeCell ref="AI33:AJ33"/>
    <mergeCell ref="AI34:AJ34"/>
  </mergeCells>
  <printOptions horizontalCentered="1"/>
  <pageMargins left="0.5511811023622047" right="0.5511811023622047" top="0.5905511811023623" bottom="0.3937007874015748" header="0" footer="0"/>
  <pageSetup fitToHeight="1" fitToWidth="1" horizontalDpi="200" verticalDpi="200" orientation="landscape" paperSize="8"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67"/>
  <sheetViews>
    <sheetView zoomScale="75" zoomScaleNormal="75" zoomScaleSheetLayoutView="75" zoomScalePageLayoutView="0" workbookViewId="0" topLeftCell="A1">
      <selection activeCell="A1" sqref="A1"/>
    </sheetView>
  </sheetViews>
  <sheetFormatPr defaultColWidth="10.59765625" defaultRowHeight="15"/>
  <cols>
    <col min="1" max="1" width="11.59765625" style="40" customWidth="1"/>
    <col min="2" max="2" width="8.8984375" style="40" customWidth="1"/>
    <col min="3" max="3" width="9.8984375" style="40" customWidth="1"/>
    <col min="4" max="5" width="9.09765625" style="40" customWidth="1"/>
    <col min="6" max="11" width="8.59765625" style="40" customWidth="1"/>
    <col min="12" max="12" width="25" style="40" customWidth="1"/>
    <col min="13" max="13" width="10.3984375" style="40" customWidth="1"/>
    <col min="14" max="14" width="4.69921875" style="40" customWidth="1"/>
    <col min="15" max="16" width="8.59765625" style="40" customWidth="1"/>
    <col min="17" max="22" width="7.59765625" style="40" customWidth="1"/>
    <col min="23" max="26" width="10.09765625" style="40" customWidth="1"/>
    <col min="27" max="16384" width="10.59765625" style="40" customWidth="1"/>
  </cols>
  <sheetData>
    <row r="1" spans="1:22" s="38" customFormat="1" ht="16.5" customHeight="1">
      <c r="A1" s="37" t="s">
        <v>619</v>
      </c>
      <c r="V1" s="39" t="s">
        <v>620</v>
      </c>
    </row>
    <row r="2" ht="16.5" customHeight="1"/>
    <row r="3" spans="1:23" ht="16.5" customHeight="1">
      <c r="A3" s="671" t="s">
        <v>596</v>
      </c>
      <c r="B3" s="671"/>
      <c r="C3" s="671"/>
      <c r="D3" s="671"/>
      <c r="E3" s="671"/>
      <c r="F3" s="671"/>
      <c r="G3" s="671"/>
      <c r="H3" s="671"/>
      <c r="I3" s="671"/>
      <c r="J3" s="671"/>
      <c r="K3" s="671"/>
      <c r="M3" s="671" t="s">
        <v>617</v>
      </c>
      <c r="N3" s="671"/>
      <c r="O3" s="671"/>
      <c r="P3" s="671"/>
      <c r="Q3" s="671"/>
      <c r="R3" s="671"/>
      <c r="S3" s="671"/>
      <c r="T3" s="671"/>
      <c r="U3" s="671"/>
      <c r="V3" s="671"/>
      <c r="W3" s="137"/>
    </row>
    <row r="4" ht="14.25" customHeight="1"/>
    <row r="5" spans="1:22" ht="14.25" customHeight="1">
      <c r="A5" s="640" t="s">
        <v>597</v>
      </c>
      <c r="B5" s="670"/>
      <c r="C5" s="670"/>
      <c r="D5" s="670"/>
      <c r="E5" s="670"/>
      <c r="F5" s="670"/>
      <c r="G5" s="670"/>
      <c r="H5" s="670"/>
      <c r="I5" s="670"/>
      <c r="J5" s="670"/>
      <c r="K5" s="670"/>
      <c r="M5" s="640" t="s">
        <v>618</v>
      </c>
      <c r="N5" s="670"/>
      <c r="O5" s="670"/>
      <c r="P5" s="670"/>
      <c r="Q5" s="670"/>
      <c r="R5" s="670"/>
      <c r="S5" s="670"/>
      <c r="T5" s="670"/>
      <c r="U5" s="670"/>
      <c r="V5" s="670"/>
    </row>
    <row r="6" ht="14.25" customHeight="1" thickBot="1"/>
    <row r="7" spans="1:22" ht="14.25" customHeight="1">
      <c r="A7" s="674" t="s">
        <v>540</v>
      </c>
      <c r="B7" s="673" t="s">
        <v>600</v>
      </c>
      <c r="C7" s="672"/>
      <c r="D7" s="672" t="s">
        <v>209</v>
      </c>
      <c r="E7" s="672"/>
      <c r="F7" s="672" t="s">
        <v>210</v>
      </c>
      <c r="G7" s="672"/>
      <c r="H7" s="673" t="s">
        <v>601</v>
      </c>
      <c r="I7" s="672"/>
      <c r="J7" s="672" t="s">
        <v>211</v>
      </c>
      <c r="K7" s="676"/>
      <c r="M7" s="574" t="s">
        <v>591</v>
      </c>
      <c r="N7" s="681"/>
      <c r="O7" s="692" t="s">
        <v>35</v>
      </c>
      <c r="P7" s="697"/>
      <c r="Q7" s="697"/>
      <c r="R7" s="697"/>
      <c r="S7" s="697"/>
      <c r="T7" s="697"/>
      <c r="U7" s="697"/>
      <c r="V7" s="697"/>
    </row>
    <row r="8" spans="1:22" ht="14.25" customHeight="1">
      <c r="A8" s="675"/>
      <c r="B8" s="126" t="s">
        <v>35</v>
      </c>
      <c r="C8" s="95" t="s">
        <v>36</v>
      </c>
      <c r="D8" s="95" t="s">
        <v>35</v>
      </c>
      <c r="E8" s="95" t="s">
        <v>36</v>
      </c>
      <c r="F8" s="95" t="s">
        <v>35</v>
      </c>
      <c r="G8" s="95" t="s">
        <v>36</v>
      </c>
      <c r="H8" s="95" t="s">
        <v>35</v>
      </c>
      <c r="I8" s="95" t="s">
        <v>36</v>
      </c>
      <c r="J8" s="95" t="s">
        <v>35</v>
      </c>
      <c r="K8" s="96" t="s">
        <v>36</v>
      </c>
      <c r="M8" s="694"/>
      <c r="N8" s="677"/>
      <c r="O8" s="698" t="s">
        <v>605</v>
      </c>
      <c r="P8" s="699"/>
      <c r="Q8" s="698" t="s">
        <v>606</v>
      </c>
      <c r="R8" s="699"/>
      <c r="S8" s="698" t="s">
        <v>607</v>
      </c>
      <c r="T8" s="699"/>
      <c r="U8" s="698" t="s">
        <v>608</v>
      </c>
      <c r="V8" s="685"/>
    </row>
    <row r="9" spans="1:22" ht="14.25" customHeight="1">
      <c r="A9" s="127"/>
      <c r="M9" s="686"/>
      <c r="N9" s="675"/>
      <c r="O9" s="330" t="s">
        <v>277</v>
      </c>
      <c r="P9" s="89" t="s">
        <v>278</v>
      </c>
      <c r="Q9" s="330" t="s">
        <v>277</v>
      </c>
      <c r="R9" s="89" t="s">
        <v>278</v>
      </c>
      <c r="S9" s="330" t="s">
        <v>277</v>
      </c>
      <c r="T9" s="89" t="s">
        <v>278</v>
      </c>
      <c r="U9" s="330" t="s">
        <v>277</v>
      </c>
      <c r="V9" s="89" t="s">
        <v>278</v>
      </c>
    </row>
    <row r="10" spans="1:14" ht="14.25" customHeight="1">
      <c r="A10" s="121" t="s">
        <v>264</v>
      </c>
      <c r="B10" s="362">
        <v>3909</v>
      </c>
      <c r="C10" s="362">
        <v>5484</v>
      </c>
      <c r="D10" s="362">
        <f>SUM(F10,H10,J10,)</f>
        <v>1</v>
      </c>
      <c r="E10" s="362">
        <f>SUM(G10,I10,K10,)</f>
        <v>4</v>
      </c>
      <c r="F10" s="362">
        <v>1</v>
      </c>
      <c r="G10" s="362">
        <v>4</v>
      </c>
      <c r="H10" s="262" t="s">
        <v>396</v>
      </c>
      <c r="I10" s="262" t="s">
        <v>396</v>
      </c>
      <c r="J10" s="262" t="s">
        <v>396</v>
      </c>
      <c r="K10" s="262" t="s">
        <v>396</v>
      </c>
      <c r="N10" s="127"/>
    </row>
    <row r="11" spans="1:22" ht="14.25" customHeight="1">
      <c r="A11" s="120" t="s">
        <v>263</v>
      </c>
      <c r="B11" s="362">
        <v>3659</v>
      </c>
      <c r="C11" s="362">
        <v>5256</v>
      </c>
      <c r="D11" s="362">
        <f>SUM(F11,H11,J11,)</f>
        <v>4</v>
      </c>
      <c r="E11" s="262" t="s">
        <v>396</v>
      </c>
      <c r="F11" s="362">
        <v>4</v>
      </c>
      <c r="G11" s="262" t="s">
        <v>396</v>
      </c>
      <c r="H11" s="262" t="s">
        <v>396</v>
      </c>
      <c r="I11" s="262" t="s">
        <v>396</v>
      </c>
      <c r="J11" s="262" t="s">
        <v>396</v>
      </c>
      <c r="K11" s="262" t="s">
        <v>396</v>
      </c>
      <c r="M11" s="336" t="s">
        <v>595</v>
      </c>
      <c r="N11" s="138" t="s">
        <v>275</v>
      </c>
      <c r="O11" s="370">
        <v>109.9</v>
      </c>
      <c r="P11" s="370">
        <v>110.2</v>
      </c>
      <c r="Q11" s="370">
        <v>18.7</v>
      </c>
      <c r="R11" s="370">
        <v>18.7</v>
      </c>
      <c r="S11" s="370">
        <v>56</v>
      </c>
      <c r="T11" s="370">
        <v>55.7</v>
      </c>
      <c r="U11" s="370">
        <v>62.2</v>
      </c>
      <c r="V11" s="370">
        <v>61.9</v>
      </c>
    </row>
    <row r="12" spans="1:22" ht="14.25" customHeight="1">
      <c r="A12" s="120" t="s">
        <v>250</v>
      </c>
      <c r="B12" s="362">
        <v>3799</v>
      </c>
      <c r="C12" s="362">
        <v>5020</v>
      </c>
      <c r="D12" s="362">
        <f>SUM(F12,H12,J12,)</f>
        <v>1</v>
      </c>
      <c r="E12" s="362">
        <f>SUM(G12,I12,K12,)</f>
        <v>3</v>
      </c>
      <c r="F12" s="362">
        <v>1</v>
      </c>
      <c r="G12" s="362">
        <v>2</v>
      </c>
      <c r="H12" s="262" t="s">
        <v>396</v>
      </c>
      <c r="I12" s="262">
        <v>1</v>
      </c>
      <c r="J12" s="262" t="s">
        <v>396</v>
      </c>
      <c r="K12" s="262" t="s">
        <v>396</v>
      </c>
      <c r="N12" s="138"/>
      <c r="O12" s="370"/>
      <c r="P12" s="370"/>
      <c r="Q12" s="370"/>
      <c r="R12" s="370"/>
      <c r="S12" s="370"/>
      <c r="T12" s="370"/>
      <c r="U12" s="370"/>
      <c r="V12" s="370"/>
    </row>
    <row r="13" spans="1:22" ht="14.25" customHeight="1">
      <c r="A13" s="120" t="s">
        <v>217</v>
      </c>
      <c r="B13" s="362">
        <v>3596</v>
      </c>
      <c r="C13" s="362">
        <v>4626</v>
      </c>
      <c r="D13" s="262" t="s">
        <v>396</v>
      </c>
      <c r="E13" s="262" t="s">
        <v>396</v>
      </c>
      <c r="F13" s="262" t="s">
        <v>396</v>
      </c>
      <c r="G13" s="262" t="s">
        <v>396</v>
      </c>
      <c r="H13" s="262" t="s">
        <v>396</v>
      </c>
      <c r="I13" s="262" t="s">
        <v>396</v>
      </c>
      <c r="J13" s="262" t="s">
        <v>396</v>
      </c>
      <c r="K13" s="262" t="s">
        <v>396</v>
      </c>
      <c r="N13" s="138">
        <v>6</v>
      </c>
      <c r="O13" s="370">
        <v>115.3</v>
      </c>
      <c r="P13" s="370">
        <v>115.6</v>
      </c>
      <c r="Q13" s="370">
        <v>20.6</v>
      </c>
      <c r="R13" s="370">
        <v>20.8</v>
      </c>
      <c r="S13" s="370">
        <v>57.3</v>
      </c>
      <c r="T13" s="370">
        <v>57.7</v>
      </c>
      <c r="U13" s="370">
        <v>64.7</v>
      </c>
      <c r="V13" s="370">
        <v>64.7</v>
      </c>
    </row>
    <row r="14" spans="1:22" ht="14.25" customHeight="1">
      <c r="A14" s="266" t="s">
        <v>598</v>
      </c>
      <c r="B14" s="264" t="s">
        <v>396</v>
      </c>
      <c r="C14" s="264" t="s">
        <v>599</v>
      </c>
      <c r="D14" s="264" t="s">
        <v>396</v>
      </c>
      <c r="E14" s="264" t="s">
        <v>396</v>
      </c>
      <c r="F14" s="264" t="s">
        <v>396</v>
      </c>
      <c r="G14" s="264" t="s">
        <v>396</v>
      </c>
      <c r="H14" s="264" t="s">
        <v>396</v>
      </c>
      <c r="I14" s="264" t="s">
        <v>396</v>
      </c>
      <c r="J14" s="264" t="s">
        <v>396</v>
      </c>
      <c r="K14" s="264" t="s">
        <v>396</v>
      </c>
      <c r="N14" s="138">
        <v>7</v>
      </c>
      <c r="O14" s="370">
        <v>120.9</v>
      </c>
      <c r="P14" s="370">
        <v>121.2</v>
      </c>
      <c r="Q14" s="370">
        <v>23</v>
      </c>
      <c r="R14" s="370">
        <v>23.1</v>
      </c>
      <c r="S14" s="370">
        <v>59.5</v>
      </c>
      <c r="T14" s="370">
        <v>59.6</v>
      </c>
      <c r="U14" s="370">
        <v>67.3</v>
      </c>
      <c r="V14" s="370">
        <v>67.3</v>
      </c>
    </row>
    <row r="15" spans="1:22" ht="14.25" customHeight="1">
      <c r="A15" s="124"/>
      <c r="B15" s="128"/>
      <c r="C15" s="123"/>
      <c r="D15" s="123"/>
      <c r="E15" s="123"/>
      <c r="F15" s="123"/>
      <c r="G15" s="123"/>
      <c r="H15" s="123"/>
      <c r="I15" s="123"/>
      <c r="J15" s="123"/>
      <c r="K15" s="123"/>
      <c r="M15" s="700" t="s">
        <v>594</v>
      </c>
      <c r="N15" s="138">
        <v>8</v>
      </c>
      <c r="O15" s="370">
        <v>126.5</v>
      </c>
      <c r="P15" s="370">
        <v>126.9</v>
      </c>
      <c r="Q15" s="370">
        <v>25.8</v>
      </c>
      <c r="R15" s="370">
        <v>26.1</v>
      </c>
      <c r="S15" s="370">
        <v>61.8</v>
      </c>
      <c r="T15" s="370">
        <v>62</v>
      </c>
      <c r="U15" s="370">
        <v>69.8</v>
      </c>
      <c r="V15" s="370">
        <v>69.6</v>
      </c>
    </row>
    <row r="16" spans="1:22" ht="14.25" customHeight="1">
      <c r="A16" s="43" t="s">
        <v>213</v>
      </c>
      <c r="B16" s="43"/>
      <c r="C16" s="43"/>
      <c r="D16" s="43"/>
      <c r="E16" s="43"/>
      <c r="F16" s="43"/>
      <c r="G16" s="43"/>
      <c r="H16" s="43"/>
      <c r="I16" s="43"/>
      <c r="J16" s="43"/>
      <c r="K16" s="43"/>
      <c r="M16" s="701"/>
      <c r="N16" s="138">
        <v>9</v>
      </c>
      <c r="O16" s="370">
        <v>131.3</v>
      </c>
      <c r="P16" s="370">
        <v>131.4</v>
      </c>
      <c r="Q16" s="370">
        <v>28.5</v>
      </c>
      <c r="R16" s="370">
        <v>28.5</v>
      </c>
      <c r="S16" s="370">
        <v>64</v>
      </c>
      <c r="T16" s="370">
        <v>64.1</v>
      </c>
      <c r="U16" s="370">
        <v>71.9</v>
      </c>
      <c r="V16" s="370">
        <v>71.9</v>
      </c>
    </row>
    <row r="17" spans="14:22" ht="14.25" customHeight="1">
      <c r="N17" s="138">
        <v>10</v>
      </c>
      <c r="O17" s="370">
        <v>136.8</v>
      </c>
      <c r="P17" s="370">
        <v>137.3</v>
      </c>
      <c r="Q17" s="370">
        <v>32</v>
      </c>
      <c r="R17" s="370">
        <v>32.4</v>
      </c>
      <c r="S17" s="370">
        <v>66.6</v>
      </c>
      <c r="T17" s="370">
        <v>67.1</v>
      </c>
      <c r="U17" s="370">
        <v>74.2</v>
      </c>
      <c r="V17" s="370">
        <v>74.2</v>
      </c>
    </row>
    <row r="18" spans="1:22" ht="14.25" customHeight="1">
      <c r="A18" s="640" t="s">
        <v>602</v>
      </c>
      <c r="B18" s="670"/>
      <c r="C18" s="670"/>
      <c r="D18" s="670"/>
      <c r="E18" s="670"/>
      <c r="F18" s="670"/>
      <c r="G18" s="670"/>
      <c r="H18" s="670"/>
      <c r="I18" s="670"/>
      <c r="N18" s="138">
        <v>11</v>
      </c>
      <c r="O18" s="370">
        <v>142.1</v>
      </c>
      <c r="P18" s="370">
        <v>143.1</v>
      </c>
      <c r="Q18" s="370">
        <v>35.4</v>
      </c>
      <c r="R18" s="370">
        <v>36.2</v>
      </c>
      <c r="S18" s="370">
        <v>69.1</v>
      </c>
      <c r="T18" s="370">
        <v>69.6</v>
      </c>
      <c r="U18" s="370">
        <v>76.3</v>
      </c>
      <c r="V18" s="370">
        <v>76.7</v>
      </c>
    </row>
    <row r="19" spans="14:22" ht="14.25" customHeight="1" thickBot="1">
      <c r="N19" s="42"/>
      <c r="O19" s="370"/>
      <c r="P19" s="370"/>
      <c r="Q19" s="370"/>
      <c r="R19" s="370"/>
      <c r="S19" s="370"/>
      <c r="T19" s="370"/>
      <c r="U19" s="370"/>
      <c r="V19" s="370"/>
    </row>
    <row r="20" spans="1:22" ht="14.25" customHeight="1">
      <c r="A20" s="674" t="s">
        <v>540</v>
      </c>
      <c r="B20" s="673" t="s">
        <v>600</v>
      </c>
      <c r="C20" s="672"/>
      <c r="D20" s="673" t="s">
        <v>603</v>
      </c>
      <c r="E20" s="672"/>
      <c r="F20" s="673" t="s">
        <v>604</v>
      </c>
      <c r="G20" s="672"/>
      <c r="H20" s="672" t="s">
        <v>212</v>
      </c>
      <c r="I20" s="676"/>
      <c r="N20" s="138">
        <v>12</v>
      </c>
      <c r="O20" s="370">
        <v>148.9</v>
      </c>
      <c r="P20" s="370">
        <v>149.7</v>
      </c>
      <c r="Q20" s="370">
        <v>40.4</v>
      </c>
      <c r="R20" s="370">
        <v>40.6</v>
      </c>
      <c r="S20" s="370">
        <v>71.9</v>
      </c>
      <c r="T20" s="370">
        <v>72</v>
      </c>
      <c r="U20" s="370">
        <v>79.5</v>
      </c>
      <c r="V20" s="370">
        <v>79.7</v>
      </c>
    </row>
    <row r="21" spans="1:22" ht="14.25" customHeight="1">
      <c r="A21" s="675"/>
      <c r="B21" s="126" t="s">
        <v>35</v>
      </c>
      <c r="C21" s="95" t="s">
        <v>36</v>
      </c>
      <c r="D21" s="95" t="s">
        <v>35</v>
      </c>
      <c r="E21" s="95" t="s">
        <v>36</v>
      </c>
      <c r="F21" s="95" t="s">
        <v>35</v>
      </c>
      <c r="G21" s="95" t="s">
        <v>36</v>
      </c>
      <c r="H21" s="95" t="s">
        <v>35</v>
      </c>
      <c r="I21" s="96" t="s">
        <v>36</v>
      </c>
      <c r="M21" s="336" t="s">
        <v>593</v>
      </c>
      <c r="N21" s="138">
        <v>13</v>
      </c>
      <c r="O21" s="370">
        <v>156.2</v>
      </c>
      <c r="P21" s="370">
        <v>157.3</v>
      </c>
      <c r="Q21" s="370">
        <v>45.9</v>
      </c>
      <c r="R21" s="370">
        <v>46.4</v>
      </c>
      <c r="S21" s="370">
        <v>75.6</v>
      </c>
      <c r="T21" s="370">
        <v>75.8</v>
      </c>
      <c r="U21" s="370">
        <v>83.1</v>
      </c>
      <c r="V21" s="370">
        <v>83.5</v>
      </c>
    </row>
    <row r="22" spans="1:22" ht="14.25" customHeight="1">
      <c r="A22" s="127"/>
      <c r="N22" s="138">
        <v>14</v>
      </c>
      <c r="O22" s="370">
        <v>162.4</v>
      </c>
      <c r="P22" s="370">
        <v>163.3</v>
      </c>
      <c r="Q22" s="370">
        <v>51.4</v>
      </c>
      <c r="R22" s="370">
        <v>52</v>
      </c>
      <c r="S22" s="370">
        <v>79.4</v>
      </c>
      <c r="T22" s="370">
        <v>79.6</v>
      </c>
      <c r="U22" s="370">
        <v>86.4</v>
      </c>
      <c r="V22" s="370">
        <v>86.8</v>
      </c>
    </row>
    <row r="23" spans="1:22" ht="14.25" customHeight="1">
      <c r="A23" s="121" t="s">
        <v>264</v>
      </c>
      <c r="B23" s="363">
        <v>3909</v>
      </c>
      <c r="C23" s="363">
        <v>5484</v>
      </c>
      <c r="D23" s="363">
        <v>4</v>
      </c>
      <c r="E23" s="363">
        <v>2</v>
      </c>
      <c r="F23" s="262" t="s">
        <v>396</v>
      </c>
      <c r="G23" s="262" t="s">
        <v>396</v>
      </c>
      <c r="H23" s="262" t="s">
        <v>396</v>
      </c>
      <c r="I23" s="262" t="s">
        <v>396</v>
      </c>
      <c r="N23" s="42"/>
      <c r="O23" s="370"/>
      <c r="P23" s="370"/>
      <c r="Q23" s="370"/>
      <c r="R23" s="370"/>
      <c r="S23" s="370"/>
      <c r="T23" s="370"/>
      <c r="U23" s="370"/>
      <c r="V23" s="370"/>
    </row>
    <row r="24" spans="1:22" ht="14.25" customHeight="1">
      <c r="A24" s="120" t="s">
        <v>263</v>
      </c>
      <c r="B24" s="363">
        <v>3659</v>
      </c>
      <c r="C24" s="363">
        <v>5256</v>
      </c>
      <c r="D24" s="262" t="s">
        <v>396</v>
      </c>
      <c r="E24" s="363">
        <v>1</v>
      </c>
      <c r="F24" s="262" t="s">
        <v>396</v>
      </c>
      <c r="G24" s="262" t="s">
        <v>396</v>
      </c>
      <c r="H24" s="262" t="s">
        <v>396</v>
      </c>
      <c r="I24" s="262" t="s">
        <v>396</v>
      </c>
      <c r="N24" s="138">
        <v>15</v>
      </c>
      <c r="O24" s="370">
        <v>166.3</v>
      </c>
      <c r="P24" s="370">
        <v>166.7</v>
      </c>
      <c r="Q24" s="370">
        <v>55.7</v>
      </c>
      <c r="R24" s="370">
        <v>56.5</v>
      </c>
      <c r="S24" s="370">
        <v>82.4</v>
      </c>
      <c r="T24" s="370">
        <v>82.7</v>
      </c>
      <c r="U24" s="370">
        <v>88.9</v>
      </c>
      <c r="V24" s="370">
        <v>89.1</v>
      </c>
    </row>
    <row r="25" spans="1:22" ht="14.25" customHeight="1">
      <c r="A25" s="120" t="s">
        <v>250</v>
      </c>
      <c r="B25" s="363">
        <v>3799</v>
      </c>
      <c r="C25" s="363">
        <v>5020</v>
      </c>
      <c r="D25" s="363">
        <v>1</v>
      </c>
      <c r="E25" s="363">
        <v>2</v>
      </c>
      <c r="F25" s="262" t="s">
        <v>396</v>
      </c>
      <c r="G25" s="262" t="s">
        <v>396</v>
      </c>
      <c r="H25" s="262" t="s">
        <v>396</v>
      </c>
      <c r="I25" s="262" t="s">
        <v>396</v>
      </c>
      <c r="M25" s="40" t="s">
        <v>276</v>
      </c>
      <c r="N25" s="138">
        <v>16</v>
      </c>
      <c r="O25" s="370">
        <v>168</v>
      </c>
      <c r="P25" s="370">
        <v>168.5</v>
      </c>
      <c r="Q25" s="370">
        <v>58</v>
      </c>
      <c r="R25" s="370">
        <v>58.9</v>
      </c>
      <c r="S25" s="370">
        <v>84.2</v>
      </c>
      <c r="T25" s="370">
        <v>85.2</v>
      </c>
      <c r="U25" s="370">
        <v>89.9</v>
      </c>
      <c r="V25" s="370">
        <v>90.1</v>
      </c>
    </row>
    <row r="26" spans="1:22" ht="14.25" customHeight="1">
      <c r="A26" s="120" t="s">
        <v>217</v>
      </c>
      <c r="B26" s="363">
        <v>3596</v>
      </c>
      <c r="C26" s="363">
        <v>4626</v>
      </c>
      <c r="D26" s="262" t="s">
        <v>396</v>
      </c>
      <c r="E26" s="363">
        <v>1</v>
      </c>
      <c r="F26" s="262" t="s">
        <v>396</v>
      </c>
      <c r="G26" s="262" t="s">
        <v>396</v>
      </c>
      <c r="H26" s="262" t="s">
        <v>396</v>
      </c>
      <c r="I26" s="262" t="s">
        <v>396</v>
      </c>
      <c r="N26" s="138">
        <v>17</v>
      </c>
      <c r="O26" s="370">
        <v>169</v>
      </c>
      <c r="P26" s="370">
        <v>169.6</v>
      </c>
      <c r="Q26" s="370">
        <v>59.4</v>
      </c>
      <c r="R26" s="370">
        <v>60.3</v>
      </c>
      <c r="S26" s="370">
        <v>85.6</v>
      </c>
      <c r="T26" s="370">
        <v>85.9</v>
      </c>
      <c r="U26" s="370">
        <v>90.4</v>
      </c>
      <c r="V26" s="370">
        <v>90.7</v>
      </c>
    </row>
    <row r="27" spans="1:22" ht="14.25" customHeight="1">
      <c r="A27" s="266" t="s">
        <v>598</v>
      </c>
      <c r="B27" s="364">
        <v>3426</v>
      </c>
      <c r="C27" s="364">
        <v>4090</v>
      </c>
      <c r="D27" s="264" t="s">
        <v>396</v>
      </c>
      <c r="E27" s="264" t="s">
        <v>396</v>
      </c>
      <c r="F27" s="264" t="s">
        <v>396</v>
      </c>
      <c r="G27" s="264" t="s">
        <v>396</v>
      </c>
      <c r="H27" s="264" t="s">
        <v>396</v>
      </c>
      <c r="I27" s="264" t="s">
        <v>396</v>
      </c>
      <c r="M27" s="123"/>
      <c r="N27" s="124"/>
      <c r="O27" s="123"/>
      <c r="P27" s="123"/>
      <c r="Q27" s="123"/>
      <c r="R27" s="123"/>
      <c r="S27" s="123"/>
      <c r="T27" s="123"/>
      <c r="U27" s="123"/>
      <c r="V27" s="123"/>
    </row>
    <row r="28" spans="1:9" ht="14.25" customHeight="1">
      <c r="A28" s="124"/>
      <c r="B28" s="128"/>
      <c r="C28" s="123"/>
      <c r="D28" s="123"/>
      <c r="E28" s="123"/>
      <c r="F28" s="123"/>
      <c r="G28" s="123"/>
      <c r="H28" s="123"/>
      <c r="I28" s="123"/>
    </row>
    <row r="29" ht="14.25" customHeight="1"/>
    <row r="30" spans="1:11" ht="14.25" customHeight="1" thickBot="1">
      <c r="A30" s="640" t="s">
        <v>609</v>
      </c>
      <c r="B30" s="670"/>
      <c r="C30" s="670"/>
      <c r="D30" s="670"/>
      <c r="E30" s="670"/>
      <c r="F30" s="670"/>
      <c r="G30" s="670"/>
      <c r="H30" s="670"/>
      <c r="I30" s="670"/>
      <c r="J30" s="670"/>
      <c r="K30" s="670"/>
    </row>
    <row r="31" spans="13:22" ht="14.25" customHeight="1" thickBot="1">
      <c r="M31" s="574" t="s">
        <v>591</v>
      </c>
      <c r="N31" s="681"/>
      <c r="O31" s="692" t="s">
        <v>36</v>
      </c>
      <c r="P31" s="697"/>
      <c r="Q31" s="697"/>
      <c r="R31" s="697"/>
      <c r="S31" s="697"/>
      <c r="T31" s="697"/>
      <c r="U31" s="697"/>
      <c r="V31" s="697"/>
    </row>
    <row r="32" spans="1:22" ht="14.25" customHeight="1">
      <c r="A32" s="674" t="s">
        <v>540</v>
      </c>
      <c r="B32" s="673" t="s">
        <v>600</v>
      </c>
      <c r="C32" s="672"/>
      <c r="D32" s="673" t="s">
        <v>605</v>
      </c>
      <c r="E32" s="672"/>
      <c r="F32" s="673" t="s">
        <v>606</v>
      </c>
      <c r="G32" s="672"/>
      <c r="H32" s="673" t="s">
        <v>607</v>
      </c>
      <c r="I32" s="672"/>
      <c r="J32" s="673" t="s">
        <v>608</v>
      </c>
      <c r="K32" s="676"/>
      <c r="M32" s="694"/>
      <c r="N32" s="677"/>
      <c r="O32" s="698" t="s">
        <v>605</v>
      </c>
      <c r="P32" s="699"/>
      <c r="Q32" s="698" t="s">
        <v>606</v>
      </c>
      <c r="R32" s="699"/>
      <c r="S32" s="698" t="s">
        <v>607</v>
      </c>
      <c r="T32" s="699"/>
      <c r="U32" s="698" t="s">
        <v>608</v>
      </c>
      <c r="V32" s="685"/>
    </row>
    <row r="33" spans="1:22" ht="14.25" customHeight="1">
      <c r="A33" s="675"/>
      <c r="B33" s="126" t="s">
        <v>35</v>
      </c>
      <c r="C33" s="95" t="s">
        <v>36</v>
      </c>
      <c r="D33" s="95" t="s">
        <v>35</v>
      </c>
      <c r="E33" s="95" t="s">
        <v>36</v>
      </c>
      <c r="F33" s="95" t="s">
        <v>35</v>
      </c>
      <c r="G33" s="95" t="s">
        <v>36</v>
      </c>
      <c r="H33" s="95" t="s">
        <v>35</v>
      </c>
      <c r="I33" s="95" t="s">
        <v>36</v>
      </c>
      <c r="J33" s="95" t="s">
        <v>35</v>
      </c>
      <c r="K33" s="96" t="s">
        <v>36</v>
      </c>
      <c r="M33" s="686"/>
      <c r="N33" s="675"/>
      <c r="O33" s="330" t="s">
        <v>277</v>
      </c>
      <c r="P33" s="89" t="s">
        <v>278</v>
      </c>
      <c r="Q33" s="330" t="s">
        <v>277</v>
      </c>
      <c r="R33" s="89" t="s">
        <v>278</v>
      </c>
      <c r="S33" s="330" t="s">
        <v>277</v>
      </c>
      <c r="T33" s="89" t="s">
        <v>278</v>
      </c>
      <c r="U33" s="330" t="s">
        <v>277</v>
      </c>
      <c r="V33" s="89" t="s">
        <v>278</v>
      </c>
    </row>
    <row r="34" spans="1:14" ht="14.25" customHeight="1">
      <c r="A34" s="127"/>
      <c r="N34" s="127"/>
    </row>
    <row r="35" spans="1:22" ht="14.25" customHeight="1">
      <c r="A35" s="121" t="s">
        <v>264</v>
      </c>
      <c r="B35" s="363">
        <v>3908</v>
      </c>
      <c r="C35" s="363">
        <v>5484</v>
      </c>
      <c r="D35" s="365">
        <v>168.04</v>
      </c>
      <c r="E35" s="365">
        <v>155.11</v>
      </c>
      <c r="F35" s="365">
        <v>58.64</v>
      </c>
      <c r="G35" s="365">
        <v>50.93</v>
      </c>
      <c r="H35" s="365">
        <v>86.49</v>
      </c>
      <c r="I35" s="365">
        <v>80.99</v>
      </c>
      <c r="J35" s="365">
        <v>90.64</v>
      </c>
      <c r="K35" s="366">
        <v>84.88</v>
      </c>
      <c r="M35" s="336" t="s">
        <v>595</v>
      </c>
      <c r="N35" s="138" t="s">
        <v>275</v>
      </c>
      <c r="O35" s="370">
        <v>109.14</v>
      </c>
      <c r="P35" s="370">
        <v>109.7</v>
      </c>
      <c r="Q35" s="370">
        <v>18.3</v>
      </c>
      <c r="R35" s="370">
        <v>18.5</v>
      </c>
      <c r="S35" s="370">
        <v>54.7</v>
      </c>
      <c r="T35" s="370">
        <v>54.7</v>
      </c>
      <c r="U35" s="370">
        <v>61.7</v>
      </c>
      <c r="V35" s="370">
        <v>61.7</v>
      </c>
    </row>
    <row r="36" spans="1:22" ht="14.25" customHeight="1">
      <c r="A36" s="120" t="s">
        <v>263</v>
      </c>
      <c r="B36" s="244">
        <v>3657</v>
      </c>
      <c r="C36" s="244">
        <v>5255</v>
      </c>
      <c r="D36" s="365">
        <v>168.37</v>
      </c>
      <c r="E36" s="365">
        <v>155.59</v>
      </c>
      <c r="F36" s="365">
        <v>58.51</v>
      </c>
      <c r="G36" s="365">
        <v>50.67</v>
      </c>
      <c r="H36" s="365">
        <v>86.49</v>
      </c>
      <c r="I36" s="365">
        <v>81.02</v>
      </c>
      <c r="J36" s="365">
        <v>90.89</v>
      </c>
      <c r="K36" s="366">
        <v>84.86</v>
      </c>
      <c r="N36" s="138"/>
      <c r="O36" s="370"/>
      <c r="P36" s="370"/>
      <c r="Q36" s="370"/>
      <c r="R36" s="370"/>
      <c r="S36" s="370"/>
      <c r="T36" s="370"/>
      <c r="U36" s="370"/>
      <c r="V36" s="370"/>
    </row>
    <row r="37" spans="1:22" ht="14.25" customHeight="1">
      <c r="A37" s="120" t="s">
        <v>250</v>
      </c>
      <c r="B37" s="244">
        <v>3799</v>
      </c>
      <c r="C37" s="244">
        <v>5020</v>
      </c>
      <c r="D37" s="365">
        <v>168.82</v>
      </c>
      <c r="E37" s="365">
        <v>155.92</v>
      </c>
      <c r="F37" s="365">
        <v>59.42</v>
      </c>
      <c r="G37" s="365">
        <v>51.06</v>
      </c>
      <c r="H37" s="365">
        <v>86.92</v>
      </c>
      <c r="I37" s="365">
        <v>80.89</v>
      </c>
      <c r="J37" s="366">
        <v>90.96</v>
      </c>
      <c r="K37" s="366">
        <v>84.99</v>
      </c>
      <c r="N37" s="138">
        <v>6</v>
      </c>
      <c r="O37" s="370">
        <v>114.6</v>
      </c>
      <c r="P37" s="370">
        <v>114.9</v>
      </c>
      <c r="Q37" s="370">
        <v>20.1</v>
      </c>
      <c r="R37" s="370">
        <v>20.2</v>
      </c>
      <c r="S37" s="370">
        <v>55.9</v>
      </c>
      <c r="T37" s="370">
        <v>56.1</v>
      </c>
      <c r="U37" s="370">
        <v>64.2</v>
      </c>
      <c r="V37" s="370">
        <v>64.2</v>
      </c>
    </row>
    <row r="38" spans="1:22" ht="14.25" customHeight="1">
      <c r="A38" s="120" t="s">
        <v>217</v>
      </c>
      <c r="B38" s="244">
        <v>3596</v>
      </c>
      <c r="C38" s="244">
        <v>4625</v>
      </c>
      <c r="D38" s="365">
        <v>169.28</v>
      </c>
      <c r="E38" s="365">
        <v>156.16</v>
      </c>
      <c r="F38" s="365">
        <v>59.06</v>
      </c>
      <c r="G38" s="365">
        <v>50.66</v>
      </c>
      <c r="H38" s="365">
        <v>86.47</v>
      </c>
      <c r="I38" s="365">
        <v>80.71</v>
      </c>
      <c r="J38" s="366">
        <v>91.08</v>
      </c>
      <c r="K38" s="365">
        <v>85</v>
      </c>
      <c r="N38" s="138">
        <v>7</v>
      </c>
      <c r="O38" s="370">
        <v>120.2</v>
      </c>
      <c r="P38" s="370">
        <v>120.5</v>
      </c>
      <c r="Q38" s="370">
        <v>22.5</v>
      </c>
      <c r="R38" s="370">
        <v>22.7</v>
      </c>
      <c r="S38" s="370">
        <v>58</v>
      </c>
      <c r="T38" s="370">
        <v>58.2</v>
      </c>
      <c r="U38" s="370">
        <v>66.8</v>
      </c>
      <c r="V38" s="370">
        <v>66.9</v>
      </c>
    </row>
    <row r="39" spans="1:22" ht="14.25" customHeight="1">
      <c r="A39" s="266" t="s">
        <v>598</v>
      </c>
      <c r="B39" s="265">
        <v>3426</v>
      </c>
      <c r="C39" s="265">
        <v>4090</v>
      </c>
      <c r="D39" s="367">
        <v>169.5</v>
      </c>
      <c r="E39" s="367">
        <v>156.6</v>
      </c>
      <c r="F39" s="367">
        <v>59.7</v>
      </c>
      <c r="G39" s="367">
        <v>51.2</v>
      </c>
      <c r="H39" s="367">
        <v>86.1</v>
      </c>
      <c r="I39" s="367">
        <v>80.9</v>
      </c>
      <c r="J39" s="367">
        <v>91.4</v>
      </c>
      <c r="K39" s="367">
        <v>85.4</v>
      </c>
      <c r="M39" s="700" t="s">
        <v>594</v>
      </c>
      <c r="N39" s="138">
        <v>8</v>
      </c>
      <c r="O39" s="370">
        <v>125.8</v>
      </c>
      <c r="P39" s="370">
        <v>126.3</v>
      </c>
      <c r="Q39" s="370">
        <v>25.3</v>
      </c>
      <c r="R39" s="370">
        <v>25.5</v>
      </c>
      <c r="S39" s="370">
        <v>60.3</v>
      </c>
      <c r="T39" s="370">
        <v>60.5</v>
      </c>
      <c r="U39" s="370">
        <v>69.3</v>
      </c>
      <c r="V39" s="370">
        <v>69.3</v>
      </c>
    </row>
    <row r="40" spans="1:22" ht="14.25" customHeight="1">
      <c r="A40" s="124"/>
      <c r="B40" s="128"/>
      <c r="C40" s="123"/>
      <c r="D40" s="123"/>
      <c r="E40" s="123"/>
      <c r="F40" s="123"/>
      <c r="G40" s="123"/>
      <c r="H40" s="123"/>
      <c r="I40" s="123"/>
      <c r="J40" s="123"/>
      <c r="K40" s="123"/>
      <c r="M40" s="701"/>
      <c r="N40" s="138">
        <v>9</v>
      </c>
      <c r="O40" s="370">
        <v>131.2</v>
      </c>
      <c r="P40" s="370">
        <v>131.7</v>
      </c>
      <c r="Q40" s="370">
        <v>28.2</v>
      </c>
      <c r="R40" s="370">
        <v>28.5</v>
      </c>
      <c r="S40" s="370">
        <v>62.8</v>
      </c>
      <c r="T40" s="370">
        <v>62.9</v>
      </c>
      <c r="U40" s="370">
        <v>71.7</v>
      </c>
      <c r="V40" s="370">
        <v>71.7</v>
      </c>
    </row>
    <row r="41" spans="1:22" ht="14.25" customHeight="1">
      <c r="A41" s="40" t="s">
        <v>258</v>
      </c>
      <c r="N41" s="138">
        <v>10</v>
      </c>
      <c r="O41" s="370">
        <v>138</v>
      </c>
      <c r="P41" s="370">
        <v>138.7</v>
      </c>
      <c r="Q41" s="370">
        <v>32.4</v>
      </c>
      <c r="R41" s="370">
        <v>32.8</v>
      </c>
      <c r="S41" s="370">
        <v>66.1</v>
      </c>
      <c r="T41" s="370">
        <v>66.5</v>
      </c>
      <c r="U41" s="370">
        <v>74.9</v>
      </c>
      <c r="V41" s="370">
        <v>75.1</v>
      </c>
    </row>
    <row r="42" spans="14:22" ht="14.25" customHeight="1">
      <c r="N42" s="138">
        <v>11</v>
      </c>
      <c r="O42" s="370">
        <v>144.4</v>
      </c>
      <c r="P42" s="370">
        <v>145.3</v>
      </c>
      <c r="Q42" s="370">
        <v>36.8</v>
      </c>
      <c r="R42" s="370">
        <v>37.6</v>
      </c>
      <c r="S42" s="370">
        <v>69.7</v>
      </c>
      <c r="T42" s="370">
        <v>70.4</v>
      </c>
      <c r="U42" s="370">
        <v>78</v>
      </c>
      <c r="V42" s="370">
        <v>78.4</v>
      </c>
    </row>
    <row r="43" spans="1:22" ht="14.25" customHeight="1">
      <c r="A43" s="583" t="s">
        <v>610</v>
      </c>
      <c r="B43" s="583"/>
      <c r="C43" s="583"/>
      <c r="D43" s="583"/>
      <c r="E43" s="583"/>
      <c r="F43" s="583"/>
      <c r="G43" s="583"/>
      <c r="H43" s="583"/>
      <c r="I43" s="583"/>
      <c r="J43" s="583"/>
      <c r="K43" s="361"/>
      <c r="N43" s="42"/>
      <c r="O43" s="370"/>
      <c r="P43" s="370"/>
      <c r="Q43" s="370"/>
      <c r="R43" s="370"/>
      <c r="S43" s="370"/>
      <c r="T43" s="370"/>
      <c r="U43" s="370"/>
      <c r="V43" s="370"/>
    </row>
    <row r="44" spans="1:22" ht="14.25" customHeight="1" thickBot="1">
      <c r="A44" s="41"/>
      <c r="J44" s="44" t="s">
        <v>40</v>
      </c>
      <c r="N44" s="138">
        <v>12</v>
      </c>
      <c r="O44" s="370">
        <v>149.9</v>
      </c>
      <c r="P44" s="370">
        <v>150.9</v>
      </c>
      <c r="Q44" s="370">
        <v>41.9</v>
      </c>
      <c r="R44" s="370">
        <v>42.5</v>
      </c>
      <c r="S44" s="370">
        <v>74.1</v>
      </c>
      <c r="T44" s="370">
        <v>74.7</v>
      </c>
      <c r="U44" s="370">
        <v>81.2</v>
      </c>
      <c r="V44" s="370">
        <v>81.5</v>
      </c>
    </row>
    <row r="45" spans="1:22" ht="14.25" customHeight="1">
      <c r="A45" s="674" t="s">
        <v>540</v>
      </c>
      <c r="B45" s="598" t="s">
        <v>613</v>
      </c>
      <c r="C45" s="680"/>
      <c r="D45" s="680"/>
      <c r="E45" s="680"/>
      <c r="F45" s="680"/>
      <c r="G45" s="681"/>
      <c r="H45" s="598" t="s">
        <v>612</v>
      </c>
      <c r="I45" s="680"/>
      <c r="J45" s="684"/>
      <c r="M45" s="336" t="s">
        <v>593</v>
      </c>
      <c r="N45" s="138">
        <v>13</v>
      </c>
      <c r="O45" s="370">
        <v>153.3</v>
      </c>
      <c r="P45" s="370">
        <v>154.2</v>
      </c>
      <c r="Q45" s="370">
        <v>45.9</v>
      </c>
      <c r="R45" s="370">
        <v>46.6</v>
      </c>
      <c r="S45" s="370">
        <v>77</v>
      </c>
      <c r="T45" s="370">
        <v>77.5</v>
      </c>
      <c r="U45" s="370">
        <v>83.1</v>
      </c>
      <c r="V45" s="370">
        <v>83.3</v>
      </c>
    </row>
    <row r="46" spans="1:22" ht="14.25" customHeight="1">
      <c r="A46" s="677"/>
      <c r="B46" s="682" t="s">
        <v>274</v>
      </c>
      <c r="C46" s="683"/>
      <c r="D46" s="683"/>
      <c r="E46" s="682" t="s">
        <v>611</v>
      </c>
      <c r="F46" s="683"/>
      <c r="G46" s="683"/>
      <c r="H46" s="685"/>
      <c r="I46" s="686"/>
      <c r="J46" s="687"/>
      <c r="N46" s="138">
        <v>14</v>
      </c>
      <c r="O46" s="370">
        <v>155.1</v>
      </c>
      <c r="P46" s="370">
        <v>155.8</v>
      </c>
      <c r="Q46" s="370">
        <v>48.9</v>
      </c>
      <c r="R46" s="370">
        <v>49.7</v>
      </c>
      <c r="S46" s="370">
        <v>79.3</v>
      </c>
      <c r="T46" s="370">
        <v>79.9</v>
      </c>
      <c r="U46" s="370">
        <v>84.2</v>
      </c>
      <c r="V46" s="370">
        <v>84.3</v>
      </c>
    </row>
    <row r="47" spans="1:22" ht="14.25" customHeight="1">
      <c r="A47" s="675"/>
      <c r="B47" s="136" t="s">
        <v>273</v>
      </c>
      <c r="C47" s="678" t="s">
        <v>37</v>
      </c>
      <c r="D47" s="679"/>
      <c r="E47" s="136" t="s">
        <v>273</v>
      </c>
      <c r="F47" s="678" t="s">
        <v>37</v>
      </c>
      <c r="G47" s="679"/>
      <c r="H47" s="136" t="s">
        <v>273</v>
      </c>
      <c r="I47" s="678" t="s">
        <v>37</v>
      </c>
      <c r="J47" s="679"/>
      <c r="K47" s="43"/>
      <c r="N47" s="42"/>
      <c r="O47" s="370"/>
      <c r="P47" s="370"/>
      <c r="Q47" s="370"/>
      <c r="R47" s="370"/>
      <c r="S47" s="370"/>
      <c r="T47" s="370"/>
      <c r="U47" s="370"/>
      <c r="V47" s="370"/>
    </row>
    <row r="48" spans="1:22" ht="14.25" customHeight="1">
      <c r="A48" s="127"/>
      <c r="C48" s="691"/>
      <c r="D48" s="691"/>
      <c r="F48" s="691"/>
      <c r="G48" s="691"/>
      <c r="I48" s="691"/>
      <c r="J48" s="691"/>
      <c r="N48" s="138">
        <v>15</v>
      </c>
      <c r="O48" s="370">
        <v>155.9</v>
      </c>
      <c r="P48" s="370">
        <v>156.5</v>
      </c>
      <c r="Q48" s="370">
        <v>50.8</v>
      </c>
      <c r="R48" s="370">
        <v>51.7</v>
      </c>
      <c r="S48" s="370">
        <v>80.7</v>
      </c>
      <c r="T48" s="370">
        <v>81.3</v>
      </c>
      <c r="U48" s="370">
        <v>84.9</v>
      </c>
      <c r="V48" s="370">
        <v>84.8</v>
      </c>
    </row>
    <row r="49" spans="1:22" ht="14.25" customHeight="1">
      <c r="A49" s="121" t="s">
        <v>264</v>
      </c>
      <c r="B49" s="363">
        <v>1331</v>
      </c>
      <c r="C49" s="690">
        <v>317598</v>
      </c>
      <c r="D49" s="690"/>
      <c r="E49" s="363">
        <v>1328</v>
      </c>
      <c r="F49" s="690">
        <v>360798</v>
      </c>
      <c r="G49" s="690"/>
      <c r="H49" s="363">
        <v>92</v>
      </c>
      <c r="I49" s="690">
        <v>4925</v>
      </c>
      <c r="J49" s="690"/>
      <c r="M49" s="40" t="s">
        <v>276</v>
      </c>
      <c r="N49" s="138">
        <v>16</v>
      </c>
      <c r="O49" s="370">
        <v>156.3</v>
      </c>
      <c r="P49" s="370">
        <v>156.9</v>
      </c>
      <c r="Q49" s="370">
        <v>51.9</v>
      </c>
      <c r="R49" s="370">
        <v>52.4</v>
      </c>
      <c r="S49" s="370">
        <v>81.5</v>
      </c>
      <c r="T49" s="370">
        <v>82.1</v>
      </c>
      <c r="U49" s="370">
        <v>85</v>
      </c>
      <c r="V49" s="370">
        <v>85.1</v>
      </c>
    </row>
    <row r="50" spans="1:22" ht="14.25" customHeight="1">
      <c r="A50" s="120" t="s">
        <v>263</v>
      </c>
      <c r="B50" s="363">
        <v>2490</v>
      </c>
      <c r="C50" s="690">
        <v>804673</v>
      </c>
      <c r="D50" s="690"/>
      <c r="E50" s="363">
        <v>5757</v>
      </c>
      <c r="F50" s="690">
        <v>1952046</v>
      </c>
      <c r="G50" s="690"/>
      <c r="H50" s="363">
        <v>133</v>
      </c>
      <c r="I50" s="690">
        <v>4767</v>
      </c>
      <c r="J50" s="690"/>
      <c r="N50" s="138">
        <v>17</v>
      </c>
      <c r="O50" s="370">
        <v>156.5</v>
      </c>
      <c r="P50" s="370">
        <v>157.1</v>
      </c>
      <c r="Q50" s="370">
        <v>52.3</v>
      </c>
      <c r="R50" s="370">
        <v>53.3</v>
      </c>
      <c r="S50" s="370">
        <v>81.9</v>
      </c>
      <c r="T50" s="370">
        <v>82.4</v>
      </c>
      <c r="U50" s="370">
        <v>85.1</v>
      </c>
      <c r="V50" s="370">
        <v>85.1</v>
      </c>
    </row>
    <row r="51" spans="1:22" ht="14.25" customHeight="1">
      <c r="A51" s="120" t="s">
        <v>250</v>
      </c>
      <c r="B51" s="363">
        <v>1829</v>
      </c>
      <c r="C51" s="690">
        <v>652323</v>
      </c>
      <c r="D51" s="690"/>
      <c r="E51" s="363">
        <v>7152</v>
      </c>
      <c r="F51" s="690">
        <v>2570666</v>
      </c>
      <c r="G51" s="690"/>
      <c r="H51" s="363">
        <v>1140</v>
      </c>
      <c r="I51" s="690">
        <v>32471</v>
      </c>
      <c r="J51" s="690"/>
      <c r="M51" s="123"/>
      <c r="N51" s="124"/>
      <c r="O51" s="123"/>
      <c r="P51" s="123"/>
      <c r="Q51" s="123"/>
      <c r="R51" s="123"/>
      <c r="S51" s="123"/>
      <c r="T51" s="123"/>
      <c r="U51" s="123"/>
      <c r="V51" s="123"/>
    </row>
    <row r="52" spans="1:13" ht="14.25" customHeight="1">
      <c r="A52" s="120" t="s">
        <v>217</v>
      </c>
      <c r="B52" s="363">
        <v>1679</v>
      </c>
      <c r="C52" s="690">
        <v>575465</v>
      </c>
      <c r="D52" s="690"/>
      <c r="E52" s="363">
        <v>9478</v>
      </c>
      <c r="F52" s="690">
        <v>3221499</v>
      </c>
      <c r="G52" s="690"/>
      <c r="H52" s="363">
        <v>954</v>
      </c>
      <c r="I52" s="690">
        <v>26230</v>
      </c>
      <c r="J52" s="690"/>
      <c r="M52" s="336" t="s">
        <v>592</v>
      </c>
    </row>
    <row r="53" spans="1:10" ht="14.25" customHeight="1">
      <c r="A53" s="266" t="s">
        <v>598</v>
      </c>
      <c r="B53" s="364">
        <v>1735</v>
      </c>
      <c r="C53" s="688">
        <v>610684</v>
      </c>
      <c r="D53" s="688"/>
      <c r="E53" s="364">
        <v>8166</v>
      </c>
      <c r="F53" s="688">
        <v>2865423</v>
      </c>
      <c r="G53" s="688"/>
      <c r="H53" s="364">
        <v>335</v>
      </c>
      <c r="I53" s="688">
        <v>8983</v>
      </c>
      <c r="J53" s="688"/>
    </row>
    <row r="54" spans="1:10" ht="14.25" customHeight="1">
      <c r="A54" s="124"/>
      <c r="B54" s="128"/>
      <c r="C54" s="689"/>
      <c r="D54" s="689"/>
      <c r="E54" s="123"/>
      <c r="F54" s="689"/>
      <c r="G54" s="689"/>
      <c r="H54" s="123"/>
      <c r="I54" s="689"/>
      <c r="J54" s="689"/>
    </row>
    <row r="55" ht="14.25" customHeight="1"/>
    <row r="56" spans="1:11" ht="14.25" customHeight="1">
      <c r="A56" s="583" t="s">
        <v>614</v>
      </c>
      <c r="B56" s="583"/>
      <c r="C56" s="583"/>
      <c r="D56" s="583"/>
      <c r="E56" s="583"/>
      <c r="F56" s="583"/>
      <c r="G56" s="583"/>
      <c r="H56" s="583"/>
      <c r="I56" s="583"/>
      <c r="J56" s="583"/>
      <c r="K56" s="583"/>
    </row>
    <row r="57" ht="14.25" customHeight="1" thickBot="1">
      <c r="K57" s="368" t="s">
        <v>397</v>
      </c>
    </row>
    <row r="58" spans="1:11" ht="14.25" customHeight="1">
      <c r="A58" s="674" t="s">
        <v>540</v>
      </c>
      <c r="B58" s="692" t="s">
        <v>165</v>
      </c>
      <c r="C58" s="693"/>
      <c r="D58" s="692" t="s">
        <v>38</v>
      </c>
      <c r="E58" s="697"/>
      <c r="F58" s="697"/>
      <c r="G58" s="693"/>
      <c r="H58" s="676" t="s">
        <v>39</v>
      </c>
      <c r="I58" s="695"/>
      <c r="J58" s="665" t="s">
        <v>615</v>
      </c>
      <c r="K58" s="696"/>
    </row>
    <row r="59" spans="1:11" ht="14.25" customHeight="1">
      <c r="A59" s="675"/>
      <c r="B59" s="369" t="s">
        <v>172</v>
      </c>
      <c r="C59" s="89" t="s">
        <v>37</v>
      </c>
      <c r="D59" s="602" t="s">
        <v>616</v>
      </c>
      <c r="E59" s="679"/>
      <c r="F59" s="678" t="s">
        <v>37</v>
      </c>
      <c r="G59" s="679"/>
      <c r="H59" s="369" t="s">
        <v>172</v>
      </c>
      <c r="I59" s="89" t="s">
        <v>37</v>
      </c>
      <c r="J59" s="369" t="s">
        <v>172</v>
      </c>
      <c r="K59" s="89" t="s">
        <v>37</v>
      </c>
    </row>
    <row r="60" spans="1:7" ht="14.25" customHeight="1">
      <c r="A60" s="127"/>
      <c r="D60" s="691"/>
      <c r="E60" s="691"/>
      <c r="F60" s="691"/>
      <c r="G60" s="691"/>
    </row>
    <row r="61" spans="1:11" ht="14.25" customHeight="1">
      <c r="A61" s="121" t="s">
        <v>264</v>
      </c>
      <c r="B61" s="363">
        <v>3</v>
      </c>
      <c r="C61" s="363">
        <v>960</v>
      </c>
      <c r="D61" s="690">
        <v>34362</v>
      </c>
      <c r="E61" s="690"/>
      <c r="F61" s="690">
        <v>2079881</v>
      </c>
      <c r="G61" s="690"/>
      <c r="H61" s="262" t="s">
        <v>396</v>
      </c>
      <c r="I61" s="262" t="s">
        <v>396</v>
      </c>
      <c r="J61" s="363">
        <v>3</v>
      </c>
      <c r="K61" s="363">
        <v>57</v>
      </c>
    </row>
    <row r="62" spans="1:11" ht="14.25" customHeight="1">
      <c r="A62" s="120" t="s">
        <v>263</v>
      </c>
      <c r="B62" s="363">
        <v>39</v>
      </c>
      <c r="C62" s="363">
        <v>9854</v>
      </c>
      <c r="D62" s="690">
        <v>62278</v>
      </c>
      <c r="E62" s="690"/>
      <c r="F62" s="690">
        <v>4056698</v>
      </c>
      <c r="G62" s="690"/>
      <c r="H62" s="262" t="s">
        <v>396</v>
      </c>
      <c r="I62" s="262" t="s">
        <v>396</v>
      </c>
      <c r="J62" s="363">
        <v>2</v>
      </c>
      <c r="K62" s="363">
        <v>62</v>
      </c>
    </row>
    <row r="63" spans="1:11" ht="14.25" customHeight="1">
      <c r="A63" s="120" t="s">
        <v>250</v>
      </c>
      <c r="B63" s="363">
        <v>66</v>
      </c>
      <c r="C63" s="363">
        <v>17399</v>
      </c>
      <c r="D63" s="690">
        <v>67063</v>
      </c>
      <c r="E63" s="690"/>
      <c r="F63" s="690">
        <v>4426583</v>
      </c>
      <c r="G63" s="690"/>
      <c r="H63" s="262" t="s">
        <v>396</v>
      </c>
      <c r="I63" s="262" t="s">
        <v>396</v>
      </c>
      <c r="J63" s="363">
        <v>1</v>
      </c>
      <c r="K63" s="363">
        <v>20</v>
      </c>
    </row>
    <row r="64" spans="1:11" ht="14.25" customHeight="1">
      <c r="A64" s="120" t="s">
        <v>217</v>
      </c>
      <c r="B64" s="363">
        <v>62</v>
      </c>
      <c r="C64" s="363">
        <v>15268</v>
      </c>
      <c r="D64" s="690">
        <v>70683</v>
      </c>
      <c r="E64" s="690"/>
      <c r="F64" s="690">
        <v>4599879</v>
      </c>
      <c r="G64" s="690"/>
      <c r="H64" s="262" t="s">
        <v>396</v>
      </c>
      <c r="I64" s="262" t="s">
        <v>396</v>
      </c>
      <c r="J64" s="262" t="s">
        <v>396</v>
      </c>
      <c r="K64" s="262" t="s">
        <v>396</v>
      </c>
    </row>
    <row r="65" spans="1:11" ht="14.25" customHeight="1">
      <c r="A65" s="266" t="s">
        <v>598</v>
      </c>
      <c r="B65" s="364">
        <v>29</v>
      </c>
      <c r="C65" s="364">
        <v>7795</v>
      </c>
      <c r="D65" s="688">
        <v>73866</v>
      </c>
      <c r="E65" s="688"/>
      <c r="F65" s="688">
        <v>4851291</v>
      </c>
      <c r="G65" s="688"/>
      <c r="H65" s="264" t="s">
        <v>396</v>
      </c>
      <c r="I65" s="264" t="s">
        <v>396</v>
      </c>
      <c r="J65" s="364">
        <v>1</v>
      </c>
      <c r="K65" s="364">
        <v>30</v>
      </c>
    </row>
    <row r="66" spans="1:11" ht="14.25" customHeight="1">
      <c r="A66" s="124"/>
      <c r="B66" s="128"/>
      <c r="C66" s="123"/>
      <c r="D66" s="689"/>
      <c r="E66" s="689"/>
      <c r="F66" s="689"/>
      <c r="G66" s="689"/>
      <c r="H66" s="123"/>
      <c r="I66" s="123"/>
      <c r="J66" s="123"/>
      <c r="K66" s="123"/>
    </row>
    <row r="67" ht="14.25" customHeight="1">
      <c r="A67" s="40" t="s">
        <v>166</v>
      </c>
    </row>
    <row r="68" ht="14.25" customHeight="1"/>
    <row r="69" ht="14.25" customHeight="1"/>
    <row r="70" ht="14.25" customHeight="1"/>
    <row r="71" ht="14.25" customHeight="1"/>
    <row r="72" ht="14.25" customHeight="1"/>
    <row r="73" ht="14.25" customHeight="1"/>
    <row r="74" ht="14.25" customHeight="1"/>
    <row r="75" ht="14.25" customHeight="1"/>
    <row r="76" ht="14.25" customHeight="1"/>
  </sheetData>
  <sheetProtection/>
  <mergeCells count="89">
    <mergeCell ref="A43:J43"/>
    <mergeCell ref="M39:M40"/>
    <mergeCell ref="M31:N33"/>
    <mergeCell ref="O31:V31"/>
    <mergeCell ref="O32:P32"/>
    <mergeCell ref="M15:M16"/>
    <mergeCell ref="A30:K30"/>
    <mergeCell ref="A32:A33"/>
    <mergeCell ref="B32:C32"/>
    <mergeCell ref="D32:E32"/>
    <mergeCell ref="O8:P8"/>
    <mergeCell ref="Q8:R8"/>
    <mergeCell ref="Q32:R32"/>
    <mergeCell ref="U8:V8"/>
    <mergeCell ref="O7:V7"/>
    <mergeCell ref="S32:T32"/>
    <mergeCell ref="U32:V32"/>
    <mergeCell ref="S8:T8"/>
    <mergeCell ref="M5:V5"/>
    <mergeCell ref="M7:N9"/>
    <mergeCell ref="D66:E66"/>
    <mergeCell ref="F66:G66"/>
    <mergeCell ref="H58:I58"/>
    <mergeCell ref="J58:K58"/>
    <mergeCell ref="D58:G58"/>
    <mergeCell ref="D64:E64"/>
    <mergeCell ref="F64:G64"/>
    <mergeCell ref="D65:E65"/>
    <mergeCell ref="F65:G65"/>
    <mergeCell ref="D62:E62"/>
    <mergeCell ref="F62:G62"/>
    <mergeCell ref="D63:E63"/>
    <mergeCell ref="F63:G63"/>
    <mergeCell ref="D60:E60"/>
    <mergeCell ref="F60:G60"/>
    <mergeCell ref="D61:E61"/>
    <mergeCell ref="F61:G61"/>
    <mergeCell ref="A56:K56"/>
    <mergeCell ref="A58:A59"/>
    <mergeCell ref="B58:C58"/>
    <mergeCell ref="D59:E59"/>
    <mergeCell ref="F59:G59"/>
    <mergeCell ref="I52:J52"/>
    <mergeCell ref="I53:J53"/>
    <mergeCell ref="I54:J54"/>
    <mergeCell ref="C54:D54"/>
    <mergeCell ref="F52:G52"/>
    <mergeCell ref="I48:J48"/>
    <mergeCell ref="I49:J49"/>
    <mergeCell ref="I50:J50"/>
    <mergeCell ref="I51:J51"/>
    <mergeCell ref="C48:D48"/>
    <mergeCell ref="F48:G48"/>
    <mergeCell ref="F49:G49"/>
    <mergeCell ref="F50:G50"/>
    <mergeCell ref="F51:G51"/>
    <mergeCell ref="F53:G53"/>
    <mergeCell ref="F54:G54"/>
    <mergeCell ref="C49:D49"/>
    <mergeCell ref="C50:D50"/>
    <mergeCell ref="C51:D51"/>
    <mergeCell ref="C53:D53"/>
    <mergeCell ref="C52:D52"/>
    <mergeCell ref="A45:A47"/>
    <mergeCell ref="C47:D47"/>
    <mergeCell ref="F47:G47"/>
    <mergeCell ref="I47:J47"/>
    <mergeCell ref="B45:G45"/>
    <mergeCell ref="B46:D46"/>
    <mergeCell ref="E46:G46"/>
    <mergeCell ref="H45:J46"/>
    <mergeCell ref="F32:G32"/>
    <mergeCell ref="H32:I32"/>
    <mergeCell ref="J32:K32"/>
    <mergeCell ref="A20:A21"/>
    <mergeCell ref="B20:C20"/>
    <mergeCell ref="D20:E20"/>
    <mergeCell ref="F20:G20"/>
    <mergeCell ref="H20:I20"/>
    <mergeCell ref="A18:I18"/>
    <mergeCell ref="M3:V3"/>
    <mergeCell ref="A5:K5"/>
    <mergeCell ref="D7:E7"/>
    <mergeCell ref="B7:C7"/>
    <mergeCell ref="A3:K3"/>
    <mergeCell ref="A7:A8"/>
    <mergeCell ref="J7:K7"/>
    <mergeCell ref="H7:I7"/>
    <mergeCell ref="F7:G7"/>
  </mergeCells>
  <printOptions horizontalCentered="1"/>
  <pageMargins left="0.5511811023622047" right="0.5511811023622047" top="0.5905511811023623" bottom="0.3937007874015748" header="0" footer="0"/>
  <pageSetup fitToHeight="1" fitToWidth="1" horizontalDpi="600" verticalDpi="600" orientation="landscape" paperSize="8"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1" sqref="A1"/>
    </sheetView>
  </sheetViews>
  <sheetFormatPr defaultColWidth="8.796875" defaultRowHeight="19.5" customHeight="1"/>
  <cols>
    <col min="1" max="1" width="3.3984375" style="140" customWidth="1"/>
    <col min="2" max="2" width="6.59765625" style="140" customWidth="1"/>
    <col min="3" max="3" width="8.69921875" style="140" customWidth="1"/>
    <col min="4" max="12" width="9" style="140" customWidth="1"/>
    <col min="13" max="13" width="3.3984375" style="140" customWidth="1"/>
    <col min="14" max="14" width="3.09765625" style="140" customWidth="1"/>
    <col min="15" max="15" width="11.69921875" style="140" customWidth="1"/>
    <col min="16" max="17" width="9" style="140" customWidth="1"/>
    <col min="18" max="18" width="8.8984375" style="140" customWidth="1"/>
    <col min="19" max="23" width="9" style="161" customWidth="1"/>
    <col min="24" max="25" width="7.8984375" style="140" customWidth="1"/>
    <col min="26" max="16384" width="9" style="140" customWidth="1"/>
  </cols>
  <sheetData>
    <row r="1" spans="1:25" ht="19.5" customHeight="1">
      <c r="A1" s="139" t="s">
        <v>621</v>
      </c>
      <c r="X1" s="169"/>
      <c r="Y1" s="169" t="s">
        <v>622</v>
      </c>
    </row>
    <row r="3" spans="1:25" ht="19.5" customHeight="1">
      <c r="A3" s="707" t="s">
        <v>623</v>
      </c>
      <c r="B3" s="708"/>
      <c r="C3" s="708"/>
      <c r="D3" s="708"/>
      <c r="E3" s="708"/>
      <c r="F3" s="708"/>
      <c r="G3" s="708"/>
      <c r="H3" s="708"/>
      <c r="I3" s="708"/>
      <c r="J3" s="708"/>
      <c r="K3" s="708"/>
      <c r="M3" s="707" t="s">
        <v>633</v>
      </c>
      <c r="N3" s="708"/>
      <c r="O3" s="708"/>
      <c r="P3" s="708"/>
      <c r="Q3" s="708"/>
      <c r="R3" s="708"/>
      <c r="S3" s="708"/>
      <c r="T3" s="708"/>
      <c r="U3" s="708"/>
      <c r="V3" s="708"/>
      <c r="W3" s="708"/>
      <c r="X3" s="708"/>
      <c r="Y3" s="708"/>
    </row>
    <row r="4" ht="19.5" customHeight="1" thickBot="1"/>
    <row r="5" spans="1:25" ht="19.5" customHeight="1">
      <c r="A5" s="702" t="s">
        <v>624</v>
      </c>
      <c r="B5" s="703"/>
      <c r="C5" s="704"/>
      <c r="D5" s="711" t="s">
        <v>279</v>
      </c>
      <c r="E5" s="712"/>
      <c r="F5" s="712"/>
      <c r="G5" s="712"/>
      <c r="H5" s="711" t="s">
        <v>280</v>
      </c>
      <c r="I5" s="712"/>
      <c r="J5" s="712"/>
      <c r="K5" s="712"/>
      <c r="M5" s="702" t="s">
        <v>626</v>
      </c>
      <c r="N5" s="703"/>
      <c r="O5" s="704"/>
      <c r="P5" s="728" t="s">
        <v>292</v>
      </c>
      <c r="Q5" s="729" t="s">
        <v>293</v>
      </c>
      <c r="R5" s="730"/>
      <c r="S5" s="715" t="s">
        <v>304</v>
      </c>
      <c r="T5" s="716"/>
      <c r="U5" s="716"/>
      <c r="V5" s="716"/>
      <c r="W5" s="729" t="s">
        <v>307</v>
      </c>
      <c r="X5" s="731"/>
      <c r="Y5" s="731"/>
    </row>
    <row r="6" spans="1:25" ht="30" customHeight="1">
      <c r="A6" s="705"/>
      <c r="B6" s="705"/>
      <c r="C6" s="706"/>
      <c r="D6" s="141" t="s">
        <v>281</v>
      </c>
      <c r="E6" s="141" t="s">
        <v>282</v>
      </c>
      <c r="F6" s="141" t="s">
        <v>283</v>
      </c>
      <c r="G6" s="141" t="s">
        <v>284</v>
      </c>
      <c r="H6" s="141" t="s">
        <v>281</v>
      </c>
      <c r="I6" s="141" t="s">
        <v>282</v>
      </c>
      <c r="J6" s="141" t="s">
        <v>283</v>
      </c>
      <c r="K6" s="142" t="s">
        <v>284</v>
      </c>
      <c r="M6" s="705"/>
      <c r="N6" s="705"/>
      <c r="O6" s="706"/>
      <c r="P6" s="721"/>
      <c r="Q6" s="158" t="s">
        <v>294</v>
      </c>
      <c r="R6" s="375" t="s">
        <v>629</v>
      </c>
      <c r="S6" s="167" t="s">
        <v>294</v>
      </c>
      <c r="T6" s="377" t="s">
        <v>630</v>
      </c>
      <c r="U6" s="376" t="s">
        <v>305</v>
      </c>
      <c r="V6" s="377" t="s">
        <v>631</v>
      </c>
      <c r="W6" s="167" t="s">
        <v>294</v>
      </c>
      <c r="X6" s="713" t="s">
        <v>306</v>
      </c>
      <c r="Y6" s="725"/>
    </row>
    <row r="7" spans="2:17" ht="19.5" customHeight="1">
      <c r="B7" s="143"/>
      <c r="C7" s="144"/>
      <c r="D7" s="145"/>
      <c r="E7" s="145"/>
      <c r="F7" s="145"/>
      <c r="G7" s="145"/>
      <c r="H7" s="146"/>
      <c r="I7" s="145"/>
      <c r="J7" s="145"/>
      <c r="K7" s="145"/>
      <c r="M7" s="717" t="s">
        <v>285</v>
      </c>
      <c r="O7" s="147"/>
      <c r="P7" s="161"/>
      <c r="Q7" s="161"/>
    </row>
    <row r="8" spans="2:25" ht="19.5" customHeight="1">
      <c r="B8" s="143"/>
      <c r="C8" s="148" t="s">
        <v>286</v>
      </c>
      <c r="D8" s="145">
        <v>-0.4</v>
      </c>
      <c r="E8" s="145">
        <v>-0.2</v>
      </c>
      <c r="F8" s="145">
        <v>0.3</v>
      </c>
      <c r="G8" s="145">
        <v>-0.4</v>
      </c>
      <c r="H8" s="149">
        <v>-1.6</v>
      </c>
      <c r="I8" s="145">
        <v>0.3</v>
      </c>
      <c r="J8" s="145">
        <v>1.2</v>
      </c>
      <c r="K8" s="149">
        <v>-0.6</v>
      </c>
      <c r="M8" s="718"/>
      <c r="N8" s="724" t="s">
        <v>279</v>
      </c>
      <c r="O8" s="378" t="s">
        <v>632</v>
      </c>
      <c r="P8" s="161">
        <v>1311</v>
      </c>
      <c r="Q8" s="181" t="s">
        <v>366</v>
      </c>
      <c r="R8" s="181" t="s">
        <v>366</v>
      </c>
      <c r="S8" s="181" t="s">
        <v>366</v>
      </c>
      <c r="T8" s="181" t="s">
        <v>366</v>
      </c>
      <c r="U8" s="181" t="s">
        <v>366</v>
      </c>
      <c r="V8" s="181" t="s">
        <v>366</v>
      </c>
      <c r="W8" s="379">
        <v>822</v>
      </c>
      <c r="X8" s="726">
        <v>42</v>
      </c>
      <c r="Y8" s="726"/>
    </row>
    <row r="9" spans="2:25" ht="19.5" customHeight="1">
      <c r="B9" s="143"/>
      <c r="C9" s="144">
        <v>7</v>
      </c>
      <c r="D9" s="145">
        <v>-1.4</v>
      </c>
      <c r="E9" s="145">
        <v>-0.9</v>
      </c>
      <c r="F9" s="145">
        <v>0.5</v>
      </c>
      <c r="G9" s="145">
        <v>-0.2</v>
      </c>
      <c r="H9" s="149">
        <v>0.7</v>
      </c>
      <c r="I9" s="145">
        <v>0.8</v>
      </c>
      <c r="J9" s="145">
        <v>2.4</v>
      </c>
      <c r="K9" s="145">
        <v>0.4</v>
      </c>
      <c r="M9" s="718"/>
      <c r="N9" s="724"/>
      <c r="O9" s="150" t="s">
        <v>287</v>
      </c>
      <c r="P9" s="161"/>
      <c r="Q9" s="161"/>
      <c r="R9" s="181" t="s">
        <v>366</v>
      </c>
      <c r="T9" s="181" t="s">
        <v>366</v>
      </c>
      <c r="U9" s="181" t="s">
        <v>366</v>
      </c>
      <c r="V9" s="181" t="s">
        <v>366</v>
      </c>
      <c r="X9" s="170" t="s">
        <v>367</v>
      </c>
      <c r="Y9" s="380">
        <f>X8/W8*100</f>
        <v>5.109489051094891</v>
      </c>
    </row>
    <row r="10" spans="1:22" ht="19.5" customHeight="1">
      <c r="A10" s="707" t="s">
        <v>594</v>
      </c>
      <c r="B10" s="708"/>
      <c r="C10" s="144">
        <v>8</v>
      </c>
      <c r="D10" s="145">
        <v>1.4</v>
      </c>
      <c r="E10" s="145">
        <v>1</v>
      </c>
      <c r="F10" s="145">
        <v>0.8</v>
      </c>
      <c r="G10" s="145">
        <v>1.2</v>
      </c>
      <c r="H10" s="149">
        <v>-1.5</v>
      </c>
      <c r="I10" s="178">
        <v>0</v>
      </c>
      <c r="J10" s="145">
        <v>1.5</v>
      </c>
      <c r="K10" s="149">
        <v>-0.6</v>
      </c>
      <c r="M10" s="718"/>
      <c r="O10" s="150"/>
      <c r="P10" s="161"/>
      <c r="Q10" s="161"/>
      <c r="T10" s="140"/>
      <c r="U10" s="140"/>
      <c r="V10" s="140"/>
    </row>
    <row r="11" spans="1:25" ht="19.5" customHeight="1">
      <c r="A11" s="708"/>
      <c r="B11" s="708"/>
      <c r="C11" s="144">
        <v>9</v>
      </c>
      <c r="D11" s="145">
        <v>0.1</v>
      </c>
      <c r="E11" s="145">
        <v>0.5</v>
      </c>
      <c r="F11" s="145">
        <v>0.8</v>
      </c>
      <c r="G11" s="145">
        <v>-0.6</v>
      </c>
      <c r="H11" s="149">
        <v>-0.6</v>
      </c>
      <c r="I11" s="178">
        <v>0</v>
      </c>
      <c r="J11" s="145">
        <v>0.4</v>
      </c>
      <c r="K11" s="145">
        <v>0.5</v>
      </c>
      <c r="M11" s="718"/>
      <c r="N11" s="724" t="s">
        <v>280</v>
      </c>
      <c r="O11" s="378" t="s">
        <v>632</v>
      </c>
      <c r="P11" s="161">
        <v>1311</v>
      </c>
      <c r="Q11" s="181" t="s">
        <v>366</v>
      </c>
      <c r="R11" s="181" t="s">
        <v>366</v>
      </c>
      <c r="S11" s="181" t="s">
        <v>366</v>
      </c>
      <c r="T11" s="181" t="s">
        <v>366</v>
      </c>
      <c r="U11" s="181" t="s">
        <v>366</v>
      </c>
      <c r="V11" s="181" t="s">
        <v>366</v>
      </c>
      <c r="W11" s="379">
        <v>844</v>
      </c>
      <c r="X11" s="726">
        <v>32</v>
      </c>
      <c r="Y11" s="726"/>
    </row>
    <row r="12" spans="2:25" ht="19.5" customHeight="1">
      <c r="B12" s="143"/>
      <c r="C12" s="144">
        <v>10</v>
      </c>
      <c r="D12" s="145">
        <v>-2</v>
      </c>
      <c r="E12" s="145">
        <v>-0.7</v>
      </c>
      <c r="F12" s="145">
        <v>0.3</v>
      </c>
      <c r="G12" s="145">
        <v>-0.5</v>
      </c>
      <c r="H12" s="149">
        <v>-1.5</v>
      </c>
      <c r="I12" s="145">
        <v>-0.4</v>
      </c>
      <c r="J12" s="145">
        <v>0.2</v>
      </c>
      <c r="K12" s="149">
        <v>-0.6</v>
      </c>
      <c r="M12" s="718"/>
      <c r="N12" s="724"/>
      <c r="O12" s="150" t="s">
        <v>287</v>
      </c>
      <c r="P12" s="161"/>
      <c r="Q12" s="161"/>
      <c r="R12" s="181" t="s">
        <v>366</v>
      </c>
      <c r="T12" s="181" t="s">
        <v>366</v>
      </c>
      <c r="U12" s="181" t="s">
        <v>366</v>
      </c>
      <c r="V12" s="181" t="s">
        <v>366</v>
      </c>
      <c r="X12" s="170" t="s">
        <v>367</v>
      </c>
      <c r="Y12" s="380">
        <f>X11/W11*100</f>
        <v>3.7914691943127963</v>
      </c>
    </row>
    <row r="13" spans="2:17" ht="19.5" customHeight="1">
      <c r="B13" s="143"/>
      <c r="C13" s="144">
        <v>11</v>
      </c>
      <c r="D13" s="145">
        <v>-1.9</v>
      </c>
      <c r="E13" s="145">
        <v>-0.2</v>
      </c>
      <c r="F13" s="145">
        <v>-0.1</v>
      </c>
      <c r="G13" s="145">
        <v>-0.1</v>
      </c>
      <c r="H13" s="149">
        <v>-0.6</v>
      </c>
      <c r="I13" s="149">
        <v>-0.6</v>
      </c>
      <c r="J13" s="145">
        <v>0.3</v>
      </c>
      <c r="K13" s="145">
        <v>-0.3</v>
      </c>
      <c r="M13" s="719"/>
      <c r="N13" s="151"/>
      <c r="O13" s="152"/>
      <c r="P13" s="161"/>
      <c r="Q13" s="161"/>
    </row>
    <row r="14" spans="2:17" ht="19.5" customHeight="1">
      <c r="B14" s="143"/>
      <c r="C14" s="144"/>
      <c r="D14" s="145"/>
      <c r="E14" s="145"/>
      <c r="F14" s="145"/>
      <c r="G14" s="145"/>
      <c r="H14" s="149"/>
      <c r="I14" s="145"/>
      <c r="J14" s="145"/>
      <c r="K14" s="145"/>
      <c r="M14" s="717" t="s">
        <v>288</v>
      </c>
      <c r="O14" s="147"/>
      <c r="P14" s="161"/>
      <c r="Q14" s="161"/>
    </row>
    <row r="15" spans="2:25" ht="19.5" customHeight="1">
      <c r="B15" s="143"/>
      <c r="C15" s="144">
        <v>12</v>
      </c>
      <c r="D15" s="145">
        <v>-4.6</v>
      </c>
      <c r="E15" s="145">
        <v>-2.9</v>
      </c>
      <c r="F15" s="145">
        <v>-1.7</v>
      </c>
      <c r="G15" s="145">
        <v>-2.2</v>
      </c>
      <c r="H15" s="145">
        <v>-0.1</v>
      </c>
      <c r="I15" s="178">
        <v>0</v>
      </c>
      <c r="J15" s="145">
        <v>-0.7</v>
      </c>
      <c r="K15" s="145">
        <v>-0.5</v>
      </c>
      <c r="M15" s="718"/>
      <c r="N15" s="724" t="s">
        <v>279</v>
      </c>
      <c r="O15" s="150" t="s">
        <v>289</v>
      </c>
      <c r="P15" s="372">
        <v>2151</v>
      </c>
      <c r="Q15" s="372">
        <v>2102</v>
      </c>
      <c r="R15" s="372">
        <v>2</v>
      </c>
      <c r="S15" s="372">
        <f>SUM(T15:V15)</f>
        <v>2067</v>
      </c>
      <c r="T15" s="372">
        <v>961</v>
      </c>
      <c r="U15" s="372">
        <v>751</v>
      </c>
      <c r="V15" s="372">
        <v>355</v>
      </c>
      <c r="W15" s="372">
        <v>2109</v>
      </c>
      <c r="X15" s="727">
        <v>190</v>
      </c>
      <c r="Y15" s="727"/>
    </row>
    <row r="16" spans="1:25" ht="19.5" customHeight="1">
      <c r="A16" s="707" t="s">
        <v>593</v>
      </c>
      <c r="B16" s="708"/>
      <c r="C16" s="144">
        <v>13</v>
      </c>
      <c r="D16" s="178">
        <v>0</v>
      </c>
      <c r="E16" s="145">
        <v>-1</v>
      </c>
      <c r="F16" s="145">
        <v>0.4</v>
      </c>
      <c r="G16" s="145">
        <v>-0.5</v>
      </c>
      <c r="H16" s="145">
        <v>-0.1</v>
      </c>
      <c r="I16" s="145">
        <v>0.7</v>
      </c>
      <c r="J16" s="178">
        <v>0</v>
      </c>
      <c r="K16" s="178">
        <v>0</v>
      </c>
      <c r="M16" s="718"/>
      <c r="N16" s="724"/>
      <c r="O16" s="153">
        <v>7</v>
      </c>
      <c r="P16" s="372">
        <v>2096</v>
      </c>
      <c r="Q16" s="381" t="s">
        <v>366</v>
      </c>
      <c r="R16" s="381" t="s">
        <v>366</v>
      </c>
      <c r="S16" s="381" t="s">
        <v>368</v>
      </c>
      <c r="T16" s="381" t="s">
        <v>366</v>
      </c>
      <c r="U16" s="381" t="s">
        <v>366</v>
      </c>
      <c r="V16" s="381" t="s">
        <v>366</v>
      </c>
      <c r="W16" s="372">
        <v>2059</v>
      </c>
      <c r="X16" s="727">
        <v>145</v>
      </c>
      <c r="Y16" s="727"/>
    </row>
    <row r="17" spans="2:25" ht="19.5" customHeight="1">
      <c r="B17" s="143"/>
      <c r="C17" s="144">
        <v>14</v>
      </c>
      <c r="D17" s="145">
        <v>0.6</v>
      </c>
      <c r="E17" s="145">
        <v>1.9</v>
      </c>
      <c r="F17" s="145">
        <v>1.8</v>
      </c>
      <c r="G17" s="145">
        <v>0.4</v>
      </c>
      <c r="H17" s="149">
        <v>-2.4</v>
      </c>
      <c r="I17" s="145">
        <v>-0.5</v>
      </c>
      <c r="J17" s="145">
        <v>-0.1</v>
      </c>
      <c r="K17" s="145">
        <v>-1.1</v>
      </c>
      <c r="M17" s="718"/>
      <c r="N17" s="724"/>
      <c r="O17" s="153">
        <v>8</v>
      </c>
      <c r="P17" s="372">
        <v>2164</v>
      </c>
      <c r="Q17" s="381" t="s">
        <v>366</v>
      </c>
      <c r="R17" s="381" t="s">
        <v>366</v>
      </c>
      <c r="S17" s="381" t="s">
        <v>368</v>
      </c>
      <c r="T17" s="381" t="s">
        <v>366</v>
      </c>
      <c r="U17" s="381" t="s">
        <v>366</v>
      </c>
      <c r="V17" s="381" t="s">
        <v>366</v>
      </c>
      <c r="W17" s="372">
        <v>2129</v>
      </c>
      <c r="X17" s="727">
        <v>167</v>
      </c>
      <c r="Y17" s="727"/>
    </row>
    <row r="18" spans="1:25" ht="19.5" customHeight="1">
      <c r="A18" s="151"/>
      <c r="B18" s="154"/>
      <c r="C18" s="155"/>
      <c r="D18" s="156"/>
      <c r="E18" s="157"/>
      <c r="F18" s="157"/>
      <c r="G18" s="157"/>
      <c r="H18" s="157"/>
      <c r="I18" s="157"/>
      <c r="J18" s="157"/>
      <c r="K18" s="157"/>
      <c r="M18" s="718"/>
      <c r="N18" s="724"/>
      <c r="O18" s="153">
        <v>9</v>
      </c>
      <c r="P18" s="372">
        <v>1755</v>
      </c>
      <c r="Q18" s="381" t="s">
        <v>366</v>
      </c>
      <c r="R18" s="381" t="s">
        <v>366</v>
      </c>
      <c r="S18" s="381" t="s">
        <v>368</v>
      </c>
      <c r="T18" s="381" t="s">
        <v>366</v>
      </c>
      <c r="U18" s="381" t="s">
        <v>366</v>
      </c>
      <c r="V18" s="381" t="s">
        <v>366</v>
      </c>
      <c r="W18" s="372">
        <v>1718</v>
      </c>
      <c r="X18" s="727">
        <v>122</v>
      </c>
      <c r="Y18" s="727"/>
    </row>
    <row r="19" spans="1:25" ht="19.5" customHeight="1">
      <c r="A19" s="143" t="s">
        <v>290</v>
      </c>
      <c r="B19" s="143"/>
      <c r="C19" s="143"/>
      <c r="M19" s="718"/>
      <c r="N19" s="724"/>
      <c r="O19" s="153">
        <v>10</v>
      </c>
      <c r="P19" s="372">
        <v>1877</v>
      </c>
      <c r="Q19" s="381" t="s">
        <v>366</v>
      </c>
      <c r="R19" s="381" t="s">
        <v>366</v>
      </c>
      <c r="S19" s="381" t="s">
        <v>368</v>
      </c>
      <c r="T19" s="381" t="s">
        <v>366</v>
      </c>
      <c r="U19" s="381" t="s">
        <v>366</v>
      </c>
      <c r="V19" s="381" t="s">
        <v>366</v>
      </c>
      <c r="W19" s="372">
        <v>1840</v>
      </c>
      <c r="X19" s="727">
        <v>89</v>
      </c>
      <c r="Y19" s="727"/>
    </row>
    <row r="20" spans="13:25" ht="19.5" customHeight="1">
      <c r="M20" s="718"/>
      <c r="N20" s="724"/>
      <c r="O20" s="153">
        <v>11</v>
      </c>
      <c r="P20" s="372">
        <v>1989</v>
      </c>
      <c r="Q20" s="381" t="s">
        <v>366</v>
      </c>
      <c r="R20" s="381" t="s">
        <v>366</v>
      </c>
      <c r="S20" s="381" t="s">
        <v>368</v>
      </c>
      <c r="T20" s="381" t="s">
        <v>366</v>
      </c>
      <c r="U20" s="381" t="s">
        <v>366</v>
      </c>
      <c r="V20" s="381" t="s">
        <v>366</v>
      </c>
      <c r="W20" s="372">
        <v>1967</v>
      </c>
      <c r="X20" s="727">
        <v>65</v>
      </c>
      <c r="Y20" s="727"/>
    </row>
    <row r="21" spans="13:25" ht="19.5" customHeight="1">
      <c r="M21" s="718"/>
      <c r="N21" s="724"/>
      <c r="O21" s="153" t="s">
        <v>291</v>
      </c>
      <c r="P21" s="372">
        <f aca="true" t="shared" si="0" ref="P21:W21">SUM(P15:P20)</f>
        <v>12032</v>
      </c>
      <c r="Q21" s="372">
        <f t="shared" si="0"/>
        <v>2102</v>
      </c>
      <c r="R21" s="372">
        <f t="shared" si="0"/>
        <v>2</v>
      </c>
      <c r="S21" s="372">
        <f t="shared" si="0"/>
        <v>2067</v>
      </c>
      <c r="T21" s="372">
        <f t="shared" si="0"/>
        <v>961</v>
      </c>
      <c r="U21" s="372">
        <f t="shared" si="0"/>
        <v>751</v>
      </c>
      <c r="V21" s="372">
        <f t="shared" si="0"/>
        <v>355</v>
      </c>
      <c r="W21" s="372">
        <f t="shared" si="0"/>
        <v>11822</v>
      </c>
      <c r="X21" s="727">
        <v>778</v>
      </c>
      <c r="Y21" s="727"/>
    </row>
    <row r="22" spans="1:25" ht="19.5" customHeight="1">
      <c r="A22" s="707" t="s">
        <v>625</v>
      </c>
      <c r="B22" s="708"/>
      <c r="C22" s="708"/>
      <c r="D22" s="708"/>
      <c r="E22" s="708"/>
      <c r="F22" s="708"/>
      <c r="G22" s="708"/>
      <c r="H22" s="708"/>
      <c r="I22" s="708"/>
      <c r="J22" s="708"/>
      <c r="K22" s="708"/>
      <c r="M22" s="718"/>
      <c r="N22" s="724"/>
      <c r="O22" s="150" t="s">
        <v>287</v>
      </c>
      <c r="P22" s="161"/>
      <c r="Q22" s="161"/>
      <c r="R22" s="380">
        <f>R21/Q21*100</f>
        <v>0.09514747859181732</v>
      </c>
      <c r="S22" s="382"/>
      <c r="T22" s="380">
        <f>T21/$S21*100</f>
        <v>46.49250120948234</v>
      </c>
      <c r="U22" s="380">
        <f>U21/$S21*100</f>
        <v>36.33284954039671</v>
      </c>
      <c r="V22" s="380">
        <v>17.18</v>
      </c>
      <c r="W22" s="382"/>
      <c r="X22" s="383" t="s">
        <v>367</v>
      </c>
      <c r="Y22" s="380">
        <f>X21/W21*100</f>
        <v>6.58095076975131</v>
      </c>
    </row>
    <row r="23" spans="13:17" ht="19.5" customHeight="1" thickBot="1">
      <c r="M23" s="718"/>
      <c r="O23" s="150"/>
      <c r="P23" s="161"/>
      <c r="Q23" s="161"/>
    </row>
    <row r="24" spans="1:25" ht="19.5" customHeight="1">
      <c r="A24" s="702" t="s">
        <v>626</v>
      </c>
      <c r="B24" s="703"/>
      <c r="C24" s="704"/>
      <c r="D24" s="711" t="s">
        <v>279</v>
      </c>
      <c r="E24" s="712"/>
      <c r="F24" s="712"/>
      <c r="G24" s="712"/>
      <c r="H24" s="711" t="s">
        <v>280</v>
      </c>
      <c r="I24" s="712"/>
      <c r="J24" s="712"/>
      <c r="K24" s="712"/>
      <c r="M24" s="718"/>
      <c r="N24" s="724" t="s">
        <v>280</v>
      </c>
      <c r="O24" s="150" t="s">
        <v>289</v>
      </c>
      <c r="P24" s="372">
        <v>2112</v>
      </c>
      <c r="Q24" s="372">
        <v>1938</v>
      </c>
      <c r="R24" s="372">
        <v>1</v>
      </c>
      <c r="S24" s="372">
        <f>SUM(T24:V24)</f>
        <v>2034</v>
      </c>
      <c r="T24" s="372">
        <v>1057</v>
      </c>
      <c r="U24" s="372">
        <v>649</v>
      </c>
      <c r="V24" s="372">
        <v>328</v>
      </c>
      <c r="W24" s="372">
        <v>2058</v>
      </c>
      <c r="X24" s="727">
        <v>152</v>
      </c>
      <c r="Y24" s="727"/>
    </row>
    <row r="25" spans="1:25" ht="19.5" customHeight="1">
      <c r="A25" s="722"/>
      <c r="B25" s="722"/>
      <c r="C25" s="723"/>
      <c r="D25" s="720" t="s">
        <v>292</v>
      </c>
      <c r="E25" s="713" t="s">
        <v>293</v>
      </c>
      <c r="F25" s="714"/>
      <c r="G25" s="714"/>
      <c r="H25" s="720" t="s">
        <v>292</v>
      </c>
      <c r="I25" s="713" t="s">
        <v>293</v>
      </c>
      <c r="J25" s="714"/>
      <c r="K25" s="714"/>
      <c r="M25" s="718"/>
      <c r="N25" s="724"/>
      <c r="O25" s="153">
        <v>7</v>
      </c>
      <c r="P25" s="372">
        <v>2066</v>
      </c>
      <c r="Q25" s="381" t="s">
        <v>366</v>
      </c>
      <c r="R25" s="381" t="s">
        <v>366</v>
      </c>
      <c r="S25" s="381" t="s">
        <v>368</v>
      </c>
      <c r="T25" s="381" t="s">
        <v>366</v>
      </c>
      <c r="U25" s="381" t="s">
        <v>366</v>
      </c>
      <c r="V25" s="381" t="s">
        <v>366</v>
      </c>
      <c r="W25" s="372">
        <v>2024</v>
      </c>
      <c r="X25" s="727">
        <v>128</v>
      </c>
      <c r="Y25" s="727"/>
    </row>
    <row r="26" spans="1:25" ht="19.5" customHeight="1">
      <c r="A26" s="705"/>
      <c r="B26" s="705"/>
      <c r="C26" s="706"/>
      <c r="D26" s="721"/>
      <c r="E26" s="158" t="s">
        <v>294</v>
      </c>
      <c r="F26" s="713" t="s">
        <v>295</v>
      </c>
      <c r="G26" s="714"/>
      <c r="H26" s="721"/>
      <c r="I26" s="158" t="s">
        <v>294</v>
      </c>
      <c r="J26" s="713" t="s">
        <v>295</v>
      </c>
      <c r="K26" s="714"/>
      <c r="M26" s="718"/>
      <c r="N26" s="724"/>
      <c r="O26" s="153">
        <v>8</v>
      </c>
      <c r="P26" s="372">
        <v>2053</v>
      </c>
      <c r="Q26" s="381" t="s">
        <v>366</v>
      </c>
      <c r="R26" s="381" t="s">
        <v>366</v>
      </c>
      <c r="S26" s="381" t="s">
        <v>368</v>
      </c>
      <c r="T26" s="381" t="s">
        <v>366</v>
      </c>
      <c r="U26" s="381" t="s">
        <v>366</v>
      </c>
      <c r="V26" s="381" t="s">
        <v>366</v>
      </c>
      <c r="W26" s="372">
        <v>1998</v>
      </c>
      <c r="X26" s="727">
        <v>110</v>
      </c>
      <c r="Y26" s="727"/>
    </row>
    <row r="27" spans="1:25" ht="19.5" customHeight="1">
      <c r="A27" s="717" t="s">
        <v>296</v>
      </c>
      <c r="C27" s="159"/>
      <c r="M27" s="718"/>
      <c r="N27" s="724"/>
      <c r="O27" s="153">
        <v>9</v>
      </c>
      <c r="P27" s="372">
        <v>1658</v>
      </c>
      <c r="Q27" s="381" t="s">
        <v>366</v>
      </c>
      <c r="R27" s="381" t="s">
        <v>366</v>
      </c>
      <c r="S27" s="381" t="s">
        <v>368</v>
      </c>
      <c r="T27" s="381" t="s">
        <v>366</v>
      </c>
      <c r="U27" s="381" t="s">
        <v>366</v>
      </c>
      <c r="V27" s="381" t="s">
        <v>366</v>
      </c>
      <c r="W27" s="372">
        <v>1639</v>
      </c>
      <c r="X27" s="727">
        <v>56</v>
      </c>
      <c r="Y27" s="727"/>
    </row>
    <row r="28" spans="1:25" ht="19.5" customHeight="1">
      <c r="A28" s="718"/>
      <c r="C28" s="160" t="s">
        <v>297</v>
      </c>
      <c r="D28" s="372">
        <f>SUM(D34,D40)</f>
        <v>2292</v>
      </c>
      <c r="E28" s="372">
        <f>SUM(E34,E40)</f>
        <v>1920</v>
      </c>
      <c r="F28" s="371"/>
      <c r="G28" s="372">
        <f aca="true" t="shared" si="1" ref="G28:I31">SUM(G34,G40)</f>
        <v>1</v>
      </c>
      <c r="H28" s="372">
        <f t="shared" si="1"/>
        <v>3207</v>
      </c>
      <c r="I28" s="372">
        <f t="shared" si="1"/>
        <v>3191</v>
      </c>
      <c r="J28" s="371"/>
      <c r="K28" s="372">
        <f>SUM(K34,K40)</f>
        <v>1</v>
      </c>
      <c r="M28" s="718"/>
      <c r="N28" s="724"/>
      <c r="O28" s="153">
        <v>10</v>
      </c>
      <c r="P28" s="372">
        <v>1881</v>
      </c>
      <c r="Q28" s="381" t="s">
        <v>366</v>
      </c>
      <c r="R28" s="381" t="s">
        <v>366</v>
      </c>
      <c r="S28" s="381" t="s">
        <v>368</v>
      </c>
      <c r="T28" s="381" t="s">
        <v>366</v>
      </c>
      <c r="U28" s="381" t="s">
        <v>366</v>
      </c>
      <c r="V28" s="381" t="s">
        <v>366</v>
      </c>
      <c r="W28" s="372">
        <v>1852</v>
      </c>
      <c r="X28" s="727">
        <v>48</v>
      </c>
      <c r="Y28" s="727"/>
    </row>
    <row r="29" spans="1:25" ht="19.5" customHeight="1">
      <c r="A29" s="718"/>
      <c r="B29" s="140" t="s">
        <v>298</v>
      </c>
      <c r="C29" s="162">
        <v>16</v>
      </c>
      <c r="D29" s="372">
        <f aca="true" t="shared" si="2" ref="D29:E31">SUM(D35,D41)</f>
        <v>2104</v>
      </c>
      <c r="E29" s="372">
        <f t="shared" si="2"/>
        <v>1880</v>
      </c>
      <c r="F29" s="371"/>
      <c r="G29" s="319" t="s">
        <v>627</v>
      </c>
      <c r="H29" s="372">
        <f t="shared" si="1"/>
        <v>3090</v>
      </c>
      <c r="I29" s="372">
        <f t="shared" si="1"/>
        <v>3057</v>
      </c>
      <c r="J29" s="371"/>
      <c r="K29" s="372">
        <f>SUM(K35,K41)</f>
        <v>1</v>
      </c>
      <c r="M29" s="718"/>
      <c r="N29" s="724"/>
      <c r="O29" s="153">
        <v>11</v>
      </c>
      <c r="P29" s="372">
        <v>1881</v>
      </c>
      <c r="Q29" s="381" t="s">
        <v>366</v>
      </c>
      <c r="R29" s="381" t="s">
        <v>366</v>
      </c>
      <c r="S29" s="381" t="s">
        <v>368</v>
      </c>
      <c r="T29" s="381" t="s">
        <v>366</v>
      </c>
      <c r="U29" s="381" t="s">
        <v>366</v>
      </c>
      <c r="V29" s="381" t="s">
        <v>366</v>
      </c>
      <c r="W29" s="372">
        <v>1860</v>
      </c>
      <c r="X29" s="727">
        <v>42</v>
      </c>
      <c r="Y29" s="727"/>
    </row>
    <row r="30" spans="1:25" ht="19.5" customHeight="1">
      <c r="A30" s="718"/>
      <c r="C30" s="162">
        <v>17</v>
      </c>
      <c r="D30" s="372">
        <f t="shared" si="2"/>
        <v>2174</v>
      </c>
      <c r="E30" s="372">
        <f t="shared" si="2"/>
        <v>1890</v>
      </c>
      <c r="F30" s="371"/>
      <c r="G30" s="319" t="s">
        <v>627</v>
      </c>
      <c r="H30" s="372">
        <f t="shared" si="1"/>
        <v>3347</v>
      </c>
      <c r="I30" s="372">
        <f t="shared" si="1"/>
        <v>3316</v>
      </c>
      <c r="J30" s="371"/>
      <c r="K30" s="319" t="s">
        <v>627</v>
      </c>
      <c r="M30" s="718"/>
      <c r="N30" s="724"/>
      <c r="O30" s="153" t="s">
        <v>291</v>
      </c>
      <c r="P30" s="372">
        <f aca="true" t="shared" si="3" ref="P30:W30">SUM(P24:P29)</f>
        <v>11651</v>
      </c>
      <c r="Q30" s="372">
        <f t="shared" si="3"/>
        <v>1938</v>
      </c>
      <c r="R30" s="372">
        <f t="shared" si="3"/>
        <v>1</v>
      </c>
      <c r="S30" s="372">
        <f t="shared" si="3"/>
        <v>2034</v>
      </c>
      <c r="T30" s="372">
        <f t="shared" si="3"/>
        <v>1057</v>
      </c>
      <c r="U30" s="372">
        <f t="shared" si="3"/>
        <v>649</v>
      </c>
      <c r="V30" s="372">
        <f t="shared" si="3"/>
        <v>328</v>
      </c>
      <c r="W30" s="372">
        <f t="shared" si="3"/>
        <v>11431</v>
      </c>
      <c r="X30" s="727">
        <f>SUM(X24:Y29)</f>
        <v>536</v>
      </c>
      <c r="Y30" s="727"/>
    </row>
    <row r="31" spans="1:25" ht="19.5" customHeight="1">
      <c r="A31" s="718"/>
      <c r="B31" s="140" t="s">
        <v>299</v>
      </c>
      <c r="C31" s="162" t="s">
        <v>291</v>
      </c>
      <c r="D31" s="372">
        <f t="shared" si="2"/>
        <v>6570</v>
      </c>
      <c r="E31" s="372">
        <f t="shared" si="2"/>
        <v>5690</v>
      </c>
      <c r="F31" s="371"/>
      <c r="G31" s="372">
        <f t="shared" si="1"/>
        <v>1</v>
      </c>
      <c r="H31" s="372">
        <f t="shared" si="1"/>
        <v>9644</v>
      </c>
      <c r="I31" s="372">
        <f t="shared" si="1"/>
        <v>9564</v>
      </c>
      <c r="J31" s="371"/>
      <c r="K31" s="372">
        <f>SUM(K37,K43)</f>
        <v>2</v>
      </c>
      <c r="M31" s="718"/>
      <c r="N31" s="724"/>
      <c r="O31" s="150" t="s">
        <v>287</v>
      </c>
      <c r="P31" s="161"/>
      <c r="Q31" s="161"/>
      <c r="R31" s="380">
        <f>R30/Q30*100</f>
        <v>0.05159958720330237</v>
      </c>
      <c r="S31" s="382"/>
      <c r="T31" s="380">
        <f>T30/$S30*100</f>
        <v>51.96656833824975</v>
      </c>
      <c r="U31" s="380">
        <f>U30/$S30*100</f>
        <v>31.90757128810226</v>
      </c>
      <c r="V31" s="380">
        <v>16.12</v>
      </c>
      <c r="W31" s="382"/>
      <c r="X31" s="383" t="s">
        <v>367</v>
      </c>
      <c r="Y31" s="380">
        <f>X30/W30*100</f>
        <v>4.689003586737818</v>
      </c>
    </row>
    <row r="32" spans="1:17" ht="19.5" customHeight="1">
      <c r="A32" s="718"/>
      <c r="B32" s="709" t="s">
        <v>287</v>
      </c>
      <c r="C32" s="710"/>
      <c r="D32" s="371"/>
      <c r="E32" s="371"/>
      <c r="F32" s="371"/>
      <c r="G32" s="373">
        <f>G31/E31*100</f>
        <v>0.01757469244288225</v>
      </c>
      <c r="H32" s="371"/>
      <c r="I32" s="371"/>
      <c r="J32" s="371"/>
      <c r="K32" s="373">
        <f>K31/I31*100</f>
        <v>0.020911752404851526</v>
      </c>
      <c r="M32" s="719"/>
      <c r="N32" s="151"/>
      <c r="O32" s="152"/>
      <c r="P32" s="161"/>
      <c r="Q32" s="161"/>
    </row>
    <row r="33" spans="1:17" ht="19.5" customHeight="1">
      <c r="A33" s="718"/>
      <c r="C33" s="159"/>
      <c r="D33" s="371"/>
      <c r="E33" s="371"/>
      <c r="F33" s="371"/>
      <c r="G33" s="371"/>
      <c r="H33" s="371"/>
      <c r="I33" s="371"/>
      <c r="J33" s="371"/>
      <c r="K33" s="371"/>
      <c r="M33" s="717" t="s">
        <v>300</v>
      </c>
      <c r="O33" s="147"/>
      <c r="P33" s="161"/>
      <c r="Q33" s="161"/>
    </row>
    <row r="34" spans="1:25" ht="19.5" customHeight="1">
      <c r="A34" s="718"/>
      <c r="C34" s="160" t="s">
        <v>297</v>
      </c>
      <c r="D34" s="372">
        <v>2272</v>
      </c>
      <c r="E34" s="372">
        <v>1900</v>
      </c>
      <c r="F34" s="371"/>
      <c r="G34" s="372">
        <v>1</v>
      </c>
      <c r="H34" s="372">
        <v>3189</v>
      </c>
      <c r="I34" s="372">
        <v>3173</v>
      </c>
      <c r="J34" s="371"/>
      <c r="K34" s="372">
        <v>1</v>
      </c>
      <c r="M34" s="718"/>
      <c r="N34" s="724" t="s">
        <v>279</v>
      </c>
      <c r="O34" s="153" t="s">
        <v>301</v>
      </c>
      <c r="P34" s="372">
        <v>2260</v>
      </c>
      <c r="Q34" s="381" t="s">
        <v>366</v>
      </c>
      <c r="R34" s="381" t="s">
        <v>366</v>
      </c>
      <c r="S34" s="381" t="s">
        <v>368</v>
      </c>
      <c r="T34" s="381" t="s">
        <v>366</v>
      </c>
      <c r="U34" s="381" t="s">
        <v>366</v>
      </c>
      <c r="V34" s="381" t="s">
        <v>366</v>
      </c>
      <c r="W34" s="381" t="s">
        <v>368</v>
      </c>
      <c r="X34" s="732" t="s">
        <v>368</v>
      </c>
      <c r="Y34" s="732"/>
    </row>
    <row r="35" spans="1:25" ht="19.5" customHeight="1">
      <c r="A35" s="718"/>
      <c r="C35" s="162">
        <v>16</v>
      </c>
      <c r="D35" s="372">
        <v>2091</v>
      </c>
      <c r="E35" s="372">
        <v>1867</v>
      </c>
      <c r="F35" s="371"/>
      <c r="G35" s="319" t="s">
        <v>627</v>
      </c>
      <c r="H35" s="372">
        <v>3077</v>
      </c>
      <c r="I35" s="372">
        <v>3045</v>
      </c>
      <c r="J35" s="371"/>
      <c r="K35" s="372">
        <v>1</v>
      </c>
      <c r="M35" s="718"/>
      <c r="N35" s="724"/>
      <c r="O35" s="153">
        <v>13</v>
      </c>
      <c r="P35" s="372">
        <v>2208</v>
      </c>
      <c r="Q35" s="372">
        <v>2138</v>
      </c>
      <c r="R35" s="384" t="s">
        <v>627</v>
      </c>
      <c r="S35" s="372">
        <f>SUM(T35:V35)</f>
        <v>2145</v>
      </c>
      <c r="T35" s="372">
        <v>1945</v>
      </c>
      <c r="U35" s="372">
        <v>165</v>
      </c>
      <c r="V35" s="372">
        <v>35</v>
      </c>
      <c r="W35" s="381" t="s">
        <v>368</v>
      </c>
      <c r="X35" s="732" t="s">
        <v>368</v>
      </c>
      <c r="Y35" s="732"/>
    </row>
    <row r="36" spans="1:25" ht="19.5" customHeight="1">
      <c r="A36" s="718"/>
      <c r="B36" s="140" t="s">
        <v>302</v>
      </c>
      <c r="C36" s="162">
        <v>17</v>
      </c>
      <c r="D36" s="372">
        <v>2148</v>
      </c>
      <c r="E36" s="372">
        <v>1868</v>
      </c>
      <c r="F36" s="371"/>
      <c r="G36" s="319" t="s">
        <v>627</v>
      </c>
      <c r="H36" s="372">
        <v>3340</v>
      </c>
      <c r="I36" s="372">
        <v>3309</v>
      </c>
      <c r="J36" s="371"/>
      <c r="K36" s="319" t="s">
        <v>627</v>
      </c>
      <c r="M36" s="718"/>
      <c r="N36" s="724"/>
      <c r="O36" s="153">
        <v>14</v>
      </c>
      <c r="P36" s="372">
        <v>2188</v>
      </c>
      <c r="Q36" s="381" t="s">
        <v>366</v>
      </c>
      <c r="R36" s="381" t="s">
        <v>366</v>
      </c>
      <c r="S36" s="381" t="s">
        <v>368</v>
      </c>
      <c r="T36" s="381" t="s">
        <v>366</v>
      </c>
      <c r="U36" s="381" t="s">
        <v>366</v>
      </c>
      <c r="V36" s="381" t="s">
        <v>366</v>
      </c>
      <c r="W36" s="381" t="s">
        <v>368</v>
      </c>
      <c r="X36" s="732" t="s">
        <v>368</v>
      </c>
      <c r="Y36" s="732"/>
    </row>
    <row r="37" spans="1:25" ht="19.5" customHeight="1">
      <c r="A37" s="718"/>
      <c r="C37" s="162" t="s">
        <v>291</v>
      </c>
      <c r="D37" s="372">
        <f>SUM(D34:D36)</f>
        <v>6511</v>
      </c>
      <c r="E37" s="372">
        <f>SUM(E34:E36)</f>
        <v>5635</v>
      </c>
      <c r="F37" s="371"/>
      <c r="G37" s="372">
        <f>SUM(G34:G36)</f>
        <v>1</v>
      </c>
      <c r="H37" s="372">
        <f>SUM(H34:H36)</f>
        <v>9606</v>
      </c>
      <c r="I37" s="372">
        <f>SUM(I34:I36)</f>
        <v>9527</v>
      </c>
      <c r="J37" s="371"/>
      <c r="K37" s="372">
        <f>SUM(K34:K36)</f>
        <v>2</v>
      </c>
      <c r="M37" s="718"/>
      <c r="N37" s="724"/>
      <c r="O37" s="153" t="s">
        <v>291</v>
      </c>
      <c r="P37" s="372">
        <f aca="true" t="shared" si="4" ref="P37:V37">SUM(P34:P36)</f>
        <v>6656</v>
      </c>
      <c r="Q37" s="372">
        <f t="shared" si="4"/>
        <v>2138</v>
      </c>
      <c r="R37" s="384" t="s">
        <v>627</v>
      </c>
      <c r="S37" s="372">
        <f t="shared" si="4"/>
        <v>2145</v>
      </c>
      <c r="T37" s="372">
        <f t="shared" si="4"/>
        <v>1945</v>
      </c>
      <c r="U37" s="372">
        <f t="shared" si="4"/>
        <v>165</v>
      </c>
      <c r="V37" s="372">
        <f t="shared" si="4"/>
        <v>35</v>
      </c>
      <c r="W37" s="381" t="s">
        <v>368</v>
      </c>
      <c r="X37" s="732" t="s">
        <v>368</v>
      </c>
      <c r="Y37" s="732"/>
    </row>
    <row r="38" spans="1:25" ht="19.5" customHeight="1">
      <c r="A38" s="718"/>
      <c r="B38" s="709" t="s">
        <v>287</v>
      </c>
      <c r="C38" s="710"/>
      <c r="D38" s="371"/>
      <c r="E38" s="371"/>
      <c r="F38" s="371"/>
      <c r="G38" s="373">
        <f>G37/E37*100</f>
        <v>0.01774622892635315</v>
      </c>
      <c r="H38" s="371"/>
      <c r="I38" s="371"/>
      <c r="J38" s="371"/>
      <c r="K38" s="373">
        <f>K37/I37*100</f>
        <v>0.02099296735593576</v>
      </c>
      <c r="M38" s="718"/>
      <c r="N38" s="724"/>
      <c r="O38" s="150" t="s">
        <v>287</v>
      </c>
      <c r="P38" s="179"/>
      <c r="Q38" s="179"/>
      <c r="R38" s="384" t="s">
        <v>627</v>
      </c>
      <c r="S38" s="179"/>
      <c r="T38" s="373">
        <f>T37/$S37*100</f>
        <v>90.67599067599068</v>
      </c>
      <c r="U38" s="373">
        <f>U37/$S37*100</f>
        <v>7.6923076923076925</v>
      </c>
      <c r="V38" s="373">
        <f>V37/$S37*100</f>
        <v>1.6317016317016315</v>
      </c>
      <c r="X38" s="733" t="s">
        <v>368</v>
      </c>
      <c r="Y38" s="733"/>
    </row>
    <row r="39" spans="1:22" ht="19.5" customHeight="1">
      <c r="A39" s="718"/>
      <c r="C39" s="159"/>
      <c r="D39" s="371"/>
      <c r="E39" s="371"/>
      <c r="F39" s="371"/>
      <c r="G39" s="371"/>
      <c r="H39" s="371"/>
      <c r="I39" s="371"/>
      <c r="J39" s="371"/>
      <c r="K39" s="371"/>
      <c r="M39" s="718"/>
      <c r="O39" s="150"/>
      <c r="P39" s="179"/>
      <c r="Q39" s="179"/>
      <c r="R39" s="180"/>
      <c r="S39" s="179"/>
      <c r="T39" s="179"/>
      <c r="U39" s="179"/>
      <c r="V39" s="179"/>
    </row>
    <row r="40" spans="1:25" ht="19.5" customHeight="1">
      <c r="A40" s="718"/>
      <c r="C40" s="160" t="s">
        <v>297</v>
      </c>
      <c r="D40" s="372">
        <v>20</v>
      </c>
      <c r="E40" s="372">
        <v>20</v>
      </c>
      <c r="F40" s="371"/>
      <c r="G40" s="319" t="s">
        <v>627</v>
      </c>
      <c r="H40" s="372">
        <v>18</v>
      </c>
      <c r="I40" s="372">
        <v>18</v>
      </c>
      <c r="J40" s="371"/>
      <c r="K40" s="319" t="s">
        <v>627</v>
      </c>
      <c r="M40" s="718"/>
      <c r="N40" s="724" t="s">
        <v>280</v>
      </c>
      <c r="O40" s="153" t="s">
        <v>301</v>
      </c>
      <c r="P40" s="372">
        <v>2150</v>
      </c>
      <c r="Q40" s="381" t="s">
        <v>366</v>
      </c>
      <c r="R40" s="381" t="s">
        <v>366</v>
      </c>
      <c r="S40" s="381" t="s">
        <v>368</v>
      </c>
      <c r="T40" s="381" t="s">
        <v>366</v>
      </c>
      <c r="U40" s="381" t="s">
        <v>366</v>
      </c>
      <c r="V40" s="381" t="s">
        <v>366</v>
      </c>
      <c r="W40" s="381" t="s">
        <v>368</v>
      </c>
      <c r="X40" s="732" t="s">
        <v>368</v>
      </c>
      <c r="Y40" s="732"/>
    </row>
    <row r="41" spans="1:25" ht="19.5" customHeight="1">
      <c r="A41" s="718"/>
      <c r="C41" s="162">
        <v>16</v>
      </c>
      <c r="D41" s="372">
        <v>13</v>
      </c>
      <c r="E41" s="372">
        <v>13</v>
      </c>
      <c r="F41" s="371"/>
      <c r="G41" s="319" t="s">
        <v>627</v>
      </c>
      <c r="H41" s="372">
        <v>13</v>
      </c>
      <c r="I41" s="372">
        <v>12</v>
      </c>
      <c r="J41" s="371"/>
      <c r="K41" s="319" t="s">
        <v>627</v>
      </c>
      <c r="M41" s="718"/>
      <c r="N41" s="724"/>
      <c r="O41" s="153">
        <v>13</v>
      </c>
      <c r="P41" s="372">
        <v>2089</v>
      </c>
      <c r="Q41" s="372">
        <v>1691</v>
      </c>
      <c r="R41" s="384" t="s">
        <v>627</v>
      </c>
      <c r="S41" s="372">
        <f>SUM(T41:V41)</f>
        <v>2049</v>
      </c>
      <c r="T41" s="372">
        <v>1781</v>
      </c>
      <c r="U41" s="372">
        <v>216</v>
      </c>
      <c r="V41" s="372">
        <v>52</v>
      </c>
      <c r="W41" s="381" t="s">
        <v>368</v>
      </c>
      <c r="X41" s="732" t="s">
        <v>368</v>
      </c>
      <c r="Y41" s="732"/>
    </row>
    <row r="42" spans="1:25" ht="19.5" customHeight="1">
      <c r="A42" s="718"/>
      <c r="B42" s="140" t="s">
        <v>303</v>
      </c>
      <c r="C42" s="162">
        <v>17</v>
      </c>
      <c r="D42" s="372">
        <v>26</v>
      </c>
      <c r="E42" s="372">
        <v>22</v>
      </c>
      <c r="F42" s="371"/>
      <c r="G42" s="319" t="s">
        <v>627</v>
      </c>
      <c r="H42" s="372">
        <v>7</v>
      </c>
      <c r="I42" s="372">
        <v>7</v>
      </c>
      <c r="J42" s="371"/>
      <c r="K42" s="319" t="s">
        <v>627</v>
      </c>
      <c r="M42" s="718"/>
      <c r="N42" s="724"/>
      <c r="O42" s="153">
        <v>14</v>
      </c>
      <c r="P42" s="372">
        <v>2081</v>
      </c>
      <c r="Q42" s="381" t="s">
        <v>366</v>
      </c>
      <c r="R42" s="381" t="s">
        <v>366</v>
      </c>
      <c r="S42" s="381" t="s">
        <v>368</v>
      </c>
      <c r="T42" s="381" t="s">
        <v>366</v>
      </c>
      <c r="U42" s="381" t="s">
        <v>366</v>
      </c>
      <c r="V42" s="381" t="s">
        <v>366</v>
      </c>
      <c r="W42" s="381" t="s">
        <v>368</v>
      </c>
      <c r="X42" s="732" t="s">
        <v>368</v>
      </c>
      <c r="Y42" s="732"/>
    </row>
    <row r="43" spans="1:25" ht="19.5" customHeight="1">
      <c r="A43" s="718"/>
      <c r="C43" s="162" t="s">
        <v>291</v>
      </c>
      <c r="D43" s="372">
        <f>SUM(D40:D42)</f>
        <v>59</v>
      </c>
      <c r="E43" s="372">
        <f>SUM(E40:E42)</f>
        <v>55</v>
      </c>
      <c r="F43" s="371"/>
      <c r="G43" s="319" t="s">
        <v>627</v>
      </c>
      <c r="H43" s="372">
        <f>SUM(H40:H42)</f>
        <v>38</v>
      </c>
      <c r="I43" s="372">
        <f>SUM(I40:I42)</f>
        <v>37</v>
      </c>
      <c r="J43" s="371"/>
      <c r="K43" s="319" t="s">
        <v>627</v>
      </c>
      <c r="M43" s="718"/>
      <c r="N43" s="724"/>
      <c r="O43" s="153" t="s">
        <v>291</v>
      </c>
      <c r="P43" s="372">
        <f aca="true" t="shared" si="5" ref="P43:V43">SUM(P40:P42)</f>
        <v>6320</v>
      </c>
      <c r="Q43" s="372">
        <f t="shared" si="5"/>
        <v>1691</v>
      </c>
      <c r="R43" s="384" t="s">
        <v>627</v>
      </c>
      <c r="S43" s="372">
        <f t="shared" si="5"/>
        <v>2049</v>
      </c>
      <c r="T43" s="372">
        <f t="shared" si="5"/>
        <v>1781</v>
      </c>
      <c r="U43" s="372">
        <f t="shared" si="5"/>
        <v>216</v>
      </c>
      <c r="V43" s="372">
        <f t="shared" si="5"/>
        <v>52</v>
      </c>
      <c r="W43" s="381" t="s">
        <v>368</v>
      </c>
      <c r="X43" s="732" t="s">
        <v>368</v>
      </c>
      <c r="Y43" s="732"/>
    </row>
    <row r="44" spans="1:25" ht="19.5" customHeight="1">
      <c r="A44" s="718"/>
      <c r="B44" s="709" t="s">
        <v>287</v>
      </c>
      <c r="C44" s="710"/>
      <c r="D44" s="371"/>
      <c r="E44" s="371"/>
      <c r="F44" s="371"/>
      <c r="G44" s="319" t="s">
        <v>627</v>
      </c>
      <c r="H44" s="371"/>
      <c r="I44" s="371"/>
      <c r="J44" s="371"/>
      <c r="K44" s="319" t="s">
        <v>627</v>
      </c>
      <c r="M44" s="718"/>
      <c r="N44" s="724"/>
      <c r="O44" s="150" t="s">
        <v>287</v>
      </c>
      <c r="P44" s="179"/>
      <c r="Q44" s="179"/>
      <c r="R44" s="384" t="s">
        <v>627</v>
      </c>
      <c r="S44" s="179"/>
      <c r="T44" s="380">
        <f>T43/$S43*100</f>
        <v>86.92044899951196</v>
      </c>
      <c r="U44" s="380">
        <f>U43/$S43*100</f>
        <v>10.54172767203514</v>
      </c>
      <c r="V44" s="380">
        <f>V43/$S43*100</f>
        <v>2.537823328452904</v>
      </c>
      <c r="W44" s="181" t="s">
        <v>368</v>
      </c>
      <c r="X44" s="733" t="s">
        <v>368</v>
      </c>
      <c r="Y44" s="733"/>
    </row>
    <row r="45" spans="1:25" ht="19.5" customHeight="1">
      <c r="A45" s="719"/>
      <c r="B45" s="151"/>
      <c r="C45" s="163"/>
      <c r="D45" s="164"/>
      <c r="E45" s="151"/>
      <c r="F45" s="151"/>
      <c r="G45" s="151"/>
      <c r="H45" s="151"/>
      <c r="I45" s="151"/>
      <c r="J45" s="151"/>
      <c r="K45" s="151"/>
      <c r="M45" s="719"/>
      <c r="N45" s="151"/>
      <c r="O45" s="152"/>
      <c r="P45" s="165"/>
      <c r="Q45" s="166"/>
      <c r="R45" s="151"/>
      <c r="S45" s="166"/>
      <c r="T45" s="166"/>
      <c r="U45" s="166"/>
      <c r="V45" s="166"/>
      <c r="W45" s="166"/>
      <c r="X45" s="151"/>
      <c r="Y45" s="151"/>
    </row>
    <row r="46" ht="19.5" customHeight="1">
      <c r="M46" s="374" t="s">
        <v>634</v>
      </c>
    </row>
    <row r="47" ht="19.5" customHeight="1">
      <c r="M47" s="374" t="s">
        <v>628</v>
      </c>
    </row>
    <row r="48" ht="19.5" customHeight="1">
      <c r="M48" s="140" t="s">
        <v>308</v>
      </c>
    </row>
  </sheetData>
  <sheetProtection/>
  <mergeCells count="62">
    <mergeCell ref="A3:K3"/>
    <mergeCell ref="A10:B11"/>
    <mergeCell ref="A16:B16"/>
    <mergeCell ref="A22:K22"/>
    <mergeCell ref="X41:Y41"/>
    <mergeCell ref="X42:Y42"/>
    <mergeCell ref="X26:Y26"/>
    <mergeCell ref="X27:Y27"/>
    <mergeCell ref="X28:Y28"/>
    <mergeCell ref="X29:Y29"/>
    <mergeCell ref="X43:Y43"/>
    <mergeCell ref="X44:Y44"/>
    <mergeCell ref="X37:Y37"/>
    <mergeCell ref="X38:Y38"/>
    <mergeCell ref="X40:Y40"/>
    <mergeCell ref="X30:Y30"/>
    <mergeCell ref="X34:Y34"/>
    <mergeCell ref="X35:Y35"/>
    <mergeCell ref="X36:Y36"/>
    <mergeCell ref="X20:Y20"/>
    <mergeCell ref="X21:Y21"/>
    <mergeCell ref="X24:Y24"/>
    <mergeCell ref="X25:Y25"/>
    <mergeCell ref="X16:Y16"/>
    <mergeCell ref="X17:Y17"/>
    <mergeCell ref="X18:Y18"/>
    <mergeCell ref="X19:Y19"/>
    <mergeCell ref="X6:Y6"/>
    <mergeCell ref="X8:Y8"/>
    <mergeCell ref="X11:Y11"/>
    <mergeCell ref="X15:Y15"/>
    <mergeCell ref="N34:N38"/>
    <mergeCell ref="N40:N44"/>
    <mergeCell ref="P5:P6"/>
    <mergeCell ref="Q5:R5"/>
    <mergeCell ref="M5:O6"/>
    <mergeCell ref="W5:Y5"/>
    <mergeCell ref="M33:M45"/>
    <mergeCell ref="M7:M13"/>
    <mergeCell ref="M14:M32"/>
    <mergeCell ref="N15:N22"/>
    <mergeCell ref="N24:N31"/>
    <mergeCell ref="N11:N12"/>
    <mergeCell ref="N8:N9"/>
    <mergeCell ref="B44:C44"/>
    <mergeCell ref="A27:A45"/>
    <mergeCell ref="D25:D26"/>
    <mergeCell ref="H25:H26"/>
    <mergeCell ref="E25:G25"/>
    <mergeCell ref="F26:G26"/>
    <mergeCell ref="A24:C26"/>
    <mergeCell ref="B32:C32"/>
    <mergeCell ref="A5:C6"/>
    <mergeCell ref="M3:Y3"/>
    <mergeCell ref="B38:C38"/>
    <mergeCell ref="D24:G24"/>
    <mergeCell ref="H24:K24"/>
    <mergeCell ref="I25:K25"/>
    <mergeCell ref="J26:K26"/>
    <mergeCell ref="S5:V5"/>
    <mergeCell ref="D5:G5"/>
    <mergeCell ref="H5:K5"/>
  </mergeCells>
  <printOptions horizontalCentered="1"/>
  <pageMargins left="0.5511811023622047" right="0.5511811023622047" top="0.5905511811023623" bottom="0.3937007874015748" header="0" footer="0"/>
  <pageSetup fitToHeight="1" fitToWidth="1" horizontalDpi="600" verticalDpi="600" orientation="landscape" paperSize="8"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57"/>
  <sheetViews>
    <sheetView zoomScalePageLayoutView="0" workbookViewId="0" topLeftCell="A34">
      <selection activeCell="A1" sqref="A1"/>
    </sheetView>
  </sheetViews>
  <sheetFormatPr defaultColWidth="8.796875" defaultRowHeight="23.25" customHeight="1"/>
  <cols>
    <col min="1" max="1" width="5.3984375" style="140" customWidth="1"/>
    <col min="2" max="2" width="5.5" style="140" customWidth="1"/>
    <col min="3" max="36" width="8.59765625" style="140" customWidth="1"/>
    <col min="37" max="16384" width="9" style="140" customWidth="1"/>
  </cols>
  <sheetData>
    <row r="1" spans="1:36" ht="23.25" customHeight="1">
      <c r="A1" s="139" t="s">
        <v>635</v>
      </c>
      <c r="AJ1" s="385" t="s">
        <v>309</v>
      </c>
    </row>
    <row r="3" spans="1:36" ht="23.25" customHeight="1">
      <c r="A3" s="707" t="s">
        <v>646</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row>
    <row r="5" spans="1:36" ht="23.25" customHeight="1">
      <c r="A5" s="763" t="s">
        <v>648</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row>
    <row r="7" ht="23.25" customHeight="1" thickBot="1">
      <c r="A7" s="140" t="s">
        <v>644</v>
      </c>
    </row>
    <row r="8" spans="1:36" ht="23.25" customHeight="1">
      <c r="A8" s="740" t="s">
        <v>642</v>
      </c>
      <c r="B8" s="741"/>
      <c r="C8" s="746" t="s">
        <v>310</v>
      </c>
      <c r="D8" s="746" t="s">
        <v>311</v>
      </c>
      <c r="E8" s="748" t="s">
        <v>641</v>
      </c>
      <c r="F8" s="737" t="s">
        <v>312</v>
      </c>
      <c r="G8" s="738"/>
      <c r="H8" s="738"/>
      <c r="I8" s="738"/>
      <c r="J8" s="738"/>
      <c r="K8" s="738"/>
      <c r="L8" s="738"/>
      <c r="M8" s="739"/>
      <c r="N8" s="758" t="s">
        <v>645</v>
      </c>
      <c r="O8" s="759"/>
      <c r="P8" s="759"/>
      <c r="Q8" s="759"/>
      <c r="R8" s="759"/>
      <c r="S8" s="759"/>
      <c r="T8" s="759"/>
      <c r="U8" s="759"/>
      <c r="V8" s="760"/>
      <c r="W8" s="729" t="s">
        <v>313</v>
      </c>
      <c r="X8" s="731"/>
      <c r="Y8" s="731"/>
      <c r="Z8" s="731"/>
      <c r="AA8" s="731"/>
      <c r="AB8" s="731"/>
      <c r="AC8" s="731"/>
      <c r="AD8" s="731"/>
      <c r="AE8" s="731"/>
      <c r="AF8" s="731"/>
      <c r="AG8" s="730"/>
      <c r="AH8" s="737" t="s">
        <v>314</v>
      </c>
      <c r="AI8" s="738"/>
      <c r="AJ8" s="738"/>
    </row>
    <row r="9" spans="1:36" ht="23.25" customHeight="1">
      <c r="A9" s="742"/>
      <c r="B9" s="743"/>
      <c r="C9" s="747"/>
      <c r="D9" s="747"/>
      <c r="E9" s="749"/>
      <c r="F9" s="736" t="s">
        <v>315</v>
      </c>
      <c r="G9" s="736" t="s">
        <v>316</v>
      </c>
      <c r="H9" s="736" t="s">
        <v>317</v>
      </c>
      <c r="I9" s="734" t="s">
        <v>318</v>
      </c>
      <c r="J9" s="736" t="s">
        <v>319</v>
      </c>
      <c r="K9" s="736" t="s">
        <v>320</v>
      </c>
      <c r="L9" s="736" t="s">
        <v>321</v>
      </c>
      <c r="M9" s="734" t="s">
        <v>322</v>
      </c>
      <c r="N9" s="736" t="s">
        <v>323</v>
      </c>
      <c r="O9" s="736" t="s">
        <v>324</v>
      </c>
      <c r="P9" s="734" t="s">
        <v>325</v>
      </c>
      <c r="Q9" s="753" t="s">
        <v>640</v>
      </c>
      <c r="R9" s="736" t="s">
        <v>326</v>
      </c>
      <c r="S9" s="762" t="s">
        <v>638</v>
      </c>
      <c r="T9" s="753" t="s">
        <v>639</v>
      </c>
      <c r="U9" s="736" t="s">
        <v>327</v>
      </c>
      <c r="V9" s="761" t="s">
        <v>637</v>
      </c>
      <c r="W9" s="736" t="s">
        <v>328</v>
      </c>
      <c r="X9" s="736" t="s">
        <v>329</v>
      </c>
      <c r="Y9" s="736" t="s">
        <v>330</v>
      </c>
      <c r="Z9" s="736" t="s">
        <v>331</v>
      </c>
      <c r="AA9" s="736" t="s">
        <v>332</v>
      </c>
      <c r="AB9" s="753" t="s">
        <v>636</v>
      </c>
      <c r="AC9" s="736" t="s">
        <v>333</v>
      </c>
      <c r="AD9" s="736" t="s">
        <v>334</v>
      </c>
      <c r="AE9" s="736" t="s">
        <v>335</v>
      </c>
      <c r="AF9" s="734" t="s">
        <v>336</v>
      </c>
      <c r="AG9" s="734" t="s">
        <v>337</v>
      </c>
      <c r="AH9" s="754" t="s">
        <v>647</v>
      </c>
      <c r="AI9" s="755"/>
      <c r="AJ9" s="756" t="s">
        <v>338</v>
      </c>
    </row>
    <row r="10" spans="1:36" ht="68.25" customHeight="1">
      <c r="A10" s="744"/>
      <c r="B10" s="745"/>
      <c r="C10" s="735"/>
      <c r="D10" s="735"/>
      <c r="E10" s="750"/>
      <c r="F10" s="735"/>
      <c r="G10" s="735"/>
      <c r="H10" s="735"/>
      <c r="I10" s="735"/>
      <c r="J10" s="735"/>
      <c r="K10" s="735"/>
      <c r="L10" s="735"/>
      <c r="M10" s="735"/>
      <c r="N10" s="735"/>
      <c r="O10" s="735"/>
      <c r="P10" s="735"/>
      <c r="Q10" s="735"/>
      <c r="R10" s="735"/>
      <c r="S10" s="750"/>
      <c r="T10" s="735"/>
      <c r="U10" s="735"/>
      <c r="V10" s="750"/>
      <c r="W10" s="735"/>
      <c r="X10" s="735"/>
      <c r="Y10" s="735"/>
      <c r="Z10" s="735"/>
      <c r="AA10" s="735"/>
      <c r="AB10" s="735"/>
      <c r="AC10" s="735"/>
      <c r="AD10" s="735"/>
      <c r="AE10" s="735"/>
      <c r="AF10" s="735"/>
      <c r="AG10" s="735"/>
      <c r="AH10" s="387" t="s">
        <v>339</v>
      </c>
      <c r="AI10" s="171" t="s">
        <v>340</v>
      </c>
      <c r="AJ10" s="757"/>
    </row>
    <row r="11" spans="1:36" ht="23.25" customHeight="1">
      <c r="A11" s="172"/>
      <c r="B11" s="173"/>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row>
    <row r="12" spans="1:36" ht="23.25" customHeight="1">
      <c r="A12" s="751" t="s">
        <v>285</v>
      </c>
      <c r="B12" s="389" t="s">
        <v>653</v>
      </c>
      <c r="C12" s="372">
        <v>1091</v>
      </c>
      <c r="D12" s="372">
        <v>1091</v>
      </c>
      <c r="E12" s="372">
        <v>1091</v>
      </c>
      <c r="F12" s="381" t="s">
        <v>368</v>
      </c>
      <c r="G12" s="381" t="s">
        <v>368</v>
      </c>
      <c r="H12" s="381" t="s">
        <v>368</v>
      </c>
      <c r="I12" s="381" t="s">
        <v>368</v>
      </c>
      <c r="J12" s="381" t="s">
        <v>368</v>
      </c>
      <c r="K12" s="372">
        <v>650</v>
      </c>
      <c r="L12" s="372">
        <v>650</v>
      </c>
      <c r="M12" s="372">
        <v>650</v>
      </c>
      <c r="N12" s="381" t="s">
        <v>368</v>
      </c>
      <c r="O12" s="372">
        <v>940</v>
      </c>
      <c r="P12" s="372">
        <v>940</v>
      </c>
      <c r="Q12" s="372">
        <v>940</v>
      </c>
      <c r="R12" s="372">
        <v>940</v>
      </c>
      <c r="S12" s="372">
        <v>940</v>
      </c>
      <c r="T12" s="372">
        <v>940</v>
      </c>
      <c r="U12" s="372">
        <v>940</v>
      </c>
      <c r="V12" s="372">
        <v>940</v>
      </c>
      <c r="W12" s="372">
        <v>1091</v>
      </c>
      <c r="X12" s="372">
        <v>1091</v>
      </c>
      <c r="Y12" s="372">
        <v>1091</v>
      </c>
      <c r="Z12" s="372">
        <v>1091</v>
      </c>
      <c r="AA12" s="372">
        <v>1091</v>
      </c>
      <c r="AB12" s="372">
        <v>1091</v>
      </c>
      <c r="AC12" s="372">
        <v>1091</v>
      </c>
      <c r="AD12" s="372">
        <v>1091</v>
      </c>
      <c r="AE12" s="372">
        <v>1091</v>
      </c>
      <c r="AF12" s="372">
        <v>1091</v>
      </c>
      <c r="AG12" s="372">
        <v>1091</v>
      </c>
      <c r="AH12" s="372">
        <v>668</v>
      </c>
      <c r="AI12" s="372">
        <v>668</v>
      </c>
      <c r="AJ12" s="372">
        <v>668</v>
      </c>
    </row>
    <row r="13" spans="1:36" ht="23.25" customHeight="1">
      <c r="A13" s="751"/>
      <c r="B13" s="162"/>
      <c r="C13" s="372">
        <v>1</v>
      </c>
      <c r="D13" s="372">
        <v>7</v>
      </c>
      <c r="E13" s="372">
        <v>6</v>
      </c>
      <c r="F13" s="381" t="s">
        <v>368</v>
      </c>
      <c r="G13" s="381" t="s">
        <v>368</v>
      </c>
      <c r="H13" s="381" t="s">
        <v>368</v>
      </c>
      <c r="I13" s="381" t="s">
        <v>368</v>
      </c>
      <c r="J13" s="381" t="s">
        <v>368</v>
      </c>
      <c r="K13" s="319" t="s">
        <v>627</v>
      </c>
      <c r="L13" s="372">
        <v>2</v>
      </c>
      <c r="M13" s="372">
        <v>2</v>
      </c>
      <c r="N13" s="381" t="s">
        <v>368</v>
      </c>
      <c r="O13" s="372">
        <v>3</v>
      </c>
      <c r="P13" s="319" t="s">
        <v>627</v>
      </c>
      <c r="Q13" s="372">
        <v>16</v>
      </c>
      <c r="R13" s="372">
        <v>10</v>
      </c>
      <c r="S13" s="372">
        <v>98</v>
      </c>
      <c r="T13" s="372">
        <v>2</v>
      </c>
      <c r="U13" s="319" t="s">
        <v>627</v>
      </c>
      <c r="V13" s="372">
        <v>14</v>
      </c>
      <c r="W13" s="372">
        <v>3</v>
      </c>
      <c r="X13" s="319" t="s">
        <v>627</v>
      </c>
      <c r="Y13" s="319" t="s">
        <v>627</v>
      </c>
      <c r="Z13" s="319" t="s">
        <v>627</v>
      </c>
      <c r="AA13" s="372">
        <v>4</v>
      </c>
      <c r="AB13" s="372">
        <v>5</v>
      </c>
      <c r="AC13" s="319" t="s">
        <v>627</v>
      </c>
      <c r="AD13" s="372">
        <v>2</v>
      </c>
      <c r="AE13" s="319" t="s">
        <v>627</v>
      </c>
      <c r="AF13" s="372">
        <v>3</v>
      </c>
      <c r="AG13" s="372">
        <v>1</v>
      </c>
      <c r="AH13" s="372">
        <v>51</v>
      </c>
      <c r="AI13" s="372">
        <v>554</v>
      </c>
      <c r="AJ13" s="319" t="s">
        <v>627</v>
      </c>
    </row>
    <row r="14" spans="1:36" ht="23.25" customHeight="1">
      <c r="A14" s="751"/>
      <c r="B14" s="153" t="s">
        <v>291</v>
      </c>
      <c r="C14" s="372">
        <f aca="true" t="shared" si="0" ref="C14:E15">C12</f>
        <v>1091</v>
      </c>
      <c r="D14" s="372">
        <f t="shared" si="0"/>
        <v>1091</v>
      </c>
      <c r="E14" s="372">
        <f t="shared" si="0"/>
        <v>1091</v>
      </c>
      <c r="F14" s="381" t="s">
        <v>368</v>
      </c>
      <c r="G14" s="381" t="s">
        <v>368</v>
      </c>
      <c r="H14" s="381" t="s">
        <v>368</v>
      </c>
      <c r="I14" s="381" t="s">
        <v>368</v>
      </c>
      <c r="J14" s="381" t="s">
        <v>368</v>
      </c>
      <c r="K14" s="372">
        <f>K12</f>
        <v>650</v>
      </c>
      <c r="L14" s="372">
        <f>L12</f>
        <v>650</v>
      </c>
      <c r="M14" s="372">
        <f>M12</f>
        <v>650</v>
      </c>
      <c r="N14" s="381" t="s">
        <v>368</v>
      </c>
      <c r="O14" s="372">
        <f aca="true" t="shared" si="1" ref="O14:U14">O12</f>
        <v>940</v>
      </c>
      <c r="P14" s="372">
        <f t="shared" si="1"/>
        <v>940</v>
      </c>
      <c r="Q14" s="372">
        <f t="shared" si="1"/>
        <v>940</v>
      </c>
      <c r="R14" s="372">
        <f t="shared" si="1"/>
        <v>940</v>
      </c>
      <c r="S14" s="372">
        <f t="shared" si="1"/>
        <v>940</v>
      </c>
      <c r="T14" s="372">
        <f t="shared" si="1"/>
        <v>940</v>
      </c>
      <c r="U14" s="372">
        <f t="shared" si="1"/>
        <v>940</v>
      </c>
      <c r="V14" s="372">
        <f aca="true" t="shared" si="2" ref="V14:Z15">V12</f>
        <v>940</v>
      </c>
      <c r="W14" s="372">
        <f t="shared" si="2"/>
        <v>1091</v>
      </c>
      <c r="X14" s="372">
        <f t="shared" si="2"/>
        <v>1091</v>
      </c>
      <c r="Y14" s="372">
        <f t="shared" si="2"/>
        <v>1091</v>
      </c>
      <c r="Z14" s="372">
        <f t="shared" si="2"/>
        <v>1091</v>
      </c>
      <c r="AA14" s="372">
        <f>AA12</f>
        <v>1091</v>
      </c>
      <c r="AB14" s="372">
        <f>AB12</f>
        <v>1091</v>
      </c>
      <c r="AC14" s="372">
        <f>AC12</f>
        <v>1091</v>
      </c>
      <c r="AD14" s="372">
        <f aca="true" t="shared" si="3" ref="AD14:AI14">AD12</f>
        <v>1091</v>
      </c>
      <c r="AE14" s="372">
        <f t="shared" si="3"/>
        <v>1091</v>
      </c>
      <c r="AF14" s="372">
        <f t="shared" si="3"/>
        <v>1091</v>
      </c>
      <c r="AG14" s="372">
        <f t="shared" si="3"/>
        <v>1091</v>
      </c>
      <c r="AH14" s="372">
        <f t="shared" si="3"/>
        <v>668</v>
      </c>
      <c r="AI14" s="372">
        <f t="shared" si="3"/>
        <v>668</v>
      </c>
      <c r="AJ14" s="372">
        <f>AJ12</f>
        <v>668</v>
      </c>
    </row>
    <row r="15" spans="1:36" ht="23.25" customHeight="1">
      <c r="A15" s="751"/>
      <c r="B15" s="162"/>
      <c r="C15" s="372">
        <f t="shared" si="0"/>
        <v>1</v>
      </c>
      <c r="D15" s="372">
        <f t="shared" si="0"/>
        <v>7</v>
      </c>
      <c r="E15" s="372">
        <f t="shared" si="0"/>
        <v>6</v>
      </c>
      <c r="F15" s="381" t="s">
        <v>368</v>
      </c>
      <c r="G15" s="381" t="s">
        <v>368</v>
      </c>
      <c r="H15" s="381" t="s">
        <v>368</v>
      </c>
      <c r="I15" s="381" t="s">
        <v>368</v>
      </c>
      <c r="J15" s="381" t="s">
        <v>368</v>
      </c>
      <c r="K15" s="319" t="s">
        <v>627</v>
      </c>
      <c r="L15" s="372">
        <f>L13</f>
        <v>2</v>
      </c>
      <c r="M15" s="372">
        <f>M13</f>
        <v>2</v>
      </c>
      <c r="N15" s="381" t="s">
        <v>368</v>
      </c>
      <c r="O15" s="372">
        <f>O13</f>
        <v>3</v>
      </c>
      <c r="P15" s="319" t="s">
        <v>627</v>
      </c>
      <c r="Q15" s="372">
        <f>Q13</f>
        <v>16</v>
      </c>
      <c r="R15" s="372">
        <f>R13</f>
        <v>10</v>
      </c>
      <c r="S15" s="372">
        <f>S13</f>
        <v>98</v>
      </c>
      <c r="T15" s="372">
        <f>T13</f>
        <v>2</v>
      </c>
      <c r="U15" s="319" t="s">
        <v>627</v>
      </c>
      <c r="V15" s="372">
        <f>V13</f>
        <v>14</v>
      </c>
      <c r="W15" s="372">
        <f t="shared" si="2"/>
        <v>3</v>
      </c>
      <c r="X15" s="319" t="s">
        <v>627</v>
      </c>
      <c r="Y15" s="319" t="s">
        <v>627</v>
      </c>
      <c r="Z15" s="319" t="s">
        <v>627</v>
      </c>
      <c r="AA15" s="372">
        <f>AA13</f>
        <v>4</v>
      </c>
      <c r="AB15" s="372">
        <f>AB13</f>
        <v>5</v>
      </c>
      <c r="AC15" s="319" t="s">
        <v>627</v>
      </c>
      <c r="AD15" s="372">
        <f>AD13</f>
        <v>2</v>
      </c>
      <c r="AE15" s="319" t="s">
        <v>627</v>
      </c>
      <c r="AF15" s="372">
        <f>AF13</f>
        <v>3</v>
      </c>
      <c r="AG15" s="372">
        <f>AG13</f>
        <v>1</v>
      </c>
      <c r="AH15" s="372">
        <f>AH13</f>
        <v>51</v>
      </c>
      <c r="AI15" s="372">
        <f>AI13</f>
        <v>554</v>
      </c>
      <c r="AJ15" s="319" t="s">
        <v>627</v>
      </c>
    </row>
    <row r="16" spans="1:36" ht="23.25" customHeight="1">
      <c r="A16" s="751"/>
      <c r="B16" s="162" t="s">
        <v>341</v>
      </c>
      <c r="C16" s="382">
        <f>C15/C14*100</f>
        <v>0.09165902841429881</v>
      </c>
      <c r="D16" s="382">
        <f>D15/D14*100</f>
        <v>0.6416131989000917</v>
      </c>
      <c r="E16" s="382">
        <f>E15/E14*100</f>
        <v>0.5499541704857929</v>
      </c>
      <c r="F16" s="386" t="s">
        <v>368</v>
      </c>
      <c r="G16" s="386" t="s">
        <v>368</v>
      </c>
      <c r="H16" s="386" t="s">
        <v>368</v>
      </c>
      <c r="I16" s="386" t="s">
        <v>368</v>
      </c>
      <c r="J16" s="386" t="s">
        <v>368</v>
      </c>
      <c r="K16" s="388" t="s">
        <v>627</v>
      </c>
      <c r="L16" s="382">
        <f>L15/L14*100</f>
        <v>0.3076923076923077</v>
      </c>
      <c r="M16" s="382">
        <f>M15/M14*100</f>
        <v>0.3076923076923077</v>
      </c>
      <c r="N16" s="386" t="s">
        <v>368</v>
      </c>
      <c r="O16" s="382">
        <f>O15/O14*100</f>
        <v>0.3191489361702127</v>
      </c>
      <c r="P16" s="388" t="s">
        <v>627</v>
      </c>
      <c r="Q16" s="382">
        <f>Q15/Q14*100</f>
        <v>1.702127659574468</v>
      </c>
      <c r="R16" s="382">
        <f>R15/R14*100</f>
        <v>1.0638297872340425</v>
      </c>
      <c r="S16" s="382">
        <f>S15/S14*100</f>
        <v>10.425531914893616</v>
      </c>
      <c r="T16" s="382">
        <f>T15/T14*100</f>
        <v>0.2127659574468085</v>
      </c>
      <c r="U16" s="388" t="s">
        <v>627</v>
      </c>
      <c r="V16" s="382">
        <f>V15/V14*100</f>
        <v>1.4893617021276597</v>
      </c>
      <c r="W16" s="382">
        <f>W15/W14*100</f>
        <v>0.27497708524289644</v>
      </c>
      <c r="X16" s="388" t="s">
        <v>627</v>
      </c>
      <c r="Y16" s="388" t="s">
        <v>627</v>
      </c>
      <c r="Z16" s="388" t="s">
        <v>627</v>
      </c>
      <c r="AA16" s="382">
        <f>AA15/AA14*100</f>
        <v>0.36663611365719523</v>
      </c>
      <c r="AB16" s="382">
        <f>AB15/AB14*100</f>
        <v>0.458295142071494</v>
      </c>
      <c r="AC16" s="388" t="s">
        <v>627</v>
      </c>
      <c r="AD16" s="382">
        <f>AD15/AD14*100</f>
        <v>0.18331805682859761</v>
      </c>
      <c r="AE16" s="388" t="s">
        <v>627</v>
      </c>
      <c r="AF16" s="382">
        <f>AF15/AF14*100</f>
        <v>0.27497708524289644</v>
      </c>
      <c r="AG16" s="382">
        <f>AG15/AG14*100</f>
        <v>0.09165902841429881</v>
      </c>
      <c r="AH16" s="382">
        <f>AH15/AH14*100</f>
        <v>7.634730538922156</v>
      </c>
      <c r="AI16" s="382">
        <f>AI15/AI14*100</f>
        <v>82.93413173652695</v>
      </c>
      <c r="AJ16" s="388" t="s">
        <v>627</v>
      </c>
    </row>
    <row r="17" spans="1:36" ht="23.25" customHeight="1">
      <c r="A17" s="174"/>
      <c r="B17" s="16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row>
    <row r="18" spans="1:36" ht="23.25" customHeight="1">
      <c r="A18" s="752" t="s">
        <v>657</v>
      </c>
      <c r="B18" s="389" t="s">
        <v>654</v>
      </c>
      <c r="C18" s="372">
        <v>2125</v>
      </c>
      <c r="D18" s="372">
        <v>2125</v>
      </c>
      <c r="E18" s="372">
        <v>2125</v>
      </c>
      <c r="F18" s="372">
        <v>1256</v>
      </c>
      <c r="G18" s="372">
        <v>1256</v>
      </c>
      <c r="H18" s="372">
        <v>1256</v>
      </c>
      <c r="I18" s="372">
        <v>1256</v>
      </c>
      <c r="J18" s="372">
        <v>2139</v>
      </c>
      <c r="K18" s="372">
        <v>1875</v>
      </c>
      <c r="L18" s="372">
        <v>1875</v>
      </c>
      <c r="M18" s="372">
        <v>1875</v>
      </c>
      <c r="N18" s="372">
        <v>2118</v>
      </c>
      <c r="O18" s="372">
        <v>1975</v>
      </c>
      <c r="P18" s="372">
        <v>1975</v>
      </c>
      <c r="Q18" s="372">
        <v>1975</v>
      </c>
      <c r="R18" s="372">
        <v>1975</v>
      </c>
      <c r="S18" s="372">
        <v>1975</v>
      </c>
      <c r="T18" s="372">
        <v>1975</v>
      </c>
      <c r="U18" s="372">
        <v>1975</v>
      </c>
      <c r="V18" s="372">
        <v>1975</v>
      </c>
      <c r="W18" s="372">
        <v>2125</v>
      </c>
      <c r="X18" s="372">
        <v>2125</v>
      </c>
      <c r="Y18" s="372">
        <v>2125</v>
      </c>
      <c r="Z18" s="372">
        <v>2125</v>
      </c>
      <c r="AA18" s="372">
        <v>2125</v>
      </c>
      <c r="AB18" s="372">
        <v>2125</v>
      </c>
      <c r="AC18" s="372">
        <v>2125</v>
      </c>
      <c r="AD18" s="372">
        <v>2125</v>
      </c>
      <c r="AE18" s="372">
        <v>2125</v>
      </c>
      <c r="AF18" s="372">
        <v>2125</v>
      </c>
      <c r="AG18" s="372">
        <v>2125</v>
      </c>
      <c r="AH18" s="372">
        <v>1973</v>
      </c>
      <c r="AI18" s="372">
        <v>1973</v>
      </c>
      <c r="AJ18" s="372">
        <v>1973</v>
      </c>
    </row>
    <row r="19" spans="1:36" ht="23.25" customHeight="1">
      <c r="A19" s="751"/>
      <c r="B19" s="162"/>
      <c r="C19" s="372">
        <v>6</v>
      </c>
      <c r="D19" s="372">
        <v>19</v>
      </c>
      <c r="E19" s="372">
        <v>31</v>
      </c>
      <c r="F19" s="372">
        <v>140</v>
      </c>
      <c r="G19" s="388" t="s">
        <v>627</v>
      </c>
      <c r="H19" s="372">
        <v>33</v>
      </c>
      <c r="I19" s="372">
        <v>6</v>
      </c>
      <c r="J19" s="372">
        <v>81</v>
      </c>
      <c r="K19" s="372">
        <v>1</v>
      </c>
      <c r="L19" s="372">
        <v>36</v>
      </c>
      <c r="M19" s="372">
        <v>23</v>
      </c>
      <c r="N19" s="372">
        <v>20</v>
      </c>
      <c r="O19" s="372">
        <v>8</v>
      </c>
      <c r="P19" s="372">
        <v>74</v>
      </c>
      <c r="Q19" s="372">
        <v>50</v>
      </c>
      <c r="R19" s="372">
        <v>5</v>
      </c>
      <c r="S19" s="372">
        <v>113</v>
      </c>
      <c r="T19" s="372">
        <v>249</v>
      </c>
      <c r="U19" s="388" t="s">
        <v>627</v>
      </c>
      <c r="V19" s="372">
        <v>20</v>
      </c>
      <c r="W19" s="372">
        <v>2</v>
      </c>
      <c r="X19" s="372">
        <v>3</v>
      </c>
      <c r="Y19" s="388" t="s">
        <v>627</v>
      </c>
      <c r="Z19" s="388" t="s">
        <v>627</v>
      </c>
      <c r="AA19" s="372">
        <v>7</v>
      </c>
      <c r="AB19" s="372">
        <v>10</v>
      </c>
      <c r="AC19" s="372">
        <v>2</v>
      </c>
      <c r="AD19" s="372">
        <v>1</v>
      </c>
      <c r="AE19" s="372">
        <v>4</v>
      </c>
      <c r="AF19" s="372">
        <v>5</v>
      </c>
      <c r="AG19" s="372">
        <v>26</v>
      </c>
      <c r="AH19" s="372">
        <v>81</v>
      </c>
      <c r="AI19" s="372">
        <v>1803</v>
      </c>
      <c r="AJ19" s="372">
        <v>80</v>
      </c>
    </row>
    <row r="20" spans="1:36" ht="23.25" customHeight="1">
      <c r="A20" s="751"/>
      <c r="B20" s="390" t="s">
        <v>651</v>
      </c>
      <c r="C20" s="372">
        <v>2078</v>
      </c>
      <c r="D20" s="372">
        <v>2078</v>
      </c>
      <c r="E20" s="372">
        <v>2078</v>
      </c>
      <c r="F20" s="372">
        <v>1273</v>
      </c>
      <c r="G20" s="372">
        <v>1273</v>
      </c>
      <c r="H20" s="372">
        <v>1273</v>
      </c>
      <c r="I20" s="372">
        <v>1273</v>
      </c>
      <c r="J20" s="381" t="s">
        <v>368</v>
      </c>
      <c r="K20" s="372">
        <v>1915</v>
      </c>
      <c r="L20" s="372">
        <v>1915</v>
      </c>
      <c r="M20" s="372">
        <v>1915</v>
      </c>
      <c r="N20" s="381" t="s">
        <v>368</v>
      </c>
      <c r="O20" s="372">
        <v>934</v>
      </c>
      <c r="P20" s="372">
        <v>934</v>
      </c>
      <c r="Q20" s="372">
        <v>934</v>
      </c>
      <c r="R20" s="372">
        <v>934</v>
      </c>
      <c r="S20" s="372">
        <v>934</v>
      </c>
      <c r="T20" s="372">
        <v>934</v>
      </c>
      <c r="U20" s="372">
        <v>934</v>
      </c>
      <c r="V20" s="372">
        <v>934</v>
      </c>
      <c r="W20" s="372">
        <v>2078</v>
      </c>
      <c r="X20" s="372">
        <v>2078</v>
      </c>
      <c r="Y20" s="372">
        <v>2078</v>
      </c>
      <c r="Z20" s="372">
        <v>2078</v>
      </c>
      <c r="AA20" s="372">
        <v>2078</v>
      </c>
      <c r="AB20" s="372">
        <v>2078</v>
      </c>
      <c r="AC20" s="372">
        <v>2078</v>
      </c>
      <c r="AD20" s="372">
        <v>2078</v>
      </c>
      <c r="AE20" s="372">
        <v>2078</v>
      </c>
      <c r="AF20" s="372">
        <v>2078</v>
      </c>
      <c r="AG20" s="372">
        <v>2078</v>
      </c>
      <c r="AH20" s="372">
        <v>1946</v>
      </c>
      <c r="AI20" s="372">
        <v>1946</v>
      </c>
      <c r="AJ20" s="372">
        <v>1946</v>
      </c>
    </row>
    <row r="21" spans="1:36" ht="23.25" customHeight="1">
      <c r="A21" s="751"/>
      <c r="B21" s="162"/>
      <c r="C21" s="372">
        <v>2</v>
      </c>
      <c r="D21" s="372">
        <v>14</v>
      </c>
      <c r="E21" s="372">
        <v>19</v>
      </c>
      <c r="F21" s="372">
        <v>143</v>
      </c>
      <c r="G21" s="372">
        <v>5</v>
      </c>
      <c r="H21" s="372">
        <v>23</v>
      </c>
      <c r="I21" s="372">
        <v>6</v>
      </c>
      <c r="J21" s="381" t="s">
        <v>368</v>
      </c>
      <c r="K21" s="388" t="s">
        <v>627</v>
      </c>
      <c r="L21" s="372">
        <v>39</v>
      </c>
      <c r="M21" s="372">
        <v>18</v>
      </c>
      <c r="N21" s="381" t="s">
        <v>368</v>
      </c>
      <c r="O21" s="372">
        <v>2</v>
      </c>
      <c r="P21" s="372">
        <v>17</v>
      </c>
      <c r="Q21" s="372">
        <v>8</v>
      </c>
      <c r="R21" s="388" t="s">
        <v>627</v>
      </c>
      <c r="S21" s="372">
        <v>84</v>
      </c>
      <c r="T21" s="372">
        <v>16</v>
      </c>
      <c r="U21" s="388" t="s">
        <v>627</v>
      </c>
      <c r="V21" s="372">
        <v>2</v>
      </c>
      <c r="W21" s="372">
        <v>5</v>
      </c>
      <c r="X21" s="372">
        <v>3</v>
      </c>
      <c r="Y21" s="372">
        <v>1</v>
      </c>
      <c r="Z21" s="372">
        <v>3</v>
      </c>
      <c r="AA21" s="372">
        <v>9</v>
      </c>
      <c r="AB21" s="372">
        <v>10</v>
      </c>
      <c r="AC21" s="372">
        <v>3</v>
      </c>
      <c r="AD21" s="388" t="s">
        <v>627</v>
      </c>
      <c r="AE21" s="372">
        <v>10</v>
      </c>
      <c r="AF21" s="372">
        <v>5</v>
      </c>
      <c r="AG21" s="372">
        <v>22</v>
      </c>
      <c r="AH21" s="372">
        <v>113</v>
      </c>
      <c r="AI21" s="372">
        <v>1654</v>
      </c>
      <c r="AJ21" s="372">
        <v>105</v>
      </c>
    </row>
    <row r="22" spans="1:36" ht="23.25" customHeight="1">
      <c r="A22" s="751"/>
      <c r="B22" s="390" t="s">
        <v>650</v>
      </c>
      <c r="C22" s="372">
        <v>2158</v>
      </c>
      <c r="D22" s="372">
        <v>2158</v>
      </c>
      <c r="E22" s="372">
        <v>2158</v>
      </c>
      <c r="F22" s="372">
        <v>1498</v>
      </c>
      <c r="G22" s="372">
        <v>1498</v>
      </c>
      <c r="H22" s="372">
        <v>1498</v>
      </c>
      <c r="I22" s="372">
        <v>1498</v>
      </c>
      <c r="J22" s="381" t="s">
        <v>368</v>
      </c>
      <c r="K22" s="372">
        <v>1983</v>
      </c>
      <c r="L22" s="372">
        <v>1983</v>
      </c>
      <c r="M22" s="372">
        <v>1983</v>
      </c>
      <c r="N22" s="372">
        <v>1900</v>
      </c>
      <c r="O22" s="372">
        <v>996</v>
      </c>
      <c r="P22" s="372">
        <v>996</v>
      </c>
      <c r="Q22" s="372">
        <v>996</v>
      </c>
      <c r="R22" s="372">
        <v>996</v>
      </c>
      <c r="S22" s="372">
        <v>996</v>
      </c>
      <c r="T22" s="372">
        <v>996</v>
      </c>
      <c r="U22" s="372">
        <v>996</v>
      </c>
      <c r="V22" s="372">
        <v>996</v>
      </c>
      <c r="W22" s="372">
        <v>2158</v>
      </c>
      <c r="X22" s="372">
        <v>2158</v>
      </c>
      <c r="Y22" s="372">
        <v>2158</v>
      </c>
      <c r="Z22" s="372">
        <v>2158</v>
      </c>
      <c r="AA22" s="372">
        <v>2158</v>
      </c>
      <c r="AB22" s="372">
        <v>2158</v>
      </c>
      <c r="AC22" s="372">
        <v>2158</v>
      </c>
      <c r="AD22" s="372">
        <v>2158</v>
      </c>
      <c r="AE22" s="372">
        <v>2158</v>
      </c>
      <c r="AF22" s="372">
        <v>2158</v>
      </c>
      <c r="AG22" s="372">
        <v>2158</v>
      </c>
      <c r="AH22" s="372">
        <v>2010</v>
      </c>
      <c r="AI22" s="372">
        <v>2010</v>
      </c>
      <c r="AJ22" s="372">
        <v>2010</v>
      </c>
    </row>
    <row r="23" spans="1:36" ht="23.25" customHeight="1">
      <c r="A23" s="751"/>
      <c r="B23" s="162"/>
      <c r="C23" s="372">
        <v>6</v>
      </c>
      <c r="D23" s="372">
        <v>36</v>
      </c>
      <c r="E23" s="372">
        <v>20</v>
      </c>
      <c r="F23" s="372">
        <v>165</v>
      </c>
      <c r="G23" s="372">
        <v>3</v>
      </c>
      <c r="H23" s="372">
        <v>24</v>
      </c>
      <c r="I23" s="372">
        <v>10</v>
      </c>
      <c r="J23" s="381" t="s">
        <v>368</v>
      </c>
      <c r="K23" s="372">
        <v>1</v>
      </c>
      <c r="L23" s="372">
        <v>59</v>
      </c>
      <c r="M23" s="372">
        <v>16</v>
      </c>
      <c r="N23" s="372">
        <v>5</v>
      </c>
      <c r="O23" s="372">
        <v>2</v>
      </c>
      <c r="P23" s="372">
        <v>11</v>
      </c>
      <c r="Q23" s="372">
        <v>6</v>
      </c>
      <c r="R23" s="388" t="s">
        <v>627</v>
      </c>
      <c r="S23" s="372">
        <v>57</v>
      </c>
      <c r="T23" s="372">
        <v>9</v>
      </c>
      <c r="U23" s="388" t="s">
        <v>627</v>
      </c>
      <c r="V23" s="372">
        <v>3</v>
      </c>
      <c r="W23" s="372">
        <v>5</v>
      </c>
      <c r="X23" s="372">
        <v>4</v>
      </c>
      <c r="Y23" s="388" t="s">
        <v>627</v>
      </c>
      <c r="Z23" s="372">
        <v>1</v>
      </c>
      <c r="AA23" s="372">
        <v>9</v>
      </c>
      <c r="AB23" s="372">
        <v>20</v>
      </c>
      <c r="AC23" s="372">
        <v>7</v>
      </c>
      <c r="AD23" s="388" t="s">
        <v>627</v>
      </c>
      <c r="AE23" s="372">
        <v>5</v>
      </c>
      <c r="AF23" s="372">
        <v>11</v>
      </c>
      <c r="AG23" s="372">
        <v>24</v>
      </c>
      <c r="AH23" s="372">
        <v>207</v>
      </c>
      <c r="AI23" s="372">
        <v>1666</v>
      </c>
      <c r="AJ23" s="372">
        <v>109</v>
      </c>
    </row>
    <row r="24" spans="1:36" ht="23.25" customHeight="1">
      <c r="A24" s="751"/>
      <c r="B24" s="390" t="s">
        <v>652</v>
      </c>
      <c r="C24" s="372">
        <v>1738</v>
      </c>
      <c r="D24" s="372">
        <v>1738</v>
      </c>
      <c r="E24" s="372">
        <v>1738</v>
      </c>
      <c r="F24" s="372">
        <v>1140</v>
      </c>
      <c r="G24" s="372">
        <v>1140</v>
      </c>
      <c r="H24" s="372">
        <v>1140</v>
      </c>
      <c r="I24" s="372">
        <v>1140</v>
      </c>
      <c r="J24" s="372">
        <v>1752</v>
      </c>
      <c r="K24" s="372">
        <v>1526</v>
      </c>
      <c r="L24" s="372">
        <v>1526</v>
      </c>
      <c r="M24" s="372">
        <v>1526</v>
      </c>
      <c r="N24" s="381" t="s">
        <v>368</v>
      </c>
      <c r="O24" s="372">
        <v>1588</v>
      </c>
      <c r="P24" s="372">
        <v>1588</v>
      </c>
      <c r="Q24" s="372">
        <v>1588</v>
      </c>
      <c r="R24" s="372">
        <v>1588</v>
      </c>
      <c r="S24" s="372">
        <v>1588</v>
      </c>
      <c r="T24" s="372">
        <v>1588</v>
      </c>
      <c r="U24" s="372">
        <v>1588</v>
      </c>
      <c r="V24" s="372">
        <v>1588</v>
      </c>
      <c r="W24" s="372">
        <v>1738</v>
      </c>
      <c r="X24" s="372">
        <v>1738</v>
      </c>
      <c r="Y24" s="372">
        <v>1738</v>
      </c>
      <c r="Z24" s="372">
        <v>1738</v>
      </c>
      <c r="AA24" s="372">
        <v>1738</v>
      </c>
      <c r="AB24" s="372">
        <v>1738</v>
      </c>
      <c r="AC24" s="372">
        <v>1738</v>
      </c>
      <c r="AD24" s="372">
        <v>1738</v>
      </c>
      <c r="AE24" s="372">
        <v>1738</v>
      </c>
      <c r="AF24" s="372">
        <v>1738</v>
      </c>
      <c r="AG24" s="372">
        <v>1738</v>
      </c>
      <c r="AH24" s="372">
        <v>1644</v>
      </c>
      <c r="AI24" s="372">
        <v>1644</v>
      </c>
      <c r="AJ24" s="372">
        <v>1644</v>
      </c>
    </row>
    <row r="25" spans="1:36" ht="23.25" customHeight="1">
      <c r="A25" s="751"/>
      <c r="B25" s="162"/>
      <c r="C25" s="372">
        <v>5</v>
      </c>
      <c r="D25" s="372">
        <v>45</v>
      </c>
      <c r="E25" s="372">
        <v>28</v>
      </c>
      <c r="F25" s="372">
        <v>143</v>
      </c>
      <c r="G25" s="372">
        <v>4</v>
      </c>
      <c r="H25" s="372">
        <v>15</v>
      </c>
      <c r="I25" s="372">
        <v>4</v>
      </c>
      <c r="J25" s="372">
        <v>73</v>
      </c>
      <c r="K25" s="372">
        <v>1</v>
      </c>
      <c r="L25" s="372">
        <v>45</v>
      </c>
      <c r="M25" s="372">
        <v>3</v>
      </c>
      <c r="N25" s="381" t="s">
        <v>368</v>
      </c>
      <c r="O25" s="372">
        <v>4</v>
      </c>
      <c r="P25" s="372">
        <v>42</v>
      </c>
      <c r="Q25" s="372">
        <v>41</v>
      </c>
      <c r="R25" s="372">
        <v>3</v>
      </c>
      <c r="S25" s="372">
        <v>54</v>
      </c>
      <c r="T25" s="372">
        <v>134</v>
      </c>
      <c r="U25" s="372">
        <v>3</v>
      </c>
      <c r="V25" s="372">
        <v>24</v>
      </c>
      <c r="W25" s="372">
        <v>2</v>
      </c>
      <c r="X25" s="372">
        <v>3</v>
      </c>
      <c r="Y25" s="388" t="s">
        <v>627</v>
      </c>
      <c r="Z25" s="388" t="s">
        <v>627</v>
      </c>
      <c r="AA25" s="372">
        <v>5</v>
      </c>
      <c r="AB25" s="372">
        <v>2</v>
      </c>
      <c r="AC25" s="372">
        <v>7</v>
      </c>
      <c r="AD25" s="372">
        <v>1</v>
      </c>
      <c r="AE25" s="372">
        <v>5</v>
      </c>
      <c r="AF25" s="372">
        <v>4</v>
      </c>
      <c r="AG25" s="372">
        <v>24</v>
      </c>
      <c r="AH25" s="372">
        <v>221</v>
      </c>
      <c r="AI25" s="372">
        <v>1364</v>
      </c>
      <c r="AJ25" s="372">
        <v>80</v>
      </c>
    </row>
    <row r="26" spans="1:36" ht="23.25" customHeight="1">
      <c r="A26" s="751"/>
      <c r="B26" s="162">
        <v>10</v>
      </c>
      <c r="C26" s="372">
        <v>1870</v>
      </c>
      <c r="D26" s="372">
        <v>1870</v>
      </c>
      <c r="E26" s="372">
        <v>1870</v>
      </c>
      <c r="F26" s="372">
        <v>1358</v>
      </c>
      <c r="G26" s="372">
        <v>1358</v>
      </c>
      <c r="H26" s="372">
        <v>1358</v>
      </c>
      <c r="I26" s="372">
        <v>1358</v>
      </c>
      <c r="J26" s="381" t="s">
        <v>368</v>
      </c>
      <c r="K26" s="372">
        <v>1663</v>
      </c>
      <c r="L26" s="372">
        <v>1663</v>
      </c>
      <c r="M26" s="372">
        <v>1663</v>
      </c>
      <c r="N26" s="372">
        <v>1724</v>
      </c>
      <c r="O26" s="372">
        <v>889</v>
      </c>
      <c r="P26" s="372">
        <v>889</v>
      </c>
      <c r="Q26" s="372">
        <v>889</v>
      </c>
      <c r="R26" s="372">
        <v>889</v>
      </c>
      <c r="S26" s="372">
        <v>889</v>
      </c>
      <c r="T26" s="372">
        <v>889</v>
      </c>
      <c r="U26" s="372">
        <v>889</v>
      </c>
      <c r="V26" s="372">
        <v>889</v>
      </c>
      <c r="W26" s="372">
        <v>1870</v>
      </c>
      <c r="X26" s="372">
        <v>1870</v>
      </c>
      <c r="Y26" s="372">
        <v>1870</v>
      </c>
      <c r="Z26" s="372">
        <v>1870</v>
      </c>
      <c r="AA26" s="372">
        <v>1870</v>
      </c>
      <c r="AB26" s="372">
        <v>1870</v>
      </c>
      <c r="AC26" s="372">
        <v>1870</v>
      </c>
      <c r="AD26" s="372">
        <v>1870</v>
      </c>
      <c r="AE26" s="372">
        <v>1870</v>
      </c>
      <c r="AF26" s="372">
        <v>1870</v>
      </c>
      <c r="AG26" s="372">
        <v>1870</v>
      </c>
      <c r="AH26" s="372">
        <v>1759</v>
      </c>
      <c r="AI26" s="372">
        <v>1759</v>
      </c>
      <c r="AJ26" s="372">
        <v>1759</v>
      </c>
    </row>
    <row r="27" spans="1:36" ht="23.25" customHeight="1">
      <c r="A27" s="751"/>
      <c r="B27" s="162"/>
      <c r="C27" s="372">
        <v>1</v>
      </c>
      <c r="D27" s="372">
        <v>48</v>
      </c>
      <c r="E27" s="372">
        <v>16</v>
      </c>
      <c r="F27" s="372">
        <v>191</v>
      </c>
      <c r="G27" s="372">
        <v>1</v>
      </c>
      <c r="H27" s="372">
        <v>15</v>
      </c>
      <c r="I27" s="372">
        <v>5</v>
      </c>
      <c r="J27" s="381" t="s">
        <v>368</v>
      </c>
      <c r="K27" s="372">
        <v>2</v>
      </c>
      <c r="L27" s="372">
        <v>48</v>
      </c>
      <c r="M27" s="372">
        <v>8</v>
      </c>
      <c r="N27" s="372">
        <v>12</v>
      </c>
      <c r="O27" s="319" t="s">
        <v>658</v>
      </c>
      <c r="P27" s="372">
        <v>7</v>
      </c>
      <c r="Q27" s="372">
        <v>4</v>
      </c>
      <c r="R27" s="388" t="s">
        <v>627</v>
      </c>
      <c r="S27" s="372">
        <v>48</v>
      </c>
      <c r="T27" s="372">
        <v>21</v>
      </c>
      <c r="U27" s="388" t="s">
        <v>627</v>
      </c>
      <c r="V27" s="372">
        <v>6</v>
      </c>
      <c r="W27" s="372">
        <v>3</v>
      </c>
      <c r="X27" s="372">
        <v>4</v>
      </c>
      <c r="Y27" s="388" t="s">
        <v>627</v>
      </c>
      <c r="Z27" s="372">
        <v>3</v>
      </c>
      <c r="AA27" s="372">
        <v>3</v>
      </c>
      <c r="AB27" s="372">
        <v>3</v>
      </c>
      <c r="AC27" s="388" t="s">
        <v>627</v>
      </c>
      <c r="AD27" s="372">
        <v>1</v>
      </c>
      <c r="AE27" s="372">
        <v>1</v>
      </c>
      <c r="AF27" s="372">
        <v>8</v>
      </c>
      <c r="AG27" s="372">
        <v>14</v>
      </c>
      <c r="AH27" s="372">
        <v>383</v>
      </c>
      <c r="AI27" s="372">
        <v>1280</v>
      </c>
      <c r="AJ27" s="372">
        <v>101</v>
      </c>
    </row>
    <row r="28" spans="1:36" ht="23.25" customHeight="1">
      <c r="A28" s="751"/>
      <c r="B28" s="162">
        <v>11</v>
      </c>
      <c r="C28" s="372">
        <v>1970</v>
      </c>
      <c r="D28" s="372">
        <v>1970</v>
      </c>
      <c r="E28" s="372">
        <v>1970</v>
      </c>
      <c r="F28" s="372">
        <v>1220</v>
      </c>
      <c r="G28" s="372">
        <v>1220</v>
      </c>
      <c r="H28" s="372">
        <v>1220</v>
      </c>
      <c r="I28" s="372">
        <v>1220</v>
      </c>
      <c r="J28" s="381" t="s">
        <v>368</v>
      </c>
      <c r="K28" s="372">
        <v>1761</v>
      </c>
      <c r="L28" s="372">
        <v>1761</v>
      </c>
      <c r="M28" s="372">
        <v>1761</v>
      </c>
      <c r="N28" s="381" t="s">
        <v>368</v>
      </c>
      <c r="O28" s="372">
        <v>986</v>
      </c>
      <c r="P28" s="372">
        <v>986</v>
      </c>
      <c r="Q28" s="372">
        <v>986</v>
      </c>
      <c r="R28" s="372">
        <v>986</v>
      </c>
      <c r="S28" s="372">
        <v>986</v>
      </c>
      <c r="T28" s="372">
        <v>986</v>
      </c>
      <c r="U28" s="372">
        <v>986</v>
      </c>
      <c r="V28" s="372">
        <v>986</v>
      </c>
      <c r="W28" s="372">
        <v>1970</v>
      </c>
      <c r="X28" s="372">
        <v>1970</v>
      </c>
      <c r="Y28" s="372">
        <v>1970</v>
      </c>
      <c r="Z28" s="372">
        <v>1970</v>
      </c>
      <c r="AA28" s="372">
        <v>1970</v>
      </c>
      <c r="AB28" s="372">
        <v>1970</v>
      </c>
      <c r="AC28" s="372">
        <v>1970</v>
      </c>
      <c r="AD28" s="372">
        <v>1970</v>
      </c>
      <c r="AE28" s="372">
        <v>1970</v>
      </c>
      <c r="AF28" s="372">
        <v>1970</v>
      </c>
      <c r="AG28" s="372">
        <v>1970</v>
      </c>
      <c r="AH28" s="372">
        <v>1870</v>
      </c>
      <c r="AI28" s="372">
        <v>1870</v>
      </c>
      <c r="AJ28" s="372">
        <v>1870</v>
      </c>
    </row>
    <row r="29" spans="1:36" ht="23.25" customHeight="1">
      <c r="A29" s="751"/>
      <c r="B29" s="162"/>
      <c r="C29" s="372">
        <v>5</v>
      </c>
      <c r="D29" s="372">
        <v>58</v>
      </c>
      <c r="E29" s="372">
        <v>12</v>
      </c>
      <c r="F29" s="372">
        <v>231</v>
      </c>
      <c r="G29" s="372">
        <v>2</v>
      </c>
      <c r="H29" s="372">
        <v>23</v>
      </c>
      <c r="I29" s="372">
        <v>3</v>
      </c>
      <c r="J29" s="381" t="s">
        <v>368</v>
      </c>
      <c r="K29" s="388" t="s">
        <v>627</v>
      </c>
      <c r="L29" s="372">
        <v>54</v>
      </c>
      <c r="M29" s="372">
        <v>6</v>
      </c>
      <c r="N29" s="381" t="s">
        <v>368</v>
      </c>
      <c r="O29" s="372">
        <v>2</v>
      </c>
      <c r="P29" s="372">
        <v>7</v>
      </c>
      <c r="Q29" s="372">
        <v>1</v>
      </c>
      <c r="R29" s="388" t="s">
        <v>627</v>
      </c>
      <c r="S29" s="372">
        <v>51</v>
      </c>
      <c r="T29" s="372">
        <v>10</v>
      </c>
      <c r="U29" s="388" t="s">
        <v>627</v>
      </c>
      <c r="V29" s="372">
        <v>6</v>
      </c>
      <c r="W29" s="372">
        <v>2</v>
      </c>
      <c r="X29" s="372">
        <v>4</v>
      </c>
      <c r="Y29" s="388" t="s">
        <v>627</v>
      </c>
      <c r="Z29" s="372">
        <v>2</v>
      </c>
      <c r="AA29" s="372">
        <v>3</v>
      </c>
      <c r="AB29" s="372">
        <v>9</v>
      </c>
      <c r="AC29" s="372">
        <v>5</v>
      </c>
      <c r="AD29" s="388" t="s">
        <v>627</v>
      </c>
      <c r="AE29" s="372">
        <v>1</v>
      </c>
      <c r="AF29" s="372">
        <v>3</v>
      </c>
      <c r="AG29" s="372">
        <v>16</v>
      </c>
      <c r="AH29" s="372">
        <v>467</v>
      </c>
      <c r="AI29" s="372">
        <v>1357</v>
      </c>
      <c r="AJ29" s="372">
        <v>108</v>
      </c>
    </row>
    <row r="30" spans="1:36" ht="23.25" customHeight="1">
      <c r="A30" s="751"/>
      <c r="B30" s="153" t="s">
        <v>291</v>
      </c>
      <c r="C30" s="372">
        <f>SUM(C18,C20,C22,C24,C26,C28)</f>
        <v>11939</v>
      </c>
      <c r="D30" s="372">
        <f aca="true" t="shared" si="4" ref="D30:AJ30">SUM(D18,D20,D22,D24,D26,D28)</f>
        <v>11939</v>
      </c>
      <c r="E30" s="372">
        <f t="shared" si="4"/>
        <v>11939</v>
      </c>
      <c r="F30" s="372">
        <f t="shared" si="4"/>
        <v>7745</v>
      </c>
      <c r="G30" s="372">
        <f t="shared" si="4"/>
        <v>7745</v>
      </c>
      <c r="H30" s="372">
        <f t="shared" si="4"/>
        <v>7745</v>
      </c>
      <c r="I30" s="372">
        <f t="shared" si="4"/>
        <v>7745</v>
      </c>
      <c r="J30" s="372">
        <f t="shared" si="4"/>
        <v>3891</v>
      </c>
      <c r="K30" s="372">
        <f t="shared" si="4"/>
        <v>10723</v>
      </c>
      <c r="L30" s="372">
        <f t="shared" si="4"/>
        <v>10723</v>
      </c>
      <c r="M30" s="372">
        <f t="shared" si="4"/>
        <v>10723</v>
      </c>
      <c r="N30" s="372">
        <f t="shared" si="4"/>
        <v>5742</v>
      </c>
      <c r="O30" s="372">
        <f t="shared" si="4"/>
        <v>7368</v>
      </c>
      <c r="P30" s="372">
        <f t="shared" si="4"/>
        <v>7368</v>
      </c>
      <c r="Q30" s="372">
        <f t="shared" si="4"/>
        <v>7368</v>
      </c>
      <c r="R30" s="372">
        <f t="shared" si="4"/>
        <v>7368</v>
      </c>
      <c r="S30" s="372">
        <f t="shared" si="4"/>
        <v>7368</v>
      </c>
      <c r="T30" s="372">
        <f t="shared" si="4"/>
        <v>7368</v>
      </c>
      <c r="U30" s="372">
        <f t="shared" si="4"/>
        <v>7368</v>
      </c>
      <c r="V30" s="372">
        <f t="shared" si="4"/>
        <v>7368</v>
      </c>
      <c r="W30" s="372">
        <f t="shared" si="4"/>
        <v>11939</v>
      </c>
      <c r="X30" s="372">
        <f t="shared" si="4"/>
        <v>11939</v>
      </c>
      <c r="Y30" s="372">
        <f t="shared" si="4"/>
        <v>11939</v>
      </c>
      <c r="Z30" s="372">
        <f t="shared" si="4"/>
        <v>11939</v>
      </c>
      <c r="AA30" s="372">
        <f t="shared" si="4"/>
        <v>11939</v>
      </c>
      <c r="AB30" s="372">
        <f t="shared" si="4"/>
        <v>11939</v>
      </c>
      <c r="AC30" s="372">
        <f t="shared" si="4"/>
        <v>11939</v>
      </c>
      <c r="AD30" s="372">
        <f t="shared" si="4"/>
        <v>11939</v>
      </c>
      <c r="AE30" s="372">
        <f t="shared" si="4"/>
        <v>11939</v>
      </c>
      <c r="AF30" s="372">
        <f t="shared" si="4"/>
        <v>11939</v>
      </c>
      <c r="AG30" s="372">
        <f t="shared" si="4"/>
        <v>11939</v>
      </c>
      <c r="AH30" s="372">
        <f t="shared" si="4"/>
        <v>11202</v>
      </c>
      <c r="AI30" s="372">
        <f t="shared" si="4"/>
        <v>11202</v>
      </c>
      <c r="AJ30" s="372">
        <f t="shared" si="4"/>
        <v>11202</v>
      </c>
    </row>
    <row r="31" spans="1:36" ht="23.25" customHeight="1">
      <c r="A31" s="751"/>
      <c r="B31" s="162"/>
      <c r="C31" s="372">
        <f>SUM(C19,C21,C23,C25,C27,C29)</f>
        <v>25</v>
      </c>
      <c r="D31" s="372">
        <f aca="true" t="shared" si="5" ref="D31:AJ31">SUM(D19,D21,D23,D25,D27,D29)</f>
        <v>220</v>
      </c>
      <c r="E31" s="372">
        <f t="shared" si="5"/>
        <v>126</v>
      </c>
      <c r="F31" s="372">
        <f t="shared" si="5"/>
        <v>1013</v>
      </c>
      <c r="G31" s="372">
        <f t="shared" si="5"/>
        <v>15</v>
      </c>
      <c r="H31" s="372">
        <f t="shared" si="5"/>
        <v>133</v>
      </c>
      <c r="I31" s="372">
        <f t="shared" si="5"/>
        <v>34</v>
      </c>
      <c r="J31" s="372">
        <f t="shared" si="5"/>
        <v>154</v>
      </c>
      <c r="K31" s="372">
        <f t="shared" si="5"/>
        <v>5</v>
      </c>
      <c r="L31" s="372">
        <f t="shared" si="5"/>
        <v>281</v>
      </c>
      <c r="M31" s="372">
        <f t="shared" si="5"/>
        <v>74</v>
      </c>
      <c r="N31" s="372">
        <f t="shared" si="5"/>
        <v>37</v>
      </c>
      <c r="O31" s="372">
        <f t="shared" si="5"/>
        <v>18</v>
      </c>
      <c r="P31" s="372">
        <f t="shared" si="5"/>
        <v>158</v>
      </c>
      <c r="Q31" s="372">
        <f t="shared" si="5"/>
        <v>110</v>
      </c>
      <c r="R31" s="372">
        <f t="shared" si="5"/>
        <v>8</v>
      </c>
      <c r="S31" s="372">
        <f t="shared" si="5"/>
        <v>407</v>
      </c>
      <c r="T31" s="372">
        <f t="shared" si="5"/>
        <v>439</v>
      </c>
      <c r="U31" s="372">
        <f t="shared" si="5"/>
        <v>3</v>
      </c>
      <c r="V31" s="372">
        <f t="shared" si="5"/>
        <v>61</v>
      </c>
      <c r="W31" s="372">
        <f t="shared" si="5"/>
        <v>19</v>
      </c>
      <c r="X31" s="372">
        <f t="shared" si="5"/>
        <v>21</v>
      </c>
      <c r="Y31" s="372">
        <f t="shared" si="5"/>
        <v>1</v>
      </c>
      <c r="Z31" s="372">
        <f t="shared" si="5"/>
        <v>9</v>
      </c>
      <c r="AA31" s="372">
        <f t="shared" si="5"/>
        <v>36</v>
      </c>
      <c r="AB31" s="372">
        <f t="shared" si="5"/>
        <v>54</v>
      </c>
      <c r="AC31" s="372">
        <f t="shared" si="5"/>
        <v>24</v>
      </c>
      <c r="AD31" s="372">
        <f t="shared" si="5"/>
        <v>3</v>
      </c>
      <c r="AE31" s="372">
        <f t="shared" si="5"/>
        <v>26</v>
      </c>
      <c r="AF31" s="372">
        <f t="shared" si="5"/>
        <v>36</v>
      </c>
      <c r="AG31" s="372">
        <f t="shared" si="5"/>
        <v>126</v>
      </c>
      <c r="AH31" s="372">
        <f t="shared" si="5"/>
        <v>1472</v>
      </c>
      <c r="AI31" s="372">
        <f t="shared" si="5"/>
        <v>9124</v>
      </c>
      <c r="AJ31" s="372">
        <f t="shared" si="5"/>
        <v>583</v>
      </c>
    </row>
    <row r="32" spans="1:36" ht="23.25" customHeight="1">
      <c r="A32" s="751"/>
      <c r="B32" s="162" t="s">
        <v>341</v>
      </c>
      <c r="C32" s="168">
        <f>C31/C30*100</f>
        <v>0.20939777200770582</v>
      </c>
      <c r="D32" s="168">
        <f aca="true" t="shared" si="6" ref="D32:AJ32">D31/D30*100</f>
        <v>1.8427003936678115</v>
      </c>
      <c r="E32" s="168">
        <f t="shared" si="6"/>
        <v>1.0553647709188374</v>
      </c>
      <c r="F32" s="168">
        <f t="shared" si="6"/>
        <v>13.079406068431245</v>
      </c>
      <c r="G32" s="168">
        <f t="shared" si="6"/>
        <v>0.19367333763718528</v>
      </c>
      <c r="H32" s="168">
        <f t="shared" si="6"/>
        <v>1.7172369270497094</v>
      </c>
      <c r="I32" s="168">
        <f t="shared" si="6"/>
        <v>0.4389928986442866</v>
      </c>
      <c r="J32" s="168">
        <f t="shared" si="6"/>
        <v>3.9578514520688772</v>
      </c>
      <c r="K32" s="168">
        <f t="shared" si="6"/>
        <v>0.046628741956542014</v>
      </c>
      <c r="L32" s="168">
        <f t="shared" si="6"/>
        <v>2.620535297957661</v>
      </c>
      <c r="M32" s="168">
        <f t="shared" si="6"/>
        <v>0.6901053809568218</v>
      </c>
      <c r="N32" s="168">
        <f t="shared" si="6"/>
        <v>0.6443747823058168</v>
      </c>
      <c r="O32" s="168">
        <f t="shared" si="6"/>
        <v>0.24429967426710095</v>
      </c>
      <c r="P32" s="168">
        <f t="shared" si="6"/>
        <v>2.1444082519001086</v>
      </c>
      <c r="Q32" s="168">
        <f t="shared" si="6"/>
        <v>1.492942453854506</v>
      </c>
      <c r="R32" s="168">
        <f t="shared" si="6"/>
        <v>0.10857763300760044</v>
      </c>
      <c r="S32" s="168">
        <f t="shared" si="6"/>
        <v>5.523887079261672</v>
      </c>
      <c r="T32" s="168">
        <f t="shared" si="6"/>
        <v>5.958197611292074</v>
      </c>
      <c r="U32" s="168">
        <f t="shared" si="6"/>
        <v>0.04071661237785017</v>
      </c>
      <c r="V32" s="168">
        <f t="shared" si="6"/>
        <v>0.8279044516829533</v>
      </c>
      <c r="W32" s="168">
        <f t="shared" si="6"/>
        <v>0.15914230672585644</v>
      </c>
      <c r="X32" s="168">
        <f t="shared" si="6"/>
        <v>0.1758941284864729</v>
      </c>
      <c r="Y32" s="168">
        <f t="shared" si="6"/>
        <v>0.008375910880308233</v>
      </c>
      <c r="Z32" s="168">
        <f t="shared" si="6"/>
        <v>0.0753831979227741</v>
      </c>
      <c r="AA32" s="168">
        <f t="shared" si="6"/>
        <v>0.3015327916910964</v>
      </c>
      <c r="AB32" s="168">
        <f t="shared" si="6"/>
        <v>0.45229918753664466</v>
      </c>
      <c r="AC32" s="168">
        <f t="shared" si="6"/>
        <v>0.20102186112739762</v>
      </c>
      <c r="AD32" s="168">
        <f t="shared" si="6"/>
        <v>0.025127732640924702</v>
      </c>
      <c r="AE32" s="168">
        <f t="shared" si="6"/>
        <v>0.21777368288801408</v>
      </c>
      <c r="AF32" s="168">
        <f t="shared" si="6"/>
        <v>0.3015327916910964</v>
      </c>
      <c r="AG32" s="168">
        <f t="shared" si="6"/>
        <v>1.0553647709188374</v>
      </c>
      <c r="AH32" s="168">
        <f t="shared" si="6"/>
        <v>13.140510623103015</v>
      </c>
      <c r="AI32" s="168">
        <f t="shared" si="6"/>
        <v>81.44974111765755</v>
      </c>
      <c r="AJ32" s="168">
        <f t="shared" si="6"/>
        <v>5.204427780753437</v>
      </c>
    </row>
    <row r="33" spans="1:36" ht="23.25" customHeight="1">
      <c r="A33" s="174"/>
      <c r="B33" s="162"/>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row>
    <row r="34" spans="1:36" ht="23.25" customHeight="1">
      <c r="A34" s="752" t="s">
        <v>656</v>
      </c>
      <c r="B34" s="162" t="s">
        <v>342</v>
      </c>
      <c r="C34" s="372">
        <v>2259</v>
      </c>
      <c r="D34" s="372">
        <v>2259</v>
      </c>
      <c r="E34" s="372">
        <v>2259</v>
      </c>
      <c r="F34" s="372">
        <v>2027</v>
      </c>
      <c r="G34" s="372">
        <v>2027</v>
      </c>
      <c r="H34" s="372">
        <v>2027</v>
      </c>
      <c r="I34" s="372">
        <v>2027</v>
      </c>
      <c r="J34" s="372">
        <v>2259</v>
      </c>
      <c r="K34" s="372">
        <v>2079</v>
      </c>
      <c r="L34" s="372">
        <v>2079</v>
      </c>
      <c r="M34" s="372">
        <v>2079</v>
      </c>
      <c r="N34" s="372">
        <v>2224</v>
      </c>
      <c r="O34" s="372">
        <v>2049</v>
      </c>
      <c r="P34" s="372">
        <v>2049</v>
      </c>
      <c r="Q34" s="372">
        <v>2049</v>
      </c>
      <c r="R34" s="372">
        <v>2049</v>
      </c>
      <c r="S34" s="372">
        <v>2049</v>
      </c>
      <c r="T34" s="372">
        <v>2049</v>
      </c>
      <c r="U34" s="372">
        <v>2049</v>
      </c>
      <c r="V34" s="372">
        <v>2049</v>
      </c>
      <c r="W34" s="372">
        <v>2259</v>
      </c>
      <c r="X34" s="372">
        <v>2259</v>
      </c>
      <c r="Y34" s="372">
        <v>2259</v>
      </c>
      <c r="Z34" s="372">
        <v>2259</v>
      </c>
      <c r="AA34" s="372">
        <v>2259</v>
      </c>
      <c r="AB34" s="372">
        <v>2259</v>
      </c>
      <c r="AC34" s="372">
        <v>2259</v>
      </c>
      <c r="AD34" s="372">
        <v>2259</v>
      </c>
      <c r="AE34" s="372">
        <v>2259</v>
      </c>
      <c r="AF34" s="372">
        <v>2259</v>
      </c>
      <c r="AG34" s="372">
        <v>2259</v>
      </c>
      <c r="AH34" s="372">
        <v>2244</v>
      </c>
      <c r="AI34" s="372">
        <v>2244</v>
      </c>
      <c r="AJ34" s="372">
        <v>2244</v>
      </c>
    </row>
    <row r="35" spans="1:36" ht="23.25" customHeight="1">
      <c r="A35" s="751"/>
      <c r="B35" s="162"/>
      <c r="C35" s="372">
        <v>3</v>
      </c>
      <c r="D35" s="372">
        <v>26</v>
      </c>
      <c r="E35" s="372">
        <v>21</v>
      </c>
      <c r="F35" s="372">
        <v>459</v>
      </c>
      <c r="G35" s="388" t="s">
        <v>627</v>
      </c>
      <c r="H35" s="372">
        <v>12</v>
      </c>
      <c r="I35" s="372">
        <v>12</v>
      </c>
      <c r="J35" s="372">
        <v>111</v>
      </c>
      <c r="K35" s="388" t="s">
        <v>627</v>
      </c>
      <c r="L35" s="372">
        <v>70</v>
      </c>
      <c r="M35" s="372">
        <v>11</v>
      </c>
      <c r="N35" s="372">
        <v>19</v>
      </c>
      <c r="O35" s="372">
        <v>2</v>
      </c>
      <c r="P35" s="372">
        <v>50</v>
      </c>
      <c r="Q35" s="372">
        <v>61</v>
      </c>
      <c r="R35" s="372">
        <v>1</v>
      </c>
      <c r="S35" s="372">
        <v>60</v>
      </c>
      <c r="T35" s="372">
        <v>102</v>
      </c>
      <c r="U35" s="388" t="s">
        <v>627</v>
      </c>
      <c r="V35" s="372">
        <v>19</v>
      </c>
      <c r="W35" s="372">
        <v>4</v>
      </c>
      <c r="X35" s="372">
        <v>11</v>
      </c>
      <c r="Y35" s="388" t="s">
        <v>627</v>
      </c>
      <c r="Z35" s="372">
        <v>4</v>
      </c>
      <c r="AA35" s="372">
        <v>9</v>
      </c>
      <c r="AB35" s="372">
        <v>14</v>
      </c>
      <c r="AC35" s="372">
        <v>2</v>
      </c>
      <c r="AD35" s="388" t="s">
        <v>627</v>
      </c>
      <c r="AE35" s="388" t="s">
        <v>627</v>
      </c>
      <c r="AF35" s="372">
        <v>8</v>
      </c>
      <c r="AG35" s="372">
        <v>16</v>
      </c>
      <c r="AH35" s="372">
        <v>707</v>
      </c>
      <c r="AI35" s="372">
        <v>1423</v>
      </c>
      <c r="AJ35" s="372">
        <v>80</v>
      </c>
    </row>
    <row r="36" spans="1:36" ht="23.25" customHeight="1">
      <c r="A36" s="751"/>
      <c r="B36" s="162">
        <v>13</v>
      </c>
      <c r="C36" s="372">
        <v>2207</v>
      </c>
      <c r="D36" s="372">
        <v>2207</v>
      </c>
      <c r="E36" s="372">
        <v>2207</v>
      </c>
      <c r="F36" s="372">
        <v>1973</v>
      </c>
      <c r="G36" s="372">
        <v>1973</v>
      </c>
      <c r="H36" s="372">
        <v>1973</v>
      </c>
      <c r="I36" s="372">
        <v>1973</v>
      </c>
      <c r="J36" s="381" t="s">
        <v>368</v>
      </c>
      <c r="K36" s="372">
        <v>2015</v>
      </c>
      <c r="L36" s="372">
        <v>2015</v>
      </c>
      <c r="M36" s="372">
        <v>2015</v>
      </c>
      <c r="N36" s="381" t="s">
        <v>368</v>
      </c>
      <c r="O36" s="372">
        <v>1159</v>
      </c>
      <c r="P36" s="372">
        <v>1159</v>
      </c>
      <c r="Q36" s="372">
        <v>1159</v>
      </c>
      <c r="R36" s="372">
        <v>1159</v>
      </c>
      <c r="S36" s="372">
        <v>1159</v>
      </c>
      <c r="T36" s="372">
        <v>1159</v>
      </c>
      <c r="U36" s="372">
        <v>1159</v>
      </c>
      <c r="V36" s="372">
        <v>1159</v>
      </c>
      <c r="W36" s="372">
        <v>2207</v>
      </c>
      <c r="X36" s="372">
        <v>2207</v>
      </c>
      <c r="Y36" s="372">
        <v>2207</v>
      </c>
      <c r="Z36" s="372">
        <v>2207</v>
      </c>
      <c r="AA36" s="372">
        <v>2207</v>
      </c>
      <c r="AB36" s="372">
        <v>2207</v>
      </c>
      <c r="AC36" s="372">
        <v>2207</v>
      </c>
      <c r="AD36" s="372">
        <v>2207</v>
      </c>
      <c r="AE36" s="372">
        <v>2207</v>
      </c>
      <c r="AF36" s="372">
        <v>2207</v>
      </c>
      <c r="AG36" s="372">
        <v>2207</v>
      </c>
      <c r="AH36" s="372">
        <v>2199</v>
      </c>
      <c r="AI36" s="372">
        <v>2199</v>
      </c>
      <c r="AJ36" s="372">
        <v>2199</v>
      </c>
    </row>
    <row r="37" spans="1:36" ht="23.25" customHeight="1">
      <c r="A37" s="751"/>
      <c r="B37" s="162"/>
      <c r="C37" s="372">
        <v>5</v>
      </c>
      <c r="D37" s="372">
        <v>20</v>
      </c>
      <c r="E37" s="372">
        <v>24</v>
      </c>
      <c r="F37" s="372">
        <v>559</v>
      </c>
      <c r="G37" s="372">
        <v>2</v>
      </c>
      <c r="H37" s="372">
        <v>12</v>
      </c>
      <c r="I37" s="372">
        <v>18</v>
      </c>
      <c r="J37" s="381" t="s">
        <v>368</v>
      </c>
      <c r="K37" s="388" t="s">
        <v>627</v>
      </c>
      <c r="L37" s="372">
        <v>67</v>
      </c>
      <c r="M37" s="372">
        <v>7</v>
      </c>
      <c r="N37" s="381" t="s">
        <v>368</v>
      </c>
      <c r="O37" s="372">
        <v>2</v>
      </c>
      <c r="P37" s="372">
        <v>3</v>
      </c>
      <c r="Q37" s="372">
        <v>14</v>
      </c>
      <c r="R37" s="388" t="s">
        <v>627</v>
      </c>
      <c r="S37" s="372">
        <v>31</v>
      </c>
      <c r="T37" s="372">
        <v>7</v>
      </c>
      <c r="U37" s="388" t="s">
        <v>627</v>
      </c>
      <c r="V37" s="372">
        <v>15</v>
      </c>
      <c r="W37" s="372">
        <v>6</v>
      </c>
      <c r="X37" s="372">
        <v>9</v>
      </c>
      <c r="Y37" s="388" t="s">
        <v>627</v>
      </c>
      <c r="Z37" s="372">
        <v>2</v>
      </c>
      <c r="AA37" s="372">
        <v>11</v>
      </c>
      <c r="AB37" s="372">
        <v>3</v>
      </c>
      <c r="AC37" s="372">
        <v>8</v>
      </c>
      <c r="AD37" s="388" t="s">
        <v>627</v>
      </c>
      <c r="AE37" s="388" t="s">
        <v>627</v>
      </c>
      <c r="AF37" s="372">
        <v>5</v>
      </c>
      <c r="AG37" s="372">
        <v>11</v>
      </c>
      <c r="AH37" s="372">
        <v>607</v>
      </c>
      <c r="AI37" s="372">
        <v>1467</v>
      </c>
      <c r="AJ37" s="372">
        <v>55</v>
      </c>
    </row>
    <row r="38" spans="1:36" ht="23.25" customHeight="1">
      <c r="A38" s="751"/>
      <c r="B38" s="162">
        <v>14</v>
      </c>
      <c r="C38" s="372">
        <v>2176</v>
      </c>
      <c r="D38" s="372">
        <v>2176</v>
      </c>
      <c r="E38" s="372">
        <v>2176</v>
      </c>
      <c r="F38" s="372">
        <v>1915</v>
      </c>
      <c r="G38" s="372">
        <v>1915</v>
      </c>
      <c r="H38" s="372">
        <v>1915</v>
      </c>
      <c r="I38" s="372">
        <v>1915</v>
      </c>
      <c r="J38" s="381" t="s">
        <v>368</v>
      </c>
      <c r="K38" s="372">
        <v>1970</v>
      </c>
      <c r="L38" s="372">
        <v>1970</v>
      </c>
      <c r="M38" s="372">
        <v>1970</v>
      </c>
      <c r="N38" s="381">
        <v>2146</v>
      </c>
      <c r="O38" s="372">
        <v>1140</v>
      </c>
      <c r="P38" s="372">
        <v>1140</v>
      </c>
      <c r="Q38" s="372">
        <v>1140</v>
      </c>
      <c r="R38" s="372">
        <v>1140</v>
      </c>
      <c r="S38" s="372">
        <v>1140</v>
      </c>
      <c r="T38" s="372">
        <v>1140</v>
      </c>
      <c r="U38" s="372">
        <v>1140</v>
      </c>
      <c r="V38" s="372">
        <v>1140</v>
      </c>
      <c r="W38" s="372">
        <v>2176</v>
      </c>
      <c r="X38" s="372">
        <v>2176</v>
      </c>
      <c r="Y38" s="372">
        <v>2176</v>
      </c>
      <c r="Z38" s="372">
        <v>2176</v>
      </c>
      <c r="AA38" s="372">
        <v>2176</v>
      </c>
      <c r="AB38" s="372">
        <v>2176</v>
      </c>
      <c r="AC38" s="372">
        <v>2176</v>
      </c>
      <c r="AD38" s="372">
        <v>2176</v>
      </c>
      <c r="AE38" s="372">
        <v>2176</v>
      </c>
      <c r="AF38" s="372">
        <v>2176</v>
      </c>
      <c r="AG38" s="372">
        <v>2176</v>
      </c>
      <c r="AH38" s="372">
        <v>2168</v>
      </c>
      <c r="AI38" s="372">
        <v>2168</v>
      </c>
      <c r="AJ38" s="372">
        <v>2168</v>
      </c>
    </row>
    <row r="39" spans="1:36" ht="23.25" customHeight="1">
      <c r="A39" s="751"/>
      <c r="B39" s="162"/>
      <c r="C39" s="372">
        <v>6</v>
      </c>
      <c r="D39" s="372">
        <v>16</v>
      </c>
      <c r="E39" s="372">
        <v>13</v>
      </c>
      <c r="F39" s="372">
        <v>715</v>
      </c>
      <c r="G39" s="372">
        <v>1</v>
      </c>
      <c r="H39" s="372">
        <v>13</v>
      </c>
      <c r="I39" s="372">
        <v>17</v>
      </c>
      <c r="J39" s="381" t="s">
        <v>368</v>
      </c>
      <c r="K39" s="388" t="s">
        <v>627</v>
      </c>
      <c r="L39" s="372">
        <v>72</v>
      </c>
      <c r="M39" s="372">
        <v>3</v>
      </c>
      <c r="N39" s="381">
        <v>18</v>
      </c>
      <c r="O39" s="372">
        <v>2</v>
      </c>
      <c r="P39" s="372">
        <v>1</v>
      </c>
      <c r="Q39" s="372">
        <v>4</v>
      </c>
      <c r="R39" s="388" t="s">
        <v>627</v>
      </c>
      <c r="S39" s="372">
        <v>17</v>
      </c>
      <c r="T39" s="372">
        <v>3</v>
      </c>
      <c r="U39" s="388" t="s">
        <v>627</v>
      </c>
      <c r="V39" s="372">
        <v>13</v>
      </c>
      <c r="W39" s="372">
        <v>5</v>
      </c>
      <c r="X39" s="372">
        <v>13</v>
      </c>
      <c r="Y39" s="388" t="s">
        <v>627</v>
      </c>
      <c r="Z39" s="372">
        <v>3</v>
      </c>
      <c r="AA39" s="372">
        <v>7</v>
      </c>
      <c r="AB39" s="372">
        <v>8</v>
      </c>
      <c r="AC39" s="372">
        <v>4</v>
      </c>
      <c r="AD39" s="372">
        <v>1</v>
      </c>
      <c r="AE39" s="388" t="s">
        <v>627</v>
      </c>
      <c r="AF39" s="372">
        <v>1</v>
      </c>
      <c r="AG39" s="372">
        <v>15</v>
      </c>
      <c r="AH39" s="372">
        <v>510</v>
      </c>
      <c r="AI39" s="372">
        <v>1564</v>
      </c>
      <c r="AJ39" s="372">
        <v>42</v>
      </c>
    </row>
    <row r="40" spans="1:36" ht="23.25" customHeight="1">
      <c r="A40" s="751"/>
      <c r="B40" s="153" t="s">
        <v>291</v>
      </c>
      <c r="C40" s="372">
        <f>SUM(C34,C36,C38)</f>
        <v>6642</v>
      </c>
      <c r="D40" s="372">
        <f aca="true" t="shared" si="7" ref="D40:AJ40">SUM(D34,D36,D38)</f>
        <v>6642</v>
      </c>
      <c r="E40" s="372">
        <f t="shared" si="7"/>
        <v>6642</v>
      </c>
      <c r="F40" s="372">
        <f t="shared" si="7"/>
        <v>5915</v>
      </c>
      <c r="G40" s="372">
        <f t="shared" si="7"/>
        <v>5915</v>
      </c>
      <c r="H40" s="372">
        <f t="shared" si="7"/>
        <v>5915</v>
      </c>
      <c r="I40" s="372">
        <f t="shared" si="7"/>
        <v>5915</v>
      </c>
      <c r="J40" s="372">
        <f t="shared" si="7"/>
        <v>2259</v>
      </c>
      <c r="K40" s="372">
        <f t="shared" si="7"/>
        <v>6064</v>
      </c>
      <c r="L40" s="372">
        <f t="shared" si="7"/>
        <v>6064</v>
      </c>
      <c r="M40" s="372">
        <f t="shared" si="7"/>
        <v>6064</v>
      </c>
      <c r="N40" s="372">
        <f t="shared" si="7"/>
        <v>4370</v>
      </c>
      <c r="O40" s="372">
        <f t="shared" si="7"/>
        <v>4348</v>
      </c>
      <c r="P40" s="372">
        <f t="shared" si="7"/>
        <v>4348</v>
      </c>
      <c r="Q40" s="372">
        <f t="shared" si="7"/>
        <v>4348</v>
      </c>
      <c r="R40" s="372">
        <f t="shared" si="7"/>
        <v>4348</v>
      </c>
      <c r="S40" s="372">
        <f t="shared" si="7"/>
        <v>4348</v>
      </c>
      <c r="T40" s="372">
        <f t="shared" si="7"/>
        <v>4348</v>
      </c>
      <c r="U40" s="372">
        <f t="shared" si="7"/>
        <v>4348</v>
      </c>
      <c r="V40" s="372">
        <f t="shared" si="7"/>
        <v>4348</v>
      </c>
      <c r="W40" s="372">
        <f t="shared" si="7"/>
        <v>6642</v>
      </c>
      <c r="X40" s="372">
        <f t="shared" si="7"/>
        <v>6642</v>
      </c>
      <c r="Y40" s="372">
        <f t="shared" si="7"/>
        <v>6642</v>
      </c>
      <c r="Z40" s="372">
        <f t="shared" si="7"/>
        <v>6642</v>
      </c>
      <c r="AA40" s="372">
        <f t="shared" si="7"/>
        <v>6642</v>
      </c>
      <c r="AB40" s="372">
        <f t="shared" si="7"/>
        <v>6642</v>
      </c>
      <c r="AC40" s="372">
        <f t="shared" si="7"/>
        <v>6642</v>
      </c>
      <c r="AD40" s="372">
        <f t="shared" si="7"/>
        <v>6642</v>
      </c>
      <c r="AE40" s="372">
        <f t="shared" si="7"/>
        <v>6642</v>
      </c>
      <c r="AF40" s="372">
        <f t="shared" si="7"/>
        <v>6642</v>
      </c>
      <c r="AG40" s="372">
        <f t="shared" si="7"/>
        <v>6642</v>
      </c>
      <c r="AH40" s="372">
        <f t="shared" si="7"/>
        <v>6611</v>
      </c>
      <c r="AI40" s="372">
        <f t="shared" si="7"/>
        <v>6611</v>
      </c>
      <c r="AJ40" s="372">
        <f t="shared" si="7"/>
        <v>6611</v>
      </c>
    </row>
    <row r="41" spans="1:36" ht="23.25" customHeight="1">
      <c r="A41" s="751"/>
      <c r="B41" s="162"/>
      <c r="C41" s="372">
        <f>SUM(C35,C37,C39)</f>
        <v>14</v>
      </c>
      <c r="D41" s="372">
        <f aca="true" t="shared" si="8" ref="D41:AJ41">SUM(D35,D37,D39)</f>
        <v>62</v>
      </c>
      <c r="E41" s="372">
        <f t="shared" si="8"/>
        <v>58</v>
      </c>
      <c r="F41" s="372">
        <f t="shared" si="8"/>
        <v>1733</v>
      </c>
      <c r="G41" s="372">
        <f t="shared" si="8"/>
        <v>3</v>
      </c>
      <c r="H41" s="372">
        <f t="shared" si="8"/>
        <v>37</v>
      </c>
      <c r="I41" s="372">
        <f t="shared" si="8"/>
        <v>47</v>
      </c>
      <c r="J41" s="372">
        <f t="shared" si="8"/>
        <v>111</v>
      </c>
      <c r="K41" s="388" t="s">
        <v>627</v>
      </c>
      <c r="L41" s="372">
        <f t="shared" si="8"/>
        <v>209</v>
      </c>
      <c r="M41" s="372">
        <f t="shared" si="8"/>
        <v>21</v>
      </c>
      <c r="N41" s="372">
        <f t="shared" si="8"/>
        <v>37</v>
      </c>
      <c r="O41" s="372">
        <f t="shared" si="8"/>
        <v>6</v>
      </c>
      <c r="P41" s="372">
        <f t="shared" si="8"/>
        <v>54</v>
      </c>
      <c r="Q41" s="372">
        <f t="shared" si="8"/>
        <v>79</v>
      </c>
      <c r="R41" s="372">
        <f t="shared" si="8"/>
        <v>1</v>
      </c>
      <c r="S41" s="372">
        <f t="shared" si="8"/>
        <v>108</v>
      </c>
      <c r="T41" s="372">
        <f t="shared" si="8"/>
        <v>112</v>
      </c>
      <c r="U41" s="388" t="s">
        <v>627</v>
      </c>
      <c r="V41" s="372">
        <f t="shared" si="8"/>
        <v>47</v>
      </c>
      <c r="W41" s="372">
        <f t="shared" si="8"/>
        <v>15</v>
      </c>
      <c r="X41" s="372">
        <f t="shared" si="8"/>
        <v>33</v>
      </c>
      <c r="Y41" s="388" t="s">
        <v>627</v>
      </c>
      <c r="Z41" s="372">
        <f t="shared" si="8"/>
        <v>9</v>
      </c>
      <c r="AA41" s="372">
        <f t="shared" si="8"/>
        <v>27</v>
      </c>
      <c r="AB41" s="372">
        <f t="shared" si="8"/>
        <v>25</v>
      </c>
      <c r="AC41" s="372">
        <f t="shared" si="8"/>
        <v>14</v>
      </c>
      <c r="AD41" s="372">
        <f t="shared" si="8"/>
        <v>1</v>
      </c>
      <c r="AE41" s="388" t="s">
        <v>627</v>
      </c>
      <c r="AF41" s="372">
        <f t="shared" si="8"/>
        <v>14</v>
      </c>
      <c r="AG41" s="372">
        <f t="shared" si="8"/>
        <v>42</v>
      </c>
      <c r="AH41" s="372">
        <f t="shared" si="8"/>
        <v>1824</v>
      </c>
      <c r="AI41" s="372">
        <f t="shared" si="8"/>
        <v>4454</v>
      </c>
      <c r="AJ41" s="372">
        <f t="shared" si="8"/>
        <v>177</v>
      </c>
    </row>
    <row r="42" spans="1:36" ht="23.25" customHeight="1">
      <c r="A42" s="751"/>
      <c r="B42" s="162" t="s">
        <v>341</v>
      </c>
      <c r="C42" s="382">
        <f>C41/C40*100</f>
        <v>0.21077988557663355</v>
      </c>
      <c r="D42" s="382">
        <f aca="true" t="shared" si="9" ref="D42:AJ42">D41/D40*100</f>
        <v>0.9334537789822344</v>
      </c>
      <c r="E42" s="382">
        <f t="shared" si="9"/>
        <v>0.8732309545317676</v>
      </c>
      <c r="F42" s="382">
        <f t="shared" si="9"/>
        <v>29.298393913778533</v>
      </c>
      <c r="G42" s="382">
        <f t="shared" si="9"/>
        <v>0.0507185122569738</v>
      </c>
      <c r="H42" s="382">
        <f t="shared" si="9"/>
        <v>0.6255283178360102</v>
      </c>
      <c r="I42" s="382">
        <f t="shared" si="9"/>
        <v>0.794590025359256</v>
      </c>
      <c r="J42" s="382">
        <f t="shared" si="9"/>
        <v>4.913678618857902</v>
      </c>
      <c r="K42" s="388" t="s">
        <v>627</v>
      </c>
      <c r="L42" s="382">
        <f t="shared" si="9"/>
        <v>3.4465699208443272</v>
      </c>
      <c r="M42" s="382">
        <f t="shared" si="9"/>
        <v>0.3463060686015831</v>
      </c>
      <c r="N42" s="382">
        <f t="shared" si="9"/>
        <v>0.8466819221967964</v>
      </c>
      <c r="O42" s="382">
        <f t="shared" si="9"/>
        <v>0.13799448022079117</v>
      </c>
      <c r="P42" s="382">
        <f t="shared" si="9"/>
        <v>1.2419503219871204</v>
      </c>
      <c r="Q42" s="382">
        <f t="shared" si="9"/>
        <v>1.816927322907084</v>
      </c>
      <c r="R42" s="382">
        <f t="shared" si="9"/>
        <v>0.022999080036798528</v>
      </c>
      <c r="S42" s="382">
        <f t="shared" si="9"/>
        <v>2.483900643974241</v>
      </c>
      <c r="T42" s="382">
        <f t="shared" si="9"/>
        <v>2.5758969641214353</v>
      </c>
      <c r="U42" s="388" t="s">
        <v>627</v>
      </c>
      <c r="V42" s="382">
        <f t="shared" si="9"/>
        <v>1.0809567617295308</v>
      </c>
      <c r="W42" s="382">
        <f t="shared" si="9"/>
        <v>0.22583559168925021</v>
      </c>
      <c r="X42" s="382">
        <f t="shared" si="9"/>
        <v>0.49683830171635046</v>
      </c>
      <c r="Y42" s="388" t="s">
        <v>627</v>
      </c>
      <c r="Z42" s="382">
        <f t="shared" si="9"/>
        <v>0.13550135501355012</v>
      </c>
      <c r="AA42" s="382">
        <f t="shared" si="9"/>
        <v>0.40650406504065045</v>
      </c>
      <c r="AB42" s="382">
        <f t="shared" si="9"/>
        <v>0.37639265281541706</v>
      </c>
      <c r="AC42" s="382">
        <f t="shared" si="9"/>
        <v>0.21077988557663355</v>
      </c>
      <c r="AD42" s="382">
        <f t="shared" si="9"/>
        <v>0.015055706112616682</v>
      </c>
      <c r="AE42" s="388" t="s">
        <v>627</v>
      </c>
      <c r="AF42" s="382">
        <f t="shared" si="9"/>
        <v>0.21077988557663355</v>
      </c>
      <c r="AG42" s="382">
        <f t="shared" si="9"/>
        <v>0.6323396567299007</v>
      </c>
      <c r="AH42" s="382">
        <f t="shared" si="9"/>
        <v>27.590379670246556</v>
      </c>
      <c r="AI42" s="382">
        <f t="shared" si="9"/>
        <v>67.37256088337618</v>
      </c>
      <c r="AJ42" s="382">
        <f t="shared" si="9"/>
        <v>2.677355921948268</v>
      </c>
    </row>
    <row r="43" spans="1:36" ht="23.25" customHeight="1">
      <c r="A43" s="174"/>
      <c r="B43" s="162"/>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row>
    <row r="44" spans="1:36" ht="23.25" customHeight="1">
      <c r="A44" s="751" t="s">
        <v>296</v>
      </c>
      <c r="B44" s="389" t="s">
        <v>655</v>
      </c>
      <c r="C44" s="372">
        <v>2271</v>
      </c>
      <c r="D44" s="372">
        <v>2271</v>
      </c>
      <c r="E44" s="372">
        <v>2271</v>
      </c>
      <c r="F44" s="372">
        <v>1251</v>
      </c>
      <c r="G44" s="372">
        <v>1251</v>
      </c>
      <c r="H44" s="372">
        <v>1251</v>
      </c>
      <c r="I44" s="372">
        <v>1251</v>
      </c>
      <c r="J44" s="372">
        <v>2270</v>
      </c>
      <c r="K44" s="372">
        <v>1573</v>
      </c>
      <c r="L44" s="372">
        <v>1573</v>
      </c>
      <c r="M44" s="372">
        <v>1573</v>
      </c>
      <c r="N44" s="372">
        <v>1921</v>
      </c>
      <c r="O44" s="372">
        <v>2145</v>
      </c>
      <c r="P44" s="372">
        <v>2145</v>
      </c>
      <c r="Q44" s="372">
        <v>2145</v>
      </c>
      <c r="R44" s="372">
        <v>2145</v>
      </c>
      <c r="S44" s="372">
        <v>2145</v>
      </c>
      <c r="T44" s="372">
        <v>2145</v>
      </c>
      <c r="U44" s="372">
        <v>2145</v>
      </c>
      <c r="V44" s="372">
        <v>2145</v>
      </c>
      <c r="W44" s="372">
        <v>2271</v>
      </c>
      <c r="X44" s="372">
        <v>2271</v>
      </c>
      <c r="Y44" s="372">
        <v>2271</v>
      </c>
      <c r="Z44" s="372">
        <v>2271</v>
      </c>
      <c r="AA44" s="372">
        <v>2271</v>
      </c>
      <c r="AB44" s="372">
        <v>2271</v>
      </c>
      <c r="AC44" s="372">
        <v>2271</v>
      </c>
      <c r="AD44" s="372">
        <v>2271</v>
      </c>
      <c r="AE44" s="372">
        <v>2271</v>
      </c>
      <c r="AF44" s="372">
        <v>2271</v>
      </c>
      <c r="AG44" s="372">
        <v>2271</v>
      </c>
      <c r="AH44" s="372">
        <v>2247</v>
      </c>
      <c r="AI44" s="372">
        <v>2247</v>
      </c>
      <c r="AJ44" s="372">
        <v>2247</v>
      </c>
    </row>
    <row r="45" spans="1:36" ht="23.25" customHeight="1">
      <c r="A45" s="751"/>
      <c r="B45" s="162"/>
      <c r="C45" s="319" t="s">
        <v>627</v>
      </c>
      <c r="D45" s="372">
        <v>6</v>
      </c>
      <c r="E45" s="372">
        <v>4</v>
      </c>
      <c r="F45" s="372">
        <v>634</v>
      </c>
      <c r="G45" s="372">
        <v>2</v>
      </c>
      <c r="H45" s="372">
        <v>9</v>
      </c>
      <c r="I45" s="372">
        <v>5</v>
      </c>
      <c r="J45" s="372">
        <v>107</v>
      </c>
      <c r="K45" s="372">
        <v>1</v>
      </c>
      <c r="L45" s="372">
        <v>44</v>
      </c>
      <c r="M45" s="372">
        <v>27</v>
      </c>
      <c r="N45" s="372">
        <v>15</v>
      </c>
      <c r="O45" s="372">
        <v>5</v>
      </c>
      <c r="P45" s="372">
        <v>47</v>
      </c>
      <c r="Q45" s="372">
        <v>37</v>
      </c>
      <c r="R45" s="388" t="s">
        <v>627</v>
      </c>
      <c r="S45" s="372">
        <v>50</v>
      </c>
      <c r="T45" s="372">
        <v>36</v>
      </c>
      <c r="U45" s="388" t="s">
        <v>627</v>
      </c>
      <c r="V45" s="372">
        <v>65</v>
      </c>
      <c r="W45" s="372">
        <v>1</v>
      </c>
      <c r="X45" s="388" t="s">
        <v>627</v>
      </c>
      <c r="Y45" s="388" t="s">
        <v>627</v>
      </c>
      <c r="Z45" s="372">
        <v>2</v>
      </c>
      <c r="AA45" s="372">
        <v>24</v>
      </c>
      <c r="AB45" s="388" t="s">
        <v>627</v>
      </c>
      <c r="AC45" s="372">
        <v>9</v>
      </c>
      <c r="AD45" s="388" t="s">
        <v>627</v>
      </c>
      <c r="AE45" s="388" t="s">
        <v>627</v>
      </c>
      <c r="AF45" s="388" t="s">
        <v>627</v>
      </c>
      <c r="AG45" s="372">
        <v>12</v>
      </c>
      <c r="AH45" s="372">
        <v>613</v>
      </c>
      <c r="AI45" s="372">
        <v>1575</v>
      </c>
      <c r="AJ45" s="372">
        <v>42</v>
      </c>
    </row>
    <row r="46" spans="1:36" ht="23.25" customHeight="1">
      <c r="A46" s="751"/>
      <c r="B46" s="162">
        <v>16</v>
      </c>
      <c r="C46" s="372">
        <v>2091</v>
      </c>
      <c r="D46" s="372">
        <v>2091</v>
      </c>
      <c r="E46" s="372">
        <v>2091</v>
      </c>
      <c r="F46" s="372">
        <v>1096</v>
      </c>
      <c r="G46" s="372">
        <v>1096</v>
      </c>
      <c r="H46" s="372">
        <v>1096</v>
      </c>
      <c r="I46" s="372">
        <v>1096</v>
      </c>
      <c r="J46" s="381" t="s">
        <v>368</v>
      </c>
      <c r="K46" s="372">
        <v>919</v>
      </c>
      <c r="L46" s="372">
        <v>919</v>
      </c>
      <c r="M46" s="372">
        <v>919</v>
      </c>
      <c r="N46" s="381" t="s">
        <v>368</v>
      </c>
      <c r="O46" s="372">
        <v>1551</v>
      </c>
      <c r="P46" s="372">
        <v>1551</v>
      </c>
      <c r="Q46" s="372">
        <v>1551</v>
      </c>
      <c r="R46" s="372">
        <v>1551</v>
      </c>
      <c r="S46" s="372">
        <v>1551</v>
      </c>
      <c r="T46" s="372">
        <v>1551</v>
      </c>
      <c r="U46" s="372">
        <v>1551</v>
      </c>
      <c r="V46" s="372">
        <v>1551</v>
      </c>
      <c r="W46" s="372">
        <v>2091</v>
      </c>
      <c r="X46" s="372">
        <v>2091</v>
      </c>
      <c r="Y46" s="372">
        <v>2091</v>
      </c>
      <c r="Z46" s="372">
        <v>2091</v>
      </c>
      <c r="AA46" s="372">
        <v>2091</v>
      </c>
      <c r="AB46" s="372">
        <v>2091</v>
      </c>
      <c r="AC46" s="372">
        <v>2091</v>
      </c>
      <c r="AD46" s="372">
        <v>2091</v>
      </c>
      <c r="AE46" s="372">
        <v>2091</v>
      </c>
      <c r="AF46" s="372">
        <v>2091</v>
      </c>
      <c r="AG46" s="372">
        <v>2091</v>
      </c>
      <c r="AH46" s="372">
        <v>2052</v>
      </c>
      <c r="AI46" s="372">
        <v>2052</v>
      </c>
      <c r="AJ46" s="372">
        <v>2052</v>
      </c>
    </row>
    <row r="47" spans="1:36" ht="23.25" customHeight="1">
      <c r="A47" s="751"/>
      <c r="B47" s="162"/>
      <c r="C47" s="319" t="s">
        <v>627</v>
      </c>
      <c r="D47" s="372">
        <v>4</v>
      </c>
      <c r="E47" s="372">
        <v>4</v>
      </c>
      <c r="F47" s="372">
        <v>616</v>
      </c>
      <c r="G47" s="372">
        <v>1</v>
      </c>
      <c r="H47" s="372">
        <v>17</v>
      </c>
      <c r="I47" s="372">
        <v>2</v>
      </c>
      <c r="J47" s="381" t="s">
        <v>368</v>
      </c>
      <c r="K47" s="388" t="s">
        <v>627</v>
      </c>
      <c r="L47" s="372">
        <v>27</v>
      </c>
      <c r="M47" s="372">
        <v>9</v>
      </c>
      <c r="N47" s="381" t="s">
        <v>368</v>
      </c>
      <c r="O47" s="372">
        <v>1</v>
      </c>
      <c r="P47" s="372">
        <v>27</v>
      </c>
      <c r="Q47" s="372">
        <v>13</v>
      </c>
      <c r="R47" s="388" t="s">
        <v>627</v>
      </c>
      <c r="S47" s="372">
        <v>25</v>
      </c>
      <c r="T47" s="372">
        <v>19</v>
      </c>
      <c r="U47" s="388" t="s">
        <v>627</v>
      </c>
      <c r="V47" s="372">
        <v>39</v>
      </c>
      <c r="W47" s="388" t="s">
        <v>627</v>
      </c>
      <c r="X47" s="388" t="s">
        <v>627</v>
      </c>
      <c r="Y47" s="388" t="s">
        <v>627</v>
      </c>
      <c r="Z47" s="372">
        <v>2</v>
      </c>
      <c r="AA47" s="372">
        <v>14</v>
      </c>
      <c r="AB47" s="372">
        <v>2</v>
      </c>
      <c r="AC47" s="372">
        <v>2</v>
      </c>
      <c r="AD47" s="388" t="s">
        <v>627</v>
      </c>
      <c r="AE47" s="388" t="s">
        <v>627</v>
      </c>
      <c r="AF47" s="388" t="s">
        <v>627</v>
      </c>
      <c r="AG47" s="372">
        <v>7</v>
      </c>
      <c r="AH47" s="372">
        <v>622</v>
      </c>
      <c r="AI47" s="372">
        <v>1349</v>
      </c>
      <c r="AJ47" s="372">
        <v>35</v>
      </c>
    </row>
    <row r="48" spans="1:36" ht="23.25" customHeight="1">
      <c r="A48" s="751"/>
      <c r="B48" s="162">
        <v>17</v>
      </c>
      <c r="C48" s="372">
        <v>2136</v>
      </c>
      <c r="D48" s="372">
        <v>2136</v>
      </c>
      <c r="E48" s="372">
        <v>2136</v>
      </c>
      <c r="F48" s="372">
        <v>951</v>
      </c>
      <c r="G48" s="372">
        <v>951</v>
      </c>
      <c r="H48" s="372">
        <v>951</v>
      </c>
      <c r="I48" s="372">
        <v>951</v>
      </c>
      <c r="J48" s="381" t="s">
        <v>368</v>
      </c>
      <c r="K48" s="372">
        <v>960</v>
      </c>
      <c r="L48" s="372">
        <v>960</v>
      </c>
      <c r="M48" s="372">
        <v>960</v>
      </c>
      <c r="N48" s="381">
        <v>1781</v>
      </c>
      <c r="O48" s="372">
        <v>1507</v>
      </c>
      <c r="P48" s="372">
        <v>1507</v>
      </c>
      <c r="Q48" s="372">
        <v>1507</v>
      </c>
      <c r="R48" s="372">
        <v>1507</v>
      </c>
      <c r="S48" s="372">
        <v>1507</v>
      </c>
      <c r="T48" s="372">
        <v>1507</v>
      </c>
      <c r="U48" s="372">
        <v>1507</v>
      </c>
      <c r="V48" s="372">
        <v>1507</v>
      </c>
      <c r="W48" s="372">
        <v>2136</v>
      </c>
      <c r="X48" s="372">
        <v>2136</v>
      </c>
      <c r="Y48" s="372">
        <v>2136</v>
      </c>
      <c r="Z48" s="372">
        <v>2136</v>
      </c>
      <c r="AA48" s="372">
        <v>2136</v>
      </c>
      <c r="AB48" s="372">
        <v>2136</v>
      </c>
      <c r="AC48" s="372">
        <v>2136</v>
      </c>
      <c r="AD48" s="372">
        <v>2136</v>
      </c>
      <c r="AE48" s="372">
        <v>2136</v>
      </c>
      <c r="AF48" s="372">
        <v>2136</v>
      </c>
      <c r="AG48" s="372">
        <v>2136</v>
      </c>
      <c r="AH48" s="372">
        <v>2130</v>
      </c>
      <c r="AI48" s="372">
        <v>2130</v>
      </c>
      <c r="AJ48" s="372">
        <v>2130</v>
      </c>
    </row>
    <row r="49" spans="1:36" ht="23.25" customHeight="1">
      <c r="A49" s="751"/>
      <c r="B49" s="162"/>
      <c r="C49" s="372">
        <v>1</v>
      </c>
      <c r="D49" s="372">
        <v>3</v>
      </c>
      <c r="E49" s="372">
        <v>3</v>
      </c>
      <c r="F49" s="372">
        <v>560</v>
      </c>
      <c r="G49" s="372">
        <v>1</v>
      </c>
      <c r="H49" s="372">
        <v>10</v>
      </c>
      <c r="I49" s="372">
        <v>3</v>
      </c>
      <c r="J49" s="381" t="s">
        <v>368</v>
      </c>
      <c r="K49" s="388" t="s">
        <v>627</v>
      </c>
      <c r="L49" s="372">
        <v>21</v>
      </c>
      <c r="M49" s="372">
        <v>12</v>
      </c>
      <c r="N49" s="381">
        <v>6</v>
      </c>
      <c r="O49" s="372">
        <v>1</v>
      </c>
      <c r="P49" s="372">
        <v>16</v>
      </c>
      <c r="Q49" s="372">
        <v>9</v>
      </c>
      <c r="R49" s="388" t="s">
        <v>627</v>
      </c>
      <c r="S49" s="372">
        <v>17</v>
      </c>
      <c r="T49" s="372">
        <v>21</v>
      </c>
      <c r="U49" s="388" t="s">
        <v>627</v>
      </c>
      <c r="V49" s="372">
        <v>35</v>
      </c>
      <c r="W49" s="388" t="s">
        <v>627</v>
      </c>
      <c r="X49" s="388" t="s">
        <v>627</v>
      </c>
      <c r="Y49" s="372">
        <v>1</v>
      </c>
      <c r="Z49" s="372">
        <v>3</v>
      </c>
      <c r="AA49" s="372">
        <v>9</v>
      </c>
      <c r="AB49" s="372">
        <v>1</v>
      </c>
      <c r="AC49" s="372">
        <v>3</v>
      </c>
      <c r="AD49" s="388" t="s">
        <v>627</v>
      </c>
      <c r="AE49" s="388" t="s">
        <v>627</v>
      </c>
      <c r="AF49" s="388" t="s">
        <v>627</v>
      </c>
      <c r="AG49" s="372">
        <v>13</v>
      </c>
      <c r="AH49" s="372">
        <v>618</v>
      </c>
      <c r="AI49" s="372">
        <v>1429</v>
      </c>
      <c r="AJ49" s="372">
        <v>48</v>
      </c>
    </row>
    <row r="50" spans="1:36" ht="23.25" customHeight="1">
      <c r="A50" s="751"/>
      <c r="B50" s="153" t="s">
        <v>291</v>
      </c>
      <c r="C50" s="372">
        <f>SUM(C44,C46,C48)</f>
        <v>6498</v>
      </c>
      <c r="D50" s="372">
        <f aca="true" t="shared" si="10" ref="D50:AJ50">SUM(D44,D46,D48)</f>
        <v>6498</v>
      </c>
      <c r="E50" s="372">
        <f t="shared" si="10"/>
        <v>6498</v>
      </c>
      <c r="F50" s="372">
        <f t="shared" si="10"/>
        <v>3298</v>
      </c>
      <c r="G50" s="372">
        <f t="shared" si="10"/>
        <v>3298</v>
      </c>
      <c r="H50" s="372">
        <f t="shared" si="10"/>
        <v>3298</v>
      </c>
      <c r="I50" s="372">
        <f t="shared" si="10"/>
        <v>3298</v>
      </c>
      <c r="J50" s="372">
        <f t="shared" si="10"/>
        <v>2270</v>
      </c>
      <c r="K50" s="372">
        <f t="shared" si="10"/>
        <v>3452</v>
      </c>
      <c r="L50" s="372">
        <f t="shared" si="10"/>
        <v>3452</v>
      </c>
      <c r="M50" s="372">
        <f t="shared" si="10"/>
        <v>3452</v>
      </c>
      <c r="N50" s="372">
        <f t="shared" si="10"/>
        <v>3702</v>
      </c>
      <c r="O50" s="372">
        <f t="shared" si="10"/>
        <v>5203</v>
      </c>
      <c r="P50" s="372">
        <f t="shared" si="10"/>
        <v>5203</v>
      </c>
      <c r="Q50" s="372">
        <f t="shared" si="10"/>
        <v>5203</v>
      </c>
      <c r="R50" s="372">
        <f t="shared" si="10"/>
        <v>5203</v>
      </c>
      <c r="S50" s="372">
        <f t="shared" si="10"/>
        <v>5203</v>
      </c>
      <c r="T50" s="372">
        <f t="shared" si="10"/>
        <v>5203</v>
      </c>
      <c r="U50" s="372">
        <f t="shared" si="10"/>
        <v>5203</v>
      </c>
      <c r="V50" s="372">
        <f t="shared" si="10"/>
        <v>5203</v>
      </c>
      <c r="W50" s="372">
        <f t="shared" si="10"/>
        <v>6498</v>
      </c>
      <c r="X50" s="372">
        <f t="shared" si="10"/>
        <v>6498</v>
      </c>
      <c r="Y50" s="372">
        <f t="shared" si="10"/>
        <v>6498</v>
      </c>
      <c r="Z50" s="372">
        <f t="shared" si="10"/>
        <v>6498</v>
      </c>
      <c r="AA50" s="372">
        <f t="shared" si="10"/>
        <v>6498</v>
      </c>
      <c r="AB50" s="372">
        <f t="shared" si="10"/>
        <v>6498</v>
      </c>
      <c r="AC50" s="372">
        <f t="shared" si="10"/>
        <v>6498</v>
      </c>
      <c r="AD50" s="372">
        <f t="shared" si="10"/>
        <v>6498</v>
      </c>
      <c r="AE50" s="372">
        <f t="shared" si="10"/>
        <v>6498</v>
      </c>
      <c r="AF50" s="372">
        <f t="shared" si="10"/>
        <v>6498</v>
      </c>
      <c r="AG50" s="372">
        <f t="shared" si="10"/>
        <v>6498</v>
      </c>
      <c r="AH50" s="372">
        <f t="shared" si="10"/>
        <v>6429</v>
      </c>
      <c r="AI50" s="372">
        <f t="shared" si="10"/>
        <v>6429</v>
      </c>
      <c r="AJ50" s="372">
        <f t="shared" si="10"/>
        <v>6429</v>
      </c>
    </row>
    <row r="51" spans="1:36" ht="23.25" customHeight="1">
      <c r="A51" s="751"/>
      <c r="B51" s="162"/>
      <c r="C51" s="372">
        <f>SUM(C45,C47,C49)</f>
        <v>1</v>
      </c>
      <c r="D51" s="372">
        <f aca="true" t="shared" si="11" ref="D51:AJ51">SUM(D45,D47,D49)</f>
        <v>13</v>
      </c>
      <c r="E51" s="372">
        <f t="shared" si="11"/>
        <v>11</v>
      </c>
      <c r="F51" s="372">
        <f t="shared" si="11"/>
        <v>1810</v>
      </c>
      <c r="G51" s="372">
        <f t="shared" si="11"/>
        <v>4</v>
      </c>
      <c r="H51" s="372">
        <f t="shared" si="11"/>
        <v>36</v>
      </c>
      <c r="I51" s="372">
        <f t="shared" si="11"/>
        <v>10</v>
      </c>
      <c r="J51" s="372">
        <f t="shared" si="11"/>
        <v>107</v>
      </c>
      <c r="K51" s="372">
        <f t="shared" si="11"/>
        <v>1</v>
      </c>
      <c r="L51" s="372">
        <f t="shared" si="11"/>
        <v>92</v>
      </c>
      <c r="M51" s="372">
        <f t="shared" si="11"/>
        <v>48</v>
      </c>
      <c r="N51" s="372">
        <f t="shared" si="11"/>
        <v>21</v>
      </c>
      <c r="O51" s="372">
        <f t="shared" si="11"/>
        <v>7</v>
      </c>
      <c r="P51" s="372">
        <f t="shared" si="11"/>
        <v>90</v>
      </c>
      <c r="Q51" s="372">
        <f t="shared" si="11"/>
        <v>59</v>
      </c>
      <c r="R51" s="388" t="s">
        <v>627</v>
      </c>
      <c r="S51" s="372">
        <f t="shared" si="11"/>
        <v>92</v>
      </c>
      <c r="T51" s="372">
        <f t="shared" si="11"/>
        <v>76</v>
      </c>
      <c r="U51" s="388" t="s">
        <v>627</v>
      </c>
      <c r="V51" s="372">
        <f t="shared" si="11"/>
        <v>139</v>
      </c>
      <c r="W51" s="372">
        <f t="shared" si="11"/>
        <v>1</v>
      </c>
      <c r="X51" s="388" t="s">
        <v>627</v>
      </c>
      <c r="Y51" s="372">
        <f t="shared" si="11"/>
        <v>1</v>
      </c>
      <c r="Z51" s="372">
        <f t="shared" si="11"/>
        <v>7</v>
      </c>
      <c r="AA51" s="372">
        <f t="shared" si="11"/>
        <v>47</v>
      </c>
      <c r="AB51" s="372">
        <f t="shared" si="11"/>
        <v>3</v>
      </c>
      <c r="AC51" s="372">
        <f t="shared" si="11"/>
        <v>14</v>
      </c>
      <c r="AD51" s="388" t="s">
        <v>627</v>
      </c>
      <c r="AE51" s="388" t="s">
        <v>627</v>
      </c>
      <c r="AF51" s="388" t="s">
        <v>627</v>
      </c>
      <c r="AG51" s="372">
        <f t="shared" si="11"/>
        <v>32</v>
      </c>
      <c r="AH51" s="372">
        <f t="shared" si="11"/>
        <v>1853</v>
      </c>
      <c r="AI51" s="372">
        <f t="shared" si="11"/>
        <v>4353</v>
      </c>
      <c r="AJ51" s="372">
        <f t="shared" si="11"/>
        <v>125</v>
      </c>
    </row>
    <row r="52" spans="1:36" ht="23.25" customHeight="1">
      <c r="A52" s="751"/>
      <c r="B52" s="162" t="s">
        <v>341</v>
      </c>
      <c r="C52" s="382">
        <f>C51/C50*100</f>
        <v>0.01538935056940597</v>
      </c>
      <c r="D52" s="382">
        <f aca="true" t="shared" si="12" ref="D52:AJ52">D51/D50*100</f>
        <v>0.20006155740227763</v>
      </c>
      <c r="E52" s="382">
        <f t="shared" si="12"/>
        <v>0.1692828562634657</v>
      </c>
      <c r="F52" s="382">
        <f t="shared" si="12"/>
        <v>54.88174651303821</v>
      </c>
      <c r="G52" s="382">
        <f t="shared" si="12"/>
        <v>0.1212856276531231</v>
      </c>
      <c r="H52" s="382">
        <f t="shared" si="12"/>
        <v>1.0915706488781078</v>
      </c>
      <c r="I52" s="382">
        <f t="shared" si="12"/>
        <v>0.3032140691328078</v>
      </c>
      <c r="J52" s="382">
        <f t="shared" si="12"/>
        <v>4.713656387665198</v>
      </c>
      <c r="K52" s="382">
        <f t="shared" si="12"/>
        <v>0.028968713789107762</v>
      </c>
      <c r="L52" s="382">
        <f t="shared" si="12"/>
        <v>2.6651216685979144</v>
      </c>
      <c r="M52" s="382">
        <f t="shared" si="12"/>
        <v>1.3904982618771726</v>
      </c>
      <c r="N52" s="382">
        <f t="shared" si="12"/>
        <v>0.5672609400324149</v>
      </c>
      <c r="O52" s="382">
        <f t="shared" si="12"/>
        <v>0.13453776667307324</v>
      </c>
      <c r="P52" s="382">
        <f t="shared" si="12"/>
        <v>1.7297712857966558</v>
      </c>
      <c r="Q52" s="382">
        <f t="shared" si="12"/>
        <v>1.1339611762444743</v>
      </c>
      <c r="R52" s="388" t="s">
        <v>627</v>
      </c>
      <c r="S52" s="382">
        <f t="shared" si="12"/>
        <v>1.7682106477032482</v>
      </c>
      <c r="T52" s="382">
        <f t="shared" si="12"/>
        <v>1.4606957524505093</v>
      </c>
      <c r="U52" s="388" t="s">
        <v>627</v>
      </c>
      <c r="V52" s="382">
        <f t="shared" si="12"/>
        <v>2.6715356525081684</v>
      </c>
      <c r="W52" s="382">
        <f t="shared" si="12"/>
        <v>0.01538935056940597</v>
      </c>
      <c r="X52" s="388" t="s">
        <v>627</v>
      </c>
      <c r="Y52" s="382">
        <f t="shared" si="12"/>
        <v>0.01538935056940597</v>
      </c>
      <c r="Z52" s="382">
        <f t="shared" si="12"/>
        <v>0.10772545398584178</v>
      </c>
      <c r="AA52" s="382">
        <f t="shared" si="12"/>
        <v>0.7232994767620806</v>
      </c>
      <c r="AB52" s="382">
        <f t="shared" si="12"/>
        <v>0.04616805170821791</v>
      </c>
      <c r="AC52" s="382">
        <f t="shared" si="12"/>
        <v>0.21545090797168356</v>
      </c>
      <c r="AD52" s="388" t="s">
        <v>627</v>
      </c>
      <c r="AE52" s="388" t="s">
        <v>627</v>
      </c>
      <c r="AF52" s="388" t="s">
        <v>627</v>
      </c>
      <c r="AG52" s="382">
        <f t="shared" si="12"/>
        <v>0.49245921822099104</v>
      </c>
      <c r="AH52" s="382">
        <f t="shared" si="12"/>
        <v>28.82252294291492</v>
      </c>
      <c r="AI52" s="382">
        <f t="shared" si="12"/>
        <v>67.7088194120392</v>
      </c>
      <c r="AJ52" s="382">
        <f t="shared" si="12"/>
        <v>1.9443148234562142</v>
      </c>
    </row>
    <row r="53" spans="1:36" ht="23.25" customHeight="1">
      <c r="A53" s="151"/>
      <c r="B53" s="175"/>
      <c r="C53" s="165"/>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row>
    <row r="54" ht="23.25" customHeight="1">
      <c r="A54" s="374" t="s">
        <v>649</v>
      </c>
    </row>
    <row r="55" ht="23.25" customHeight="1">
      <c r="A55" s="140" t="s">
        <v>343</v>
      </c>
    </row>
    <row r="56" spans="1:18" ht="23.25" customHeight="1">
      <c r="A56" s="764" t="s">
        <v>344</v>
      </c>
      <c r="B56" s="764"/>
      <c r="C56" s="764"/>
      <c r="D56" s="766" t="s">
        <v>345</v>
      </c>
      <c r="E56" s="766"/>
      <c r="F56" s="766"/>
      <c r="G56" s="764" t="s">
        <v>346</v>
      </c>
      <c r="H56" s="766" t="s">
        <v>347</v>
      </c>
      <c r="I56" s="766"/>
      <c r="J56" s="766"/>
      <c r="K56" s="767" t="s">
        <v>643</v>
      </c>
      <c r="L56" s="767"/>
      <c r="M56" s="767"/>
      <c r="N56" s="767"/>
      <c r="O56" s="767"/>
      <c r="P56" s="767"/>
      <c r="Q56" s="767"/>
      <c r="R56" s="767"/>
    </row>
    <row r="57" spans="1:18" ht="23.25" customHeight="1">
      <c r="A57" s="764"/>
      <c r="B57" s="764"/>
      <c r="C57" s="764"/>
      <c r="D57" s="765" t="s">
        <v>348</v>
      </c>
      <c r="E57" s="765"/>
      <c r="F57" s="765"/>
      <c r="G57" s="764"/>
      <c r="H57" s="765" t="s">
        <v>349</v>
      </c>
      <c r="I57" s="765"/>
      <c r="J57" s="765"/>
      <c r="K57" s="767"/>
      <c r="L57" s="767"/>
      <c r="M57" s="767"/>
      <c r="N57" s="767"/>
      <c r="O57" s="767"/>
      <c r="P57" s="767"/>
      <c r="Q57" s="767"/>
      <c r="R57" s="767"/>
    </row>
  </sheetData>
  <sheetProtection/>
  <mergeCells count="51">
    <mergeCell ref="A3:AJ3"/>
    <mergeCell ref="A5:AJ5"/>
    <mergeCell ref="G56:G57"/>
    <mergeCell ref="H57:J57"/>
    <mergeCell ref="H56:J56"/>
    <mergeCell ref="K56:R57"/>
    <mergeCell ref="A56:C57"/>
    <mergeCell ref="D57:F57"/>
    <mergeCell ref="D56:F56"/>
    <mergeCell ref="K9:K10"/>
    <mergeCell ref="N8:V8"/>
    <mergeCell ref="N9:N10"/>
    <mergeCell ref="T9:T10"/>
    <mergeCell ref="U9:U10"/>
    <mergeCell ref="V9:V10"/>
    <mergeCell ref="S9:S10"/>
    <mergeCell ref="AH8:AJ8"/>
    <mergeCell ref="AH9:AI9"/>
    <mergeCell ref="AJ9:AJ10"/>
    <mergeCell ref="AG9:AG10"/>
    <mergeCell ref="W8:AG8"/>
    <mergeCell ref="AF9:AF10"/>
    <mergeCell ref="AA9:AA10"/>
    <mergeCell ref="Z9:Z10"/>
    <mergeCell ref="AB9:AB10"/>
    <mergeCell ref="AC9:AC10"/>
    <mergeCell ref="AD9:AD10"/>
    <mergeCell ref="AE9:AE10"/>
    <mergeCell ref="O9:O10"/>
    <mergeCell ref="P9:P10"/>
    <mergeCell ref="W9:W10"/>
    <mergeCell ref="X9:X10"/>
    <mergeCell ref="Y9:Y10"/>
    <mergeCell ref="Q9:Q10"/>
    <mergeCell ref="R9:R10"/>
    <mergeCell ref="A44:A52"/>
    <mergeCell ref="A34:A42"/>
    <mergeCell ref="A18:A32"/>
    <mergeCell ref="A12:A16"/>
    <mergeCell ref="G9:G10"/>
    <mergeCell ref="H9:H10"/>
    <mergeCell ref="I9:I10"/>
    <mergeCell ref="J9:J10"/>
    <mergeCell ref="F8:M8"/>
    <mergeCell ref="F9:F10"/>
    <mergeCell ref="A8:B10"/>
    <mergeCell ref="C8:C10"/>
    <mergeCell ref="D8:D10"/>
    <mergeCell ref="E8:E10"/>
    <mergeCell ref="L9:L10"/>
    <mergeCell ref="M9:M10"/>
  </mergeCells>
  <printOptions horizontalCentered="1"/>
  <pageMargins left="0.5511811023622047" right="0.5511811023622047" top="0.5905511811023623" bottom="0.3937007874015748" header="0" footer="0"/>
  <pageSetup fitToHeight="1" fitToWidth="1" horizontalDpi="600" verticalDpi="600" orientation="landscape" paperSize="8"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57"/>
  <sheetViews>
    <sheetView zoomScalePageLayoutView="0" workbookViewId="0" topLeftCell="A1">
      <selection activeCell="A1" sqref="A1"/>
    </sheetView>
  </sheetViews>
  <sheetFormatPr defaultColWidth="8.796875" defaultRowHeight="22.5" customHeight="1"/>
  <cols>
    <col min="1" max="1" width="5.3984375" style="140" customWidth="1"/>
    <col min="2" max="2" width="5.5" style="140" customWidth="1"/>
    <col min="3" max="36" width="8.59765625" style="140" customWidth="1"/>
    <col min="37" max="16384" width="9" style="140" customWidth="1"/>
  </cols>
  <sheetData>
    <row r="1" spans="1:36" ht="22.5" customHeight="1">
      <c r="A1" s="139" t="s">
        <v>659</v>
      </c>
      <c r="AJ1" s="385" t="s">
        <v>660</v>
      </c>
    </row>
    <row r="3" spans="1:36" ht="22.5" customHeight="1">
      <c r="A3" s="707" t="s">
        <v>662</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row>
    <row r="5" spans="1:36" ht="22.5" customHeight="1">
      <c r="A5" s="763" t="s">
        <v>661</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row>
    <row r="7" ht="22.5" customHeight="1" thickBot="1">
      <c r="A7" s="140" t="s">
        <v>644</v>
      </c>
    </row>
    <row r="8" spans="1:36" ht="22.5" customHeight="1">
      <c r="A8" s="740" t="s">
        <v>642</v>
      </c>
      <c r="B8" s="741"/>
      <c r="C8" s="746" t="s">
        <v>310</v>
      </c>
      <c r="D8" s="746" t="s">
        <v>311</v>
      </c>
      <c r="E8" s="748" t="s">
        <v>641</v>
      </c>
      <c r="F8" s="737" t="s">
        <v>312</v>
      </c>
      <c r="G8" s="738"/>
      <c r="H8" s="738"/>
      <c r="I8" s="738"/>
      <c r="J8" s="738"/>
      <c r="K8" s="738"/>
      <c r="L8" s="738"/>
      <c r="M8" s="739"/>
      <c r="N8" s="758" t="s">
        <v>645</v>
      </c>
      <c r="O8" s="759"/>
      <c r="P8" s="759"/>
      <c r="Q8" s="759"/>
      <c r="R8" s="759"/>
      <c r="S8" s="759"/>
      <c r="T8" s="759"/>
      <c r="U8" s="759"/>
      <c r="V8" s="760"/>
      <c r="W8" s="729" t="s">
        <v>313</v>
      </c>
      <c r="X8" s="731"/>
      <c r="Y8" s="731"/>
      <c r="Z8" s="731"/>
      <c r="AA8" s="731"/>
      <c r="AB8" s="731"/>
      <c r="AC8" s="731"/>
      <c r="AD8" s="731"/>
      <c r="AE8" s="731"/>
      <c r="AF8" s="731"/>
      <c r="AG8" s="730"/>
      <c r="AH8" s="737" t="s">
        <v>314</v>
      </c>
      <c r="AI8" s="738"/>
      <c r="AJ8" s="738"/>
    </row>
    <row r="9" spans="1:36" ht="22.5" customHeight="1">
      <c r="A9" s="742"/>
      <c r="B9" s="743"/>
      <c r="C9" s="747"/>
      <c r="D9" s="747"/>
      <c r="E9" s="749"/>
      <c r="F9" s="736" t="s">
        <v>315</v>
      </c>
      <c r="G9" s="736" t="s">
        <v>316</v>
      </c>
      <c r="H9" s="736" t="s">
        <v>317</v>
      </c>
      <c r="I9" s="734" t="s">
        <v>318</v>
      </c>
      <c r="J9" s="736" t="s">
        <v>319</v>
      </c>
      <c r="K9" s="736" t="s">
        <v>320</v>
      </c>
      <c r="L9" s="736" t="s">
        <v>321</v>
      </c>
      <c r="M9" s="734" t="s">
        <v>322</v>
      </c>
      <c r="N9" s="736" t="s">
        <v>323</v>
      </c>
      <c r="O9" s="736" t="s">
        <v>324</v>
      </c>
      <c r="P9" s="734" t="s">
        <v>325</v>
      </c>
      <c r="Q9" s="753" t="s">
        <v>640</v>
      </c>
      <c r="R9" s="736" t="s">
        <v>326</v>
      </c>
      <c r="S9" s="762" t="s">
        <v>638</v>
      </c>
      <c r="T9" s="753" t="s">
        <v>639</v>
      </c>
      <c r="U9" s="736" t="s">
        <v>327</v>
      </c>
      <c r="V9" s="761" t="s">
        <v>637</v>
      </c>
      <c r="W9" s="736" t="s">
        <v>328</v>
      </c>
      <c r="X9" s="736" t="s">
        <v>329</v>
      </c>
      <c r="Y9" s="736" t="s">
        <v>330</v>
      </c>
      <c r="Z9" s="736" t="s">
        <v>331</v>
      </c>
      <c r="AA9" s="736" t="s">
        <v>332</v>
      </c>
      <c r="AB9" s="753" t="s">
        <v>636</v>
      </c>
      <c r="AC9" s="736" t="s">
        <v>333</v>
      </c>
      <c r="AD9" s="736" t="s">
        <v>334</v>
      </c>
      <c r="AE9" s="736" t="s">
        <v>335</v>
      </c>
      <c r="AF9" s="734" t="s">
        <v>336</v>
      </c>
      <c r="AG9" s="734" t="s">
        <v>337</v>
      </c>
      <c r="AH9" s="754" t="s">
        <v>647</v>
      </c>
      <c r="AI9" s="755"/>
      <c r="AJ9" s="756" t="s">
        <v>338</v>
      </c>
    </row>
    <row r="10" spans="1:36" ht="67.5" customHeight="1">
      <c r="A10" s="744"/>
      <c r="B10" s="745"/>
      <c r="C10" s="735"/>
      <c r="D10" s="735"/>
      <c r="E10" s="750"/>
      <c r="F10" s="735"/>
      <c r="G10" s="735"/>
      <c r="H10" s="735"/>
      <c r="I10" s="735"/>
      <c r="J10" s="735"/>
      <c r="K10" s="735"/>
      <c r="L10" s="735"/>
      <c r="M10" s="735"/>
      <c r="N10" s="735"/>
      <c r="O10" s="735"/>
      <c r="P10" s="735"/>
      <c r="Q10" s="735"/>
      <c r="R10" s="735"/>
      <c r="S10" s="750"/>
      <c r="T10" s="735"/>
      <c r="U10" s="735"/>
      <c r="V10" s="750"/>
      <c r="W10" s="735"/>
      <c r="X10" s="735"/>
      <c r="Y10" s="735"/>
      <c r="Z10" s="735"/>
      <c r="AA10" s="735"/>
      <c r="AB10" s="735"/>
      <c r="AC10" s="735"/>
      <c r="AD10" s="735"/>
      <c r="AE10" s="735"/>
      <c r="AF10" s="735"/>
      <c r="AG10" s="735"/>
      <c r="AH10" s="387" t="s">
        <v>339</v>
      </c>
      <c r="AI10" s="171" t="s">
        <v>340</v>
      </c>
      <c r="AJ10" s="757"/>
    </row>
    <row r="11" spans="1:36" ht="22.5" customHeight="1">
      <c r="A11" s="172"/>
      <c r="B11" s="173"/>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row>
    <row r="12" spans="1:36" ht="22.5" customHeight="1">
      <c r="A12" s="751" t="s">
        <v>285</v>
      </c>
      <c r="B12" s="389" t="s">
        <v>653</v>
      </c>
      <c r="C12" s="372">
        <v>1116</v>
      </c>
      <c r="D12" s="372">
        <v>1116</v>
      </c>
      <c r="E12" s="372">
        <v>1116</v>
      </c>
      <c r="F12" s="381" t="s">
        <v>368</v>
      </c>
      <c r="G12" s="381" t="s">
        <v>368</v>
      </c>
      <c r="H12" s="381" t="s">
        <v>368</v>
      </c>
      <c r="I12" s="381" t="s">
        <v>368</v>
      </c>
      <c r="J12" s="381" t="s">
        <v>368</v>
      </c>
      <c r="K12" s="372">
        <v>660</v>
      </c>
      <c r="L12" s="372">
        <v>660</v>
      </c>
      <c r="M12" s="372">
        <v>660</v>
      </c>
      <c r="N12" s="381" t="s">
        <v>368</v>
      </c>
      <c r="O12" s="372">
        <v>981</v>
      </c>
      <c r="P12" s="372">
        <v>981</v>
      </c>
      <c r="Q12" s="372">
        <v>981</v>
      </c>
      <c r="R12" s="372">
        <v>981</v>
      </c>
      <c r="S12" s="372">
        <v>981</v>
      </c>
      <c r="T12" s="372">
        <v>981</v>
      </c>
      <c r="U12" s="372">
        <v>981</v>
      </c>
      <c r="V12" s="372">
        <v>981</v>
      </c>
      <c r="W12" s="372">
        <v>1116</v>
      </c>
      <c r="X12" s="372">
        <v>1116</v>
      </c>
      <c r="Y12" s="372">
        <v>1116</v>
      </c>
      <c r="Z12" s="372">
        <v>1116</v>
      </c>
      <c r="AA12" s="372">
        <v>1116</v>
      </c>
      <c r="AB12" s="372">
        <v>1116</v>
      </c>
      <c r="AC12" s="372">
        <v>1116</v>
      </c>
      <c r="AD12" s="372">
        <v>1116</v>
      </c>
      <c r="AE12" s="372">
        <v>1116</v>
      </c>
      <c r="AF12" s="372">
        <v>1116</v>
      </c>
      <c r="AG12" s="372">
        <v>1116</v>
      </c>
      <c r="AH12" s="372">
        <v>734</v>
      </c>
      <c r="AI12" s="372">
        <v>734</v>
      </c>
      <c r="AJ12" s="372">
        <v>734</v>
      </c>
    </row>
    <row r="13" spans="1:36" ht="22.5" customHeight="1">
      <c r="A13" s="751"/>
      <c r="B13" s="162"/>
      <c r="C13" s="319" t="s">
        <v>627</v>
      </c>
      <c r="D13" s="372">
        <v>6</v>
      </c>
      <c r="E13" s="372">
        <v>4</v>
      </c>
      <c r="F13" s="381" t="s">
        <v>368</v>
      </c>
      <c r="G13" s="381" t="s">
        <v>368</v>
      </c>
      <c r="H13" s="381" t="s">
        <v>368</v>
      </c>
      <c r="I13" s="381" t="s">
        <v>368</v>
      </c>
      <c r="J13" s="381" t="s">
        <v>368</v>
      </c>
      <c r="K13" s="388" t="s">
        <v>627</v>
      </c>
      <c r="L13" s="372">
        <v>4</v>
      </c>
      <c r="M13" s="388" t="s">
        <v>627</v>
      </c>
      <c r="N13" s="381" t="s">
        <v>368</v>
      </c>
      <c r="O13" s="372">
        <v>2</v>
      </c>
      <c r="P13" s="372">
        <v>1</v>
      </c>
      <c r="Q13" s="372">
        <v>9</v>
      </c>
      <c r="R13" s="372">
        <v>8</v>
      </c>
      <c r="S13" s="372">
        <v>75</v>
      </c>
      <c r="T13" s="372">
        <v>3</v>
      </c>
      <c r="U13" s="388" t="s">
        <v>627</v>
      </c>
      <c r="V13" s="372">
        <v>11</v>
      </c>
      <c r="W13" s="372">
        <v>5</v>
      </c>
      <c r="X13" s="388" t="s">
        <v>627</v>
      </c>
      <c r="Y13" s="388" t="s">
        <v>627</v>
      </c>
      <c r="Z13" s="372">
        <v>1</v>
      </c>
      <c r="AA13" s="372">
        <v>3</v>
      </c>
      <c r="AB13" s="372">
        <v>5</v>
      </c>
      <c r="AC13" s="388" t="s">
        <v>627</v>
      </c>
      <c r="AD13" s="372">
        <v>3</v>
      </c>
      <c r="AE13" s="388" t="s">
        <v>627</v>
      </c>
      <c r="AF13" s="372">
        <v>1</v>
      </c>
      <c r="AG13" s="372">
        <v>2</v>
      </c>
      <c r="AH13" s="372">
        <v>73</v>
      </c>
      <c r="AI13" s="372">
        <v>602</v>
      </c>
      <c r="AJ13" s="388" t="s">
        <v>627</v>
      </c>
    </row>
    <row r="14" spans="1:36" ht="22.5" customHeight="1">
      <c r="A14" s="751"/>
      <c r="B14" s="153" t="s">
        <v>291</v>
      </c>
      <c r="C14" s="372">
        <f aca="true" t="shared" si="0" ref="C14:E15">C12</f>
        <v>1116</v>
      </c>
      <c r="D14" s="372">
        <f t="shared" si="0"/>
        <v>1116</v>
      </c>
      <c r="E14" s="372">
        <f t="shared" si="0"/>
        <v>1116</v>
      </c>
      <c r="F14" s="381" t="s">
        <v>368</v>
      </c>
      <c r="G14" s="381" t="s">
        <v>368</v>
      </c>
      <c r="H14" s="381" t="s">
        <v>368</v>
      </c>
      <c r="I14" s="381" t="s">
        <v>368</v>
      </c>
      <c r="J14" s="381" t="s">
        <v>368</v>
      </c>
      <c r="K14" s="372">
        <f aca="true" t="shared" si="1" ref="K14:AJ15">K12</f>
        <v>660</v>
      </c>
      <c r="L14" s="372">
        <f t="shared" si="1"/>
        <v>660</v>
      </c>
      <c r="M14" s="372">
        <f t="shared" si="1"/>
        <v>660</v>
      </c>
      <c r="N14" s="381" t="s">
        <v>368</v>
      </c>
      <c r="O14" s="372">
        <f t="shared" si="1"/>
        <v>981</v>
      </c>
      <c r="P14" s="372">
        <f t="shared" si="1"/>
        <v>981</v>
      </c>
      <c r="Q14" s="372">
        <f t="shared" si="1"/>
        <v>981</v>
      </c>
      <c r="R14" s="372">
        <f t="shared" si="1"/>
        <v>981</v>
      </c>
      <c r="S14" s="372">
        <f t="shared" si="1"/>
        <v>981</v>
      </c>
      <c r="T14" s="372">
        <f t="shared" si="1"/>
        <v>981</v>
      </c>
      <c r="U14" s="372">
        <f t="shared" si="1"/>
        <v>981</v>
      </c>
      <c r="V14" s="372">
        <f t="shared" si="1"/>
        <v>981</v>
      </c>
      <c r="W14" s="372">
        <f t="shared" si="1"/>
        <v>1116</v>
      </c>
      <c r="X14" s="372">
        <f t="shared" si="1"/>
        <v>1116</v>
      </c>
      <c r="Y14" s="372">
        <f t="shared" si="1"/>
        <v>1116</v>
      </c>
      <c r="Z14" s="372">
        <f t="shared" si="1"/>
        <v>1116</v>
      </c>
      <c r="AA14" s="372">
        <f t="shared" si="1"/>
        <v>1116</v>
      </c>
      <c r="AB14" s="372">
        <f t="shared" si="1"/>
        <v>1116</v>
      </c>
      <c r="AC14" s="372">
        <f t="shared" si="1"/>
        <v>1116</v>
      </c>
      <c r="AD14" s="372">
        <f t="shared" si="1"/>
        <v>1116</v>
      </c>
      <c r="AE14" s="372">
        <f t="shared" si="1"/>
        <v>1116</v>
      </c>
      <c r="AF14" s="372">
        <f t="shared" si="1"/>
        <v>1116</v>
      </c>
      <c r="AG14" s="372">
        <f t="shared" si="1"/>
        <v>1116</v>
      </c>
      <c r="AH14" s="372">
        <f t="shared" si="1"/>
        <v>734</v>
      </c>
      <c r="AI14" s="372">
        <f t="shared" si="1"/>
        <v>734</v>
      </c>
      <c r="AJ14" s="372">
        <f t="shared" si="1"/>
        <v>734</v>
      </c>
    </row>
    <row r="15" spans="1:36" ht="22.5" customHeight="1">
      <c r="A15" s="751"/>
      <c r="B15" s="162"/>
      <c r="C15" s="381" t="str">
        <f t="shared" si="0"/>
        <v>－</v>
      </c>
      <c r="D15" s="372">
        <f t="shared" si="0"/>
        <v>6</v>
      </c>
      <c r="E15" s="372">
        <f t="shared" si="0"/>
        <v>4</v>
      </c>
      <c r="F15" s="381" t="s">
        <v>368</v>
      </c>
      <c r="G15" s="381" t="s">
        <v>368</v>
      </c>
      <c r="H15" s="381" t="s">
        <v>368</v>
      </c>
      <c r="I15" s="381" t="s">
        <v>368</v>
      </c>
      <c r="J15" s="381" t="s">
        <v>368</v>
      </c>
      <c r="K15" s="381" t="str">
        <f aca="true" t="shared" si="2" ref="K15:AI15">K13</f>
        <v>－</v>
      </c>
      <c r="L15" s="372">
        <f t="shared" si="2"/>
        <v>4</v>
      </c>
      <c r="M15" s="381" t="str">
        <f>M13</f>
        <v>－</v>
      </c>
      <c r="N15" s="381" t="s">
        <v>368</v>
      </c>
      <c r="O15" s="372">
        <f t="shared" si="2"/>
        <v>2</v>
      </c>
      <c r="P15" s="372">
        <f t="shared" si="2"/>
        <v>1</v>
      </c>
      <c r="Q15" s="372">
        <f t="shared" si="2"/>
        <v>9</v>
      </c>
      <c r="R15" s="372">
        <f t="shared" si="2"/>
        <v>8</v>
      </c>
      <c r="S15" s="372">
        <f t="shared" si="2"/>
        <v>75</v>
      </c>
      <c r="T15" s="372">
        <f t="shared" si="2"/>
        <v>3</v>
      </c>
      <c r="U15" s="381" t="str">
        <f t="shared" si="2"/>
        <v>－</v>
      </c>
      <c r="V15" s="372">
        <f t="shared" si="2"/>
        <v>11</v>
      </c>
      <c r="W15" s="372">
        <f t="shared" si="2"/>
        <v>5</v>
      </c>
      <c r="X15" s="381" t="str">
        <f>X13</f>
        <v>－</v>
      </c>
      <c r="Y15" s="381" t="str">
        <f>Y13</f>
        <v>－</v>
      </c>
      <c r="Z15" s="372">
        <f t="shared" si="2"/>
        <v>1</v>
      </c>
      <c r="AA15" s="372">
        <f t="shared" si="2"/>
        <v>3</v>
      </c>
      <c r="AB15" s="372">
        <f t="shared" si="2"/>
        <v>5</v>
      </c>
      <c r="AC15" s="381" t="str">
        <f t="shared" si="2"/>
        <v>－</v>
      </c>
      <c r="AD15" s="372">
        <f t="shared" si="2"/>
        <v>3</v>
      </c>
      <c r="AE15" s="381" t="str">
        <f>AE13</f>
        <v>－</v>
      </c>
      <c r="AF15" s="372">
        <f t="shared" si="2"/>
        <v>1</v>
      </c>
      <c r="AG15" s="372">
        <f t="shared" si="2"/>
        <v>2</v>
      </c>
      <c r="AH15" s="372">
        <f t="shared" si="2"/>
        <v>73</v>
      </c>
      <c r="AI15" s="372">
        <f t="shared" si="2"/>
        <v>602</v>
      </c>
      <c r="AJ15" s="381" t="str">
        <f t="shared" si="1"/>
        <v>－</v>
      </c>
    </row>
    <row r="16" spans="1:36" ht="22.5" customHeight="1">
      <c r="A16" s="751"/>
      <c r="B16" s="162" t="s">
        <v>341</v>
      </c>
      <c r="C16" s="319" t="s">
        <v>627</v>
      </c>
      <c r="D16" s="382">
        <f>D15/D14*100</f>
        <v>0.5376344086021506</v>
      </c>
      <c r="E16" s="382">
        <f>E15/E14*100</f>
        <v>0.35842293906810035</v>
      </c>
      <c r="F16" s="386" t="s">
        <v>368</v>
      </c>
      <c r="G16" s="386" t="s">
        <v>368</v>
      </c>
      <c r="H16" s="386" t="s">
        <v>368</v>
      </c>
      <c r="I16" s="386" t="s">
        <v>368</v>
      </c>
      <c r="J16" s="386" t="s">
        <v>368</v>
      </c>
      <c r="K16" s="388" t="s">
        <v>627</v>
      </c>
      <c r="L16" s="382">
        <f aca="true" t="shared" si="3" ref="L16:AI16">L15/L14*100</f>
        <v>0.6060606060606061</v>
      </c>
      <c r="M16" s="388" t="s">
        <v>627</v>
      </c>
      <c r="N16" s="386" t="s">
        <v>368</v>
      </c>
      <c r="O16" s="382">
        <f t="shared" si="3"/>
        <v>0.20387359836901123</v>
      </c>
      <c r="P16" s="382">
        <f t="shared" si="3"/>
        <v>0.10193679918450561</v>
      </c>
      <c r="Q16" s="382">
        <f t="shared" si="3"/>
        <v>0.9174311926605505</v>
      </c>
      <c r="R16" s="382">
        <f t="shared" si="3"/>
        <v>0.8154943934760449</v>
      </c>
      <c r="S16" s="382">
        <f t="shared" si="3"/>
        <v>7.64525993883792</v>
      </c>
      <c r="T16" s="382">
        <f t="shared" si="3"/>
        <v>0.3058103975535168</v>
      </c>
      <c r="U16" s="388" t="s">
        <v>627</v>
      </c>
      <c r="V16" s="382">
        <f t="shared" si="3"/>
        <v>1.1213047910295617</v>
      </c>
      <c r="W16" s="382">
        <f t="shared" si="3"/>
        <v>0.4480286738351254</v>
      </c>
      <c r="X16" s="388" t="s">
        <v>627</v>
      </c>
      <c r="Y16" s="388" t="s">
        <v>627</v>
      </c>
      <c r="Z16" s="382">
        <f t="shared" si="3"/>
        <v>0.08960573476702509</v>
      </c>
      <c r="AA16" s="382">
        <f t="shared" si="3"/>
        <v>0.2688172043010753</v>
      </c>
      <c r="AB16" s="382">
        <f t="shared" si="3"/>
        <v>0.4480286738351254</v>
      </c>
      <c r="AC16" s="388" t="s">
        <v>627</v>
      </c>
      <c r="AD16" s="382">
        <f t="shared" si="3"/>
        <v>0.2688172043010753</v>
      </c>
      <c r="AE16" s="388" t="s">
        <v>627</v>
      </c>
      <c r="AF16" s="382">
        <f t="shared" si="3"/>
        <v>0.08960573476702509</v>
      </c>
      <c r="AG16" s="382">
        <f t="shared" si="3"/>
        <v>0.17921146953405018</v>
      </c>
      <c r="AH16" s="382">
        <f t="shared" si="3"/>
        <v>9.945504087193461</v>
      </c>
      <c r="AI16" s="382">
        <f t="shared" si="3"/>
        <v>82.01634877384197</v>
      </c>
      <c r="AJ16" s="388" t="s">
        <v>627</v>
      </c>
    </row>
    <row r="17" spans="1:36" ht="22.5" customHeight="1">
      <c r="A17" s="174"/>
      <c r="B17" s="16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row>
    <row r="18" spans="1:36" ht="22.5" customHeight="1">
      <c r="A18" s="752" t="s">
        <v>657</v>
      </c>
      <c r="B18" s="389" t="s">
        <v>654</v>
      </c>
      <c r="C18" s="372">
        <v>2083</v>
      </c>
      <c r="D18" s="372">
        <v>2083</v>
      </c>
      <c r="E18" s="372">
        <v>2083</v>
      </c>
      <c r="F18" s="372">
        <v>1324</v>
      </c>
      <c r="G18" s="372">
        <v>1324</v>
      </c>
      <c r="H18" s="372">
        <v>1324</v>
      </c>
      <c r="I18" s="372">
        <v>1324</v>
      </c>
      <c r="J18" s="372">
        <v>2105</v>
      </c>
      <c r="K18" s="372">
        <v>1939</v>
      </c>
      <c r="L18" s="372">
        <v>1939</v>
      </c>
      <c r="M18" s="372">
        <v>1939</v>
      </c>
      <c r="N18" s="372">
        <v>2061</v>
      </c>
      <c r="O18" s="372">
        <v>1911</v>
      </c>
      <c r="P18" s="372">
        <v>1911</v>
      </c>
      <c r="Q18" s="372">
        <v>1911</v>
      </c>
      <c r="R18" s="372">
        <v>1911</v>
      </c>
      <c r="S18" s="372">
        <v>1911</v>
      </c>
      <c r="T18" s="372">
        <v>1911</v>
      </c>
      <c r="U18" s="372">
        <v>1911</v>
      </c>
      <c r="V18" s="372">
        <v>1911</v>
      </c>
      <c r="W18" s="372">
        <v>2083</v>
      </c>
      <c r="X18" s="372">
        <v>2083</v>
      </c>
      <c r="Y18" s="372">
        <v>2083</v>
      </c>
      <c r="Z18" s="372">
        <v>2083</v>
      </c>
      <c r="AA18" s="372">
        <v>2083</v>
      </c>
      <c r="AB18" s="372">
        <v>2083</v>
      </c>
      <c r="AC18" s="372">
        <v>2083</v>
      </c>
      <c r="AD18" s="372">
        <v>2083</v>
      </c>
      <c r="AE18" s="372">
        <v>2083</v>
      </c>
      <c r="AF18" s="372">
        <v>2083</v>
      </c>
      <c r="AG18" s="372">
        <v>2083</v>
      </c>
      <c r="AH18" s="372">
        <v>1961</v>
      </c>
      <c r="AI18" s="372">
        <v>1961</v>
      </c>
      <c r="AJ18" s="372">
        <v>1961</v>
      </c>
    </row>
    <row r="19" spans="1:36" ht="22.5" customHeight="1">
      <c r="A19" s="751"/>
      <c r="B19" s="162"/>
      <c r="C19" s="372">
        <v>3</v>
      </c>
      <c r="D19" s="372">
        <v>22</v>
      </c>
      <c r="E19" s="372">
        <v>16</v>
      </c>
      <c r="F19" s="372">
        <v>238</v>
      </c>
      <c r="G19" s="372">
        <v>1</v>
      </c>
      <c r="H19" s="372">
        <v>71</v>
      </c>
      <c r="I19" s="372">
        <v>5</v>
      </c>
      <c r="J19" s="372">
        <v>4</v>
      </c>
      <c r="K19" s="372">
        <v>1</v>
      </c>
      <c r="L19" s="372">
        <v>61</v>
      </c>
      <c r="M19" s="372">
        <v>17</v>
      </c>
      <c r="N19" s="372">
        <v>13</v>
      </c>
      <c r="O19" s="372">
        <v>8</v>
      </c>
      <c r="P19" s="372">
        <v>84</v>
      </c>
      <c r="Q19" s="372">
        <v>32</v>
      </c>
      <c r="R19" s="372">
        <v>6</v>
      </c>
      <c r="S19" s="372">
        <v>71</v>
      </c>
      <c r="T19" s="372">
        <v>165</v>
      </c>
      <c r="U19" s="372">
        <v>1</v>
      </c>
      <c r="V19" s="372">
        <v>14</v>
      </c>
      <c r="W19" s="372">
        <v>1</v>
      </c>
      <c r="X19" s="372">
        <v>2</v>
      </c>
      <c r="Y19" s="388" t="s">
        <v>627</v>
      </c>
      <c r="Z19" s="372">
        <v>2</v>
      </c>
      <c r="AA19" s="372">
        <v>18</v>
      </c>
      <c r="AB19" s="372">
        <v>8</v>
      </c>
      <c r="AC19" s="372">
        <v>2</v>
      </c>
      <c r="AD19" s="372">
        <v>1</v>
      </c>
      <c r="AE19" s="372">
        <v>1</v>
      </c>
      <c r="AF19" s="372">
        <v>5</v>
      </c>
      <c r="AG19" s="372">
        <v>24</v>
      </c>
      <c r="AH19" s="372">
        <v>95</v>
      </c>
      <c r="AI19" s="372">
        <v>1774</v>
      </c>
      <c r="AJ19" s="372">
        <v>84</v>
      </c>
    </row>
    <row r="20" spans="1:36" ht="22.5" customHeight="1">
      <c r="A20" s="751"/>
      <c r="B20" s="390" t="s">
        <v>651</v>
      </c>
      <c r="C20" s="372">
        <v>2035</v>
      </c>
      <c r="D20" s="372">
        <v>2035</v>
      </c>
      <c r="E20" s="372">
        <v>2035</v>
      </c>
      <c r="F20" s="372">
        <v>1534</v>
      </c>
      <c r="G20" s="372">
        <v>1534</v>
      </c>
      <c r="H20" s="372">
        <v>1534</v>
      </c>
      <c r="I20" s="372">
        <v>1534</v>
      </c>
      <c r="J20" s="381" t="s">
        <v>368</v>
      </c>
      <c r="K20" s="372">
        <v>1823</v>
      </c>
      <c r="L20" s="372">
        <v>1823</v>
      </c>
      <c r="M20" s="372">
        <v>1823</v>
      </c>
      <c r="N20" s="381" t="s">
        <v>368</v>
      </c>
      <c r="O20" s="372">
        <v>924</v>
      </c>
      <c r="P20" s="372">
        <v>924</v>
      </c>
      <c r="Q20" s="372">
        <v>924</v>
      </c>
      <c r="R20" s="372">
        <v>924</v>
      </c>
      <c r="S20" s="372">
        <v>924</v>
      </c>
      <c r="T20" s="372">
        <v>924</v>
      </c>
      <c r="U20" s="372">
        <v>924</v>
      </c>
      <c r="V20" s="372">
        <v>924</v>
      </c>
      <c r="W20" s="372">
        <v>2035</v>
      </c>
      <c r="X20" s="372">
        <v>2035</v>
      </c>
      <c r="Y20" s="372">
        <v>2035</v>
      </c>
      <c r="Z20" s="372">
        <v>2035</v>
      </c>
      <c r="AA20" s="372">
        <v>2035</v>
      </c>
      <c r="AB20" s="372">
        <v>2035</v>
      </c>
      <c r="AC20" s="372">
        <v>2035</v>
      </c>
      <c r="AD20" s="372">
        <v>2035</v>
      </c>
      <c r="AE20" s="372">
        <v>2035</v>
      </c>
      <c r="AF20" s="372">
        <v>2035</v>
      </c>
      <c r="AG20" s="372">
        <v>2035</v>
      </c>
      <c r="AH20" s="372">
        <v>1897</v>
      </c>
      <c r="AI20" s="372">
        <v>1897</v>
      </c>
      <c r="AJ20" s="372">
        <v>1897</v>
      </c>
    </row>
    <row r="21" spans="1:36" ht="22.5" customHeight="1">
      <c r="A21" s="751"/>
      <c r="B21" s="162"/>
      <c r="C21" s="319" t="s">
        <v>627</v>
      </c>
      <c r="D21" s="372">
        <v>30</v>
      </c>
      <c r="E21" s="372">
        <v>8</v>
      </c>
      <c r="F21" s="372">
        <v>214</v>
      </c>
      <c r="G21" s="372">
        <v>3</v>
      </c>
      <c r="H21" s="372">
        <v>45</v>
      </c>
      <c r="I21" s="372">
        <v>5</v>
      </c>
      <c r="J21" s="381" t="s">
        <v>368</v>
      </c>
      <c r="K21" s="372">
        <v>2</v>
      </c>
      <c r="L21" s="372">
        <v>51</v>
      </c>
      <c r="M21" s="372">
        <v>14</v>
      </c>
      <c r="N21" s="381" t="s">
        <v>368</v>
      </c>
      <c r="O21" s="372">
        <v>1</v>
      </c>
      <c r="P21" s="372">
        <v>8</v>
      </c>
      <c r="Q21" s="372">
        <v>9</v>
      </c>
      <c r="R21" s="388" t="s">
        <v>627</v>
      </c>
      <c r="S21" s="372">
        <v>60</v>
      </c>
      <c r="T21" s="372">
        <v>16</v>
      </c>
      <c r="U21" s="388" t="s">
        <v>627</v>
      </c>
      <c r="V21" s="372">
        <v>3</v>
      </c>
      <c r="W21" s="388" t="s">
        <v>627</v>
      </c>
      <c r="X21" s="372">
        <v>1</v>
      </c>
      <c r="Y21" s="388" t="s">
        <v>627</v>
      </c>
      <c r="Z21" s="388" t="s">
        <v>627</v>
      </c>
      <c r="AA21" s="372">
        <v>6</v>
      </c>
      <c r="AB21" s="372">
        <v>6</v>
      </c>
      <c r="AC21" s="372">
        <v>2</v>
      </c>
      <c r="AD21" s="388" t="s">
        <v>627</v>
      </c>
      <c r="AE21" s="372">
        <v>3</v>
      </c>
      <c r="AF21" s="372">
        <v>6</v>
      </c>
      <c r="AG21" s="372">
        <v>21</v>
      </c>
      <c r="AH21" s="372">
        <v>142</v>
      </c>
      <c r="AI21" s="372">
        <v>1619</v>
      </c>
      <c r="AJ21" s="372">
        <v>76</v>
      </c>
    </row>
    <row r="22" spans="1:36" ht="22.5" customHeight="1">
      <c r="A22" s="751"/>
      <c r="B22" s="390" t="s">
        <v>650</v>
      </c>
      <c r="C22" s="372">
        <v>2025</v>
      </c>
      <c r="D22" s="372">
        <v>2025</v>
      </c>
      <c r="E22" s="372">
        <v>2025</v>
      </c>
      <c r="F22" s="372">
        <v>1466</v>
      </c>
      <c r="G22" s="372">
        <v>1466</v>
      </c>
      <c r="H22" s="372">
        <v>1466</v>
      </c>
      <c r="I22" s="372">
        <v>1466</v>
      </c>
      <c r="J22" s="381" t="s">
        <v>368</v>
      </c>
      <c r="K22" s="372">
        <v>1838</v>
      </c>
      <c r="L22" s="372">
        <v>1838</v>
      </c>
      <c r="M22" s="372">
        <v>1838</v>
      </c>
      <c r="N22" s="372">
        <v>1769</v>
      </c>
      <c r="O22" s="372">
        <v>965</v>
      </c>
      <c r="P22" s="372">
        <v>965</v>
      </c>
      <c r="Q22" s="372">
        <v>965</v>
      </c>
      <c r="R22" s="372">
        <v>965</v>
      </c>
      <c r="S22" s="372">
        <v>965</v>
      </c>
      <c r="T22" s="372">
        <v>965</v>
      </c>
      <c r="U22" s="372">
        <v>965</v>
      </c>
      <c r="V22" s="372">
        <v>965</v>
      </c>
      <c r="W22" s="372">
        <v>2025</v>
      </c>
      <c r="X22" s="372">
        <v>2025</v>
      </c>
      <c r="Y22" s="372">
        <v>2025</v>
      </c>
      <c r="Z22" s="372">
        <v>2025</v>
      </c>
      <c r="AA22" s="372">
        <v>2025</v>
      </c>
      <c r="AB22" s="372">
        <v>2025</v>
      </c>
      <c r="AC22" s="372">
        <v>2025</v>
      </c>
      <c r="AD22" s="372">
        <v>2025</v>
      </c>
      <c r="AE22" s="372">
        <v>2025</v>
      </c>
      <c r="AF22" s="372">
        <v>2025</v>
      </c>
      <c r="AG22" s="372">
        <v>2025</v>
      </c>
      <c r="AH22" s="372">
        <v>1887</v>
      </c>
      <c r="AI22" s="372">
        <v>1887</v>
      </c>
      <c r="AJ22" s="372">
        <v>1887</v>
      </c>
    </row>
    <row r="23" spans="1:36" ht="22.5" customHeight="1">
      <c r="A23" s="751"/>
      <c r="B23" s="162"/>
      <c r="C23" s="319" t="s">
        <v>627</v>
      </c>
      <c r="D23" s="372">
        <v>38</v>
      </c>
      <c r="E23" s="372">
        <v>13</v>
      </c>
      <c r="F23" s="372">
        <v>212</v>
      </c>
      <c r="G23" s="372">
        <v>4</v>
      </c>
      <c r="H23" s="372">
        <v>35</v>
      </c>
      <c r="I23" s="372">
        <v>10</v>
      </c>
      <c r="J23" s="381" t="s">
        <v>368</v>
      </c>
      <c r="K23" s="388" t="s">
        <v>627</v>
      </c>
      <c r="L23" s="372">
        <v>60</v>
      </c>
      <c r="M23" s="372">
        <v>16</v>
      </c>
      <c r="N23" s="372">
        <v>8</v>
      </c>
      <c r="O23" s="388" t="s">
        <v>627</v>
      </c>
      <c r="P23" s="372">
        <v>5</v>
      </c>
      <c r="Q23" s="372">
        <v>2</v>
      </c>
      <c r="R23" s="388" t="s">
        <v>627</v>
      </c>
      <c r="S23" s="372">
        <v>42</v>
      </c>
      <c r="T23" s="372">
        <v>6</v>
      </c>
      <c r="U23" s="388" t="s">
        <v>627</v>
      </c>
      <c r="V23" s="372">
        <v>2</v>
      </c>
      <c r="W23" s="388" t="s">
        <v>627</v>
      </c>
      <c r="X23" s="372">
        <v>2</v>
      </c>
      <c r="Y23" s="388" t="s">
        <v>627</v>
      </c>
      <c r="Z23" s="372">
        <v>4</v>
      </c>
      <c r="AA23" s="372">
        <v>3</v>
      </c>
      <c r="AB23" s="372">
        <v>8</v>
      </c>
      <c r="AC23" s="372">
        <v>6</v>
      </c>
      <c r="AD23" s="388" t="s">
        <v>627</v>
      </c>
      <c r="AE23" s="372">
        <v>5</v>
      </c>
      <c r="AF23" s="372">
        <v>4</v>
      </c>
      <c r="AG23" s="372">
        <v>18</v>
      </c>
      <c r="AH23" s="372">
        <v>200</v>
      </c>
      <c r="AI23" s="372">
        <v>1591</v>
      </c>
      <c r="AJ23" s="372">
        <v>112</v>
      </c>
    </row>
    <row r="24" spans="1:36" ht="22.5" customHeight="1">
      <c r="A24" s="751"/>
      <c r="B24" s="390" t="s">
        <v>652</v>
      </c>
      <c r="C24" s="372">
        <v>1637</v>
      </c>
      <c r="D24" s="372">
        <v>1637</v>
      </c>
      <c r="E24" s="372">
        <v>1637</v>
      </c>
      <c r="F24" s="372">
        <v>1279</v>
      </c>
      <c r="G24" s="372">
        <v>1279</v>
      </c>
      <c r="H24" s="372">
        <v>1279</v>
      </c>
      <c r="I24" s="372">
        <v>1279</v>
      </c>
      <c r="J24" s="372">
        <v>1639</v>
      </c>
      <c r="K24" s="372">
        <v>1462</v>
      </c>
      <c r="L24" s="372">
        <v>1462</v>
      </c>
      <c r="M24" s="372">
        <v>1462</v>
      </c>
      <c r="N24" s="381" t="s">
        <v>368</v>
      </c>
      <c r="O24" s="372">
        <v>1518</v>
      </c>
      <c r="P24" s="372">
        <v>1518</v>
      </c>
      <c r="Q24" s="372">
        <v>1518</v>
      </c>
      <c r="R24" s="372">
        <v>1518</v>
      </c>
      <c r="S24" s="372">
        <v>1518</v>
      </c>
      <c r="T24" s="372">
        <v>1518</v>
      </c>
      <c r="U24" s="372">
        <v>1518</v>
      </c>
      <c r="V24" s="372">
        <v>1518</v>
      </c>
      <c r="W24" s="372">
        <v>1637</v>
      </c>
      <c r="X24" s="372">
        <v>1637</v>
      </c>
      <c r="Y24" s="372">
        <v>1637</v>
      </c>
      <c r="Z24" s="372">
        <v>1637</v>
      </c>
      <c r="AA24" s="372">
        <v>1637</v>
      </c>
      <c r="AB24" s="372">
        <v>1637</v>
      </c>
      <c r="AC24" s="372">
        <v>1637</v>
      </c>
      <c r="AD24" s="372">
        <v>1637</v>
      </c>
      <c r="AE24" s="372">
        <v>1637</v>
      </c>
      <c r="AF24" s="372">
        <v>1637</v>
      </c>
      <c r="AG24" s="372">
        <v>1637</v>
      </c>
      <c r="AH24" s="372">
        <v>1550</v>
      </c>
      <c r="AI24" s="372">
        <v>1550</v>
      </c>
      <c r="AJ24" s="372">
        <v>1550</v>
      </c>
    </row>
    <row r="25" spans="1:36" ht="22.5" customHeight="1">
      <c r="A25" s="751"/>
      <c r="B25" s="162"/>
      <c r="C25" s="372">
        <v>1</v>
      </c>
      <c r="D25" s="372">
        <v>26</v>
      </c>
      <c r="E25" s="372">
        <v>5</v>
      </c>
      <c r="F25" s="372">
        <v>208</v>
      </c>
      <c r="G25" s="372">
        <v>1</v>
      </c>
      <c r="H25" s="372">
        <v>27</v>
      </c>
      <c r="I25" s="372">
        <v>2</v>
      </c>
      <c r="J25" s="372">
        <v>3</v>
      </c>
      <c r="K25" s="372">
        <v>1</v>
      </c>
      <c r="L25" s="372">
        <v>26</v>
      </c>
      <c r="M25" s="372">
        <v>3</v>
      </c>
      <c r="N25" s="381" t="s">
        <v>368</v>
      </c>
      <c r="O25" s="372">
        <v>3</v>
      </c>
      <c r="P25" s="372">
        <v>69</v>
      </c>
      <c r="Q25" s="372">
        <v>19</v>
      </c>
      <c r="R25" s="372">
        <v>2</v>
      </c>
      <c r="S25" s="372">
        <v>52</v>
      </c>
      <c r="T25" s="372">
        <v>73</v>
      </c>
      <c r="U25" s="372">
        <v>2</v>
      </c>
      <c r="V25" s="372">
        <v>11</v>
      </c>
      <c r="W25" s="372">
        <v>3</v>
      </c>
      <c r="X25" s="372">
        <v>2</v>
      </c>
      <c r="Y25" s="388" t="s">
        <v>627</v>
      </c>
      <c r="Z25" s="372">
        <v>3</v>
      </c>
      <c r="AA25" s="372">
        <v>5</v>
      </c>
      <c r="AB25" s="372">
        <v>1</v>
      </c>
      <c r="AC25" s="372">
        <v>1</v>
      </c>
      <c r="AD25" s="372">
        <v>1</v>
      </c>
      <c r="AE25" s="372">
        <v>1</v>
      </c>
      <c r="AF25" s="372">
        <v>1</v>
      </c>
      <c r="AG25" s="372">
        <v>21</v>
      </c>
      <c r="AH25" s="372">
        <v>209</v>
      </c>
      <c r="AI25" s="372">
        <v>1286</v>
      </c>
      <c r="AJ25" s="372">
        <v>111</v>
      </c>
    </row>
    <row r="26" spans="1:36" ht="22.5" customHeight="1">
      <c r="A26" s="751"/>
      <c r="B26" s="162">
        <v>10</v>
      </c>
      <c r="C26" s="372">
        <v>1838</v>
      </c>
      <c r="D26" s="372">
        <v>1838</v>
      </c>
      <c r="E26" s="372">
        <v>1838</v>
      </c>
      <c r="F26" s="372">
        <v>1315</v>
      </c>
      <c r="G26" s="372">
        <v>1315</v>
      </c>
      <c r="H26" s="372">
        <v>1315</v>
      </c>
      <c r="I26" s="372">
        <v>1315</v>
      </c>
      <c r="J26" s="381" t="s">
        <v>368</v>
      </c>
      <c r="K26" s="372">
        <v>1642</v>
      </c>
      <c r="L26" s="372">
        <v>1642</v>
      </c>
      <c r="M26" s="372">
        <v>1642</v>
      </c>
      <c r="N26" s="372">
        <v>1714</v>
      </c>
      <c r="O26" s="372">
        <v>858</v>
      </c>
      <c r="P26" s="372">
        <v>858</v>
      </c>
      <c r="Q26" s="372">
        <v>858</v>
      </c>
      <c r="R26" s="372">
        <v>858</v>
      </c>
      <c r="S26" s="372">
        <v>858</v>
      </c>
      <c r="T26" s="372">
        <v>858</v>
      </c>
      <c r="U26" s="372">
        <v>858</v>
      </c>
      <c r="V26" s="372">
        <v>858</v>
      </c>
      <c r="W26" s="372">
        <v>1838</v>
      </c>
      <c r="X26" s="372">
        <v>1838</v>
      </c>
      <c r="Y26" s="372">
        <v>1838</v>
      </c>
      <c r="Z26" s="372">
        <v>1838</v>
      </c>
      <c r="AA26" s="372">
        <v>1838</v>
      </c>
      <c r="AB26" s="372">
        <v>1838</v>
      </c>
      <c r="AC26" s="372">
        <v>1838</v>
      </c>
      <c r="AD26" s="372">
        <v>1838</v>
      </c>
      <c r="AE26" s="372">
        <v>1838</v>
      </c>
      <c r="AF26" s="372">
        <v>1838</v>
      </c>
      <c r="AG26" s="372">
        <v>1838</v>
      </c>
      <c r="AH26" s="372">
        <v>1744</v>
      </c>
      <c r="AI26" s="372">
        <v>1744</v>
      </c>
      <c r="AJ26" s="372">
        <v>1744</v>
      </c>
    </row>
    <row r="27" spans="1:36" ht="22.5" customHeight="1">
      <c r="A27" s="751"/>
      <c r="B27" s="162"/>
      <c r="C27" s="319" t="s">
        <v>627</v>
      </c>
      <c r="D27" s="372">
        <v>38</v>
      </c>
      <c r="E27" s="372">
        <v>4</v>
      </c>
      <c r="F27" s="372">
        <v>229</v>
      </c>
      <c r="G27" s="372">
        <v>1</v>
      </c>
      <c r="H27" s="372">
        <v>32</v>
      </c>
      <c r="I27" s="372">
        <v>3</v>
      </c>
      <c r="J27" s="381" t="s">
        <v>368</v>
      </c>
      <c r="K27" s="388" t="s">
        <v>627</v>
      </c>
      <c r="L27" s="372">
        <v>82</v>
      </c>
      <c r="M27" s="372">
        <v>9</v>
      </c>
      <c r="N27" s="372">
        <v>19</v>
      </c>
      <c r="O27" s="372">
        <v>3</v>
      </c>
      <c r="P27" s="372">
        <v>4</v>
      </c>
      <c r="Q27" s="388" t="s">
        <v>627</v>
      </c>
      <c r="R27" s="388" t="s">
        <v>627</v>
      </c>
      <c r="S27" s="372">
        <v>35</v>
      </c>
      <c r="T27" s="372">
        <v>11</v>
      </c>
      <c r="U27" s="388" t="s">
        <v>627</v>
      </c>
      <c r="V27" s="372">
        <v>2</v>
      </c>
      <c r="W27" s="372">
        <v>1</v>
      </c>
      <c r="X27" s="372">
        <v>4</v>
      </c>
      <c r="Y27" s="372">
        <v>1</v>
      </c>
      <c r="Z27" s="372">
        <v>3</v>
      </c>
      <c r="AA27" s="372">
        <v>1</v>
      </c>
      <c r="AB27" s="372">
        <v>1</v>
      </c>
      <c r="AC27" s="372">
        <v>4</v>
      </c>
      <c r="AD27" s="372">
        <v>1</v>
      </c>
      <c r="AE27" s="372">
        <v>1</v>
      </c>
      <c r="AF27" s="372">
        <v>1</v>
      </c>
      <c r="AG27" s="372">
        <v>15</v>
      </c>
      <c r="AH27" s="372">
        <v>471</v>
      </c>
      <c r="AI27" s="372">
        <v>1183</v>
      </c>
      <c r="AJ27" s="372">
        <v>91</v>
      </c>
    </row>
    <row r="28" spans="1:36" ht="22.5" customHeight="1">
      <c r="A28" s="751"/>
      <c r="B28" s="162">
        <v>11</v>
      </c>
      <c r="C28" s="372">
        <v>1821</v>
      </c>
      <c r="D28" s="372">
        <v>1821</v>
      </c>
      <c r="E28" s="372">
        <v>1821</v>
      </c>
      <c r="F28" s="372">
        <v>1311</v>
      </c>
      <c r="G28" s="372">
        <v>1311</v>
      </c>
      <c r="H28" s="372">
        <v>1311</v>
      </c>
      <c r="I28" s="372">
        <v>1311</v>
      </c>
      <c r="J28" s="381" t="s">
        <v>368</v>
      </c>
      <c r="K28" s="372">
        <v>1646</v>
      </c>
      <c r="L28" s="372">
        <v>1646</v>
      </c>
      <c r="M28" s="372">
        <v>1646</v>
      </c>
      <c r="N28" s="381" t="s">
        <v>368</v>
      </c>
      <c r="O28" s="372">
        <v>915</v>
      </c>
      <c r="P28" s="372">
        <v>915</v>
      </c>
      <c r="Q28" s="372">
        <v>915</v>
      </c>
      <c r="R28" s="372">
        <v>915</v>
      </c>
      <c r="S28" s="372">
        <v>915</v>
      </c>
      <c r="T28" s="372">
        <v>915</v>
      </c>
      <c r="U28" s="372">
        <v>915</v>
      </c>
      <c r="V28" s="372">
        <v>915</v>
      </c>
      <c r="W28" s="372">
        <v>1821</v>
      </c>
      <c r="X28" s="372">
        <v>1821</v>
      </c>
      <c r="Y28" s="372">
        <v>1821</v>
      </c>
      <c r="Z28" s="372">
        <v>1821</v>
      </c>
      <c r="AA28" s="372">
        <v>1821</v>
      </c>
      <c r="AB28" s="372">
        <v>1821</v>
      </c>
      <c r="AC28" s="372">
        <v>1821</v>
      </c>
      <c r="AD28" s="372">
        <v>1821</v>
      </c>
      <c r="AE28" s="372">
        <v>1821</v>
      </c>
      <c r="AF28" s="372">
        <v>1821</v>
      </c>
      <c r="AG28" s="372">
        <v>1821</v>
      </c>
      <c r="AH28" s="372">
        <v>1739</v>
      </c>
      <c r="AI28" s="372">
        <v>1739</v>
      </c>
      <c r="AJ28" s="372">
        <v>1739</v>
      </c>
    </row>
    <row r="29" spans="1:36" ht="22.5" customHeight="1">
      <c r="A29" s="751"/>
      <c r="B29" s="162"/>
      <c r="C29" s="372">
        <v>6</v>
      </c>
      <c r="D29" s="372">
        <v>36</v>
      </c>
      <c r="E29" s="372">
        <v>11</v>
      </c>
      <c r="F29" s="372">
        <v>272</v>
      </c>
      <c r="G29" s="372">
        <v>5</v>
      </c>
      <c r="H29" s="372">
        <v>28</v>
      </c>
      <c r="I29" s="372">
        <v>2</v>
      </c>
      <c r="J29" s="381" t="s">
        <v>368</v>
      </c>
      <c r="K29" s="372">
        <v>1</v>
      </c>
      <c r="L29" s="372">
        <v>63</v>
      </c>
      <c r="M29" s="372">
        <v>2</v>
      </c>
      <c r="N29" s="381" t="s">
        <v>368</v>
      </c>
      <c r="O29" s="372">
        <v>2</v>
      </c>
      <c r="P29" s="372">
        <v>3</v>
      </c>
      <c r="Q29" s="372">
        <v>2</v>
      </c>
      <c r="R29" s="388" t="s">
        <v>627</v>
      </c>
      <c r="S29" s="372">
        <v>35</v>
      </c>
      <c r="T29" s="372">
        <v>5</v>
      </c>
      <c r="U29" s="388" t="s">
        <v>627</v>
      </c>
      <c r="V29" s="372">
        <v>2</v>
      </c>
      <c r="W29" s="372">
        <v>1</v>
      </c>
      <c r="X29" s="372">
        <v>3</v>
      </c>
      <c r="Y29" s="388" t="s">
        <v>627</v>
      </c>
      <c r="Z29" s="388" t="s">
        <v>627</v>
      </c>
      <c r="AA29" s="372">
        <v>6</v>
      </c>
      <c r="AB29" s="372">
        <v>2</v>
      </c>
      <c r="AC29" s="372">
        <v>4</v>
      </c>
      <c r="AD29" s="388" t="s">
        <v>627</v>
      </c>
      <c r="AE29" s="388" t="s">
        <v>627</v>
      </c>
      <c r="AF29" s="372">
        <v>1</v>
      </c>
      <c r="AG29" s="372">
        <v>19</v>
      </c>
      <c r="AH29" s="372">
        <v>450</v>
      </c>
      <c r="AI29" s="372">
        <v>1216</v>
      </c>
      <c r="AJ29" s="372">
        <v>70</v>
      </c>
    </row>
    <row r="30" spans="1:36" ht="22.5" customHeight="1">
      <c r="A30" s="751"/>
      <c r="B30" s="153" t="s">
        <v>291</v>
      </c>
      <c r="C30" s="372">
        <f aca="true" t="shared" si="4" ref="C30:E31">SUM(C18,C20,C22,C24,C26,C28)</f>
        <v>11439</v>
      </c>
      <c r="D30" s="372">
        <f t="shared" si="4"/>
        <v>11439</v>
      </c>
      <c r="E30" s="372">
        <f t="shared" si="4"/>
        <v>11439</v>
      </c>
      <c r="F30" s="372">
        <f aca="true" t="shared" si="5" ref="F30:AJ30">SUM(F18,F20,F22,F24,F26,F28)</f>
        <v>8229</v>
      </c>
      <c r="G30" s="372">
        <f t="shared" si="5"/>
        <v>8229</v>
      </c>
      <c r="H30" s="372">
        <f t="shared" si="5"/>
        <v>8229</v>
      </c>
      <c r="I30" s="372">
        <f t="shared" si="5"/>
        <v>8229</v>
      </c>
      <c r="J30" s="372">
        <f t="shared" si="5"/>
        <v>3744</v>
      </c>
      <c r="K30" s="372">
        <f t="shared" si="5"/>
        <v>10350</v>
      </c>
      <c r="L30" s="372">
        <f t="shared" si="5"/>
        <v>10350</v>
      </c>
      <c r="M30" s="372">
        <f t="shared" si="5"/>
        <v>10350</v>
      </c>
      <c r="N30" s="372">
        <f t="shared" si="5"/>
        <v>5544</v>
      </c>
      <c r="O30" s="372">
        <f t="shared" si="5"/>
        <v>7091</v>
      </c>
      <c r="P30" s="372">
        <f t="shared" si="5"/>
        <v>7091</v>
      </c>
      <c r="Q30" s="372">
        <f t="shared" si="5"/>
        <v>7091</v>
      </c>
      <c r="R30" s="372">
        <f t="shared" si="5"/>
        <v>7091</v>
      </c>
      <c r="S30" s="372">
        <f t="shared" si="5"/>
        <v>7091</v>
      </c>
      <c r="T30" s="372">
        <f t="shared" si="5"/>
        <v>7091</v>
      </c>
      <c r="U30" s="372">
        <f t="shared" si="5"/>
        <v>7091</v>
      </c>
      <c r="V30" s="372">
        <f t="shared" si="5"/>
        <v>7091</v>
      </c>
      <c r="W30" s="372">
        <f t="shared" si="5"/>
        <v>11439</v>
      </c>
      <c r="X30" s="372">
        <f t="shared" si="5"/>
        <v>11439</v>
      </c>
      <c r="Y30" s="372">
        <f t="shared" si="5"/>
        <v>11439</v>
      </c>
      <c r="Z30" s="372">
        <f t="shared" si="5"/>
        <v>11439</v>
      </c>
      <c r="AA30" s="372">
        <f t="shared" si="5"/>
        <v>11439</v>
      </c>
      <c r="AB30" s="372">
        <f t="shared" si="5"/>
        <v>11439</v>
      </c>
      <c r="AC30" s="372">
        <f t="shared" si="5"/>
        <v>11439</v>
      </c>
      <c r="AD30" s="372">
        <f t="shared" si="5"/>
        <v>11439</v>
      </c>
      <c r="AE30" s="372">
        <f t="shared" si="5"/>
        <v>11439</v>
      </c>
      <c r="AF30" s="372">
        <f t="shared" si="5"/>
        <v>11439</v>
      </c>
      <c r="AG30" s="372">
        <f t="shared" si="5"/>
        <v>11439</v>
      </c>
      <c r="AH30" s="372">
        <f t="shared" si="5"/>
        <v>10778</v>
      </c>
      <c r="AI30" s="372">
        <f t="shared" si="5"/>
        <v>10778</v>
      </c>
      <c r="AJ30" s="372">
        <f t="shared" si="5"/>
        <v>10778</v>
      </c>
    </row>
    <row r="31" spans="1:36" ht="22.5" customHeight="1">
      <c r="A31" s="751"/>
      <c r="B31" s="162"/>
      <c r="C31" s="372">
        <f t="shared" si="4"/>
        <v>10</v>
      </c>
      <c r="D31" s="372">
        <f t="shared" si="4"/>
        <v>190</v>
      </c>
      <c r="E31" s="372">
        <f t="shared" si="4"/>
        <v>57</v>
      </c>
      <c r="F31" s="372">
        <f aca="true" t="shared" si="6" ref="F31:AJ31">SUM(F19,F21,F23,F25,F27,F29)</f>
        <v>1373</v>
      </c>
      <c r="G31" s="372">
        <f t="shared" si="6"/>
        <v>15</v>
      </c>
      <c r="H31" s="372">
        <f t="shared" si="6"/>
        <v>238</v>
      </c>
      <c r="I31" s="372">
        <f t="shared" si="6"/>
        <v>27</v>
      </c>
      <c r="J31" s="372">
        <f t="shared" si="6"/>
        <v>7</v>
      </c>
      <c r="K31" s="372">
        <f t="shared" si="6"/>
        <v>5</v>
      </c>
      <c r="L31" s="372">
        <f t="shared" si="6"/>
        <v>343</v>
      </c>
      <c r="M31" s="372">
        <f t="shared" si="6"/>
        <v>61</v>
      </c>
      <c r="N31" s="372">
        <f t="shared" si="6"/>
        <v>40</v>
      </c>
      <c r="O31" s="372">
        <f t="shared" si="6"/>
        <v>17</v>
      </c>
      <c r="P31" s="372">
        <f t="shared" si="6"/>
        <v>173</v>
      </c>
      <c r="Q31" s="372">
        <f t="shared" si="6"/>
        <v>64</v>
      </c>
      <c r="R31" s="372">
        <f t="shared" si="6"/>
        <v>8</v>
      </c>
      <c r="S31" s="372">
        <f t="shared" si="6"/>
        <v>295</v>
      </c>
      <c r="T31" s="372">
        <f t="shared" si="6"/>
        <v>276</v>
      </c>
      <c r="U31" s="372">
        <f t="shared" si="6"/>
        <v>3</v>
      </c>
      <c r="V31" s="372">
        <f t="shared" si="6"/>
        <v>34</v>
      </c>
      <c r="W31" s="372">
        <f t="shared" si="6"/>
        <v>6</v>
      </c>
      <c r="X31" s="372">
        <f t="shared" si="6"/>
        <v>14</v>
      </c>
      <c r="Y31" s="372">
        <f t="shared" si="6"/>
        <v>1</v>
      </c>
      <c r="Z31" s="372">
        <f t="shared" si="6"/>
        <v>12</v>
      </c>
      <c r="AA31" s="372">
        <f t="shared" si="6"/>
        <v>39</v>
      </c>
      <c r="AB31" s="372">
        <f t="shared" si="6"/>
        <v>26</v>
      </c>
      <c r="AC31" s="372">
        <f t="shared" si="6"/>
        <v>19</v>
      </c>
      <c r="AD31" s="372">
        <f t="shared" si="6"/>
        <v>3</v>
      </c>
      <c r="AE31" s="372">
        <f t="shared" si="6"/>
        <v>11</v>
      </c>
      <c r="AF31" s="372">
        <f t="shared" si="6"/>
        <v>18</v>
      </c>
      <c r="AG31" s="372">
        <f t="shared" si="6"/>
        <v>118</v>
      </c>
      <c r="AH31" s="372">
        <f t="shared" si="6"/>
        <v>1567</v>
      </c>
      <c r="AI31" s="372">
        <f t="shared" si="6"/>
        <v>8669</v>
      </c>
      <c r="AJ31" s="372">
        <f t="shared" si="6"/>
        <v>544</v>
      </c>
    </row>
    <row r="32" spans="1:36" ht="22.5" customHeight="1">
      <c r="A32" s="751"/>
      <c r="B32" s="162" t="s">
        <v>341</v>
      </c>
      <c r="C32" s="168">
        <f>C31/C30*100</f>
        <v>0.08742022904100008</v>
      </c>
      <c r="D32" s="168">
        <f>D31/D30*100</f>
        <v>1.660984351779002</v>
      </c>
      <c r="E32" s="168">
        <f>E31/E30*100</f>
        <v>0.4982953055337005</v>
      </c>
      <c r="F32" s="168">
        <f aca="true" t="shared" si="7" ref="F32:AJ32">F31/F30*100</f>
        <v>16.684894883947017</v>
      </c>
      <c r="G32" s="168">
        <f t="shared" si="7"/>
        <v>0.18228217280349981</v>
      </c>
      <c r="H32" s="168">
        <f t="shared" si="7"/>
        <v>2.8922104751488638</v>
      </c>
      <c r="I32" s="168">
        <f t="shared" si="7"/>
        <v>0.32810791104629966</v>
      </c>
      <c r="J32" s="168">
        <f t="shared" si="7"/>
        <v>0.18696581196581197</v>
      </c>
      <c r="K32" s="168">
        <f t="shared" si="7"/>
        <v>0.04830917874396135</v>
      </c>
      <c r="L32" s="168">
        <f t="shared" si="7"/>
        <v>3.3140096618357493</v>
      </c>
      <c r="M32" s="168">
        <f t="shared" si="7"/>
        <v>0.5893719806763285</v>
      </c>
      <c r="N32" s="168">
        <f t="shared" si="7"/>
        <v>0.7215007215007215</v>
      </c>
      <c r="O32" s="168">
        <f t="shared" si="7"/>
        <v>0.23974051614722885</v>
      </c>
      <c r="P32" s="168">
        <f t="shared" si="7"/>
        <v>2.439712311380623</v>
      </c>
      <c r="Q32" s="168">
        <f t="shared" si="7"/>
        <v>0.9025525313778029</v>
      </c>
      <c r="R32" s="168">
        <f t="shared" si="7"/>
        <v>0.11281906642222536</v>
      </c>
      <c r="S32" s="168">
        <f t="shared" si="7"/>
        <v>4.16020307431956</v>
      </c>
      <c r="T32" s="168">
        <f t="shared" si="7"/>
        <v>3.892257791566775</v>
      </c>
      <c r="U32" s="168">
        <f t="shared" si="7"/>
        <v>0.04230714990833451</v>
      </c>
      <c r="V32" s="168">
        <f t="shared" si="7"/>
        <v>0.4794810322944577</v>
      </c>
      <c r="W32" s="168">
        <f t="shared" si="7"/>
        <v>0.05245213742460005</v>
      </c>
      <c r="X32" s="168">
        <f t="shared" si="7"/>
        <v>0.12238832065740013</v>
      </c>
      <c r="Y32" s="168">
        <f t="shared" si="7"/>
        <v>0.008742022904100009</v>
      </c>
      <c r="Z32" s="168">
        <f t="shared" si="7"/>
        <v>0.1049042748492001</v>
      </c>
      <c r="AA32" s="168">
        <f t="shared" si="7"/>
        <v>0.34093889325990034</v>
      </c>
      <c r="AB32" s="168">
        <f t="shared" si="7"/>
        <v>0.22729259550660022</v>
      </c>
      <c r="AC32" s="168">
        <f t="shared" si="7"/>
        <v>0.16609843517790016</v>
      </c>
      <c r="AD32" s="168">
        <f t="shared" si="7"/>
        <v>0.026226068712300026</v>
      </c>
      <c r="AE32" s="168">
        <f t="shared" si="7"/>
        <v>0.0961622519451001</v>
      </c>
      <c r="AF32" s="168">
        <f t="shared" si="7"/>
        <v>0.15735641227380015</v>
      </c>
      <c r="AG32" s="168">
        <f t="shared" si="7"/>
        <v>1.0315587026838011</v>
      </c>
      <c r="AH32" s="168">
        <f t="shared" si="7"/>
        <v>14.53887548710336</v>
      </c>
      <c r="AI32" s="168">
        <f t="shared" si="7"/>
        <v>80.43236221933569</v>
      </c>
      <c r="AJ32" s="168">
        <f t="shared" si="7"/>
        <v>5.047318611987381</v>
      </c>
    </row>
    <row r="33" spans="1:36" ht="22.5" customHeight="1">
      <c r="A33" s="174"/>
      <c r="B33" s="162"/>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row>
    <row r="34" spans="1:36" ht="22.5" customHeight="1">
      <c r="A34" s="752" t="s">
        <v>656</v>
      </c>
      <c r="B34" s="162" t="s">
        <v>342</v>
      </c>
      <c r="C34" s="372">
        <v>2105</v>
      </c>
      <c r="D34" s="372">
        <v>2105</v>
      </c>
      <c r="E34" s="372">
        <v>2105</v>
      </c>
      <c r="F34" s="372">
        <v>1903</v>
      </c>
      <c r="G34" s="372">
        <v>1903</v>
      </c>
      <c r="H34" s="372">
        <v>1903</v>
      </c>
      <c r="I34" s="372">
        <v>1903</v>
      </c>
      <c r="J34" s="372">
        <v>2082</v>
      </c>
      <c r="K34" s="372">
        <v>1951</v>
      </c>
      <c r="L34" s="372">
        <v>1951</v>
      </c>
      <c r="M34" s="372">
        <v>1951</v>
      </c>
      <c r="N34" s="372">
        <v>2122</v>
      </c>
      <c r="O34" s="372">
        <v>1932</v>
      </c>
      <c r="P34" s="372">
        <v>1932</v>
      </c>
      <c r="Q34" s="372">
        <v>1932</v>
      </c>
      <c r="R34" s="372">
        <v>1932</v>
      </c>
      <c r="S34" s="372">
        <v>1932</v>
      </c>
      <c r="T34" s="372">
        <v>1932</v>
      </c>
      <c r="U34" s="372">
        <v>1932</v>
      </c>
      <c r="V34" s="372">
        <v>1932</v>
      </c>
      <c r="W34" s="372">
        <v>2105</v>
      </c>
      <c r="X34" s="372">
        <v>2105</v>
      </c>
      <c r="Y34" s="372">
        <v>2105</v>
      </c>
      <c r="Z34" s="372">
        <v>2105</v>
      </c>
      <c r="AA34" s="372">
        <v>2105</v>
      </c>
      <c r="AB34" s="372">
        <v>2105</v>
      </c>
      <c r="AC34" s="372">
        <v>2105</v>
      </c>
      <c r="AD34" s="372">
        <v>2105</v>
      </c>
      <c r="AE34" s="372">
        <v>2105</v>
      </c>
      <c r="AF34" s="372">
        <v>2105</v>
      </c>
      <c r="AG34" s="372">
        <v>2105</v>
      </c>
      <c r="AH34" s="372">
        <v>2136</v>
      </c>
      <c r="AI34" s="372">
        <v>2136</v>
      </c>
      <c r="AJ34" s="372">
        <v>2136</v>
      </c>
    </row>
    <row r="35" spans="1:36" ht="22.5" customHeight="1">
      <c r="A35" s="751"/>
      <c r="B35" s="162"/>
      <c r="C35" s="372">
        <v>5</v>
      </c>
      <c r="D35" s="372">
        <v>16</v>
      </c>
      <c r="E35" s="372">
        <v>9</v>
      </c>
      <c r="F35" s="372">
        <v>519</v>
      </c>
      <c r="G35" s="372">
        <v>1</v>
      </c>
      <c r="H35" s="372">
        <v>17</v>
      </c>
      <c r="I35" s="372">
        <v>29</v>
      </c>
      <c r="J35" s="372">
        <v>2</v>
      </c>
      <c r="K35" s="388" t="s">
        <v>627</v>
      </c>
      <c r="L35" s="372">
        <v>45</v>
      </c>
      <c r="M35" s="372">
        <v>2</v>
      </c>
      <c r="N35" s="372">
        <v>10</v>
      </c>
      <c r="O35" s="372">
        <v>1</v>
      </c>
      <c r="P35" s="372">
        <v>43</v>
      </c>
      <c r="Q35" s="372">
        <v>33</v>
      </c>
      <c r="R35" s="372">
        <v>2</v>
      </c>
      <c r="S35" s="372">
        <v>58</v>
      </c>
      <c r="T35" s="372">
        <v>55</v>
      </c>
      <c r="U35" s="388" t="s">
        <v>627</v>
      </c>
      <c r="V35" s="372">
        <v>10</v>
      </c>
      <c r="W35" s="372">
        <v>1</v>
      </c>
      <c r="X35" s="372">
        <v>5</v>
      </c>
      <c r="Y35" s="372">
        <v>1</v>
      </c>
      <c r="Z35" s="372">
        <v>6</v>
      </c>
      <c r="AA35" s="372">
        <v>9</v>
      </c>
      <c r="AB35" s="372">
        <v>5</v>
      </c>
      <c r="AC35" s="372">
        <v>2</v>
      </c>
      <c r="AD35" s="372">
        <v>1</v>
      </c>
      <c r="AE35" s="388" t="s">
        <v>627</v>
      </c>
      <c r="AF35" s="372">
        <v>1</v>
      </c>
      <c r="AG35" s="372">
        <v>31</v>
      </c>
      <c r="AH35" s="372">
        <v>707</v>
      </c>
      <c r="AI35" s="372">
        <v>1360</v>
      </c>
      <c r="AJ35" s="372">
        <v>49</v>
      </c>
    </row>
    <row r="36" spans="1:36" ht="22.5" customHeight="1">
      <c r="A36" s="751"/>
      <c r="B36" s="162">
        <v>13</v>
      </c>
      <c r="C36" s="372">
        <v>2082</v>
      </c>
      <c r="D36" s="372">
        <v>2082</v>
      </c>
      <c r="E36" s="372">
        <v>2082</v>
      </c>
      <c r="F36" s="372">
        <v>1837</v>
      </c>
      <c r="G36" s="372">
        <v>1837</v>
      </c>
      <c r="H36" s="372">
        <v>1837</v>
      </c>
      <c r="I36" s="372">
        <v>1837</v>
      </c>
      <c r="J36" s="381" t="s">
        <v>368</v>
      </c>
      <c r="K36" s="372">
        <v>1886</v>
      </c>
      <c r="L36" s="372">
        <v>1886</v>
      </c>
      <c r="M36" s="372">
        <v>1886</v>
      </c>
      <c r="N36" s="381" t="s">
        <v>368</v>
      </c>
      <c r="O36" s="372">
        <v>1099</v>
      </c>
      <c r="P36" s="372">
        <v>1099</v>
      </c>
      <c r="Q36" s="372">
        <v>1099</v>
      </c>
      <c r="R36" s="372">
        <v>1099</v>
      </c>
      <c r="S36" s="372">
        <v>1099</v>
      </c>
      <c r="T36" s="372">
        <v>1099</v>
      </c>
      <c r="U36" s="372">
        <v>1099</v>
      </c>
      <c r="V36" s="372">
        <v>1099</v>
      </c>
      <c r="W36" s="372">
        <v>2082</v>
      </c>
      <c r="X36" s="372">
        <v>2082</v>
      </c>
      <c r="Y36" s="372">
        <v>2082</v>
      </c>
      <c r="Z36" s="372">
        <v>2082</v>
      </c>
      <c r="AA36" s="372">
        <v>2082</v>
      </c>
      <c r="AB36" s="372">
        <v>2082</v>
      </c>
      <c r="AC36" s="372">
        <v>2082</v>
      </c>
      <c r="AD36" s="372">
        <v>2082</v>
      </c>
      <c r="AE36" s="372">
        <v>2082</v>
      </c>
      <c r="AF36" s="372">
        <v>2082</v>
      </c>
      <c r="AG36" s="372">
        <v>2082</v>
      </c>
      <c r="AH36" s="372">
        <v>2078</v>
      </c>
      <c r="AI36" s="372">
        <v>2078</v>
      </c>
      <c r="AJ36" s="372">
        <v>2078</v>
      </c>
    </row>
    <row r="37" spans="1:36" ht="22.5" customHeight="1">
      <c r="A37" s="751"/>
      <c r="B37" s="162"/>
      <c r="C37" s="372">
        <v>3</v>
      </c>
      <c r="D37" s="372">
        <v>17</v>
      </c>
      <c r="E37" s="372">
        <v>9</v>
      </c>
      <c r="F37" s="372">
        <v>609</v>
      </c>
      <c r="G37" s="372">
        <v>1</v>
      </c>
      <c r="H37" s="372">
        <v>15</v>
      </c>
      <c r="I37" s="372">
        <v>28</v>
      </c>
      <c r="J37" s="381" t="s">
        <v>368</v>
      </c>
      <c r="K37" s="388" t="s">
        <v>627</v>
      </c>
      <c r="L37" s="372">
        <v>67</v>
      </c>
      <c r="M37" s="372">
        <v>4</v>
      </c>
      <c r="N37" s="381" t="s">
        <v>368</v>
      </c>
      <c r="O37" s="388" t="s">
        <v>627</v>
      </c>
      <c r="P37" s="372">
        <v>8</v>
      </c>
      <c r="Q37" s="372">
        <v>7</v>
      </c>
      <c r="R37" s="388" t="s">
        <v>627</v>
      </c>
      <c r="S37" s="372">
        <v>27</v>
      </c>
      <c r="T37" s="372">
        <v>12</v>
      </c>
      <c r="U37" s="388" t="s">
        <v>627</v>
      </c>
      <c r="V37" s="372">
        <v>11</v>
      </c>
      <c r="W37" s="372">
        <v>2</v>
      </c>
      <c r="X37" s="372">
        <v>6</v>
      </c>
      <c r="Y37" s="388" t="s">
        <v>627</v>
      </c>
      <c r="Z37" s="372">
        <v>1</v>
      </c>
      <c r="AA37" s="372">
        <v>8</v>
      </c>
      <c r="AB37" s="372">
        <v>3</v>
      </c>
      <c r="AC37" s="372">
        <v>3</v>
      </c>
      <c r="AD37" s="372">
        <v>1</v>
      </c>
      <c r="AE37" s="388" t="s">
        <v>627</v>
      </c>
      <c r="AF37" s="372">
        <v>2</v>
      </c>
      <c r="AG37" s="372">
        <v>11</v>
      </c>
      <c r="AH37" s="372">
        <v>644</v>
      </c>
      <c r="AI37" s="372">
        <v>1368</v>
      </c>
      <c r="AJ37" s="372">
        <v>42</v>
      </c>
    </row>
    <row r="38" spans="1:36" ht="22.5" customHeight="1">
      <c r="A38" s="751"/>
      <c r="B38" s="162">
        <v>14</v>
      </c>
      <c r="C38" s="372">
        <v>2072</v>
      </c>
      <c r="D38" s="372">
        <v>2072</v>
      </c>
      <c r="E38" s="372">
        <v>2072</v>
      </c>
      <c r="F38" s="372">
        <v>1825</v>
      </c>
      <c r="G38" s="372">
        <v>1825</v>
      </c>
      <c r="H38" s="372">
        <v>1825</v>
      </c>
      <c r="I38" s="372">
        <v>1825</v>
      </c>
      <c r="J38" s="381" t="s">
        <v>368</v>
      </c>
      <c r="K38" s="372">
        <v>1884</v>
      </c>
      <c r="L38" s="372">
        <v>1884</v>
      </c>
      <c r="M38" s="372">
        <v>1884</v>
      </c>
      <c r="N38" s="372">
        <v>2058</v>
      </c>
      <c r="O38" s="372">
        <v>1087</v>
      </c>
      <c r="P38" s="372">
        <v>1087</v>
      </c>
      <c r="Q38" s="372">
        <v>1087</v>
      </c>
      <c r="R38" s="372">
        <v>1087</v>
      </c>
      <c r="S38" s="372">
        <v>1087</v>
      </c>
      <c r="T38" s="372">
        <v>1087</v>
      </c>
      <c r="U38" s="372">
        <v>1087</v>
      </c>
      <c r="V38" s="372">
        <v>1087</v>
      </c>
      <c r="W38" s="372">
        <v>2072</v>
      </c>
      <c r="X38" s="372">
        <v>2072</v>
      </c>
      <c r="Y38" s="372">
        <v>2072</v>
      </c>
      <c r="Z38" s="372">
        <v>2072</v>
      </c>
      <c r="AA38" s="372">
        <v>2072</v>
      </c>
      <c r="AB38" s="372">
        <v>2072</v>
      </c>
      <c r="AC38" s="372">
        <v>2072</v>
      </c>
      <c r="AD38" s="372">
        <v>2072</v>
      </c>
      <c r="AE38" s="372">
        <v>2072</v>
      </c>
      <c r="AF38" s="372">
        <v>2072</v>
      </c>
      <c r="AG38" s="372">
        <v>2072</v>
      </c>
      <c r="AH38" s="372">
        <v>2066</v>
      </c>
      <c r="AI38" s="372">
        <v>2066</v>
      </c>
      <c r="AJ38" s="372">
        <v>2066</v>
      </c>
    </row>
    <row r="39" spans="1:36" ht="22.5" customHeight="1">
      <c r="A39" s="751"/>
      <c r="B39" s="162"/>
      <c r="C39" s="372">
        <v>1</v>
      </c>
      <c r="D39" s="372">
        <v>29</v>
      </c>
      <c r="E39" s="372">
        <v>8</v>
      </c>
      <c r="F39" s="372">
        <v>730</v>
      </c>
      <c r="G39" s="388" t="s">
        <v>627</v>
      </c>
      <c r="H39" s="372">
        <v>16</v>
      </c>
      <c r="I39" s="372">
        <v>24</v>
      </c>
      <c r="J39" s="381" t="s">
        <v>368</v>
      </c>
      <c r="K39" s="388" t="s">
        <v>627</v>
      </c>
      <c r="L39" s="372">
        <v>46</v>
      </c>
      <c r="M39" s="372">
        <v>6</v>
      </c>
      <c r="N39" s="372">
        <v>14</v>
      </c>
      <c r="O39" s="388" t="s">
        <v>627</v>
      </c>
      <c r="P39" s="372">
        <v>1</v>
      </c>
      <c r="Q39" s="372">
        <v>6</v>
      </c>
      <c r="R39" s="388" t="s">
        <v>627</v>
      </c>
      <c r="S39" s="372">
        <v>29</v>
      </c>
      <c r="T39" s="372">
        <v>4</v>
      </c>
      <c r="U39" s="388" t="s">
        <v>627</v>
      </c>
      <c r="V39" s="372">
        <v>13</v>
      </c>
      <c r="W39" s="372">
        <v>1</v>
      </c>
      <c r="X39" s="372">
        <v>9</v>
      </c>
      <c r="Y39" s="388" t="s">
        <v>627</v>
      </c>
      <c r="Z39" s="372">
        <v>4</v>
      </c>
      <c r="AA39" s="372">
        <v>3</v>
      </c>
      <c r="AB39" s="372">
        <v>3</v>
      </c>
      <c r="AC39" s="372">
        <v>6</v>
      </c>
      <c r="AD39" s="372">
        <v>4</v>
      </c>
      <c r="AE39" s="388" t="s">
        <v>627</v>
      </c>
      <c r="AF39" s="372">
        <v>3</v>
      </c>
      <c r="AG39" s="372">
        <v>12</v>
      </c>
      <c r="AH39" s="372">
        <v>556</v>
      </c>
      <c r="AI39" s="372">
        <v>1472</v>
      </c>
      <c r="AJ39" s="372">
        <v>55</v>
      </c>
    </row>
    <row r="40" spans="1:36" ht="22.5" customHeight="1">
      <c r="A40" s="751"/>
      <c r="B40" s="153" t="s">
        <v>291</v>
      </c>
      <c r="C40" s="372">
        <f aca="true" t="shared" si="8" ref="C40:E41">SUM(C34,C36,C38)</f>
        <v>6259</v>
      </c>
      <c r="D40" s="372">
        <f t="shared" si="8"/>
        <v>6259</v>
      </c>
      <c r="E40" s="372">
        <f t="shared" si="8"/>
        <v>6259</v>
      </c>
      <c r="F40" s="372">
        <f aca="true" t="shared" si="9" ref="F40:AJ40">SUM(F34,F36,F38)</f>
        <v>5565</v>
      </c>
      <c r="G40" s="372">
        <f t="shared" si="9"/>
        <v>5565</v>
      </c>
      <c r="H40" s="372">
        <f t="shared" si="9"/>
        <v>5565</v>
      </c>
      <c r="I40" s="372">
        <f t="shared" si="9"/>
        <v>5565</v>
      </c>
      <c r="J40" s="372">
        <f t="shared" si="9"/>
        <v>2082</v>
      </c>
      <c r="K40" s="372">
        <f t="shared" si="9"/>
        <v>5721</v>
      </c>
      <c r="L40" s="372">
        <f t="shared" si="9"/>
        <v>5721</v>
      </c>
      <c r="M40" s="372">
        <f t="shared" si="9"/>
        <v>5721</v>
      </c>
      <c r="N40" s="372">
        <f t="shared" si="9"/>
        <v>4180</v>
      </c>
      <c r="O40" s="372">
        <f t="shared" si="9"/>
        <v>4118</v>
      </c>
      <c r="P40" s="372">
        <f t="shared" si="9"/>
        <v>4118</v>
      </c>
      <c r="Q40" s="372">
        <f t="shared" si="9"/>
        <v>4118</v>
      </c>
      <c r="R40" s="372">
        <f t="shared" si="9"/>
        <v>4118</v>
      </c>
      <c r="S40" s="372">
        <f t="shared" si="9"/>
        <v>4118</v>
      </c>
      <c r="T40" s="372">
        <f t="shared" si="9"/>
        <v>4118</v>
      </c>
      <c r="U40" s="372">
        <f t="shared" si="9"/>
        <v>4118</v>
      </c>
      <c r="V40" s="372">
        <f t="shared" si="9"/>
        <v>4118</v>
      </c>
      <c r="W40" s="372">
        <f t="shared" si="9"/>
        <v>6259</v>
      </c>
      <c r="X40" s="372">
        <f t="shared" si="9"/>
        <v>6259</v>
      </c>
      <c r="Y40" s="372">
        <f t="shared" si="9"/>
        <v>6259</v>
      </c>
      <c r="Z40" s="372">
        <f t="shared" si="9"/>
        <v>6259</v>
      </c>
      <c r="AA40" s="372">
        <f t="shared" si="9"/>
        <v>6259</v>
      </c>
      <c r="AB40" s="372">
        <f t="shared" si="9"/>
        <v>6259</v>
      </c>
      <c r="AC40" s="372">
        <f t="shared" si="9"/>
        <v>6259</v>
      </c>
      <c r="AD40" s="372">
        <f t="shared" si="9"/>
        <v>6259</v>
      </c>
      <c r="AE40" s="372">
        <f t="shared" si="9"/>
        <v>6259</v>
      </c>
      <c r="AF40" s="372">
        <f t="shared" si="9"/>
        <v>6259</v>
      </c>
      <c r="AG40" s="372">
        <f t="shared" si="9"/>
        <v>6259</v>
      </c>
      <c r="AH40" s="372">
        <f t="shared" si="9"/>
        <v>6280</v>
      </c>
      <c r="AI40" s="372">
        <f t="shared" si="9"/>
        <v>6280</v>
      </c>
      <c r="AJ40" s="372">
        <f t="shared" si="9"/>
        <v>6280</v>
      </c>
    </row>
    <row r="41" spans="1:36" ht="22.5" customHeight="1">
      <c r="A41" s="751"/>
      <c r="B41" s="162"/>
      <c r="C41" s="372">
        <f t="shared" si="8"/>
        <v>9</v>
      </c>
      <c r="D41" s="372">
        <f t="shared" si="8"/>
        <v>62</v>
      </c>
      <c r="E41" s="372">
        <f t="shared" si="8"/>
        <v>26</v>
      </c>
      <c r="F41" s="372">
        <f aca="true" t="shared" si="10" ref="F41:AJ41">SUM(F35,F37,F39)</f>
        <v>1858</v>
      </c>
      <c r="G41" s="372">
        <f t="shared" si="10"/>
        <v>2</v>
      </c>
      <c r="H41" s="372">
        <f t="shared" si="10"/>
        <v>48</v>
      </c>
      <c r="I41" s="372">
        <f t="shared" si="10"/>
        <v>81</v>
      </c>
      <c r="J41" s="372">
        <f t="shared" si="10"/>
        <v>2</v>
      </c>
      <c r="K41" s="388" t="s">
        <v>627</v>
      </c>
      <c r="L41" s="372">
        <f t="shared" si="10"/>
        <v>158</v>
      </c>
      <c r="M41" s="372">
        <f t="shared" si="10"/>
        <v>12</v>
      </c>
      <c r="N41" s="372">
        <f t="shared" si="10"/>
        <v>24</v>
      </c>
      <c r="O41" s="372">
        <f t="shared" si="10"/>
        <v>1</v>
      </c>
      <c r="P41" s="372">
        <f t="shared" si="10"/>
        <v>52</v>
      </c>
      <c r="Q41" s="372">
        <f t="shared" si="10"/>
        <v>46</v>
      </c>
      <c r="R41" s="372">
        <f t="shared" si="10"/>
        <v>2</v>
      </c>
      <c r="S41" s="372">
        <f t="shared" si="10"/>
        <v>114</v>
      </c>
      <c r="T41" s="372">
        <f t="shared" si="10"/>
        <v>71</v>
      </c>
      <c r="U41" s="388" t="s">
        <v>627</v>
      </c>
      <c r="V41" s="372">
        <f t="shared" si="10"/>
        <v>34</v>
      </c>
      <c r="W41" s="372">
        <f t="shared" si="10"/>
        <v>4</v>
      </c>
      <c r="X41" s="372">
        <f t="shared" si="10"/>
        <v>20</v>
      </c>
      <c r="Y41" s="372">
        <f t="shared" si="10"/>
        <v>1</v>
      </c>
      <c r="Z41" s="372">
        <f t="shared" si="10"/>
        <v>11</v>
      </c>
      <c r="AA41" s="372">
        <f t="shared" si="10"/>
        <v>20</v>
      </c>
      <c r="AB41" s="372">
        <f t="shared" si="10"/>
        <v>11</v>
      </c>
      <c r="AC41" s="372">
        <f t="shared" si="10"/>
        <v>11</v>
      </c>
      <c r="AD41" s="372">
        <f t="shared" si="10"/>
        <v>6</v>
      </c>
      <c r="AE41" s="388" t="s">
        <v>627</v>
      </c>
      <c r="AF41" s="372">
        <f t="shared" si="10"/>
        <v>6</v>
      </c>
      <c r="AG41" s="372">
        <f t="shared" si="10"/>
        <v>54</v>
      </c>
      <c r="AH41" s="372">
        <f t="shared" si="10"/>
        <v>1907</v>
      </c>
      <c r="AI41" s="372">
        <f t="shared" si="10"/>
        <v>4200</v>
      </c>
      <c r="AJ41" s="372">
        <f t="shared" si="10"/>
        <v>146</v>
      </c>
    </row>
    <row r="42" spans="1:36" ht="22.5" customHeight="1">
      <c r="A42" s="751"/>
      <c r="B42" s="162" t="s">
        <v>341</v>
      </c>
      <c r="C42" s="382">
        <f>C41/C40*100</f>
        <v>0.14379293816903657</v>
      </c>
      <c r="D42" s="382">
        <f>D41/D40*100</f>
        <v>0.9905735740533631</v>
      </c>
      <c r="E42" s="382">
        <f>E41/E40*100</f>
        <v>0.4154018213772168</v>
      </c>
      <c r="F42" s="382">
        <f aca="true" t="shared" si="11" ref="F42:AJ42">F41/F40*100</f>
        <v>33.38724168912848</v>
      </c>
      <c r="G42" s="382">
        <f t="shared" si="11"/>
        <v>0.03593890386343217</v>
      </c>
      <c r="H42" s="382">
        <f t="shared" si="11"/>
        <v>0.862533692722372</v>
      </c>
      <c r="I42" s="382">
        <f t="shared" si="11"/>
        <v>1.4555256064690028</v>
      </c>
      <c r="J42" s="382">
        <f t="shared" si="11"/>
        <v>0.09606147934678194</v>
      </c>
      <c r="K42" s="388" t="s">
        <v>627</v>
      </c>
      <c r="L42" s="382">
        <f t="shared" si="11"/>
        <v>2.761754937947911</v>
      </c>
      <c r="M42" s="382">
        <f t="shared" si="11"/>
        <v>0.2097535395909806</v>
      </c>
      <c r="N42" s="382">
        <f t="shared" si="11"/>
        <v>0.5741626794258373</v>
      </c>
      <c r="O42" s="382">
        <f t="shared" si="11"/>
        <v>0.024283632831471585</v>
      </c>
      <c r="P42" s="382">
        <f t="shared" si="11"/>
        <v>1.2627489072365226</v>
      </c>
      <c r="Q42" s="382">
        <f t="shared" si="11"/>
        <v>1.117047110247693</v>
      </c>
      <c r="R42" s="382">
        <f t="shared" si="11"/>
        <v>0.04856726566294317</v>
      </c>
      <c r="S42" s="382">
        <f t="shared" si="11"/>
        <v>2.768334142787761</v>
      </c>
      <c r="T42" s="382">
        <f t="shared" si="11"/>
        <v>1.7241379310344827</v>
      </c>
      <c r="U42" s="388" t="s">
        <v>627</v>
      </c>
      <c r="V42" s="382">
        <f t="shared" si="11"/>
        <v>0.8256435162700341</v>
      </c>
      <c r="W42" s="382">
        <f t="shared" si="11"/>
        <v>0.06390797251957181</v>
      </c>
      <c r="X42" s="382">
        <f t="shared" si="11"/>
        <v>0.3195398625978591</v>
      </c>
      <c r="Y42" s="382">
        <f t="shared" si="11"/>
        <v>0.015976993129892952</v>
      </c>
      <c r="Z42" s="382">
        <f t="shared" si="11"/>
        <v>0.17574692442882248</v>
      </c>
      <c r="AA42" s="382">
        <f t="shared" si="11"/>
        <v>0.3195398625978591</v>
      </c>
      <c r="AB42" s="382">
        <f t="shared" si="11"/>
        <v>0.17574692442882248</v>
      </c>
      <c r="AC42" s="382">
        <f t="shared" si="11"/>
        <v>0.17574692442882248</v>
      </c>
      <c r="AD42" s="382">
        <f t="shared" si="11"/>
        <v>0.09586195877935773</v>
      </c>
      <c r="AE42" s="388" t="s">
        <v>627</v>
      </c>
      <c r="AF42" s="382">
        <f t="shared" si="11"/>
        <v>0.09586195877935773</v>
      </c>
      <c r="AG42" s="382">
        <f t="shared" si="11"/>
        <v>0.8627576290142195</v>
      </c>
      <c r="AH42" s="382">
        <f t="shared" si="11"/>
        <v>30.366242038216562</v>
      </c>
      <c r="AI42" s="382">
        <f t="shared" si="11"/>
        <v>66.87898089171973</v>
      </c>
      <c r="AJ42" s="382">
        <f t="shared" si="11"/>
        <v>2.32484076433121</v>
      </c>
    </row>
    <row r="43" spans="1:36" ht="22.5" customHeight="1">
      <c r="A43" s="174"/>
      <c r="B43" s="162"/>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row>
    <row r="44" spans="1:36" ht="22.5" customHeight="1">
      <c r="A44" s="751" t="s">
        <v>296</v>
      </c>
      <c r="B44" s="389" t="s">
        <v>655</v>
      </c>
      <c r="C44" s="372">
        <v>3187</v>
      </c>
      <c r="D44" s="372">
        <v>3187</v>
      </c>
      <c r="E44" s="372">
        <v>3187</v>
      </c>
      <c r="F44" s="372">
        <v>2522</v>
      </c>
      <c r="G44" s="372">
        <v>2522</v>
      </c>
      <c r="H44" s="372">
        <v>2522</v>
      </c>
      <c r="I44" s="372">
        <v>2522</v>
      </c>
      <c r="J44" s="372">
        <v>3194</v>
      </c>
      <c r="K44" s="372">
        <v>1698</v>
      </c>
      <c r="L44" s="372">
        <v>1698</v>
      </c>
      <c r="M44" s="372">
        <v>1698</v>
      </c>
      <c r="N44" s="372">
        <v>2611</v>
      </c>
      <c r="O44" s="372">
        <v>3089</v>
      </c>
      <c r="P44" s="372">
        <v>3089</v>
      </c>
      <c r="Q44" s="372">
        <v>3089</v>
      </c>
      <c r="R44" s="372">
        <v>3089</v>
      </c>
      <c r="S44" s="372">
        <v>3089</v>
      </c>
      <c r="T44" s="372">
        <v>3089</v>
      </c>
      <c r="U44" s="372">
        <v>3089</v>
      </c>
      <c r="V44" s="372">
        <v>3089</v>
      </c>
      <c r="W44" s="372">
        <v>3187</v>
      </c>
      <c r="X44" s="372">
        <v>3187</v>
      </c>
      <c r="Y44" s="372">
        <v>3187</v>
      </c>
      <c r="Z44" s="372">
        <v>3187</v>
      </c>
      <c r="AA44" s="372">
        <v>3187</v>
      </c>
      <c r="AB44" s="372">
        <v>3187</v>
      </c>
      <c r="AC44" s="372">
        <v>3187</v>
      </c>
      <c r="AD44" s="372">
        <v>3187</v>
      </c>
      <c r="AE44" s="372">
        <v>3187</v>
      </c>
      <c r="AF44" s="372">
        <v>3187</v>
      </c>
      <c r="AG44" s="372">
        <v>3187</v>
      </c>
      <c r="AH44" s="372">
        <v>3153</v>
      </c>
      <c r="AI44" s="372">
        <v>3153</v>
      </c>
      <c r="AJ44" s="372">
        <v>3153</v>
      </c>
    </row>
    <row r="45" spans="1:36" ht="22.5" customHeight="1">
      <c r="A45" s="751"/>
      <c r="B45" s="162"/>
      <c r="C45" s="319" t="s">
        <v>627</v>
      </c>
      <c r="D45" s="372">
        <v>15</v>
      </c>
      <c r="E45" s="372">
        <v>7</v>
      </c>
      <c r="F45" s="372">
        <v>1337</v>
      </c>
      <c r="G45" s="372">
        <v>5</v>
      </c>
      <c r="H45" s="372">
        <v>49</v>
      </c>
      <c r="I45" s="372">
        <v>5</v>
      </c>
      <c r="J45" s="372">
        <v>10</v>
      </c>
      <c r="K45" s="388" t="s">
        <v>627</v>
      </c>
      <c r="L45" s="372">
        <v>60</v>
      </c>
      <c r="M45" s="372">
        <v>21</v>
      </c>
      <c r="N45" s="372">
        <v>24</v>
      </c>
      <c r="O45" s="372">
        <v>5</v>
      </c>
      <c r="P45" s="372">
        <v>50</v>
      </c>
      <c r="Q45" s="372">
        <v>39</v>
      </c>
      <c r="R45" s="388" t="s">
        <v>627</v>
      </c>
      <c r="S45" s="372">
        <v>37</v>
      </c>
      <c r="T45" s="372">
        <v>58</v>
      </c>
      <c r="U45" s="388" t="s">
        <v>627</v>
      </c>
      <c r="V45" s="372">
        <v>70</v>
      </c>
      <c r="W45" s="388" t="s">
        <v>627</v>
      </c>
      <c r="X45" s="388" t="s">
        <v>627</v>
      </c>
      <c r="Y45" s="388" t="s">
        <v>627</v>
      </c>
      <c r="Z45" s="372">
        <v>1</v>
      </c>
      <c r="AA45" s="372">
        <v>26</v>
      </c>
      <c r="AB45" s="372">
        <v>3</v>
      </c>
      <c r="AC45" s="372">
        <v>4</v>
      </c>
      <c r="AD45" s="388" t="s">
        <v>627</v>
      </c>
      <c r="AE45" s="388" t="s">
        <v>627</v>
      </c>
      <c r="AF45" s="372">
        <v>1</v>
      </c>
      <c r="AG45" s="372">
        <v>22</v>
      </c>
      <c r="AH45" s="372">
        <v>952</v>
      </c>
      <c r="AI45" s="372">
        <v>2156</v>
      </c>
      <c r="AJ45" s="372">
        <v>129</v>
      </c>
    </row>
    <row r="46" spans="1:36" ht="22.5" customHeight="1">
      <c r="A46" s="751"/>
      <c r="B46" s="162">
        <v>16</v>
      </c>
      <c r="C46" s="372">
        <v>3064</v>
      </c>
      <c r="D46" s="372">
        <v>3064</v>
      </c>
      <c r="E46" s="372">
        <v>3064</v>
      </c>
      <c r="F46" s="372">
        <v>2414</v>
      </c>
      <c r="G46" s="372">
        <v>2414</v>
      </c>
      <c r="H46" s="372">
        <v>2414</v>
      </c>
      <c r="I46" s="372">
        <v>2414</v>
      </c>
      <c r="J46" s="381" t="s">
        <v>368</v>
      </c>
      <c r="K46" s="372">
        <v>1195</v>
      </c>
      <c r="L46" s="372">
        <v>1195</v>
      </c>
      <c r="M46" s="372">
        <v>1195</v>
      </c>
      <c r="N46" s="381" t="s">
        <v>368</v>
      </c>
      <c r="O46" s="372">
        <v>2628</v>
      </c>
      <c r="P46" s="372">
        <v>2628</v>
      </c>
      <c r="Q46" s="372">
        <v>2628</v>
      </c>
      <c r="R46" s="372">
        <v>2628</v>
      </c>
      <c r="S46" s="372">
        <v>2628</v>
      </c>
      <c r="T46" s="372">
        <v>2628</v>
      </c>
      <c r="U46" s="372">
        <v>2628</v>
      </c>
      <c r="V46" s="372">
        <v>2628</v>
      </c>
      <c r="W46" s="372">
        <v>3064</v>
      </c>
      <c r="X46" s="372">
        <v>3064</v>
      </c>
      <c r="Y46" s="372">
        <v>3064</v>
      </c>
      <c r="Z46" s="372">
        <v>3064</v>
      </c>
      <c r="AA46" s="372">
        <v>3064</v>
      </c>
      <c r="AB46" s="372">
        <v>3064</v>
      </c>
      <c r="AC46" s="372">
        <v>3064</v>
      </c>
      <c r="AD46" s="372">
        <v>3064</v>
      </c>
      <c r="AE46" s="372">
        <v>3064</v>
      </c>
      <c r="AF46" s="372">
        <v>3064</v>
      </c>
      <c r="AG46" s="372">
        <v>3064</v>
      </c>
      <c r="AH46" s="372">
        <v>3025</v>
      </c>
      <c r="AI46" s="372">
        <v>3025</v>
      </c>
      <c r="AJ46" s="372">
        <v>3025</v>
      </c>
    </row>
    <row r="47" spans="1:36" ht="22.5" customHeight="1">
      <c r="A47" s="751"/>
      <c r="B47" s="162"/>
      <c r="C47" s="319" t="s">
        <v>627</v>
      </c>
      <c r="D47" s="372">
        <v>17</v>
      </c>
      <c r="E47" s="372">
        <v>2</v>
      </c>
      <c r="F47" s="372">
        <v>1325</v>
      </c>
      <c r="G47" s="372">
        <v>4</v>
      </c>
      <c r="H47" s="372">
        <v>73</v>
      </c>
      <c r="I47" s="372">
        <v>7</v>
      </c>
      <c r="J47" s="381" t="s">
        <v>368</v>
      </c>
      <c r="K47" s="388" t="s">
        <v>627</v>
      </c>
      <c r="L47" s="372">
        <v>55</v>
      </c>
      <c r="M47" s="372">
        <v>6</v>
      </c>
      <c r="N47" s="381" t="s">
        <v>368</v>
      </c>
      <c r="O47" s="372">
        <v>3</v>
      </c>
      <c r="P47" s="372">
        <v>21</v>
      </c>
      <c r="Q47" s="372">
        <v>15</v>
      </c>
      <c r="R47" s="372">
        <v>2</v>
      </c>
      <c r="S47" s="372">
        <v>35</v>
      </c>
      <c r="T47" s="372">
        <v>44</v>
      </c>
      <c r="U47" s="388" t="s">
        <v>627</v>
      </c>
      <c r="V47" s="372">
        <v>46</v>
      </c>
      <c r="W47" s="388" t="s">
        <v>627</v>
      </c>
      <c r="X47" s="388" t="s">
        <v>627</v>
      </c>
      <c r="Y47" s="388" t="s">
        <v>627</v>
      </c>
      <c r="Z47" s="372">
        <v>1</v>
      </c>
      <c r="AA47" s="372">
        <v>26</v>
      </c>
      <c r="AB47" s="372">
        <v>1</v>
      </c>
      <c r="AC47" s="372">
        <v>2</v>
      </c>
      <c r="AD47" s="388" t="s">
        <v>627</v>
      </c>
      <c r="AE47" s="388" t="s">
        <v>627</v>
      </c>
      <c r="AF47" s="388" t="s">
        <v>627</v>
      </c>
      <c r="AG47" s="372">
        <v>17</v>
      </c>
      <c r="AH47" s="372">
        <v>993</v>
      </c>
      <c r="AI47" s="372">
        <v>1988</v>
      </c>
      <c r="AJ47" s="372">
        <v>106</v>
      </c>
    </row>
    <row r="48" spans="1:36" ht="22.5" customHeight="1">
      <c r="A48" s="751"/>
      <c r="B48" s="162">
        <v>17</v>
      </c>
      <c r="C48" s="372">
        <v>3311</v>
      </c>
      <c r="D48" s="372">
        <v>3311</v>
      </c>
      <c r="E48" s="372">
        <v>3311</v>
      </c>
      <c r="F48" s="372">
        <v>2514</v>
      </c>
      <c r="G48" s="372">
        <v>2514</v>
      </c>
      <c r="H48" s="372">
        <v>2514</v>
      </c>
      <c r="I48" s="372">
        <v>2514</v>
      </c>
      <c r="J48" s="381" t="s">
        <v>368</v>
      </c>
      <c r="K48" s="372">
        <v>1280</v>
      </c>
      <c r="L48" s="372">
        <v>1280</v>
      </c>
      <c r="M48" s="372">
        <v>1280</v>
      </c>
      <c r="N48" s="372">
        <v>2186</v>
      </c>
      <c r="O48" s="372">
        <v>2804</v>
      </c>
      <c r="P48" s="372">
        <v>2804</v>
      </c>
      <c r="Q48" s="372">
        <v>2804</v>
      </c>
      <c r="R48" s="372">
        <v>2804</v>
      </c>
      <c r="S48" s="372">
        <v>2804</v>
      </c>
      <c r="T48" s="372">
        <v>2804</v>
      </c>
      <c r="U48" s="372">
        <v>2804</v>
      </c>
      <c r="V48" s="372">
        <v>2804</v>
      </c>
      <c r="W48" s="372">
        <v>3311</v>
      </c>
      <c r="X48" s="372">
        <v>3311</v>
      </c>
      <c r="Y48" s="372">
        <v>3311</v>
      </c>
      <c r="Z48" s="372">
        <v>3311</v>
      </c>
      <c r="AA48" s="372">
        <v>3311</v>
      </c>
      <c r="AB48" s="372">
        <v>3311</v>
      </c>
      <c r="AC48" s="372">
        <v>3311</v>
      </c>
      <c r="AD48" s="372">
        <v>3311</v>
      </c>
      <c r="AE48" s="372">
        <v>3311</v>
      </c>
      <c r="AF48" s="372">
        <v>3311</v>
      </c>
      <c r="AG48" s="372">
        <v>3311</v>
      </c>
      <c r="AH48" s="372">
        <v>3291</v>
      </c>
      <c r="AI48" s="372">
        <v>3291</v>
      </c>
      <c r="AJ48" s="372">
        <v>3291</v>
      </c>
    </row>
    <row r="49" spans="1:36" ht="22.5" customHeight="1">
      <c r="A49" s="751"/>
      <c r="B49" s="162"/>
      <c r="C49" s="319" t="s">
        <v>627</v>
      </c>
      <c r="D49" s="372">
        <v>12</v>
      </c>
      <c r="E49" s="372">
        <v>3</v>
      </c>
      <c r="F49" s="372">
        <v>1372</v>
      </c>
      <c r="G49" s="372">
        <v>9</v>
      </c>
      <c r="H49" s="372">
        <v>42</v>
      </c>
      <c r="I49" s="372">
        <v>4</v>
      </c>
      <c r="J49" s="381" t="s">
        <v>368</v>
      </c>
      <c r="K49" s="388" t="s">
        <v>627</v>
      </c>
      <c r="L49" s="372">
        <v>57</v>
      </c>
      <c r="M49" s="372">
        <v>11</v>
      </c>
      <c r="N49" s="372">
        <v>11</v>
      </c>
      <c r="O49" s="372">
        <v>2</v>
      </c>
      <c r="P49" s="372">
        <v>16</v>
      </c>
      <c r="Q49" s="372">
        <v>19</v>
      </c>
      <c r="R49" s="388" t="s">
        <v>627</v>
      </c>
      <c r="S49" s="372">
        <v>40</v>
      </c>
      <c r="T49" s="372">
        <v>55</v>
      </c>
      <c r="U49" s="388" t="s">
        <v>627</v>
      </c>
      <c r="V49" s="372">
        <v>53</v>
      </c>
      <c r="W49" s="388" t="s">
        <v>627</v>
      </c>
      <c r="X49" s="388" t="s">
        <v>627</v>
      </c>
      <c r="Y49" s="388" t="s">
        <v>627</v>
      </c>
      <c r="Z49" s="372">
        <v>5</v>
      </c>
      <c r="AA49" s="372">
        <v>7</v>
      </c>
      <c r="AB49" s="372">
        <v>2</v>
      </c>
      <c r="AC49" s="372">
        <v>4</v>
      </c>
      <c r="AD49" s="372">
        <v>1</v>
      </c>
      <c r="AE49" s="388" t="s">
        <v>627</v>
      </c>
      <c r="AF49" s="372">
        <v>1</v>
      </c>
      <c r="AG49" s="372">
        <v>21</v>
      </c>
      <c r="AH49" s="372">
        <v>1033</v>
      </c>
      <c r="AI49" s="372">
        <v>2226</v>
      </c>
      <c r="AJ49" s="372">
        <v>106</v>
      </c>
    </row>
    <row r="50" spans="1:36" ht="22.5" customHeight="1">
      <c r="A50" s="751"/>
      <c r="B50" s="153" t="s">
        <v>291</v>
      </c>
      <c r="C50" s="372">
        <f aca="true" t="shared" si="12" ref="C50:E51">SUM(C44,C46,C48)</f>
        <v>9562</v>
      </c>
      <c r="D50" s="372">
        <f t="shared" si="12"/>
        <v>9562</v>
      </c>
      <c r="E50" s="372">
        <f t="shared" si="12"/>
        <v>9562</v>
      </c>
      <c r="F50" s="372">
        <f aca="true" t="shared" si="13" ref="F50:AJ50">SUM(F44,F46,F48)</f>
        <v>7450</v>
      </c>
      <c r="G50" s="372">
        <f t="shared" si="13"/>
        <v>7450</v>
      </c>
      <c r="H50" s="372">
        <f t="shared" si="13"/>
        <v>7450</v>
      </c>
      <c r="I50" s="372">
        <f t="shared" si="13"/>
        <v>7450</v>
      </c>
      <c r="J50" s="372">
        <f t="shared" si="13"/>
        <v>3194</v>
      </c>
      <c r="K50" s="372">
        <f t="shared" si="13"/>
        <v>4173</v>
      </c>
      <c r="L50" s="372">
        <f t="shared" si="13"/>
        <v>4173</v>
      </c>
      <c r="M50" s="372">
        <f t="shared" si="13"/>
        <v>4173</v>
      </c>
      <c r="N50" s="372">
        <f t="shared" si="13"/>
        <v>4797</v>
      </c>
      <c r="O50" s="372">
        <f t="shared" si="13"/>
        <v>8521</v>
      </c>
      <c r="P50" s="372">
        <f t="shared" si="13"/>
        <v>8521</v>
      </c>
      <c r="Q50" s="372">
        <f t="shared" si="13"/>
        <v>8521</v>
      </c>
      <c r="R50" s="372">
        <f t="shared" si="13"/>
        <v>8521</v>
      </c>
      <c r="S50" s="372">
        <f t="shared" si="13"/>
        <v>8521</v>
      </c>
      <c r="T50" s="372">
        <f t="shared" si="13"/>
        <v>8521</v>
      </c>
      <c r="U50" s="372">
        <f t="shared" si="13"/>
        <v>8521</v>
      </c>
      <c r="V50" s="372">
        <f t="shared" si="13"/>
        <v>8521</v>
      </c>
      <c r="W50" s="372">
        <f t="shared" si="13"/>
        <v>9562</v>
      </c>
      <c r="X50" s="372">
        <f t="shared" si="13"/>
        <v>9562</v>
      </c>
      <c r="Y50" s="372">
        <f t="shared" si="13"/>
        <v>9562</v>
      </c>
      <c r="Z50" s="372">
        <f t="shared" si="13"/>
        <v>9562</v>
      </c>
      <c r="AA50" s="372">
        <f t="shared" si="13"/>
        <v>9562</v>
      </c>
      <c r="AB50" s="372">
        <f t="shared" si="13"/>
        <v>9562</v>
      </c>
      <c r="AC50" s="372">
        <f t="shared" si="13"/>
        <v>9562</v>
      </c>
      <c r="AD50" s="372">
        <f t="shared" si="13"/>
        <v>9562</v>
      </c>
      <c r="AE50" s="372">
        <f>SUM(AE44,AE46,AE48)</f>
        <v>9562</v>
      </c>
      <c r="AF50" s="372">
        <f t="shared" si="13"/>
        <v>9562</v>
      </c>
      <c r="AG50" s="372">
        <f t="shared" si="13"/>
        <v>9562</v>
      </c>
      <c r="AH50" s="372">
        <f t="shared" si="13"/>
        <v>9469</v>
      </c>
      <c r="AI50" s="372">
        <f t="shared" si="13"/>
        <v>9469</v>
      </c>
      <c r="AJ50" s="372">
        <f t="shared" si="13"/>
        <v>9469</v>
      </c>
    </row>
    <row r="51" spans="1:36" ht="22.5" customHeight="1">
      <c r="A51" s="751"/>
      <c r="B51" s="162"/>
      <c r="C51" s="319" t="s">
        <v>627</v>
      </c>
      <c r="D51" s="372">
        <f t="shared" si="12"/>
        <v>44</v>
      </c>
      <c r="E51" s="372">
        <f t="shared" si="12"/>
        <v>12</v>
      </c>
      <c r="F51" s="372">
        <f aca="true" t="shared" si="14" ref="F51:AJ51">SUM(F45,F47,F49)</f>
        <v>4034</v>
      </c>
      <c r="G51" s="372">
        <f t="shared" si="14"/>
        <v>18</v>
      </c>
      <c r="H51" s="372">
        <f t="shared" si="14"/>
        <v>164</v>
      </c>
      <c r="I51" s="372">
        <f t="shared" si="14"/>
        <v>16</v>
      </c>
      <c r="J51" s="372">
        <f t="shared" si="14"/>
        <v>10</v>
      </c>
      <c r="K51" s="388" t="s">
        <v>627</v>
      </c>
      <c r="L51" s="372">
        <f t="shared" si="14"/>
        <v>172</v>
      </c>
      <c r="M51" s="372">
        <f t="shared" si="14"/>
        <v>38</v>
      </c>
      <c r="N51" s="372">
        <f t="shared" si="14"/>
        <v>35</v>
      </c>
      <c r="O51" s="372">
        <f t="shared" si="14"/>
        <v>10</v>
      </c>
      <c r="P51" s="372">
        <f t="shared" si="14"/>
        <v>87</v>
      </c>
      <c r="Q51" s="372">
        <f t="shared" si="14"/>
        <v>73</v>
      </c>
      <c r="R51" s="372">
        <f t="shared" si="14"/>
        <v>2</v>
      </c>
      <c r="S51" s="372">
        <f t="shared" si="14"/>
        <v>112</v>
      </c>
      <c r="T51" s="372">
        <f t="shared" si="14"/>
        <v>157</v>
      </c>
      <c r="U51" s="388" t="s">
        <v>627</v>
      </c>
      <c r="V51" s="372">
        <f t="shared" si="14"/>
        <v>169</v>
      </c>
      <c r="W51" s="388" t="s">
        <v>627</v>
      </c>
      <c r="X51" s="388" t="s">
        <v>627</v>
      </c>
      <c r="Y51" s="388" t="s">
        <v>627</v>
      </c>
      <c r="Z51" s="372">
        <f t="shared" si="14"/>
        <v>7</v>
      </c>
      <c r="AA51" s="372">
        <f t="shared" si="14"/>
        <v>59</v>
      </c>
      <c r="AB51" s="372">
        <f t="shared" si="14"/>
        <v>6</v>
      </c>
      <c r="AC51" s="372">
        <f t="shared" si="14"/>
        <v>10</v>
      </c>
      <c r="AD51" s="372">
        <f t="shared" si="14"/>
        <v>1</v>
      </c>
      <c r="AE51" s="388" t="s">
        <v>627</v>
      </c>
      <c r="AF51" s="372">
        <f t="shared" si="14"/>
        <v>2</v>
      </c>
      <c r="AG51" s="372">
        <f t="shared" si="14"/>
        <v>60</v>
      </c>
      <c r="AH51" s="372">
        <f t="shared" si="14"/>
        <v>2978</v>
      </c>
      <c r="AI51" s="372">
        <f t="shared" si="14"/>
        <v>6370</v>
      </c>
      <c r="AJ51" s="372">
        <f t="shared" si="14"/>
        <v>341</v>
      </c>
    </row>
    <row r="52" spans="1:36" ht="22.5" customHeight="1">
      <c r="A52" s="751"/>
      <c r="B52" s="162" t="s">
        <v>341</v>
      </c>
      <c r="C52" s="319" t="s">
        <v>627</v>
      </c>
      <c r="D52" s="382">
        <f>D51/D50*100</f>
        <v>0.46015477933486715</v>
      </c>
      <c r="E52" s="382">
        <f>E51/E50*100</f>
        <v>0.12549675800041832</v>
      </c>
      <c r="F52" s="382">
        <f aca="true" t="shared" si="15" ref="F52:AJ52">F51/F50*100</f>
        <v>54.147651006711406</v>
      </c>
      <c r="G52" s="382">
        <f t="shared" si="15"/>
        <v>0.24161073825503354</v>
      </c>
      <c r="H52" s="382">
        <f t="shared" si="15"/>
        <v>2.2013422818791946</v>
      </c>
      <c r="I52" s="382">
        <f t="shared" si="15"/>
        <v>0.2147651006711409</v>
      </c>
      <c r="J52" s="382">
        <f t="shared" si="15"/>
        <v>0.31308703819661865</v>
      </c>
      <c r="K52" s="388" t="s">
        <v>627</v>
      </c>
      <c r="L52" s="382">
        <f t="shared" si="15"/>
        <v>4.121734962856459</v>
      </c>
      <c r="M52" s="382">
        <f t="shared" si="15"/>
        <v>0.910615863886892</v>
      </c>
      <c r="N52" s="382">
        <f t="shared" si="15"/>
        <v>0.7296226808421931</v>
      </c>
      <c r="O52" s="382">
        <f t="shared" si="15"/>
        <v>0.11735711770918907</v>
      </c>
      <c r="P52" s="382">
        <f t="shared" si="15"/>
        <v>1.0210069240699449</v>
      </c>
      <c r="Q52" s="382">
        <f t="shared" si="15"/>
        <v>0.8567069592770802</v>
      </c>
      <c r="R52" s="382">
        <f t="shared" si="15"/>
        <v>0.023471423541837812</v>
      </c>
      <c r="S52" s="382">
        <f t="shared" si="15"/>
        <v>1.3143997183429175</v>
      </c>
      <c r="T52" s="382">
        <f t="shared" si="15"/>
        <v>1.8425067480342683</v>
      </c>
      <c r="U52" s="388" t="s">
        <v>627</v>
      </c>
      <c r="V52" s="382">
        <f t="shared" si="15"/>
        <v>1.983335289285295</v>
      </c>
      <c r="W52" s="388" t="s">
        <v>627</v>
      </c>
      <c r="X52" s="388" t="s">
        <v>627</v>
      </c>
      <c r="Y52" s="388" t="s">
        <v>627</v>
      </c>
      <c r="Z52" s="382">
        <f t="shared" si="15"/>
        <v>0.07320644216691069</v>
      </c>
      <c r="AA52" s="382">
        <f t="shared" si="15"/>
        <v>0.6170257268353901</v>
      </c>
      <c r="AB52" s="382">
        <f t="shared" si="15"/>
        <v>0.06274837900020916</v>
      </c>
      <c r="AC52" s="382">
        <f t="shared" si="15"/>
        <v>0.10458063166701526</v>
      </c>
      <c r="AD52" s="382">
        <f t="shared" si="15"/>
        <v>0.010458063166701528</v>
      </c>
      <c r="AE52" s="388" t="s">
        <v>627</v>
      </c>
      <c r="AF52" s="382">
        <f t="shared" si="15"/>
        <v>0.020916126333403055</v>
      </c>
      <c r="AG52" s="382">
        <f t="shared" si="15"/>
        <v>0.6274837900020916</v>
      </c>
      <c r="AH52" s="382">
        <f t="shared" si="15"/>
        <v>31.44999471961136</v>
      </c>
      <c r="AI52" s="382">
        <f t="shared" si="15"/>
        <v>67.27215123033055</v>
      </c>
      <c r="AJ52" s="382">
        <f t="shared" si="15"/>
        <v>3.601225050163692</v>
      </c>
    </row>
    <row r="53" spans="1:36" ht="22.5" customHeight="1">
      <c r="A53" s="151"/>
      <c r="B53" s="175"/>
      <c r="C53" s="165"/>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row>
    <row r="54" ht="22.5" customHeight="1">
      <c r="A54" s="374" t="s">
        <v>649</v>
      </c>
    </row>
    <row r="55" ht="22.5" customHeight="1">
      <c r="A55" s="140" t="s">
        <v>343</v>
      </c>
    </row>
    <row r="56" spans="1:18" ht="22.5" customHeight="1">
      <c r="A56" s="764" t="s">
        <v>344</v>
      </c>
      <c r="B56" s="764"/>
      <c r="C56" s="764"/>
      <c r="D56" s="766" t="s">
        <v>345</v>
      </c>
      <c r="E56" s="766"/>
      <c r="F56" s="766"/>
      <c r="G56" s="764" t="s">
        <v>346</v>
      </c>
      <c r="H56" s="766" t="s">
        <v>347</v>
      </c>
      <c r="I56" s="766"/>
      <c r="J56" s="766"/>
      <c r="K56" s="767" t="s">
        <v>643</v>
      </c>
      <c r="L56" s="767"/>
      <c r="M56" s="767"/>
      <c r="N56" s="767"/>
      <c r="O56" s="767"/>
      <c r="P56" s="767"/>
      <c r="Q56" s="767"/>
      <c r="R56" s="767"/>
    </row>
    <row r="57" spans="1:18" ht="22.5" customHeight="1">
      <c r="A57" s="764"/>
      <c r="B57" s="764"/>
      <c r="C57" s="764"/>
      <c r="D57" s="765" t="s">
        <v>348</v>
      </c>
      <c r="E57" s="765"/>
      <c r="F57" s="765"/>
      <c r="G57" s="764"/>
      <c r="H57" s="765" t="s">
        <v>349</v>
      </c>
      <c r="I57" s="765"/>
      <c r="J57" s="765"/>
      <c r="K57" s="767"/>
      <c r="L57" s="767"/>
      <c r="M57" s="767"/>
      <c r="N57" s="767"/>
      <c r="O57" s="767"/>
      <c r="P57" s="767"/>
      <c r="Q57" s="767"/>
      <c r="R57" s="767"/>
    </row>
  </sheetData>
  <sheetProtection/>
  <mergeCells count="51">
    <mergeCell ref="G9:G10"/>
    <mergeCell ref="H9:H10"/>
    <mergeCell ref="K9:K10"/>
    <mergeCell ref="L9:L10"/>
    <mergeCell ref="O9:O10"/>
    <mergeCell ref="P9:P10"/>
    <mergeCell ref="F8:M8"/>
    <mergeCell ref="F9:F10"/>
    <mergeCell ref="A8:B10"/>
    <mergeCell ref="AB9:AB10"/>
    <mergeCell ref="D8:D10"/>
    <mergeCell ref="E8:E10"/>
    <mergeCell ref="N8:V8"/>
    <mergeCell ref="N9:N10"/>
    <mergeCell ref="C8:C10"/>
    <mergeCell ref="R9:R10"/>
    <mergeCell ref="AH8:AJ8"/>
    <mergeCell ref="AH9:AI9"/>
    <mergeCell ref="AJ9:AJ10"/>
    <mergeCell ref="AG9:AG10"/>
    <mergeCell ref="W8:AG8"/>
    <mergeCell ref="AF9:AF10"/>
    <mergeCell ref="W9:W10"/>
    <mergeCell ref="AA9:AA10"/>
    <mergeCell ref="AC9:AC10"/>
    <mergeCell ref="Z9:Z10"/>
    <mergeCell ref="Y9:Y10"/>
    <mergeCell ref="D57:F57"/>
    <mergeCell ref="A44:A52"/>
    <mergeCell ref="A34:A42"/>
    <mergeCell ref="A18:A32"/>
    <mergeCell ref="A12:A16"/>
    <mergeCell ref="S9:S10"/>
    <mergeCell ref="V9:V10"/>
    <mergeCell ref="I9:I10"/>
    <mergeCell ref="J9:J10"/>
    <mergeCell ref="H57:J57"/>
    <mergeCell ref="T9:T10"/>
    <mergeCell ref="U9:U10"/>
    <mergeCell ref="X9:X10"/>
    <mergeCell ref="Q9:Q10"/>
    <mergeCell ref="A3:AJ3"/>
    <mergeCell ref="A5:AJ5"/>
    <mergeCell ref="A56:C57"/>
    <mergeCell ref="D56:F56"/>
    <mergeCell ref="G56:G57"/>
    <mergeCell ref="H56:J56"/>
    <mergeCell ref="K56:R57"/>
    <mergeCell ref="AE9:AE10"/>
    <mergeCell ref="M9:M10"/>
    <mergeCell ref="AD9:AD10"/>
  </mergeCells>
  <printOptions horizontalCentered="1"/>
  <pageMargins left="0.5511811023622047" right="0.5511811023622047" top="0.5905511811023623" bottom="0.3937007874015748" header="0" footer="0"/>
  <pageSetup fitToHeight="1" fitToWidth="1" horizontalDpi="600" verticalDpi="600" orientation="landscape" paperSize="9" scale="4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Z73"/>
  <sheetViews>
    <sheetView zoomScale="85" zoomScaleNormal="85" zoomScalePageLayoutView="0" workbookViewId="0" topLeftCell="I47">
      <selection activeCell="A1" sqref="A1"/>
    </sheetView>
  </sheetViews>
  <sheetFormatPr defaultColWidth="10.59765625" defaultRowHeight="15"/>
  <cols>
    <col min="1" max="1" width="28.69921875" style="16" customWidth="1"/>
    <col min="2" max="10" width="9" style="16" customWidth="1"/>
    <col min="11" max="11" width="10" style="16" customWidth="1"/>
    <col min="12" max="18" width="9" style="16" customWidth="1"/>
    <col min="19" max="22" width="13.09765625" style="16" customWidth="1"/>
    <col min="23" max="23" width="11.5" style="16" customWidth="1"/>
    <col min="24" max="24" width="12.8984375" style="16" customWidth="1"/>
    <col min="25" max="25" width="12" style="16" customWidth="1"/>
    <col min="26" max="26" width="11.09765625" style="16" customWidth="1"/>
    <col min="27" max="16384" width="10.59765625" style="16" customWidth="1"/>
  </cols>
  <sheetData>
    <row r="1" spans="1:25" s="15" customFormat="1" ht="19.5" customHeight="1">
      <c r="A1" s="10" t="s">
        <v>664</v>
      </c>
      <c r="B1" s="10"/>
      <c r="C1" s="11"/>
      <c r="D1" s="11"/>
      <c r="E1" s="11"/>
      <c r="F1" s="11"/>
      <c r="G1" s="12"/>
      <c r="H1" s="13"/>
      <c r="I1" s="13"/>
      <c r="J1" s="13"/>
      <c r="K1" s="13"/>
      <c r="L1" s="13"/>
      <c r="M1" s="13"/>
      <c r="N1" s="13"/>
      <c r="O1" s="13"/>
      <c r="P1" s="13"/>
      <c r="Q1" s="13"/>
      <c r="R1" s="13"/>
      <c r="S1" s="13"/>
      <c r="T1" s="13"/>
      <c r="U1" s="13"/>
      <c r="V1" s="13"/>
      <c r="W1" s="13"/>
      <c r="X1" s="14" t="s">
        <v>665</v>
      </c>
      <c r="Y1" s="11"/>
    </row>
    <row r="2" spans="1:25" s="15" customFormat="1" ht="19.5" customHeight="1">
      <c r="A2" s="10"/>
      <c r="B2" s="10"/>
      <c r="C2" s="11"/>
      <c r="D2" s="11"/>
      <c r="E2" s="11"/>
      <c r="F2" s="11"/>
      <c r="G2" s="12"/>
      <c r="H2" s="13"/>
      <c r="I2" s="13"/>
      <c r="J2" s="13"/>
      <c r="K2" s="13"/>
      <c r="L2" s="13"/>
      <c r="M2" s="13"/>
      <c r="N2" s="13"/>
      <c r="O2" s="13"/>
      <c r="P2" s="13"/>
      <c r="Q2" s="13"/>
      <c r="R2" s="13"/>
      <c r="S2" s="13"/>
      <c r="T2" s="13"/>
      <c r="U2" s="13"/>
      <c r="V2" s="13"/>
      <c r="W2" s="13"/>
      <c r="X2" s="14"/>
      <c r="Y2" s="11"/>
    </row>
    <row r="3" spans="1:26" ht="19.5" customHeight="1">
      <c r="A3" s="768" t="s">
        <v>666</v>
      </c>
      <c r="B3" s="768"/>
      <c r="C3" s="768"/>
      <c r="D3" s="768"/>
      <c r="E3" s="768"/>
      <c r="F3" s="768"/>
      <c r="G3" s="768"/>
      <c r="H3" s="768"/>
      <c r="I3" s="768"/>
      <c r="J3" s="768"/>
      <c r="K3" s="768"/>
      <c r="L3" s="768"/>
      <c r="M3" s="768"/>
      <c r="N3" s="768"/>
      <c r="O3" s="768"/>
      <c r="P3" s="768"/>
      <c r="Q3" s="768"/>
      <c r="R3" s="768"/>
      <c r="S3" s="768"/>
      <c r="T3" s="768"/>
      <c r="U3" s="768"/>
      <c r="V3" s="768"/>
      <c r="W3" s="768"/>
      <c r="X3" s="768"/>
      <c r="Y3" s="398"/>
      <c r="Z3" s="398"/>
    </row>
    <row r="4" spans="1:26" ht="18" customHeight="1" thickBot="1">
      <c r="A4" s="45"/>
      <c r="B4" s="45"/>
      <c r="C4" s="45"/>
      <c r="D4" s="45"/>
      <c r="E4" s="45"/>
      <c r="F4" s="45"/>
      <c r="G4" s="45"/>
      <c r="H4" s="45"/>
      <c r="I4" s="45"/>
      <c r="J4" s="45"/>
      <c r="K4" s="45"/>
      <c r="L4" s="45"/>
      <c r="M4" s="45"/>
      <c r="N4" s="45"/>
      <c r="O4" s="45"/>
      <c r="P4" s="45"/>
      <c r="Q4" s="45"/>
      <c r="R4" s="45"/>
      <c r="S4" s="45"/>
      <c r="T4" s="45"/>
      <c r="U4" s="45"/>
      <c r="V4" s="45"/>
      <c r="W4" s="45"/>
      <c r="X4" s="55"/>
      <c r="Y4" s="17"/>
      <c r="Z4" s="17"/>
    </row>
    <row r="5" spans="1:24" ht="18" customHeight="1">
      <c r="A5" s="97"/>
      <c r="B5" s="98"/>
      <c r="C5" s="99"/>
      <c r="D5" s="877" t="s">
        <v>683</v>
      </c>
      <c r="E5" s="878"/>
      <c r="F5" s="878"/>
      <c r="G5" s="878"/>
      <c r="H5" s="878"/>
      <c r="I5" s="878"/>
      <c r="J5" s="878"/>
      <c r="K5" s="878"/>
      <c r="L5" s="878"/>
      <c r="M5" s="878"/>
      <c r="N5" s="878"/>
      <c r="O5" s="879"/>
      <c r="P5" s="856" t="s">
        <v>686</v>
      </c>
      <c r="Q5" s="857"/>
      <c r="R5" s="857"/>
      <c r="S5" s="857"/>
      <c r="T5" s="857"/>
      <c r="U5" s="857"/>
      <c r="V5" s="857"/>
      <c r="W5" s="857"/>
      <c r="X5" s="857"/>
    </row>
    <row r="6" spans="1:24" ht="18" customHeight="1">
      <c r="A6" s="779" t="s">
        <v>10</v>
      </c>
      <c r="B6" s="780"/>
      <c r="C6" s="781"/>
      <c r="D6" s="830" t="s">
        <v>62</v>
      </c>
      <c r="E6" s="831"/>
      <c r="F6" s="849" t="s">
        <v>684</v>
      </c>
      <c r="G6" s="850"/>
      <c r="H6" s="850"/>
      <c r="I6" s="850"/>
      <c r="J6" s="850"/>
      <c r="K6" s="850"/>
      <c r="L6" s="850"/>
      <c r="M6" s="850"/>
      <c r="N6" s="769" t="s">
        <v>691</v>
      </c>
      <c r="O6" s="770"/>
      <c r="P6" s="833" t="s">
        <v>685</v>
      </c>
      <c r="Q6" s="834"/>
      <c r="R6" s="841" t="s">
        <v>689</v>
      </c>
      <c r="S6" s="842"/>
      <c r="T6" s="842"/>
      <c r="U6" s="843"/>
      <c r="V6" s="870" t="s">
        <v>167</v>
      </c>
      <c r="W6" s="871"/>
      <c r="X6" s="824" t="s">
        <v>13</v>
      </c>
    </row>
    <row r="7" spans="1:24" ht="18" customHeight="1">
      <c r="A7" s="100"/>
      <c r="B7" s="88"/>
      <c r="C7" s="101"/>
      <c r="D7" s="832"/>
      <c r="E7" s="831"/>
      <c r="F7" s="851"/>
      <c r="G7" s="852"/>
      <c r="H7" s="852"/>
      <c r="I7" s="852"/>
      <c r="J7" s="852"/>
      <c r="K7" s="852"/>
      <c r="L7" s="852"/>
      <c r="M7" s="852"/>
      <c r="N7" s="771"/>
      <c r="O7" s="772"/>
      <c r="P7" s="835"/>
      <c r="Q7" s="836"/>
      <c r="R7" s="844"/>
      <c r="S7" s="845"/>
      <c r="T7" s="845"/>
      <c r="U7" s="846"/>
      <c r="V7" s="872"/>
      <c r="W7" s="873"/>
      <c r="X7" s="825"/>
    </row>
    <row r="8" spans="1:24" ht="18" customHeight="1">
      <c r="A8" s="779" t="s">
        <v>11</v>
      </c>
      <c r="B8" s="780"/>
      <c r="C8" s="781"/>
      <c r="D8" s="832"/>
      <c r="E8" s="831"/>
      <c r="F8" s="819" t="s">
        <v>681</v>
      </c>
      <c r="G8" s="816"/>
      <c r="H8" s="815" t="s">
        <v>12</v>
      </c>
      <c r="I8" s="816"/>
      <c r="J8" s="819" t="s">
        <v>682</v>
      </c>
      <c r="K8" s="816"/>
      <c r="L8" s="815" t="s">
        <v>61</v>
      </c>
      <c r="M8" s="820"/>
      <c r="N8" s="771"/>
      <c r="O8" s="772"/>
      <c r="P8" s="835"/>
      <c r="Q8" s="836"/>
      <c r="R8" s="826" t="s">
        <v>687</v>
      </c>
      <c r="S8" s="827"/>
      <c r="T8" s="828" t="s">
        <v>360</v>
      </c>
      <c r="U8" s="847" t="s">
        <v>361</v>
      </c>
      <c r="V8" s="872"/>
      <c r="W8" s="873"/>
      <c r="X8" s="825"/>
    </row>
    <row r="9" spans="1:24" ht="18" customHeight="1">
      <c r="A9" s="93"/>
      <c r="B9" s="94"/>
      <c r="C9" s="102"/>
      <c r="D9" s="853" t="s">
        <v>63</v>
      </c>
      <c r="E9" s="854"/>
      <c r="F9" s="817"/>
      <c r="G9" s="818"/>
      <c r="H9" s="817"/>
      <c r="I9" s="818"/>
      <c r="J9" s="817"/>
      <c r="K9" s="818"/>
      <c r="L9" s="817"/>
      <c r="M9" s="821"/>
      <c r="N9" s="773" t="s">
        <v>690</v>
      </c>
      <c r="O9" s="774"/>
      <c r="P9" s="855" t="s">
        <v>64</v>
      </c>
      <c r="Q9" s="854"/>
      <c r="R9" s="817"/>
      <c r="S9" s="818"/>
      <c r="T9" s="829"/>
      <c r="U9" s="848"/>
      <c r="V9" s="775" t="s">
        <v>64</v>
      </c>
      <c r="W9" s="776"/>
      <c r="X9" s="52" t="s">
        <v>64</v>
      </c>
    </row>
    <row r="10" spans="1:24" ht="18" customHeight="1">
      <c r="A10" s="782" t="s">
        <v>0</v>
      </c>
      <c r="B10" s="783"/>
      <c r="C10" s="784"/>
      <c r="D10" s="823">
        <v>981686</v>
      </c>
      <c r="E10" s="822"/>
      <c r="F10" s="822">
        <f>SUM(H10:M10)</f>
        <v>319168</v>
      </c>
      <c r="G10" s="822"/>
      <c r="H10" s="822">
        <v>167512</v>
      </c>
      <c r="I10" s="822"/>
      <c r="J10" s="822">
        <v>128406</v>
      </c>
      <c r="K10" s="822"/>
      <c r="L10" s="822">
        <v>23250</v>
      </c>
      <c r="M10" s="822"/>
      <c r="N10" s="840">
        <v>28828</v>
      </c>
      <c r="O10" s="840"/>
      <c r="P10" s="822">
        <v>984930</v>
      </c>
      <c r="Q10" s="822"/>
      <c r="R10" s="822">
        <f>SUM(T10:U10)</f>
        <v>387999</v>
      </c>
      <c r="S10" s="822"/>
      <c r="T10" s="399">
        <v>341237</v>
      </c>
      <c r="U10" s="400">
        <v>46762</v>
      </c>
      <c r="V10" s="860" t="s">
        <v>370</v>
      </c>
      <c r="W10" s="860"/>
      <c r="X10" s="399">
        <v>128208</v>
      </c>
    </row>
    <row r="11" spans="1:24" ht="18" customHeight="1">
      <c r="A11" s="785">
        <v>48</v>
      </c>
      <c r="B11" s="785"/>
      <c r="C11" s="786"/>
      <c r="D11" s="787">
        <v>1000009</v>
      </c>
      <c r="E11" s="777"/>
      <c r="F11" s="777">
        <f>SUM(H11:M11)</f>
        <v>308384</v>
      </c>
      <c r="G11" s="777"/>
      <c r="H11" s="777">
        <v>168092</v>
      </c>
      <c r="I11" s="777"/>
      <c r="J11" s="777">
        <v>122580</v>
      </c>
      <c r="K11" s="777"/>
      <c r="L11" s="777">
        <v>17712</v>
      </c>
      <c r="M11" s="777"/>
      <c r="N11" s="777">
        <v>53055</v>
      </c>
      <c r="O11" s="777"/>
      <c r="P11" s="777">
        <v>1014439</v>
      </c>
      <c r="Q11" s="777"/>
      <c r="R11" s="777">
        <f>SUM(T11:U11)</f>
        <v>351580</v>
      </c>
      <c r="S11" s="777"/>
      <c r="T11" s="401">
        <v>337103</v>
      </c>
      <c r="U11" s="401">
        <v>14477</v>
      </c>
      <c r="V11" s="861" t="s">
        <v>370</v>
      </c>
      <c r="W11" s="861"/>
      <c r="X11" s="401">
        <v>237856</v>
      </c>
    </row>
    <row r="12" spans="1:24" ht="18" customHeight="1">
      <c r="A12" s="785">
        <v>49</v>
      </c>
      <c r="B12" s="785"/>
      <c r="C12" s="786"/>
      <c r="D12" s="787">
        <v>1040053</v>
      </c>
      <c r="E12" s="777"/>
      <c r="F12" s="777">
        <f>SUM(H12:M12)</f>
        <v>553393</v>
      </c>
      <c r="G12" s="777"/>
      <c r="H12" s="777">
        <v>162444</v>
      </c>
      <c r="I12" s="777"/>
      <c r="J12" s="777">
        <v>388772</v>
      </c>
      <c r="K12" s="777"/>
      <c r="L12" s="777">
        <v>2177</v>
      </c>
      <c r="M12" s="777"/>
      <c r="N12" s="777">
        <v>47105</v>
      </c>
      <c r="O12" s="777"/>
      <c r="P12" s="777">
        <v>1039412</v>
      </c>
      <c r="Q12" s="777"/>
      <c r="R12" s="777">
        <f>SUM(T12:U12)</f>
        <v>357340</v>
      </c>
      <c r="S12" s="777"/>
      <c r="T12" s="401">
        <v>331509</v>
      </c>
      <c r="U12" s="401">
        <v>25831</v>
      </c>
      <c r="V12" s="862">
        <v>139017</v>
      </c>
      <c r="W12" s="862"/>
      <c r="X12" s="401">
        <v>292503</v>
      </c>
    </row>
    <row r="13" spans="1:24" ht="18" customHeight="1">
      <c r="A13" s="785">
        <v>50</v>
      </c>
      <c r="B13" s="785"/>
      <c r="C13" s="786"/>
      <c r="D13" s="787">
        <v>1043577</v>
      </c>
      <c r="E13" s="777"/>
      <c r="F13" s="777">
        <f>SUM(H13:M13)</f>
        <v>578239</v>
      </c>
      <c r="G13" s="777"/>
      <c r="H13" s="777">
        <v>168939</v>
      </c>
      <c r="I13" s="777"/>
      <c r="J13" s="777">
        <v>408358</v>
      </c>
      <c r="K13" s="777"/>
      <c r="L13" s="777">
        <v>942</v>
      </c>
      <c r="M13" s="777"/>
      <c r="N13" s="777">
        <v>40342</v>
      </c>
      <c r="O13" s="777"/>
      <c r="P13" s="777">
        <v>1070400</v>
      </c>
      <c r="Q13" s="777"/>
      <c r="R13" s="777">
        <f>SUM(T13:U13)</f>
        <v>344380</v>
      </c>
      <c r="S13" s="777"/>
      <c r="T13" s="401">
        <v>330696</v>
      </c>
      <c r="U13" s="401">
        <v>13684</v>
      </c>
      <c r="V13" s="862">
        <v>137065</v>
      </c>
      <c r="W13" s="862"/>
      <c r="X13" s="401">
        <v>337648</v>
      </c>
    </row>
    <row r="14" spans="1:25" s="50" customFormat="1" ht="18" customHeight="1">
      <c r="A14" s="813">
        <v>51</v>
      </c>
      <c r="B14" s="813"/>
      <c r="C14" s="814"/>
      <c r="D14" s="837">
        <f>SUM(D28,D40)</f>
        <v>1033506</v>
      </c>
      <c r="E14" s="838">
        <f>SUM(E28,E30:E39)</f>
        <v>0</v>
      </c>
      <c r="F14" s="839">
        <f>SUM(H16:M27,H30:M39)</f>
        <v>572772</v>
      </c>
      <c r="G14" s="839"/>
      <c r="H14" s="838">
        <f>SUM(H28,H40)</f>
        <v>185556</v>
      </c>
      <c r="I14" s="838">
        <f>SUM(I28,I30:I39)</f>
        <v>0</v>
      </c>
      <c r="J14" s="838">
        <f>SUM(J28,J40)</f>
        <v>385774</v>
      </c>
      <c r="K14" s="838">
        <f>SUM(K28,K30:K39)</f>
        <v>0</v>
      </c>
      <c r="L14" s="838">
        <f>SUM(L28,L40)</f>
        <v>1442</v>
      </c>
      <c r="M14" s="838">
        <f>SUM(M28,M30:M39)</f>
        <v>0</v>
      </c>
      <c r="N14" s="838">
        <f>SUM(N28,N40)</f>
        <v>33834</v>
      </c>
      <c r="O14" s="838">
        <f>SUM(O28,O30:O39)</f>
        <v>0</v>
      </c>
      <c r="P14" s="838">
        <f>SUM(P28,P40)</f>
        <v>1003513</v>
      </c>
      <c r="Q14" s="838">
        <f>SUM(Q28,Q30:Q39)</f>
        <v>0</v>
      </c>
      <c r="R14" s="839">
        <f>SUM(T16:U27,T30:U39)</f>
        <v>348484</v>
      </c>
      <c r="S14" s="839"/>
      <c r="T14" s="406">
        <f>SUM(T28,T40)</f>
        <v>335272</v>
      </c>
      <c r="U14" s="406">
        <f>SUM(U28,U40)</f>
        <v>13212</v>
      </c>
      <c r="V14" s="838">
        <f>SUM(V28,V40)</f>
        <v>86719</v>
      </c>
      <c r="W14" s="838">
        <f>SUM(W28,W30:W39)</f>
        <v>0</v>
      </c>
      <c r="X14" s="406">
        <f>SUM(X28,X40)</f>
        <v>362634</v>
      </c>
      <c r="Y14" s="51"/>
    </row>
    <row r="15" spans="1:24" ht="18" customHeight="1">
      <c r="A15" s="103"/>
      <c r="B15" s="88"/>
      <c r="C15" s="101"/>
      <c r="D15" s="778"/>
      <c r="E15" s="573"/>
      <c r="F15" s="777"/>
      <c r="G15" s="777"/>
      <c r="H15" s="777"/>
      <c r="I15" s="777"/>
      <c r="J15" s="777"/>
      <c r="K15" s="777"/>
      <c r="L15" s="777"/>
      <c r="M15" s="777"/>
      <c r="N15" s="777"/>
      <c r="O15" s="777"/>
      <c r="P15" s="777"/>
      <c r="Q15" s="777"/>
      <c r="R15" s="777"/>
      <c r="S15" s="777"/>
      <c r="T15" s="401"/>
      <c r="U15" s="401"/>
      <c r="V15" s="863"/>
      <c r="W15" s="863"/>
      <c r="X15" s="401"/>
    </row>
    <row r="16" spans="1:24" ht="18" customHeight="1">
      <c r="A16" s="808" t="s">
        <v>667</v>
      </c>
      <c r="B16" s="809"/>
      <c r="C16" s="810"/>
      <c r="D16" s="778">
        <v>392029</v>
      </c>
      <c r="E16" s="573"/>
      <c r="F16" s="777">
        <f>SUM(H16:M16)</f>
        <v>315228</v>
      </c>
      <c r="G16" s="777"/>
      <c r="H16" s="777">
        <v>36292</v>
      </c>
      <c r="I16" s="777"/>
      <c r="J16" s="777">
        <v>277494</v>
      </c>
      <c r="K16" s="777"/>
      <c r="L16" s="777">
        <v>1442</v>
      </c>
      <c r="M16" s="777"/>
      <c r="N16" s="777" t="s">
        <v>396</v>
      </c>
      <c r="O16" s="777"/>
      <c r="P16" s="777">
        <v>318579</v>
      </c>
      <c r="Q16" s="777"/>
      <c r="R16" s="777">
        <f>SUM(T16:U16)</f>
        <v>143712</v>
      </c>
      <c r="S16" s="777"/>
      <c r="T16" s="401">
        <v>143712</v>
      </c>
      <c r="U16" s="311" t="s">
        <v>396</v>
      </c>
      <c r="V16" s="777" t="s">
        <v>396</v>
      </c>
      <c r="W16" s="777"/>
      <c r="X16" s="401">
        <v>226306</v>
      </c>
    </row>
    <row r="17" spans="1:24" ht="18" customHeight="1">
      <c r="A17" s="808" t="s">
        <v>668</v>
      </c>
      <c r="B17" s="809"/>
      <c r="C17" s="810"/>
      <c r="D17" s="778">
        <v>102702</v>
      </c>
      <c r="E17" s="573"/>
      <c r="F17" s="777">
        <f aca="true" t="shared" si="0" ref="F17:F26">SUM(H17:M17)</f>
        <v>45914</v>
      </c>
      <c r="G17" s="777"/>
      <c r="H17" s="777">
        <v>32445</v>
      </c>
      <c r="I17" s="777"/>
      <c r="J17" s="777">
        <v>13469</v>
      </c>
      <c r="K17" s="777"/>
      <c r="L17" s="777" t="s">
        <v>396</v>
      </c>
      <c r="M17" s="777"/>
      <c r="N17" s="777" t="s">
        <v>396</v>
      </c>
      <c r="O17" s="777"/>
      <c r="P17" s="576">
        <v>102702</v>
      </c>
      <c r="Q17" s="576"/>
      <c r="R17" s="777">
        <f aca="true" t="shared" si="1" ref="R17:R23">SUM(T17:U17)</f>
        <v>36501</v>
      </c>
      <c r="S17" s="777"/>
      <c r="T17" s="311">
        <v>33528</v>
      </c>
      <c r="U17" s="311">
        <v>2973</v>
      </c>
      <c r="V17" s="777" t="s">
        <v>396</v>
      </c>
      <c r="W17" s="777"/>
      <c r="X17" s="401">
        <v>15924</v>
      </c>
    </row>
    <row r="18" spans="1:24" ht="18" customHeight="1">
      <c r="A18" s="808" t="s">
        <v>669</v>
      </c>
      <c r="B18" s="809"/>
      <c r="C18" s="810"/>
      <c r="D18" s="778">
        <v>34645</v>
      </c>
      <c r="E18" s="573"/>
      <c r="F18" s="777">
        <f t="shared" si="0"/>
        <v>28294</v>
      </c>
      <c r="G18" s="777"/>
      <c r="H18" s="777">
        <v>10806</v>
      </c>
      <c r="I18" s="777"/>
      <c r="J18" s="777">
        <v>17488</v>
      </c>
      <c r="K18" s="777"/>
      <c r="L18" s="777" t="s">
        <v>396</v>
      </c>
      <c r="M18" s="777"/>
      <c r="N18" s="777" t="s">
        <v>396</v>
      </c>
      <c r="O18" s="777"/>
      <c r="P18" s="777">
        <v>34645</v>
      </c>
      <c r="Q18" s="777"/>
      <c r="R18" s="777">
        <f t="shared" si="1"/>
        <v>10561</v>
      </c>
      <c r="S18" s="777"/>
      <c r="T18" s="401">
        <v>10561</v>
      </c>
      <c r="U18" s="311" t="s">
        <v>396</v>
      </c>
      <c r="V18" s="777" t="s">
        <v>396</v>
      </c>
      <c r="W18" s="777"/>
      <c r="X18" s="401">
        <v>14336</v>
      </c>
    </row>
    <row r="19" spans="1:24" ht="18" customHeight="1">
      <c r="A19" s="808" t="s">
        <v>670</v>
      </c>
      <c r="B19" s="809"/>
      <c r="C19" s="810"/>
      <c r="D19" s="778">
        <v>27531</v>
      </c>
      <c r="E19" s="573"/>
      <c r="F19" s="777">
        <f t="shared" si="0"/>
        <v>8784</v>
      </c>
      <c r="G19" s="777"/>
      <c r="H19" s="777">
        <v>5363</v>
      </c>
      <c r="I19" s="777"/>
      <c r="J19" s="777">
        <v>3421</v>
      </c>
      <c r="K19" s="777"/>
      <c r="L19" s="777" t="s">
        <v>396</v>
      </c>
      <c r="M19" s="777"/>
      <c r="N19" s="777">
        <v>541</v>
      </c>
      <c r="O19" s="777"/>
      <c r="P19" s="777" t="s">
        <v>396</v>
      </c>
      <c r="Q19" s="777"/>
      <c r="R19" s="777" t="s">
        <v>396</v>
      </c>
      <c r="S19" s="777"/>
      <c r="T19" s="311" t="s">
        <v>396</v>
      </c>
      <c r="U19" s="311" t="s">
        <v>396</v>
      </c>
      <c r="V19" s="777" t="s">
        <v>396</v>
      </c>
      <c r="W19" s="777"/>
      <c r="X19" s="311" t="s">
        <v>396</v>
      </c>
    </row>
    <row r="20" spans="1:24" ht="18" customHeight="1">
      <c r="A20" s="808" t="s">
        <v>671</v>
      </c>
      <c r="B20" s="809"/>
      <c r="C20" s="810"/>
      <c r="D20" s="778">
        <v>62093</v>
      </c>
      <c r="E20" s="573"/>
      <c r="F20" s="777">
        <f t="shared" si="0"/>
        <v>44197</v>
      </c>
      <c r="G20" s="777"/>
      <c r="H20" s="777">
        <v>13983</v>
      </c>
      <c r="I20" s="777"/>
      <c r="J20" s="777">
        <v>30214</v>
      </c>
      <c r="K20" s="777"/>
      <c r="L20" s="777" t="s">
        <v>396</v>
      </c>
      <c r="M20" s="777"/>
      <c r="N20" s="777" t="s">
        <v>396</v>
      </c>
      <c r="O20" s="777"/>
      <c r="P20" s="573">
        <v>60713</v>
      </c>
      <c r="Q20" s="573"/>
      <c r="R20" s="777">
        <f t="shared" si="1"/>
        <v>19425</v>
      </c>
      <c r="S20" s="777"/>
      <c r="T20" s="311">
        <v>19425</v>
      </c>
      <c r="U20" s="311" t="s">
        <v>396</v>
      </c>
      <c r="V20" s="573">
        <v>5850</v>
      </c>
      <c r="W20" s="573"/>
      <c r="X20" s="401">
        <v>25014</v>
      </c>
    </row>
    <row r="21" spans="1:24" ht="18" customHeight="1">
      <c r="A21" s="808" t="s">
        <v>672</v>
      </c>
      <c r="B21" s="809"/>
      <c r="C21" s="810"/>
      <c r="D21" s="778">
        <v>13067</v>
      </c>
      <c r="E21" s="573"/>
      <c r="F21" s="777">
        <f t="shared" si="0"/>
        <v>7418</v>
      </c>
      <c r="G21" s="777"/>
      <c r="H21" s="777">
        <v>5556</v>
      </c>
      <c r="I21" s="777"/>
      <c r="J21" s="777">
        <v>1862</v>
      </c>
      <c r="K21" s="777"/>
      <c r="L21" s="777" t="s">
        <v>396</v>
      </c>
      <c r="M21" s="777"/>
      <c r="N21" s="777">
        <v>470</v>
      </c>
      <c r="O21" s="777"/>
      <c r="P21" s="777">
        <v>13067</v>
      </c>
      <c r="Q21" s="777"/>
      <c r="R21" s="777">
        <f t="shared" si="1"/>
        <v>4659</v>
      </c>
      <c r="S21" s="777"/>
      <c r="T21" s="401">
        <v>4659</v>
      </c>
      <c r="U21" s="311" t="s">
        <v>396</v>
      </c>
      <c r="V21" s="862">
        <v>1955</v>
      </c>
      <c r="W21" s="862"/>
      <c r="X21" s="401">
        <v>4654</v>
      </c>
    </row>
    <row r="22" spans="1:24" ht="18" customHeight="1">
      <c r="A22" s="808" t="s">
        <v>673</v>
      </c>
      <c r="B22" s="809"/>
      <c r="C22" s="810"/>
      <c r="D22" s="778">
        <v>11746</v>
      </c>
      <c r="E22" s="573"/>
      <c r="F22" s="777">
        <f t="shared" si="0"/>
        <v>3150</v>
      </c>
      <c r="G22" s="777"/>
      <c r="H22" s="777">
        <v>2900</v>
      </c>
      <c r="I22" s="777"/>
      <c r="J22" s="777">
        <v>250</v>
      </c>
      <c r="K22" s="777"/>
      <c r="L22" s="777" t="s">
        <v>396</v>
      </c>
      <c r="M22" s="777"/>
      <c r="N22" s="777">
        <v>350</v>
      </c>
      <c r="O22" s="777"/>
      <c r="P22" s="777" t="s">
        <v>396</v>
      </c>
      <c r="Q22" s="777"/>
      <c r="R22" s="777" t="s">
        <v>396</v>
      </c>
      <c r="S22" s="777"/>
      <c r="T22" s="311" t="s">
        <v>396</v>
      </c>
      <c r="U22" s="311" t="s">
        <v>396</v>
      </c>
      <c r="V22" s="777" t="s">
        <v>396</v>
      </c>
      <c r="W22" s="777"/>
      <c r="X22" s="311" t="s">
        <v>396</v>
      </c>
    </row>
    <row r="23" spans="1:24" ht="18" customHeight="1">
      <c r="A23" s="808" t="s">
        <v>674</v>
      </c>
      <c r="B23" s="809"/>
      <c r="C23" s="810"/>
      <c r="D23" s="778">
        <v>13889</v>
      </c>
      <c r="E23" s="573"/>
      <c r="F23" s="777">
        <f t="shared" si="0"/>
        <v>3816</v>
      </c>
      <c r="G23" s="777"/>
      <c r="H23" s="777">
        <v>3000</v>
      </c>
      <c r="I23" s="777"/>
      <c r="J23" s="777">
        <v>816</v>
      </c>
      <c r="K23" s="777"/>
      <c r="L23" s="777" t="s">
        <v>396</v>
      </c>
      <c r="M23" s="777"/>
      <c r="N23" s="777" t="s">
        <v>396</v>
      </c>
      <c r="O23" s="777"/>
      <c r="P23" s="777">
        <v>13931</v>
      </c>
      <c r="Q23" s="777"/>
      <c r="R23" s="777">
        <f t="shared" si="1"/>
        <v>5478</v>
      </c>
      <c r="S23" s="777"/>
      <c r="T23" s="311" t="s">
        <v>396</v>
      </c>
      <c r="U23" s="401">
        <v>5478</v>
      </c>
      <c r="V23" s="862">
        <v>1198</v>
      </c>
      <c r="W23" s="862"/>
      <c r="X23" s="401">
        <v>3115</v>
      </c>
    </row>
    <row r="24" spans="1:24" ht="18" customHeight="1">
      <c r="A24" s="808" t="s">
        <v>675</v>
      </c>
      <c r="B24" s="809"/>
      <c r="C24" s="810"/>
      <c r="D24" s="778">
        <v>13452</v>
      </c>
      <c r="E24" s="573"/>
      <c r="F24" s="777">
        <f t="shared" si="0"/>
        <v>5880</v>
      </c>
      <c r="G24" s="777"/>
      <c r="H24" s="777">
        <v>4638</v>
      </c>
      <c r="I24" s="777"/>
      <c r="J24" s="777">
        <v>1242</v>
      </c>
      <c r="K24" s="777"/>
      <c r="L24" s="777" t="s">
        <v>396</v>
      </c>
      <c r="M24" s="777"/>
      <c r="N24" s="777">
        <v>164</v>
      </c>
      <c r="O24" s="777"/>
      <c r="P24" s="777" t="s">
        <v>396</v>
      </c>
      <c r="Q24" s="777"/>
      <c r="R24" s="777" t="s">
        <v>396</v>
      </c>
      <c r="S24" s="777"/>
      <c r="T24" s="311" t="s">
        <v>396</v>
      </c>
      <c r="U24" s="311" t="s">
        <v>396</v>
      </c>
      <c r="V24" s="777" t="s">
        <v>396</v>
      </c>
      <c r="W24" s="777"/>
      <c r="X24" s="311" t="s">
        <v>396</v>
      </c>
    </row>
    <row r="25" spans="1:24" ht="18" customHeight="1">
      <c r="A25" s="808" t="s">
        <v>676</v>
      </c>
      <c r="B25" s="809"/>
      <c r="C25" s="810"/>
      <c r="D25" s="778" t="s">
        <v>396</v>
      </c>
      <c r="E25" s="573"/>
      <c r="F25" s="777" t="s">
        <v>396</v>
      </c>
      <c r="G25" s="777"/>
      <c r="H25" s="777" t="s">
        <v>396</v>
      </c>
      <c r="I25" s="777"/>
      <c r="J25" s="777" t="s">
        <v>396</v>
      </c>
      <c r="K25" s="777"/>
      <c r="L25" s="777" t="s">
        <v>396</v>
      </c>
      <c r="M25" s="777"/>
      <c r="N25" s="777" t="s">
        <v>396</v>
      </c>
      <c r="O25" s="777"/>
      <c r="P25" s="777" t="s">
        <v>396</v>
      </c>
      <c r="Q25" s="777"/>
      <c r="R25" s="777" t="s">
        <v>396</v>
      </c>
      <c r="S25" s="777"/>
      <c r="T25" s="311" t="s">
        <v>396</v>
      </c>
      <c r="U25" s="311" t="s">
        <v>396</v>
      </c>
      <c r="V25" s="777" t="s">
        <v>396</v>
      </c>
      <c r="W25" s="777"/>
      <c r="X25" s="311" t="s">
        <v>396</v>
      </c>
    </row>
    <row r="26" spans="1:24" ht="18" customHeight="1">
      <c r="A26" s="808" t="s">
        <v>677</v>
      </c>
      <c r="B26" s="809"/>
      <c r="C26" s="810"/>
      <c r="D26" s="778">
        <v>10453</v>
      </c>
      <c r="E26" s="573"/>
      <c r="F26" s="777">
        <f t="shared" si="0"/>
        <v>3344</v>
      </c>
      <c r="G26" s="777"/>
      <c r="H26" s="777">
        <v>1805</v>
      </c>
      <c r="I26" s="777"/>
      <c r="J26" s="777">
        <v>1539</v>
      </c>
      <c r="K26" s="777"/>
      <c r="L26" s="777" t="s">
        <v>396</v>
      </c>
      <c r="M26" s="777"/>
      <c r="N26" s="777">
        <v>20</v>
      </c>
      <c r="O26" s="777"/>
      <c r="P26" s="777" t="s">
        <v>396</v>
      </c>
      <c r="Q26" s="777"/>
      <c r="R26" s="777" t="s">
        <v>396</v>
      </c>
      <c r="S26" s="777"/>
      <c r="T26" s="311" t="s">
        <v>396</v>
      </c>
      <c r="U26" s="311" t="s">
        <v>396</v>
      </c>
      <c r="V26" s="777" t="s">
        <v>396</v>
      </c>
      <c r="W26" s="777"/>
      <c r="X26" s="311" t="s">
        <v>396</v>
      </c>
    </row>
    <row r="27" spans="1:24" ht="18" customHeight="1">
      <c r="A27" s="807" t="s">
        <v>369</v>
      </c>
      <c r="B27" s="780"/>
      <c r="C27" s="781"/>
      <c r="D27" s="778" t="s">
        <v>688</v>
      </c>
      <c r="E27" s="573"/>
      <c r="F27" s="777" t="s">
        <v>396</v>
      </c>
      <c r="G27" s="777"/>
      <c r="H27" s="777" t="s">
        <v>396</v>
      </c>
      <c r="I27" s="777"/>
      <c r="J27" s="777" t="s">
        <v>396</v>
      </c>
      <c r="K27" s="777"/>
      <c r="L27" s="777" t="s">
        <v>396</v>
      </c>
      <c r="M27" s="777"/>
      <c r="N27" s="777" t="s">
        <v>396</v>
      </c>
      <c r="O27" s="777"/>
      <c r="P27" s="777">
        <v>9333</v>
      </c>
      <c r="Q27" s="777"/>
      <c r="R27" s="777" t="s">
        <v>396</v>
      </c>
      <c r="S27" s="777"/>
      <c r="T27" s="311" t="s">
        <v>396</v>
      </c>
      <c r="U27" s="311" t="s">
        <v>396</v>
      </c>
      <c r="V27" s="777" t="s">
        <v>396</v>
      </c>
      <c r="W27" s="777"/>
      <c r="X27" s="311" t="s">
        <v>396</v>
      </c>
    </row>
    <row r="28" spans="1:24" ht="18" customHeight="1">
      <c r="A28" s="808" t="s">
        <v>678</v>
      </c>
      <c r="B28" s="811"/>
      <c r="C28" s="812"/>
      <c r="D28" s="778">
        <f>SUM(D16:E27)</f>
        <v>681607</v>
      </c>
      <c r="E28" s="573"/>
      <c r="F28" s="777">
        <f>SUM(H16:M27)</f>
        <v>466025</v>
      </c>
      <c r="G28" s="777"/>
      <c r="H28" s="573">
        <f>SUM(H16:I27)</f>
        <v>116788</v>
      </c>
      <c r="I28" s="573"/>
      <c r="J28" s="573">
        <f>SUM(J16:K27)</f>
        <v>347795</v>
      </c>
      <c r="K28" s="573"/>
      <c r="L28" s="573">
        <f>SUM(L16:M27)</f>
        <v>1442</v>
      </c>
      <c r="M28" s="573"/>
      <c r="N28" s="573">
        <f>SUM(N16:O27)</f>
        <v>1545</v>
      </c>
      <c r="O28" s="573"/>
      <c r="P28" s="573">
        <f>SUM(P16:Q27)</f>
        <v>552970</v>
      </c>
      <c r="Q28" s="573"/>
      <c r="R28" s="573">
        <f>SUM(T16:U27)</f>
        <v>220336</v>
      </c>
      <c r="S28" s="573"/>
      <c r="T28" s="401">
        <f>SUM(T16:T27)</f>
        <v>211885</v>
      </c>
      <c r="U28" s="401">
        <f>SUM(U16:U27)</f>
        <v>8451</v>
      </c>
      <c r="V28" s="573">
        <f>SUM(V16:W27)</f>
        <v>9003</v>
      </c>
      <c r="W28" s="573"/>
      <c r="X28" s="401">
        <f>SUM(X16:X27)</f>
        <v>289349</v>
      </c>
    </row>
    <row r="29" spans="1:24" ht="18" customHeight="1">
      <c r="A29" s="104"/>
      <c r="B29" s="88"/>
      <c r="C29" s="101"/>
      <c r="D29" s="313"/>
      <c r="E29" s="311"/>
      <c r="F29" s="401"/>
      <c r="G29" s="401"/>
      <c r="H29" s="401"/>
      <c r="I29" s="401"/>
      <c r="J29" s="401"/>
      <c r="K29" s="401"/>
      <c r="L29" s="401"/>
      <c r="M29" s="401"/>
      <c r="N29" s="401"/>
      <c r="O29" s="401"/>
      <c r="P29" s="401"/>
      <c r="Q29" s="401"/>
      <c r="R29" s="777"/>
      <c r="S29" s="777"/>
      <c r="T29" s="401"/>
      <c r="U29" s="401"/>
      <c r="V29" s="402"/>
      <c r="W29" s="402"/>
      <c r="X29" s="401"/>
    </row>
    <row r="30" spans="1:24" ht="18" customHeight="1">
      <c r="A30" s="801" t="s">
        <v>14</v>
      </c>
      <c r="B30" s="802"/>
      <c r="C30" s="803"/>
      <c r="D30" s="778">
        <v>26742</v>
      </c>
      <c r="E30" s="573"/>
      <c r="F30" s="777">
        <f aca="true" t="shared" si="2" ref="F30:F37">SUM(H30:M30)</f>
        <v>8067</v>
      </c>
      <c r="G30" s="777"/>
      <c r="H30" s="777">
        <v>3583</v>
      </c>
      <c r="I30" s="777"/>
      <c r="J30" s="777">
        <v>4484</v>
      </c>
      <c r="K30" s="777"/>
      <c r="L30" s="777" t="s">
        <v>396</v>
      </c>
      <c r="M30" s="777"/>
      <c r="N30" s="777">
        <v>3920</v>
      </c>
      <c r="O30" s="777"/>
      <c r="P30" s="777" t="s">
        <v>396</v>
      </c>
      <c r="Q30" s="777"/>
      <c r="R30" s="777" t="s">
        <v>396</v>
      </c>
      <c r="S30" s="777"/>
      <c r="T30" s="311" t="s">
        <v>396</v>
      </c>
      <c r="U30" s="311" t="s">
        <v>396</v>
      </c>
      <c r="V30" s="777" t="s">
        <v>396</v>
      </c>
      <c r="W30" s="777"/>
      <c r="X30" s="311" t="s">
        <v>396</v>
      </c>
    </row>
    <row r="31" spans="1:24" ht="18" customHeight="1">
      <c r="A31" s="801" t="s">
        <v>680</v>
      </c>
      <c r="B31" s="802"/>
      <c r="C31" s="803"/>
      <c r="D31" s="778" t="s">
        <v>396</v>
      </c>
      <c r="E31" s="573"/>
      <c r="F31" s="777" t="s">
        <v>396</v>
      </c>
      <c r="G31" s="777"/>
      <c r="H31" s="777" t="s">
        <v>396</v>
      </c>
      <c r="I31" s="777"/>
      <c r="J31" s="777" t="s">
        <v>396</v>
      </c>
      <c r="K31" s="777"/>
      <c r="L31" s="777" t="s">
        <v>396</v>
      </c>
      <c r="M31" s="777"/>
      <c r="N31" s="777" t="s">
        <v>396</v>
      </c>
      <c r="O31" s="777"/>
      <c r="P31" s="777">
        <v>56428</v>
      </c>
      <c r="Q31" s="777"/>
      <c r="R31" s="777">
        <f aca="true" t="shared" si="3" ref="R31:R39">SUM(T31:U31)</f>
        <v>18242</v>
      </c>
      <c r="S31" s="777"/>
      <c r="T31" s="401">
        <v>18242</v>
      </c>
      <c r="U31" s="311" t="s">
        <v>396</v>
      </c>
      <c r="V31" s="862">
        <v>6527</v>
      </c>
      <c r="W31" s="862"/>
      <c r="X31" s="401">
        <v>14201</v>
      </c>
    </row>
    <row r="32" spans="1:24" ht="18" customHeight="1">
      <c r="A32" s="801" t="s">
        <v>5</v>
      </c>
      <c r="B32" s="802"/>
      <c r="C32" s="803"/>
      <c r="D32" s="778" t="s">
        <v>396</v>
      </c>
      <c r="E32" s="573"/>
      <c r="F32" s="777" t="s">
        <v>396</v>
      </c>
      <c r="G32" s="777"/>
      <c r="H32" s="777" t="s">
        <v>396</v>
      </c>
      <c r="I32" s="777"/>
      <c r="J32" s="777" t="s">
        <v>396</v>
      </c>
      <c r="K32" s="777"/>
      <c r="L32" s="777" t="s">
        <v>396</v>
      </c>
      <c r="M32" s="777"/>
      <c r="N32" s="777" t="s">
        <v>396</v>
      </c>
      <c r="O32" s="777"/>
      <c r="P32" s="777">
        <v>74605</v>
      </c>
      <c r="Q32" s="777"/>
      <c r="R32" s="777">
        <f t="shared" si="3"/>
        <v>25390</v>
      </c>
      <c r="S32" s="777"/>
      <c r="T32" s="401">
        <v>25390</v>
      </c>
      <c r="U32" s="311" t="s">
        <v>396</v>
      </c>
      <c r="V32" s="777" t="s">
        <v>396</v>
      </c>
      <c r="W32" s="777"/>
      <c r="X32" s="401">
        <v>26210</v>
      </c>
    </row>
    <row r="33" spans="1:24" ht="18" customHeight="1">
      <c r="A33" s="801" t="s">
        <v>184</v>
      </c>
      <c r="B33" s="802"/>
      <c r="C33" s="803"/>
      <c r="D33" s="778">
        <v>99735</v>
      </c>
      <c r="E33" s="573"/>
      <c r="F33" s="777">
        <f t="shared" si="2"/>
        <v>19339</v>
      </c>
      <c r="G33" s="777"/>
      <c r="H33" s="777">
        <v>15883</v>
      </c>
      <c r="I33" s="777"/>
      <c r="J33" s="777">
        <v>3456</v>
      </c>
      <c r="K33" s="777"/>
      <c r="L33" s="777" t="s">
        <v>396</v>
      </c>
      <c r="M33" s="777"/>
      <c r="N33" s="777" t="s">
        <v>396</v>
      </c>
      <c r="O33" s="777"/>
      <c r="P33" s="777" t="s">
        <v>396</v>
      </c>
      <c r="Q33" s="777"/>
      <c r="R33" s="777" t="s">
        <v>396</v>
      </c>
      <c r="S33" s="777"/>
      <c r="T33" s="311" t="s">
        <v>396</v>
      </c>
      <c r="U33" s="311" t="s">
        <v>396</v>
      </c>
      <c r="V33" s="777" t="s">
        <v>396</v>
      </c>
      <c r="W33" s="777"/>
      <c r="X33" s="311" t="s">
        <v>396</v>
      </c>
    </row>
    <row r="34" spans="1:24" ht="18" customHeight="1">
      <c r="A34" s="801" t="s">
        <v>168</v>
      </c>
      <c r="B34" s="802"/>
      <c r="C34" s="803"/>
      <c r="D34" s="778">
        <v>73460</v>
      </c>
      <c r="E34" s="573"/>
      <c r="F34" s="777">
        <f t="shared" si="2"/>
        <v>17695</v>
      </c>
      <c r="G34" s="777"/>
      <c r="H34" s="777">
        <v>12443</v>
      </c>
      <c r="I34" s="777"/>
      <c r="J34" s="777">
        <v>5252</v>
      </c>
      <c r="K34" s="777"/>
      <c r="L34" s="777" t="s">
        <v>396</v>
      </c>
      <c r="M34" s="777"/>
      <c r="N34" s="777">
        <v>19091</v>
      </c>
      <c r="O34" s="777"/>
      <c r="P34" s="777">
        <v>73460</v>
      </c>
      <c r="Q34" s="777"/>
      <c r="R34" s="777">
        <f t="shared" si="3"/>
        <v>19662</v>
      </c>
      <c r="S34" s="777"/>
      <c r="T34" s="401">
        <v>19662</v>
      </c>
      <c r="U34" s="311" t="s">
        <v>396</v>
      </c>
      <c r="V34" s="862">
        <v>28142</v>
      </c>
      <c r="W34" s="862"/>
      <c r="X34" s="401">
        <v>11976</v>
      </c>
    </row>
    <row r="35" spans="1:24" ht="18" customHeight="1">
      <c r="A35" s="874" t="s">
        <v>185</v>
      </c>
      <c r="B35" s="875"/>
      <c r="C35" s="876"/>
      <c r="D35" s="778">
        <v>65169</v>
      </c>
      <c r="E35" s="573"/>
      <c r="F35" s="777">
        <f t="shared" si="2"/>
        <v>26920</v>
      </c>
      <c r="G35" s="777"/>
      <c r="H35" s="777">
        <v>18858</v>
      </c>
      <c r="I35" s="777"/>
      <c r="J35" s="777">
        <v>8062</v>
      </c>
      <c r="K35" s="777"/>
      <c r="L35" s="777" t="s">
        <v>396</v>
      </c>
      <c r="M35" s="777"/>
      <c r="N35" s="777" t="s">
        <v>396</v>
      </c>
      <c r="O35" s="777"/>
      <c r="P35" s="777">
        <v>65169</v>
      </c>
      <c r="Q35" s="777"/>
      <c r="R35" s="777">
        <f t="shared" si="3"/>
        <v>13075</v>
      </c>
      <c r="S35" s="777"/>
      <c r="T35" s="401">
        <v>13075</v>
      </c>
      <c r="U35" s="311" t="s">
        <v>396</v>
      </c>
      <c r="V35" s="777" t="s">
        <v>396</v>
      </c>
      <c r="W35" s="777"/>
      <c r="X35" s="401">
        <v>5008</v>
      </c>
    </row>
    <row r="36" spans="1:24" ht="18" customHeight="1">
      <c r="A36" s="801" t="s">
        <v>15</v>
      </c>
      <c r="B36" s="802"/>
      <c r="C36" s="803"/>
      <c r="D36" s="778">
        <v>20358</v>
      </c>
      <c r="E36" s="573"/>
      <c r="F36" s="777">
        <f t="shared" si="2"/>
        <v>5132</v>
      </c>
      <c r="G36" s="777"/>
      <c r="H36" s="777">
        <v>3974</v>
      </c>
      <c r="I36" s="777"/>
      <c r="J36" s="777">
        <v>1158</v>
      </c>
      <c r="K36" s="777"/>
      <c r="L36" s="777" t="s">
        <v>396</v>
      </c>
      <c r="M36" s="777"/>
      <c r="N36" s="777">
        <v>3815</v>
      </c>
      <c r="O36" s="777"/>
      <c r="P36" s="777">
        <v>29266</v>
      </c>
      <c r="Q36" s="777"/>
      <c r="R36" s="777">
        <f t="shared" si="3"/>
        <v>4545</v>
      </c>
      <c r="S36" s="777"/>
      <c r="T36" s="401">
        <v>4545</v>
      </c>
      <c r="U36" s="311" t="s">
        <v>396</v>
      </c>
      <c r="V36" s="862">
        <v>9663</v>
      </c>
      <c r="W36" s="862"/>
      <c r="X36" s="401">
        <v>2675</v>
      </c>
    </row>
    <row r="37" spans="1:24" ht="18" customHeight="1">
      <c r="A37" s="801" t="s">
        <v>679</v>
      </c>
      <c r="B37" s="802"/>
      <c r="C37" s="803"/>
      <c r="D37" s="778">
        <v>66435</v>
      </c>
      <c r="E37" s="573"/>
      <c r="F37" s="777">
        <f t="shared" si="2"/>
        <v>29594</v>
      </c>
      <c r="G37" s="777"/>
      <c r="H37" s="777">
        <v>14027</v>
      </c>
      <c r="I37" s="777"/>
      <c r="J37" s="777">
        <v>15567</v>
      </c>
      <c r="K37" s="777"/>
      <c r="L37" s="777" t="s">
        <v>396</v>
      </c>
      <c r="M37" s="777"/>
      <c r="N37" s="777">
        <v>5463</v>
      </c>
      <c r="O37" s="777"/>
      <c r="P37" s="777">
        <v>93399</v>
      </c>
      <c r="Q37" s="777"/>
      <c r="R37" s="777">
        <f t="shared" si="3"/>
        <v>28601</v>
      </c>
      <c r="S37" s="777"/>
      <c r="T37" s="401">
        <v>27900</v>
      </c>
      <c r="U37" s="401">
        <v>701</v>
      </c>
      <c r="V37" s="862">
        <v>25721</v>
      </c>
      <c r="W37" s="862"/>
      <c r="X37" s="401">
        <v>7303</v>
      </c>
    </row>
    <row r="38" spans="1:24" ht="18" customHeight="1">
      <c r="A38" s="801" t="s">
        <v>16</v>
      </c>
      <c r="B38" s="802"/>
      <c r="C38" s="803"/>
      <c r="D38" s="778" t="s">
        <v>396</v>
      </c>
      <c r="E38" s="573"/>
      <c r="F38" s="777" t="s">
        <v>396</v>
      </c>
      <c r="G38" s="777"/>
      <c r="H38" s="777" t="s">
        <v>396</v>
      </c>
      <c r="I38" s="777"/>
      <c r="J38" s="777" t="s">
        <v>396</v>
      </c>
      <c r="K38" s="777"/>
      <c r="L38" s="777" t="s">
        <v>396</v>
      </c>
      <c r="M38" s="777"/>
      <c r="N38" s="777" t="s">
        <v>396</v>
      </c>
      <c r="O38" s="777"/>
      <c r="P38" s="777">
        <v>20232</v>
      </c>
      <c r="Q38" s="777"/>
      <c r="R38" s="777">
        <f t="shared" si="3"/>
        <v>9092</v>
      </c>
      <c r="S38" s="777"/>
      <c r="T38" s="401">
        <v>5177</v>
      </c>
      <c r="U38" s="401">
        <v>3915</v>
      </c>
      <c r="V38" s="862">
        <v>7663</v>
      </c>
      <c r="W38" s="862"/>
      <c r="X38" s="401">
        <v>3105</v>
      </c>
    </row>
    <row r="39" spans="1:24" ht="18" customHeight="1">
      <c r="A39" s="801" t="s">
        <v>17</v>
      </c>
      <c r="B39" s="802"/>
      <c r="C39" s="803"/>
      <c r="D39" s="778" t="s">
        <v>396</v>
      </c>
      <c r="E39" s="573"/>
      <c r="F39" s="777" t="s">
        <v>396</v>
      </c>
      <c r="G39" s="777"/>
      <c r="H39" s="777" t="s">
        <v>396</v>
      </c>
      <c r="I39" s="777"/>
      <c r="J39" s="777" t="s">
        <v>396</v>
      </c>
      <c r="K39" s="777"/>
      <c r="L39" s="777" t="s">
        <v>396</v>
      </c>
      <c r="M39" s="777"/>
      <c r="N39" s="777" t="s">
        <v>396</v>
      </c>
      <c r="O39" s="777"/>
      <c r="P39" s="573">
        <v>37984</v>
      </c>
      <c r="Q39" s="573"/>
      <c r="R39" s="777">
        <f t="shared" si="3"/>
        <v>9541</v>
      </c>
      <c r="S39" s="777"/>
      <c r="T39" s="311">
        <v>9396</v>
      </c>
      <c r="U39" s="311">
        <v>145</v>
      </c>
      <c r="V39" s="777" t="s">
        <v>396</v>
      </c>
      <c r="W39" s="777"/>
      <c r="X39" s="401">
        <v>2807</v>
      </c>
    </row>
    <row r="40" spans="1:24" s="49" customFormat="1" ht="18" customHeight="1">
      <c r="A40" s="804" t="s">
        <v>678</v>
      </c>
      <c r="B40" s="804"/>
      <c r="C40" s="805"/>
      <c r="D40" s="806">
        <f>SUM(D30:E39)</f>
        <v>351899</v>
      </c>
      <c r="E40" s="790"/>
      <c r="F40" s="790">
        <f>SUM(H30:M39)</f>
        <v>106747</v>
      </c>
      <c r="G40" s="790"/>
      <c r="H40" s="790">
        <f>SUM(H30:I39)</f>
        <v>68768</v>
      </c>
      <c r="I40" s="790"/>
      <c r="J40" s="790">
        <f>SUM(J30:K39)</f>
        <v>37979</v>
      </c>
      <c r="K40" s="790"/>
      <c r="L40" s="790" t="s">
        <v>396</v>
      </c>
      <c r="M40" s="790"/>
      <c r="N40" s="790">
        <f>SUM(N30:O39)</f>
        <v>32289</v>
      </c>
      <c r="O40" s="790"/>
      <c r="P40" s="790">
        <f>SUM(P30:Q39)</f>
        <v>450543</v>
      </c>
      <c r="Q40" s="790"/>
      <c r="R40" s="790">
        <f>SUM(T30:U39)</f>
        <v>128148</v>
      </c>
      <c r="S40" s="790"/>
      <c r="T40" s="403">
        <f>SUM(T30:T39)</f>
        <v>123387</v>
      </c>
      <c r="U40" s="403">
        <f>SUM(U30:U39)</f>
        <v>4761</v>
      </c>
      <c r="V40" s="790">
        <f>SUM(V30:W39)</f>
        <v>77716</v>
      </c>
      <c r="W40" s="790"/>
      <c r="X40" s="403">
        <f>SUM(X30:X39)</f>
        <v>73285</v>
      </c>
    </row>
    <row r="41" spans="1:26" ht="15" customHeight="1">
      <c r="A41" s="404" t="s">
        <v>1</v>
      </c>
      <c r="B41" s="17"/>
      <c r="C41" s="18"/>
      <c r="D41" s="18"/>
      <c r="E41" s="18"/>
      <c r="F41" s="18"/>
      <c r="G41" s="18"/>
      <c r="H41" s="18"/>
      <c r="I41" s="18"/>
      <c r="J41" s="18"/>
      <c r="K41" s="18"/>
      <c r="L41" s="18"/>
      <c r="M41" s="18"/>
      <c r="N41" s="18"/>
      <c r="O41" s="20"/>
      <c r="P41" s="20"/>
      <c r="Q41" s="18"/>
      <c r="R41" s="18"/>
      <c r="S41" s="17"/>
      <c r="T41" s="17"/>
      <c r="U41" s="17"/>
      <c r="V41" s="17"/>
      <c r="W41" s="17"/>
      <c r="X41" s="17"/>
      <c r="Y41" s="17"/>
      <c r="Z41" s="17"/>
    </row>
    <row r="42" spans="1:26" ht="18" customHeight="1">
      <c r="A42" s="19"/>
      <c r="B42" s="17"/>
      <c r="C42" s="18"/>
      <c r="D42" s="18"/>
      <c r="E42" s="18"/>
      <c r="F42" s="18"/>
      <c r="G42" s="18"/>
      <c r="H42" s="18"/>
      <c r="I42" s="18"/>
      <c r="J42" s="18"/>
      <c r="K42" s="18"/>
      <c r="L42" s="18"/>
      <c r="M42" s="18"/>
      <c r="N42" s="18"/>
      <c r="O42" s="18"/>
      <c r="P42" s="18"/>
      <c r="Q42" s="18"/>
      <c r="R42" s="18"/>
      <c r="S42" s="17"/>
      <c r="T42" s="17"/>
      <c r="U42" s="17"/>
      <c r="V42" s="17"/>
      <c r="W42" s="17"/>
      <c r="X42" s="17"/>
      <c r="Y42" s="17"/>
      <c r="Z42" s="17"/>
    </row>
    <row r="43" spans="1:24" ht="19.5" customHeight="1">
      <c r="A43" s="17"/>
      <c r="B43" s="17"/>
      <c r="C43" s="18"/>
      <c r="D43" s="18"/>
      <c r="E43" s="18"/>
      <c r="F43" s="18"/>
      <c r="G43" s="18"/>
      <c r="H43" s="18"/>
      <c r="I43" s="18"/>
      <c r="J43" s="18"/>
      <c r="K43" s="18"/>
      <c r="L43" s="18"/>
      <c r="M43" s="18"/>
      <c r="N43" s="18"/>
      <c r="O43" s="18"/>
      <c r="P43" s="18"/>
      <c r="Q43" s="18"/>
      <c r="R43" s="18"/>
      <c r="S43" s="17"/>
      <c r="T43" s="17"/>
      <c r="U43" s="17"/>
      <c r="V43" s="17"/>
      <c r="W43" s="17"/>
      <c r="X43" s="17"/>
    </row>
    <row r="44" spans="1:24" ht="18" customHeight="1">
      <c r="A44" s="768" t="s">
        <v>692</v>
      </c>
      <c r="B44" s="768"/>
      <c r="C44" s="768"/>
      <c r="D44" s="768"/>
      <c r="E44" s="768"/>
      <c r="F44" s="768"/>
      <c r="G44" s="768"/>
      <c r="H44" s="768"/>
      <c r="I44" s="768"/>
      <c r="J44" s="768"/>
      <c r="K44" s="768"/>
      <c r="L44" s="768"/>
      <c r="M44" s="768"/>
      <c r="N44" s="768"/>
      <c r="O44" s="768"/>
      <c r="P44" s="768"/>
      <c r="Q44" s="768"/>
      <c r="R44" s="768"/>
      <c r="S44" s="768"/>
      <c r="T44" s="768"/>
      <c r="U44" s="768"/>
      <c r="V44" s="768"/>
      <c r="W44" s="768"/>
      <c r="X44" s="768"/>
    </row>
    <row r="45" spans="3:26" ht="18" customHeight="1" thickBot="1">
      <c r="C45" s="21"/>
      <c r="D45" s="21"/>
      <c r="E45" s="21"/>
      <c r="F45" s="21"/>
      <c r="G45" s="21"/>
      <c r="H45" s="21"/>
      <c r="I45" s="21"/>
      <c r="J45" s="21"/>
      <c r="K45" s="21"/>
      <c r="L45" s="21"/>
      <c r="M45" s="21"/>
      <c r="N45" s="21"/>
      <c r="O45" s="21"/>
      <c r="P45" s="21"/>
      <c r="Q45" s="21"/>
      <c r="S45" s="53"/>
      <c r="T45" s="53"/>
      <c r="U45" s="53"/>
      <c r="V45" s="53"/>
      <c r="W45" s="53"/>
      <c r="X45" s="397" t="s">
        <v>663</v>
      </c>
      <c r="Y45" s="19"/>
      <c r="Z45" s="19"/>
    </row>
    <row r="46" spans="1:24" ht="18" customHeight="1">
      <c r="A46" s="791" t="s">
        <v>352</v>
      </c>
      <c r="B46" s="793" t="s">
        <v>696</v>
      </c>
      <c r="C46" s="794"/>
      <c r="D46" s="794"/>
      <c r="E46" s="794"/>
      <c r="F46" s="794"/>
      <c r="G46" s="795"/>
      <c r="H46" s="858" t="s">
        <v>697</v>
      </c>
      <c r="I46" s="794"/>
      <c r="J46" s="794"/>
      <c r="K46" s="794"/>
      <c r="L46" s="795"/>
      <c r="M46" s="858" t="s">
        <v>706</v>
      </c>
      <c r="N46" s="794"/>
      <c r="O46" s="794"/>
      <c r="P46" s="794"/>
      <c r="Q46" s="794"/>
      <c r="R46" s="795"/>
      <c r="S46" s="864" t="s">
        <v>698</v>
      </c>
      <c r="T46" s="865"/>
      <c r="U46" s="865"/>
      <c r="V46" s="866"/>
      <c r="W46" s="431" t="s">
        <v>699</v>
      </c>
      <c r="X46" s="92" t="s">
        <v>65</v>
      </c>
    </row>
    <row r="47" spans="1:24" ht="18" customHeight="1">
      <c r="A47" s="781"/>
      <c r="B47" s="796"/>
      <c r="C47" s="796"/>
      <c r="D47" s="796"/>
      <c r="E47" s="796"/>
      <c r="F47" s="796"/>
      <c r="G47" s="797"/>
      <c r="H47" s="859"/>
      <c r="I47" s="796"/>
      <c r="J47" s="796"/>
      <c r="K47" s="796"/>
      <c r="L47" s="797"/>
      <c r="M47" s="859"/>
      <c r="N47" s="796"/>
      <c r="O47" s="796"/>
      <c r="P47" s="796"/>
      <c r="Q47" s="796"/>
      <c r="R47" s="797"/>
      <c r="S47" s="867"/>
      <c r="T47" s="868"/>
      <c r="U47" s="868"/>
      <c r="V47" s="869"/>
      <c r="W47" s="90" t="s">
        <v>18</v>
      </c>
      <c r="X47" s="91" t="s">
        <v>19</v>
      </c>
    </row>
    <row r="48" spans="1:24" ht="18" customHeight="1">
      <c r="A48" s="781"/>
      <c r="B48" s="798" t="s">
        <v>354</v>
      </c>
      <c r="C48" s="800" t="s">
        <v>355</v>
      </c>
      <c r="D48" s="800" t="s">
        <v>356</v>
      </c>
      <c r="E48" s="800" t="s">
        <v>357</v>
      </c>
      <c r="F48" s="800" t="s">
        <v>358</v>
      </c>
      <c r="G48" s="800" t="s">
        <v>359</v>
      </c>
      <c r="H48" s="800" t="s">
        <v>353</v>
      </c>
      <c r="I48" s="800" t="s">
        <v>355</v>
      </c>
      <c r="J48" s="800" t="s">
        <v>357</v>
      </c>
      <c r="K48" s="800" t="s">
        <v>358</v>
      </c>
      <c r="L48" s="800" t="s">
        <v>359</v>
      </c>
      <c r="M48" s="800" t="s">
        <v>353</v>
      </c>
      <c r="N48" s="800" t="s">
        <v>355</v>
      </c>
      <c r="O48" s="800" t="s">
        <v>356</v>
      </c>
      <c r="P48" s="800" t="s">
        <v>357</v>
      </c>
      <c r="Q48" s="800" t="s">
        <v>358</v>
      </c>
      <c r="R48" s="800" t="s">
        <v>359</v>
      </c>
      <c r="S48" s="788" t="s">
        <v>700</v>
      </c>
      <c r="T48" s="788" t="s">
        <v>701</v>
      </c>
      <c r="U48" s="788" t="s">
        <v>702</v>
      </c>
      <c r="V48" s="788" t="s">
        <v>703</v>
      </c>
      <c r="W48" s="881" t="s">
        <v>704</v>
      </c>
      <c r="X48" s="880" t="s">
        <v>705</v>
      </c>
    </row>
    <row r="49" spans="1:24" ht="18" customHeight="1">
      <c r="A49" s="792"/>
      <c r="B49" s="799"/>
      <c r="C49" s="789"/>
      <c r="D49" s="789"/>
      <c r="E49" s="789"/>
      <c r="F49" s="789"/>
      <c r="G49" s="789"/>
      <c r="H49" s="789"/>
      <c r="I49" s="789"/>
      <c r="J49" s="789"/>
      <c r="K49" s="789"/>
      <c r="L49" s="789"/>
      <c r="M49" s="789"/>
      <c r="N49" s="789"/>
      <c r="O49" s="789"/>
      <c r="P49" s="789"/>
      <c r="Q49" s="789"/>
      <c r="R49" s="789"/>
      <c r="S49" s="789"/>
      <c r="T49" s="789"/>
      <c r="U49" s="789"/>
      <c r="V49" s="789"/>
      <c r="W49" s="882"/>
      <c r="X49" s="775"/>
    </row>
    <row r="50" spans="1:24" ht="18" customHeight="1">
      <c r="A50" s="407" t="s">
        <v>0</v>
      </c>
      <c r="B50" s="418" t="s">
        <v>694</v>
      </c>
      <c r="C50" s="410">
        <v>0.013</v>
      </c>
      <c r="D50" s="410">
        <v>0.01</v>
      </c>
      <c r="E50" s="410">
        <v>0.011</v>
      </c>
      <c r="F50" s="410">
        <v>0.015</v>
      </c>
      <c r="G50" s="410">
        <v>0.013</v>
      </c>
      <c r="H50" s="411" t="s">
        <v>396</v>
      </c>
      <c r="I50" s="411" t="s">
        <v>396</v>
      </c>
      <c r="J50" s="411" t="s">
        <v>396</v>
      </c>
      <c r="K50" s="411" t="s">
        <v>396</v>
      </c>
      <c r="L50" s="411" t="s">
        <v>396</v>
      </c>
      <c r="M50" s="419">
        <v>-0.019</v>
      </c>
      <c r="N50" s="411" t="s">
        <v>396</v>
      </c>
      <c r="O50" s="411" t="s">
        <v>396</v>
      </c>
      <c r="P50" s="411" t="s">
        <v>396</v>
      </c>
      <c r="Q50" s="411" t="s">
        <v>396</v>
      </c>
      <c r="R50" s="411" t="s">
        <v>396</v>
      </c>
      <c r="S50" s="420">
        <v>0</v>
      </c>
      <c r="T50" s="411" t="s">
        <v>396</v>
      </c>
      <c r="U50" s="411" t="s">
        <v>396</v>
      </c>
      <c r="V50" s="411" t="s">
        <v>396</v>
      </c>
      <c r="W50" s="183">
        <v>1.9</v>
      </c>
      <c r="X50" s="183">
        <v>1.3</v>
      </c>
    </row>
    <row r="51" spans="1:24" ht="18" customHeight="1">
      <c r="A51" s="46">
        <v>48</v>
      </c>
      <c r="B51" s="412">
        <v>0.01</v>
      </c>
      <c r="C51" s="412">
        <v>0.01</v>
      </c>
      <c r="D51" s="412">
        <v>0.006</v>
      </c>
      <c r="E51" s="412">
        <v>0.011</v>
      </c>
      <c r="F51" s="412">
        <v>0.007</v>
      </c>
      <c r="G51" s="412">
        <v>0.01</v>
      </c>
      <c r="H51" s="411" t="s">
        <v>396</v>
      </c>
      <c r="I51" s="411" t="s">
        <v>396</v>
      </c>
      <c r="J51" s="411" t="s">
        <v>396</v>
      </c>
      <c r="K51" s="411" t="s">
        <v>396</v>
      </c>
      <c r="L51" s="411" t="s">
        <v>396</v>
      </c>
      <c r="M51" s="413">
        <v>0.018</v>
      </c>
      <c r="N51" s="411" t="s">
        <v>396</v>
      </c>
      <c r="O51" s="411" t="s">
        <v>396</v>
      </c>
      <c r="P51" s="411" t="s">
        <v>396</v>
      </c>
      <c r="Q51" s="411" t="s">
        <v>396</v>
      </c>
      <c r="R51" s="411" t="s">
        <v>396</v>
      </c>
      <c r="S51" s="420">
        <v>0</v>
      </c>
      <c r="T51" s="411" t="s">
        <v>396</v>
      </c>
      <c r="U51" s="411" t="s">
        <v>396</v>
      </c>
      <c r="V51" s="411" t="s">
        <v>396</v>
      </c>
      <c r="W51" s="423">
        <v>2.6</v>
      </c>
      <c r="X51" s="182">
        <v>0.98</v>
      </c>
    </row>
    <row r="52" spans="1:24" ht="18" customHeight="1">
      <c r="A52" s="46">
        <v>49</v>
      </c>
      <c r="B52" s="412">
        <v>0.007</v>
      </c>
      <c r="C52" s="412">
        <v>0.011</v>
      </c>
      <c r="D52" s="419">
        <v>-0.005</v>
      </c>
      <c r="E52" s="412">
        <v>0.01</v>
      </c>
      <c r="F52" s="412">
        <v>0.008</v>
      </c>
      <c r="G52" s="412">
        <v>0.008</v>
      </c>
      <c r="H52" s="412">
        <v>0.025</v>
      </c>
      <c r="I52" s="412">
        <v>0.026</v>
      </c>
      <c r="J52" s="412">
        <v>0.027</v>
      </c>
      <c r="K52" s="412">
        <v>0.026</v>
      </c>
      <c r="L52" s="412">
        <v>0.033</v>
      </c>
      <c r="M52" s="413">
        <v>0.009</v>
      </c>
      <c r="N52" s="412">
        <v>0.015</v>
      </c>
      <c r="O52" s="419">
        <v>-0.01</v>
      </c>
      <c r="P52" s="411" t="s">
        <v>396</v>
      </c>
      <c r="Q52" s="412">
        <v>0.017</v>
      </c>
      <c r="R52" s="412">
        <v>0.016</v>
      </c>
      <c r="S52" s="420">
        <v>83</v>
      </c>
      <c r="T52" s="420">
        <v>10</v>
      </c>
      <c r="U52" s="420">
        <v>75</v>
      </c>
      <c r="V52" s="420">
        <v>4</v>
      </c>
      <c r="W52" s="423">
        <v>1.3</v>
      </c>
      <c r="X52" s="426">
        <v>0.8</v>
      </c>
    </row>
    <row r="53" spans="1:24" ht="18" customHeight="1">
      <c r="A53" s="46">
        <v>50</v>
      </c>
      <c r="B53" s="414">
        <v>0.007</v>
      </c>
      <c r="C53" s="412">
        <v>0.012</v>
      </c>
      <c r="D53" s="412">
        <v>0.013</v>
      </c>
      <c r="E53" s="412">
        <v>0.009</v>
      </c>
      <c r="F53" s="412">
        <v>0.008</v>
      </c>
      <c r="G53" s="412">
        <v>0.006</v>
      </c>
      <c r="H53" s="412">
        <v>0.029</v>
      </c>
      <c r="I53" s="412">
        <v>0.024</v>
      </c>
      <c r="J53" s="412">
        <v>0.031</v>
      </c>
      <c r="K53" s="412">
        <v>0.026</v>
      </c>
      <c r="L53" s="412">
        <v>0.032</v>
      </c>
      <c r="M53" s="411">
        <v>0.011</v>
      </c>
      <c r="N53" s="412">
        <v>0.02</v>
      </c>
      <c r="O53" s="412">
        <v>0.014</v>
      </c>
      <c r="P53" s="412">
        <v>0.023</v>
      </c>
      <c r="Q53" s="412">
        <v>0.01</v>
      </c>
      <c r="R53" s="412">
        <v>0.016</v>
      </c>
      <c r="S53" s="420">
        <v>160</v>
      </c>
      <c r="T53" s="420">
        <v>19</v>
      </c>
      <c r="U53" s="420">
        <v>89</v>
      </c>
      <c r="V53" s="420">
        <v>29</v>
      </c>
      <c r="W53" s="423">
        <v>1.1</v>
      </c>
      <c r="X53" s="426">
        <v>0.8</v>
      </c>
    </row>
    <row r="54" spans="1:24" ht="18" customHeight="1">
      <c r="A54" s="405">
        <v>51</v>
      </c>
      <c r="B54" s="428">
        <f>AVERAGE(B56:B59,B61:B64,B66:B69)</f>
        <v>0.006083333333333334</v>
      </c>
      <c r="C54" s="428">
        <f aca="true" t="shared" si="4" ref="C54:R54">AVERAGE(C56:C59,C61:C64,C66:C69)</f>
        <v>0.011500000000000002</v>
      </c>
      <c r="D54" s="428">
        <v>0.012</v>
      </c>
      <c r="E54" s="428">
        <v>0.009</v>
      </c>
      <c r="F54" s="428">
        <f t="shared" si="4"/>
        <v>0.007666666666666666</v>
      </c>
      <c r="G54" s="428">
        <v>0.008</v>
      </c>
      <c r="H54" s="428">
        <f t="shared" si="4"/>
        <v>0.02858333333333334</v>
      </c>
      <c r="I54" s="428">
        <f t="shared" si="4"/>
        <v>0.025999999999999995</v>
      </c>
      <c r="J54" s="428">
        <f t="shared" si="4"/>
        <v>0.029666666666666675</v>
      </c>
      <c r="K54" s="428">
        <f t="shared" si="4"/>
        <v>0.029166666666666674</v>
      </c>
      <c r="L54" s="428">
        <f t="shared" si="4"/>
        <v>0.02983333333333334</v>
      </c>
      <c r="M54" s="428">
        <f t="shared" si="4"/>
        <v>0.009666666666666665</v>
      </c>
      <c r="N54" s="428">
        <f t="shared" si="4"/>
        <v>0.01891666666666666</v>
      </c>
      <c r="O54" s="428">
        <f t="shared" si="4"/>
        <v>0.01308333333333333</v>
      </c>
      <c r="P54" s="428">
        <v>0.022</v>
      </c>
      <c r="Q54" s="428">
        <f t="shared" si="4"/>
        <v>0.014750000000000001</v>
      </c>
      <c r="R54" s="428">
        <f t="shared" si="4"/>
        <v>0.015000000000000001</v>
      </c>
      <c r="S54" s="429">
        <f>SUM(S56:S59,S61:S64,S66:S69)</f>
        <v>27</v>
      </c>
      <c r="T54" s="429">
        <f>SUM(T56:T59,T61:T64,T66:T69)</f>
        <v>23</v>
      </c>
      <c r="U54" s="429">
        <f>SUM(U56:U59,U61:U64,U66:U69)</f>
        <v>89</v>
      </c>
      <c r="V54" s="429">
        <f>SUM(V56:V59,V61:V64,V66:V69)</f>
        <v>31</v>
      </c>
      <c r="W54" s="281">
        <f>AVERAGE(W56:W59,W61:W64,W66:W69)</f>
        <v>0.9166666666666666</v>
      </c>
      <c r="X54" s="430">
        <f>AVERAGE(X56:X59,X61:X64,X66:X69)</f>
        <v>0.6591666666666667</v>
      </c>
    </row>
    <row r="55" spans="1:24" ht="18" customHeight="1">
      <c r="A55" s="47"/>
      <c r="B55" s="416"/>
      <c r="C55" s="417"/>
      <c r="D55" s="417"/>
      <c r="E55" s="417"/>
      <c r="F55" s="417"/>
      <c r="G55" s="415"/>
      <c r="H55" s="417"/>
      <c r="I55" s="417"/>
      <c r="J55" s="417"/>
      <c r="K55" s="417"/>
      <c r="L55" s="417"/>
      <c r="M55" s="417"/>
      <c r="N55" s="417"/>
      <c r="O55" s="417"/>
      <c r="P55" s="413"/>
      <c r="Q55" s="413"/>
      <c r="R55" s="413"/>
      <c r="S55" s="420"/>
      <c r="T55" s="420"/>
      <c r="U55" s="420"/>
      <c r="V55" s="420"/>
      <c r="W55" s="423"/>
      <c r="X55" s="426"/>
    </row>
    <row r="56" spans="1:24" ht="18" customHeight="1">
      <c r="A56" s="408" t="s">
        <v>2</v>
      </c>
      <c r="B56" s="412">
        <v>0.005</v>
      </c>
      <c r="C56" s="412">
        <v>0.017</v>
      </c>
      <c r="D56" s="412">
        <v>0.015</v>
      </c>
      <c r="E56" s="412">
        <v>0.009</v>
      </c>
      <c r="F56" s="412">
        <v>0.007</v>
      </c>
      <c r="G56" s="413">
        <v>0.005</v>
      </c>
      <c r="H56" s="412">
        <v>0.031</v>
      </c>
      <c r="I56" s="413">
        <v>0.027</v>
      </c>
      <c r="J56" s="413">
        <v>0.027</v>
      </c>
      <c r="K56" s="412">
        <v>0.019</v>
      </c>
      <c r="L56" s="412">
        <v>0.031</v>
      </c>
      <c r="M56" s="412">
        <v>0.011</v>
      </c>
      <c r="N56" s="412">
        <v>0.025</v>
      </c>
      <c r="O56" s="412">
        <v>0.024</v>
      </c>
      <c r="P56" s="412">
        <v>0.023</v>
      </c>
      <c r="Q56" s="413">
        <v>0.015</v>
      </c>
      <c r="R56" s="413">
        <v>0.017</v>
      </c>
      <c r="S56" s="420">
        <v>1</v>
      </c>
      <c r="T56" s="420">
        <v>4</v>
      </c>
      <c r="U56" s="411" t="s">
        <v>396</v>
      </c>
      <c r="V56" s="420">
        <v>4</v>
      </c>
      <c r="W56" s="423">
        <v>1.7</v>
      </c>
      <c r="X56" s="426">
        <v>0.77</v>
      </c>
    </row>
    <row r="57" spans="1:24" ht="18" customHeight="1">
      <c r="A57" s="409" t="s">
        <v>155</v>
      </c>
      <c r="B57" s="432">
        <v>0.005</v>
      </c>
      <c r="C57" s="411">
        <v>0.014</v>
      </c>
      <c r="D57" s="411">
        <v>0.014</v>
      </c>
      <c r="E57" s="413">
        <v>0.005</v>
      </c>
      <c r="F57" s="413">
        <v>0.005</v>
      </c>
      <c r="G57" s="412">
        <v>0.007</v>
      </c>
      <c r="H57" s="413">
        <v>0.027</v>
      </c>
      <c r="I57" s="413">
        <v>0.024</v>
      </c>
      <c r="J57" s="412">
        <v>0.031</v>
      </c>
      <c r="K57" s="413">
        <v>0.026</v>
      </c>
      <c r="L57" s="413">
        <v>0.027</v>
      </c>
      <c r="M57" s="413">
        <v>0.011</v>
      </c>
      <c r="N57" s="413">
        <v>0.022</v>
      </c>
      <c r="O57" s="413">
        <v>0.014</v>
      </c>
      <c r="P57" s="413">
        <v>0.021</v>
      </c>
      <c r="Q57" s="413">
        <v>0.017</v>
      </c>
      <c r="R57" s="413">
        <v>0.017</v>
      </c>
      <c r="S57" s="420">
        <v>5</v>
      </c>
      <c r="T57" s="420">
        <v>3</v>
      </c>
      <c r="U57" s="420">
        <v>17</v>
      </c>
      <c r="V57" s="420">
        <v>1</v>
      </c>
      <c r="W57" s="423">
        <v>1.4</v>
      </c>
      <c r="X57" s="426">
        <v>0.75</v>
      </c>
    </row>
    <row r="58" spans="1:24" ht="18" customHeight="1">
      <c r="A58" s="409" t="s">
        <v>156</v>
      </c>
      <c r="B58" s="413">
        <v>0.003</v>
      </c>
      <c r="C58" s="413">
        <v>0.008</v>
      </c>
      <c r="D58" s="413">
        <v>0.012</v>
      </c>
      <c r="E58" s="413">
        <v>0.004</v>
      </c>
      <c r="F58" s="413">
        <v>0.003</v>
      </c>
      <c r="G58" s="413">
        <v>0.005</v>
      </c>
      <c r="H58" s="413">
        <v>0.033</v>
      </c>
      <c r="I58" s="413">
        <v>0.028</v>
      </c>
      <c r="J58" s="412">
        <v>0.031</v>
      </c>
      <c r="K58" s="413">
        <v>0.034</v>
      </c>
      <c r="L58" s="413">
        <v>0.026</v>
      </c>
      <c r="M58" s="413">
        <v>0.008</v>
      </c>
      <c r="N58" s="413">
        <v>0.015</v>
      </c>
      <c r="O58" s="413">
        <v>0.012</v>
      </c>
      <c r="P58" s="413">
        <v>0.018</v>
      </c>
      <c r="Q58" s="413">
        <v>0.014</v>
      </c>
      <c r="R58" s="412">
        <v>0.011</v>
      </c>
      <c r="S58" s="420">
        <v>3</v>
      </c>
      <c r="T58" s="420">
        <v>2</v>
      </c>
      <c r="U58" s="421">
        <v>19</v>
      </c>
      <c r="V58" s="421">
        <v>0</v>
      </c>
      <c r="W58" s="424">
        <v>0.7</v>
      </c>
      <c r="X58" s="427">
        <v>0.62</v>
      </c>
    </row>
    <row r="59" spans="1:24" ht="18" customHeight="1">
      <c r="A59" s="409" t="s">
        <v>157</v>
      </c>
      <c r="B59" s="412">
        <v>0.005</v>
      </c>
      <c r="C59" s="413">
        <v>0.011</v>
      </c>
      <c r="D59" s="413">
        <v>0.013</v>
      </c>
      <c r="E59" s="413">
        <v>0.004</v>
      </c>
      <c r="F59" s="413">
        <v>0.004</v>
      </c>
      <c r="G59" s="413">
        <v>0.003</v>
      </c>
      <c r="H59" s="413">
        <v>0.04</v>
      </c>
      <c r="I59" s="413">
        <v>0.037</v>
      </c>
      <c r="J59" s="413">
        <v>0.053</v>
      </c>
      <c r="K59" s="413">
        <v>0.05</v>
      </c>
      <c r="L59" s="413">
        <v>0.046</v>
      </c>
      <c r="M59" s="413">
        <v>0.007</v>
      </c>
      <c r="N59" s="413">
        <v>0.012</v>
      </c>
      <c r="O59" s="413">
        <v>0.011</v>
      </c>
      <c r="P59" s="413">
        <v>0.02</v>
      </c>
      <c r="Q59" s="413">
        <v>0.014</v>
      </c>
      <c r="R59" s="413">
        <v>0.012</v>
      </c>
      <c r="S59" s="420">
        <v>0</v>
      </c>
      <c r="T59" s="420">
        <v>7</v>
      </c>
      <c r="U59" s="420">
        <v>13</v>
      </c>
      <c r="V59" s="420">
        <v>3</v>
      </c>
      <c r="W59" s="423">
        <v>0.4</v>
      </c>
      <c r="X59" s="426">
        <v>0.58</v>
      </c>
    </row>
    <row r="60" spans="1:24" ht="18" customHeight="1">
      <c r="A60" s="121"/>
      <c r="B60" s="413"/>
      <c r="C60" s="413"/>
      <c r="D60" s="413"/>
      <c r="E60" s="413"/>
      <c r="F60" s="413"/>
      <c r="G60" s="413"/>
      <c r="H60" s="413"/>
      <c r="I60" s="413"/>
      <c r="J60" s="413"/>
      <c r="K60" s="413"/>
      <c r="L60" s="413"/>
      <c r="M60" s="413"/>
      <c r="N60" s="413"/>
      <c r="O60" s="413"/>
      <c r="P60" s="413"/>
      <c r="Q60" s="413"/>
      <c r="R60" s="413"/>
      <c r="S60" s="420"/>
      <c r="T60" s="420"/>
      <c r="U60" s="420"/>
      <c r="V60" s="420"/>
      <c r="W60" s="423"/>
      <c r="X60" s="426"/>
    </row>
    <row r="61" spans="1:24" ht="18" customHeight="1">
      <c r="A61" s="409" t="s">
        <v>158</v>
      </c>
      <c r="B61" s="412">
        <v>0.005</v>
      </c>
      <c r="C61" s="413">
        <v>0.009</v>
      </c>
      <c r="D61" s="413">
        <v>0.019</v>
      </c>
      <c r="E61" s="413">
        <v>0.003</v>
      </c>
      <c r="F61" s="413">
        <v>0.003</v>
      </c>
      <c r="G61" s="413">
        <v>0.003</v>
      </c>
      <c r="H61" s="413">
        <v>0.03</v>
      </c>
      <c r="I61" s="413">
        <v>0.029</v>
      </c>
      <c r="J61" s="413">
        <v>0.045</v>
      </c>
      <c r="K61" s="413">
        <v>0.046</v>
      </c>
      <c r="L61" s="413">
        <v>0.034</v>
      </c>
      <c r="M61" s="413">
        <v>0.006</v>
      </c>
      <c r="N61" s="413">
        <v>0.013</v>
      </c>
      <c r="O61" s="413">
        <v>0.008</v>
      </c>
      <c r="P61" s="413">
        <v>0.018</v>
      </c>
      <c r="Q61" s="413">
        <v>0.013</v>
      </c>
      <c r="R61" s="412">
        <v>0.011</v>
      </c>
      <c r="S61" s="420">
        <v>2</v>
      </c>
      <c r="T61" s="420">
        <v>3</v>
      </c>
      <c r="U61" s="420">
        <v>8</v>
      </c>
      <c r="V61" s="420">
        <v>5</v>
      </c>
      <c r="W61" s="423">
        <v>0.9</v>
      </c>
      <c r="X61" s="426">
        <v>0.57</v>
      </c>
    </row>
    <row r="62" spans="1:24" ht="18" customHeight="1">
      <c r="A62" s="409" t="s">
        <v>159</v>
      </c>
      <c r="B62" s="413">
        <v>0.006</v>
      </c>
      <c r="C62" s="413">
        <v>0.008</v>
      </c>
      <c r="D62" s="413">
        <v>0.012</v>
      </c>
      <c r="E62" s="413">
        <v>0.006</v>
      </c>
      <c r="F62" s="413">
        <v>0.005</v>
      </c>
      <c r="G62" s="413">
        <v>0.005</v>
      </c>
      <c r="H62" s="413">
        <v>0.031</v>
      </c>
      <c r="I62" s="413">
        <v>0.026</v>
      </c>
      <c r="J62" s="413">
        <v>0.038</v>
      </c>
      <c r="K62" s="413">
        <v>0.033</v>
      </c>
      <c r="L62" s="413">
        <v>0.041</v>
      </c>
      <c r="M62" s="413">
        <v>0.007</v>
      </c>
      <c r="N62" s="413">
        <v>0.015</v>
      </c>
      <c r="O62" s="413">
        <v>0.01</v>
      </c>
      <c r="P62" s="413">
        <v>0.021</v>
      </c>
      <c r="Q62" s="413">
        <v>0.014</v>
      </c>
      <c r="R62" s="413">
        <v>0.013</v>
      </c>
      <c r="S62" s="420">
        <v>4</v>
      </c>
      <c r="T62" s="420">
        <v>4</v>
      </c>
      <c r="U62" s="420">
        <v>11</v>
      </c>
      <c r="V62" s="420">
        <v>6</v>
      </c>
      <c r="W62" s="423">
        <v>1.3</v>
      </c>
      <c r="X62" s="426">
        <v>0.59</v>
      </c>
    </row>
    <row r="63" spans="1:24" ht="18" customHeight="1">
      <c r="A63" s="409" t="s">
        <v>160</v>
      </c>
      <c r="B63" s="413">
        <v>0.007</v>
      </c>
      <c r="C63" s="413">
        <v>0.01</v>
      </c>
      <c r="D63" s="413">
        <v>0.014</v>
      </c>
      <c r="E63" s="413">
        <v>0.011</v>
      </c>
      <c r="F63" s="413">
        <v>0.007</v>
      </c>
      <c r="G63" s="413">
        <v>0.007</v>
      </c>
      <c r="H63" s="413">
        <v>0.045</v>
      </c>
      <c r="I63" s="413">
        <v>0.038</v>
      </c>
      <c r="J63" s="413">
        <v>0.037</v>
      </c>
      <c r="K63" s="413">
        <v>0.042</v>
      </c>
      <c r="L63" s="413">
        <v>0.047</v>
      </c>
      <c r="M63" s="413">
        <v>0.01</v>
      </c>
      <c r="N63" s="413">
        <v>0.019</v>
      </c>
      <c r="O63" s="413">
        <v>0.014</v>
      </c>
      <c r="P63" s="413">
        <v>0.026</v>
      </c>
      <c r="Q63" s="413">
        <v>0.016</v>
      </c>
      <c r="R63" s="413">
        <v>0.019</v>
      </c>
      <c r="S63" s="420">
        <v>3</v>
      </c>
      <c r="T63" s="420">
        <v>0</v>
      </c>
      <c r="U63" s="420">
        <v>8</v>
      </c>
      <c r="V63" s="420">
        <v>0</v>
      </c>
      <c r="W63" s="423">
        <v>1.3</v>
      </c>
      <c r="X63" s="426">
        <v>0.66</v>
      </c>
    </row>
    <row r="64" spans="1:24" ht="18" customHeight="1">
      <c r="A64" s="409" t="s">
        <v>161</v>
      </c>
      <c r="B64" s="413">
        <v>0.008</v>
      </c>
      <c r="C64" s="413">
        <v>0.01</v>
      </c>
      <c r="D64" s="413">
        <v>0.016</v>
      </c>
      <c r="E64" s="413">
        <v>0.009</v>
      </c>
      <c r="F64" s="413">
        <v>0.009</v>
      </c>
      <c r="G64" s="413">
        <v>0.009</v>
      </c>
      <c r="H64" s="413">
        <v>0.02</v>
      </c>
      <c r="I64" s="413">
        <v>0.02</v>
      </c>
      <c r="J64" s="413">
        <v>0.023</v>
      </c>
      <c r="K64" s="413">
        <v>0.022</v>
      </c>
      <c r="L64" s="413">
        <v>0.025</v>
      </c>
      <c r="M64" s="413">
        <v>0.01</v>
      </c>
      <c r="N64" s="413">
        <v>0.019</v>
      </c>
      <c r="O64" s="413">
        <v>0.011</v>
      </c>
      <c r="P64" s="413">
        <v>0.021</v>
      </c>
      <c r="Q64" s="413">
        <v>0.014</v>
      </c>
      <c r="R64" s="413">
        <v>0.016</v>
      </c>
      <c r="S64" s="420">
        <v>0</v>
      </c>
      <c r="T64" s="420">
        <v>0</v>
      </c>
      <c r="U64" s="420">
        <v>2</v>
      </c>
      <c r="V64" s="420">
        <v>0</v>
      </c>
      <c r="W64" s="423">
        <v>0.9</v>
      </c>
      <c r="X64" s="426">
        <v>0.69</v>
      </c>
    </row>
    <row r="65" spans="1:24" ht="18" customHeight="1">
      <c r="A65" s="121"/>
      <c r="B65" s="413"/>
      <c r="C65" s="413"/>
      <c r="D65" s="413"/>
      <c r="E65" s="413"/>
      <c r="F65" s="413"/>
      <c r="G65" s="413"/>
      <c r="H65" s="413"/>
      <c r="I65" s="413"/>
      <c r="J65" s="413"/>
      <c r="K65" s="413"/>
      <c r="L65" s="413"/>
      <c r="M65" s="413"/>
      <c r="N65" s="413"/>
      <c r="O65" s="413"/>
      <c r="P65" s="413"/>
      <c r="Q65" s="413"/>
      <c r="R65" s="413"/>
      <c r="S65" s="420"/>
      <c r="T65" s="420"/>
      <c r="U65" s="420"/>
      <c r="V65" s="420"/>
      <c r="W65" s="423"/>
      <c r="X65" s="426"/>
    </row>
    <row r="66" spans="1:24" ht="18" customHeight="1">
      <c r="A66" s="409" t="s">
        <v>170</v>
      </c>
      <c r="B66" s="413">
        <v>0.007</v>
      </c>
      <c r="C66" s="413">
        <v>0.012</v>
      </c>
      <c r="D66" s="413">
        <v>0.009</v>
      </c>
      <c r="E66" s="413">
        <v>0.013</v>
      </c>
      <c r="F66" s="413">
        <v>0.009</v>
      </c>
      <c r="G66" s="413">
        <v>0.01</v>
      </c>
      <c r="H66" s="413">
        <v>0.02</v>
      </c>
      <c r="I66" s="413">
        <v>0.018</v>
      </c>
      <c r="J66" s="413">
        <v>0.015</v>
      </c>
      <c r="K66" s="413">
        <v>0.017</v>
      </c>
      <c r="L66" s="413">
        <v>0.019</v>
      </c>
      <c r="M66" s="412">
        <v>0.011</v>
      </c>
      <c r="N66" s="413">
        <v>0.018</v>
      </c>
      <c r="O66" s="413">
        <v>0.011</v>
      </c>
      <c r="P66" s="413">
        <v>0.021</v>
      </c>
      <c r="Q66" s="413">
        <v>0.013</v>
      </c>
      <c r="R66" s="413">
        <v>0.016</v>
      </c>
      <c r="S66" s="420">
        <v>0</v>
      </c>
      <c r="T66" s="420">
        <v>0</v>
      </c>
      <c r="U66" s="420">
        <v>3</v>
      </c>
      <c r="V66" s="420">
        <v>2</v>
      </c>
      <c r="W66" s="423">
        <v>0.8</v>
      </c>
      <c r="X66" s="426">
        <v>0.7</v>
      </c>
    </row>
    <row r="67" spans="1:24" ht="18" customHeight="1">
      <c r="A67" s="121" t="s">
        <v>3</v>
      </c>
      <c r="B67" s="413">
        <v>0.006</v>
      </c>
      <c r="C67" s="413">
        <v>0.013</v>
      </c>
      <c r="D67" s="413">
        <v>0.008</v>
      </c>
      <c r="E67" s="413">
        <v>0.012</v>
      </c>
      <c r="F67" s="413">
        <v>0.014</v>
      </c>
      <c r="G67" s="413">
        <v>0.009</v>
      </c>
      <c r="H67" s="413">
        <v>0.016</v>
      </c>
      <c r="I67" s="413">
        <v>0.015</v>
      </c>
      <c r="J67" s="413">
        <v>0.014</v>
      </c>
      <c r="K67" s="413">
        <v>0.015</v>
      </c>
      <c r="L67" s="413">
        <v>0.014</v>
      </c>
      <c r="M67" s="413">
        <v>0.01</v>
      </c>
      <c r="N67" s="413">
        <v>0.019</v>
      </c>
      <c r="O67" s="413">
        <v>0.01</v>
      </c>
      <c r="P67" s="413">
        <v>0.024</v>
      </c>
      <c r="Q67" s="413">
        <v>0.014</v>
      </c>
      <c r="R67" s="413">
        <v>0.012</v>
      </c>
      <c r="S67" s="420">
        <v>6</v>
      </c>
      <c r="T67" s="420">
        <v>0</v>
      </c>
      <c r="U67" s="420">
        <v>1</v>
      </c>
      <c r="V67" s="420">
        <v>7</v>
      </c>
      <c r="W67" s="423">
        <v>0.7</v>
      </c>
      <c r="X67" s="426">
        <v>0.68</v>
      </c>
    </row>
    <row r="68" spans="1:24" ht="18" customHeight="1">
      <c r="A68" s="409" t="s">
        <v>162</v>
      </c>
      <c r="B68" s="413">
        <v>0.009</v>
      </c>
      <c r="C68" s="413">
        <v>0.015</v>
      </c>
      <c r="D68" s="413">
        <v>0.01</v>
      </c>
      <c r="E68" s="413">
        <v>0.014</v>
      </c>
      <c r="F68" s="413">
        <v>0.015</v>
      </c>
      <c r="G68" s="413">
        <v>0.014</v>
      </c>
      <c r="H68" s="413">
        <v>0.02</v>
      </c>
      <c r="I68" s="413">
        <v>0.019</v>
      </c>
      <c r="J68" s="413">
        <v>0.017</v>
      </c>
      <c r="K68" s="413">
        <v>0.02</v>
      </c>
      <c r="L68" s="413">
        <v>0.016</v>
      </c>
      <c r="M68" s="413">
        <v>0.013</v>
      </c>
      <c r="N68" s="413">
        <v>0.027</v>
      </c>
      <c r="O68" s="413">
        <v>0.016</v>
      </c>
      <c r="P68" s="413">
        <v>0.028</v>
      </c>
      <c r="Q68" s="413">
        <v>0.015</v>
      </c>
      <c r="R68" s="413">
        <v>0.016</v>
      </c>
      <c r="S68" s="420">
        <v>3</v>
      </c>
      <c r="T68" s="420">
        <v>0</v>
      </c>
      <c r="U68" s="420">
        <v>5</v>
      </c>
      <c r="V68" s="420">
        <v>3</v>
      </c>
      <c r="W68" s="423">
        <v>0.4</v>
      </c>
      <c r="X68" s="426">
        <v>0.68</v>
      </c>
    </row>
    <row r="69" spans="1:24" ht="18" customHeight="1">
      <c r="A69" s="409" t="s">
        <v>163</v>
      </c>
      <c r="B69" s="413">
        <v>0.007</v>
      </c>
      <c r="C69" s="411">
        <v>0.011</v>
      </c>
      <c r="D69" s="411">
        <v>0.008</v>
      </c>
      <c r="E69" s="411">
        <v>0.011</v>
      </c>
      <c r="F69" s="411">
        <v>0.011</v>
      </c>
      <c r="G69" s="411">
        <v>0.011</v>
      </c>
      <c r="H69" s="411">
        <v>0.03</v>
      </c>
      <c r="I69" s="412">
        <v>0.031</v>
      </c>
      <c r="J69" s="411">
        <v>0.025</v>
      </c>
      <c r="K69" s="411">
        <v>0.026</v>
      </c>
      <c r="L69" s="411">
        <v>0.032</v>
      </c>
      <c r="M69" s="411">
        <v>0.012</v>
      </c>
      <c r="N69" s="411">
        <v>0.023</v>
      </c>
      <c r="O69" s="413">
        <v>0.016</v>
      </c>
      <c r="P69" s="413">
        <v>0.029</v>
      </c>
      <c r="Q69" s="413">
        <v>0.018</v>
      </c>
      <c r="R69" s="411">
        <v>0.02</v>
      </c>
      <c r="S69" s="422">
        <v>0</v>
      </c>
      <c r="T69" s="422">
        <v>0</v>
      </c>
      <c r="U69" s="422">
        <v>2</v>
      </c>
      <c r="V69" s="422">
        <v>0</v>
      </c>
      <c r="W69" s="425">
        <v>0.5</v>
      </c>
      <c r="X69" s="426">
        <v>0.62</v>
      </c>
    </row>
    <row r="70" spans="1:24" ht="18" customHeight="1">
      <c r="A70" s="48"/>
      <c r="B70" s="56"/>
      <c r="C70" s="56"/>
      <c r="D70" s="56"/>
      <c r="E70" s="56"/>
      <c r="F70" s="56"/>
      <c r="G70" s="56"/>
      <c r="H70" s="56"/>
      <c r="I70" s="56"/>
      <c r="J70" s="56"/>
      <c r="K70" s="56"/>
      <c r="L70" s="56"/>
      <c r="M70" s="56"/>
      <c r="N70" s="56"/>
      <c r="O70" s="56"/>
      <c r="P70" s="56"/>
      <c r="Q70" s="56"/>
      <c r="R70" s="56"/>
      <c r="S70" s="57"/>
      <c r="T70" s="57"/>
      <c r="U70" s="57"/>
      <c r="V70" s="57"/>
      <c r="W70" s="56"/>
      <c r="X70" s="58"/>
    </row>
    <row r="71" spans="1:20" ht="14.25">
      <c r="A71" s="289" t="s">
        <v>693</v>
      </c>
      <c r="S71" s="54"/>
      <c r="T71" s="54"/>
    </row>
    <row r="72" ht="14.25">
      <c r="A72" s="289" t="s">
        <v>695</v>
      </c>
    </row>
    <row r="73" ht="14.25">
      <c r="A73" s="16" t="s">
        <v>262</v>
      </c>
    </row>
  </sheetData>
  <sheetProtection/>
  <mergeCells count="352">
    <mergeCell ref="V27:W27"/>
    <mergeCell ref="L27:M27"/>
    <mergeCell ref="N27:O27"/>
    <mergeCell ref="P27:Q27"/>
    <mergeCell ref="R27:S27"/>
    <mergeCell ref="N28:O28"/>
    <mergeCell ref="R28:S28"/>
    <mergeCell ref="P28:Q28"/>
    <mergeCell ref="W48:W49"/>
    <mergeCell ref="R40:S40"/>
    <mergeCell ref="H30:I30"/>
    <mergeCell ref="H31:I31"/>
    <mergeCell ref="J39:K39"/>
    <mergeCell ref="J36:K36"/>
    <mergeCell ref="X48:X49"/>
    <mergeCell ref="N35:O35"/>
    <mergeCell ref="P35:Q35"/>
    <mergeCell ref="R35:S35"/>
    <mergeCell ref="N36:O36"/>
    <mergeCell ref="N38:O38"/>
    <mergeCell ref="N39:O39"/>
    <mergeCell ref="V40:W40"/>
    <mergeCell ref="P38:Q38"/>
    <mergeCell ref="P40:Q40"/>
    <mergeCell ref="A35:C35"/>
    <mergeCell ref="D35:E35"/>
    <mergeCell ref="F35:G35"/>
    <mergeCell ref="H35:I35"/>
    <mergeCell ref="D5:O5"/>
    <mergeCell ref="N40:O40"/>
    <mergeCell ref="H36:I36"/>
    <mergeCell ref="H37:I37"/>
    <mergeCell ref="L40:M40"/>
    <mergeCell ref="H39:I39"/>
    <mergeCell ref="H12:I12"/>
    <mergeCell ref="H13:I13"/>
    <mergeCell ref="H14:I14"/>
    <mergeCell ref="H15:I15"/>
    <mergeCell ref="H16:I16"/>
    <mergeCell ref="H38:I38"/>
    <mergeCell ref="H32:I32"/>
    <mergeCell ref="H33:I33"/>
    <mergeCell ref="H34:I34"/>
    <mergeCell ref="J27:K27"/>
    <mergeCell ref="J37:K37"/>
    <mergeCell ref="J28:K28"/>
    <mergeCell ref="J30:K30"/>
    <mergeCell ref="H21:I21"/>
    <mergeCell ref="H22:I22"/>
    <mergeCell ref="H23:I23"/>
    <mergeCell ref="H24:I24"/>
    <mergeCell ref="H25:I25"/>
    <mergeCell ref="J33:K33"/>
    <mergeCell ref="H17:I17"/>
    <mergeCell ref="H18:I18"/>
    <mergeCell ref="H19:I19"/>
    <mergeCell ref="H20:I20"/>
    <mergeCell ref="H26:I26"/>
    <mergeCell ref="H28:I28"/>
    <mergeCell ref="H27:I27"/>
    <mergeCell ref="V6:W8"/>
    <mergeCell ref="J23:K23"/>
    <mergeCell ref="J24:K24"/>
    <mergeCell ref="J25:K25"/>
    <mergeCell ref="J26:K26"/>
    <mergeCell ref="J19:K19"/>
    <mergeCell ref="J20:K20"/>
    <mergeCell ref="J17:K17"/>
    <mergeCell ref="J18:K18"/>
    <mergeCell ref="J13:K13"/>
    <mergeCell ref="L33:M33"/>
    <mergeCell ref="L34:M34"/>
    <mergeCell ref="J21:K21"/>
    <mergeCell ref="J22:K22"/>
    <mergeCell ref="L30:M30"/>
    <mergeCell ref="L31:M31"/>
    <mergeCell ref="L32:M32"/>
    <mergeCell ref="J31:K31"/>
    <mergeCell ref="J32:K32"/>
    <mergeCell ref="J34:K34"/>
    <mergeCell ref="J14:K14"/>
    <mergeCell ref="J15:K15"/>
    <mergeCell ref="J16:K16"/>
    <mergeCell ref="N32:O32"/>
    <mergeCell ref="N33:O33"/>
    <mergeCell ref="N34:O34"/>
    <mergeCell ref="L20:M20"/>
    <mergeCell ref="L21:M21"/>
    <mergeCell ref="L22:M22"/>
    <mergeCell ref="L23:M23"/>
    <mergeCell ref="L39:M39"/>
    <mergeCell ref="L37:M37"/>
    <mergeCell ref="L38:M38"/>
    <mergeCell ref="L36:M36"/>
    <mergeCell ref="L35:M35"/>
    <mergeCell ref="V35:W35"/>
    <mergeCell ref="P36:Q36"/>
    <mergeCell ref="P37:Q37"/>
    <mergeCell ref="R36:S36"/>
    <mergeCell ref="R37:S37"/>
    <mergeCell ref="L24:M24"/>
    <mergeCell ref="L25:M25"/>
    <mergeCell ref="L26:M26"/>
    <mergeCell ref="L28:M28"/>
    <mergeCell ref="N31:O31"/>
    <mergeCell ref="N30:O30"/>
    <mergeCell ref="L13:M13"/>
    <mergeCell ref="L14:M14"/>
    <mergeCell ref="L15:M15"/>
    <mergeCell ref="L16:M16"/>
    <mergeCell ref="L17:M17"/>
    <mergeCell ref="L18:M18"/>
    <mergeCell ref="L19:M19"/>
    <mergeCell ref="P39:Q39"/>
    <mergeCell ref="P32:Q32"/>
    <mergeCell ref="N24:O24"/>
    <mergeCell ref="N25:O25"/>
    <mergeCell ref="N26:O26"/>
    <mergeCell ref="N37:O37"/>
    <mergeCell ref="P24:Q24"/>
    <mergeCell ref="P25:Q25"/>
    <mergeCell ref="P26:Q26"/>
    <mergeCell ref="K48:K49"/>
    <mergeCell ref="H46:L47"/>
    <mergeCell ref="H48:H49"/>
    <mergeCell ref="I48:I49"/>
    <mergeCell ref="J48:J49"/>
    <mergeCell ref="L48:L49"/>
    <mergeCell ref="N20:O20"/>
    <mergeCell ref="N21:O21"/>
    <mergeCell ref="N22:O22"/>
    <mergeCell ref="N23:O23"/>
    <mergeCell ref="N16:O16"/>
    <mergeCell ref="N17:O17"/>
    <mergeCell ref="N18:O18"/>
    <mergeCell ref="N19:O19"/>
    <mergeCell ref="N12:O12"/>
    <mergeCell ref="N13:O13"/>
    <mergeCell ref="N14:O14"/>
    <mergeCell ref="N15:O15"/>
    <mergeCell ref="U48:U49"/>
    <mergeCell ref="S46:V47"/>
    <mergeCell ref="P30:Q30"/>
    <mergeCell ref="P31:Q31"/>
    <mergeCell ref="R34:S34"/>
    <mergeCell ref="R30:S30"/>
    <mergeCell ref="R39:S39"/>
    <mergeCell ref="R32:S32"/>
    <mergeCell ref="R33:S33"/>
    <mergeCell ref="P20:Q20"/>
    <mergeCell ref="P21:Q21"/>
    <mergeCell ref="P22:Q22"/>
    <mergeCell ref="P23:Q23"/>
    <mergeCell ref="R24:S24"/>
    <mergeCell ref="R25:S25"/>
    <mergeCell ref="R29:S29"/>
    <mergeCell ref="P12:Q12"/>
    <mergeCell ref="P13:Q13"/>
    <mergeCell ref="P14:Q14"/>
    <mergeCell ref="P15:Q15"/>
    <mergeCell ref="R12:S12"/>
    <mergeCell ref="R38:S38"/>
    <mergeCell ref="P33:Q33"/>
    <mergeCell ref="P34:Q34"/>
    <mergeCell ref="R31:S31"/>
    <mergeCell ref="R26:S26"/>
    <mergeCell ref="R16:S16"/>
    <mergeCell ref="R17:S17"/>
    <mergeCell ref="R18:S18"/>
    <mergeCell ref="R19:S19"/>
    <mergeCell ref="R20:S20"/>
    <mergeCell ref="P16:Q16"/>
    <mergeCell ref="P17:Q17"/>
    <mergeCell ref="P18:Q18"/>
    <mergeCell ref="P19:Q19"/>
    <mergeCell ref="V24:W24"/>
    <mergeCell ref="V25:W25"/>
    <mergeCell ref="V26:W26"/>
    <mergeCell ref="V20:W20"/>
    <mergeCell ref="R21:S21"/>
    <mergeCell ref="R22:S22"/>
    <mergeCell ref="R23:S23"/>
    <mergeCell ref="V39:W39"/>
    <mergeCell ref="V32:W32"/>
    <mergeCell ref="V33:W33"/>
    <mergeCell ref="V34:W34"/>
    <mergeCell ref="V28:W28"/>
    <mergeCell ref="V30:W30"/>
    <mergeCell ref="V31:W31"/>
    <mergeCell ref="V36:W36"/>
    <mergeCell ref="V37:W37"/>
    <mergeCell ref="V38:W38"/>
    <mergeCell ref="V21:W21"/>
    <mergeCell ref="V22:W22"/>
    <mergeCell ref="V23:W23"/>
    <mergeCell ref="V16:W16"/>
    <mergeCell ref="V17:W17"/>
    <mergeCell ref="V18:W18"/>
    <mergeCell ref="V19:W19"/>
    <mergeCell ref="V11:W11"/>
    <mergeCell ref="V12:W12"/>
    <mergeCell ref="F18:G18"/>
    <mergeCell ref="F19:G19"/>
    <mergeCell ref="V13:W13"/>
    <mergeCell ref="V14:W14"/>
    <mergeCell ref="V15:W15"/>
    <mergeCell ref="R13:S13"/>
    <mergeCell ref="R14:S14"/>
    <mergeCell ref="R15:S15"/>
    <mergeCell ref="P5:X5"/>
    <mergeCell ref="M48:M49"/>
    <mergeCell ref="N48:N49"/>
    <mergeCell ref="O48:O49"/>
    <mergeCell ref="P48:P49"/>
    <mergeCell ref="Q48:Q49"/>
    <mergeCell ref="R48:R49"/>
    <mergeCell ref="S48:S49"/>
    <mergeCell ref="M46:R47"/>
    <mergeCell ref="V10:W10"/>
    <mergeCell ref="R6:U7"/>
    <mergeCell ref="U8:U9"/>
    <mergeCell ref="F6:M7"/>
    <mergeCell ref="D12:E12"/>
    <mergeCell ref="H11:I11"/>
    <mergeCell ref="H10:I10"/>
    <mergeCell ref="D9:E9"/>
    <mergeCell ref="L12:M12"/>
    <mergeCell ref="P9:Q9"/>
    <mergeCell ref="F8:G9"/>
    <mergeCell ref="R11:S11"/>
    <mergeCell ref="D6:E8"/>
    <mergeCell ref="P6:Q8"/>
    <mergeCell ref="D14:E14"/>
    <mergeCell ref="F14:G14"/>
    <mergeCell ref="J10:K10"/>
    <mergeCell ref="J11:K11"/>
    <mergeCell ref="L10:M10"/>
    <mergeCell ref="L11:M11"/>
    <mergeCell ref="N10:O10"/>
    <mergeCell ref="J12:K12"/>
    <mergeCell ref="X6:X8"/>
    <mergeCell ref="R8:S9"/>
    <mergeCell ref="T8:T9"/>
    <mergeCell ref="D15:E15"/>
    <mergeCell ref="F15:G15"/>
    <mergeCell ref="N11:O11"/>
    <mergeCell ref="P10:Q10"/>
    <mergeCell ref="P11:Q11"/>
    <mergeCell ref="R10:S10"/>
    <mergeCell ref="A19:C19"/>
    <mergeCell ref="H8:I9"/>
    <mergeCell ref="J8:K9"/>
    <mergeCell ref="L8:M9"/>
    <mergeCell ref="A12:C12"/>
    <mergeCell ref="F10:G10"/>
    <mergeCell ref="F11:G11"/>
    <mergeCell ref="F12:G12"/>
    <mergeCell ref="D10:E10"/>
    <mergeCell ref="D11:E11"/>
    <mergeCell ref="A22:C22"/>
    <mergeCell ref="A26:C26"/>
    <mergeCell ref="A28:C28"/>
    <mergeCell ref="A20:C20"/>
    <mergeCell ref="A21:C21"/>
    <mergeCell ref="A13:C13"/>
    <mergeCell ref="A14:C14"/>
    <mergeCell ref="A16:C16"/>
    <mergeCell ref="A17:C17"/>
    <mergeCell ref="A18:C18"/>
    <mergeCell ref="A30:C30"/>
    <mergeCell ref="A27:C27"/>
    <mergeCell ref="A31:C31"/>
    <mergeCell ref="A32:C32"/>
    <mergeCell ref="A33:C33"/>
    <mergeCell ref="A23:C23"/>
    <mergeCell ref="A24:C24"/>
    <mergeCell ref="A25:C25"/>
    <mergeCell ref="A34:C34"/>
    <mergeCell ref="A36:C36"/>
    <mergeCell ref="A37:C37"/>
    <mergeCell ref="D16:E16"/>
    <mergeCell ref="D17:E17"/>
    <mergeCell ref="D18:E18"/>
    <mergeCell ref="D19:E19"/>
    <mergeCell ref="D20:E20"/>
    <mergeCell ref="D21:E21"/>
    <mergeCell ref="D22:E22"/>
    <mergeCell ref="A38:C38"/>
    <mergeCell ref="A39:C39"/>
    <mergeCell ref="A40:C40"/>
    <mergeCell ref="A44:X44"/>
    <mergeCell ref="D38:E38"/>
    <mergeCell ref="D39:E39"/>
    <mergeCell ref="D40:E40"/>
    <mergeCell ref="F40:G40"/>
    <mergeCell ref="H40:I40"/>
    <mergeCell ref="F38:G38"/>
    <mergeCell ref="A46:A49"/>
    <mergeCell ref="B46:G47"/>
    <mergeCell ref="B48:B49"/>
    <mergeCell ref="C48:C49"/>
    <mergeCell ref="D48:D49"/>
    <mergeCell ref="E48:E49"/>
    <mergeCell ref="F48:F49"/>
    <mergeCell ref="G48:G49"/>
    <mergeCell ref="D23:E23"/>
    <mergeCell ref="D24:E24"/>
    <mergeCell ref="D25:E25"/>
    <mergeCell ref="D26:E26"/>
    <mergeCell ref="D27:E27"/>
    <mergeCell ref="J40:K40"/>
    <mergeCell ref="D32:E32"/>
    <mergeCell ref="F39:G39"/>
    <mergeCell ref="J38:K38"/>
    <mergeCell ref="J35:K35"/>
    <mergeCell ref="V48:V49"/>
    <mergeCell ref="T48:T49"/>
    <mergeCell ref="D33:E33"/>
    <mergeCell ref="D34:E34"/>
    <mergeCell ref="D36:E36"/>
    <mergeCell ref="D37:E37"/>
    <mergeCell ref="F33:G33"/>
    <mergeCell ref="F34:G34"/>
    <mergeCell ref="F36:G36"/>
    <mergeCell ref="F37:G37"/>
    <mergeCell ref="D28:E28"/>
    <mergeCell ref="D30:E30"/>
    <mergeCell ref="D31:E31"/>
    <mergeCell ref="F27:G27"/>
    <mergeCell ref="A6:C6"/>
    <mergeCell ref="A8:C8"/>
    <mergeCell ref="A10:C10"/>
    <mergeCell ref="A11:C11"/>
    <mergeCell ref="D13:E13"/>
    <mergeCell ref="F13:G13"/>
    <mergeCell ref="F16:G16"/>
    <mergeCell ref="F17:G17"/>
    <mergeCell ref="F32:G32"/>
    <mergeCell ref="F24:G24"/>
    <mergeCell ref="F25:G25"/>
    <mergeCell ref="F26:G26"/>
    <mergeCell ref="F28:G28"/>
    <mergeCell ref="A3:X3"/>
    <mergeCell ref="N6:O8"/>
    <mergeCell ref="N9:O9"/>
    <mergeCell ref="V9:W9"/>
    <mergeCell ref="F30:G30"/>
    <mergeCell ref="F31:G31"/>
    <mergeCell ref="F20:G20"/>
    <mergeCell ref="F21:G21"/>
    <mergeCell ref="F22:G22"/>
    <mergeCell ref="F23:G23"/>
  </mergeCells>
  <printOptions horizontalCentered="1"/>
  <pageMargins left="0.5511811023622047" right="0.5511811023622047" top="0.5905511811023623" bottom="0.3937007874015748" header="0" footer="0"/>
  <pageSetup fitToHeight="1" fitToWidth="1" horizontalDpi="200" verticalDpi="2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2016-04-28T06:33:42Z</cp:lastPrinted>
  <dcterms:created xsi:type="dcterms:W3CDTF">1998-03-25T08:31:26Z</dcterms:created>
  <dcterms:modified xsi:type="dcterms:W3CDTF">2016-04-28T06:33:54Z</dcterms:modified>
  <cp:category/>
  <cp:version/>
  <cp:contentType/>
  <cp:contentStatus/>
</cp:coreProperties>
</file>