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805" activeTab="9"/>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'034'!$A$1:$R$58</definedName>
    <definedName name="_xlnm.Print_Area" localSheetId="1">'036'!$A$1:$U$60</definedName>
    <definedName name="_xlnm.Print_Area" localSheetId="2">'038'!$A$1:$AB$55</definedName>
    <definedName name="_xlnm.Print_Area" localSheetId="3">'040'!$A$1:$AB$54</definedName>
    <definedName name="_xlnm.Print_Area" localSheetId="4">'042'!$A$1:$AB$52</definedName>
    <definedName name="_xlnm.Print_Area" localSheetId="5">'044'!$A$1:$AB$51</definedName>
    <definedName name="_xlnm.Print_Area" localSheetId="6">'046'!$A$1:$U$46</definedName>
    <definedName name="_xlnm.Print_Area" localSheetId="7">'048'!$A$1:$U$50</definedName>
    <definedName name="_xlnm.Print_Area" localSheetId="8">'050'!$A$1:$R$63</definedName>
    <definedName name="_xlnm.Print_Area" localSheetId="9">'052'!$A$1:$S$72</definedName>
  </definedNames>
  <calcPr fullCalcOnLoad="1"/>
</workbook>
</file>

<file path=xl/sharedStrings.xml><?xml version="1.0" encoding="utf-8"?>
<sst xmlns="http://schemas.openxmlformats.org/spreadsheetml/2006/main" count="2130" uniqueCount="388">
  <si>
    <t>うち会社</t>
  </si>
  <si>
    <t>総数</t>
  </si>
  <si>
    <t>鉱業</t>
  </si>
  <si>
    <t>建設業</t>
  </si>
  <si>
    <t>製造業</t>
  </si>
  <si>
    <t>不動産業</t>
  </si>
  <si>
    <t>産業大分類</t>
  </si>
  <si>
    <t>法人でない団体</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</si>
  <si>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</si>
  <si>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</si>
  <si>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</si>
  <si>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</si>
  <si>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</si>
  <si>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</si>
  <si>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</si>
  <si>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</si>
  <si>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</si>
  <si>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</si>
  <si>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</si>
  <si>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</si>
  <si>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</si>
  <si>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</si>
  <si>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</si>
  <si>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</si>
  <si>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</si>
  <si>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</si>
  <si>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</si>
  <si>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</si>
  <si>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1人～2</t>
  </si>
  <si>
    <t>300人　以上</t>
  </si>
  <si>
    <t>3～4</t>
  </si>
  <si>
    <t>家族従業者</t>
  </si>
  <si>
    <t>有給役員</t>
  </si>
  <si>
    <t>臨時日雇</t>
  </si>
  <si>
    <t>（単位　人）</t>
  </si>
  <si>
    <t>山中町</t>
  </si>
  <si>
    <t>根上町</t>
  </si>
  <si>
    <t>寺井町</t>
  </si>
  <si>
    <t>辰口町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</si>
  <si>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</si>
  <si>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</si>
  <si>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</si>
  <si>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</si>
  <si>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</si>
  <si>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</si>
  <si>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</si>
  <si>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</si>
  <si>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</si>
  <si>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</si>
  <si>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</si>
  <si>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</si>
  <si>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</si>
  <si>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</si>
  <si>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</si>
  <si>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</si>
  <si>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</si>
  <si>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</si>
  <si>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</si>
  <si>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</si>
  <si>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</si>
  <si>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</si>
  <si>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</si>
  <si>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</si>
  <si>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</si>
  <si>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</si>
  <si>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</si>
  <si>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</si>
  <si>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鳥屋町</t>
  </si>
  <si>
    <t>事　業    所　数</t>
  </si>
  <si>
    <t>従　業　　者　数</t>
  </si>
  <si>
    <t>　　　</t>
  </si>
  <si>
    <t>農業</t>
  </si>
  <si>
    <t>衣服・その他の繊維製品製造業</t>
  </si>
  <si>
    <t>木材・木製品製造業（家具を除く）</t>
  </si>
  <si>
    <t>パルプ・紙・紙加工品製造業</t>
  </si>
  <si>
    <t>化学工業</t>
  </si>
  <si>
    <t>石油製品・石炭製品製造業</t>
  </si>
  <si>
    <t>ゴム製品製造業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</si>
  <si>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</si>
  <si>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</si>
  <si>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</si>
  <si>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</si>
  <si>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</si>
  <si>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</si>
  <si>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</si>
  <si>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</si>
  <si>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</si>
  <si>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</si>
  <si>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卸　　　売　　　業</t>
  </si>
  <si>
    <t>代理商・仲立業</t>
  </si>
  <si>
    <t>各  種  商  品  小  売  業</t>
  </si>
  <si>
    <t>自 動 車・自 転 車 小 売 業</t>
  </si>
  <si>
    <t>そ　の　他　の　小　売　業</t>
  </si>
  <si>
    <t>飲　　　食　　　店</t>
  </si>
  <si>
    <t>不  　動　  産　  業</t>
  </si>
  <si>
    <t>サ  ー　 ビ　 ス  業</t>
  </si>
  <si>
    <t>物　品　賃　貸　業</t>
  </si>
  <si>
    <t>放　　　送　　　業</t>
  </si>
  <si>
    <t>その他の修理業</t>
  </si>
  <si>
    <t>宗　　　　　　　教</t>
  </si>
  <si>
    <t>教　　　　　　　育</t>
  </si>
  <si>
    <t>社会保険・社会福祉</t>
  </si>
  <si>
    <t>学 術 研 究 機 関</t>
  </si>
  <si>
    <t>その他のサービス業</t>
  </si>
  <si>
    <t>その他の個人サービス業</t>
  </si>
  <si>
    <t>娯楽業(映画業を除く)</t>
  </si>
  <si>
    <t>映画業</t>
  </si>
  <si>
    <t>産　　業　　別　　　　　　資本金階層別</t>
  </si>
  <si>
    <t>資産合計</t>
  </si>
  <si>
    <t>繰延勘定</t>
  </si>
  <si>
    <t>計</t>
  </si>
  <si>
    <t>現金・預金</t>
  </si>
  <si>
    <t>たな卸資産</t>
  </si>
  <si>
    <t>有形固定資産</t>
  </si>
  <si>
    <t>無形固定資産</t>
  </si>
  <si>
    <t>建設仮勘定</t>
  </si>
  <si>
    <t>総額</t>
  </si>
  <si>
    <t>鉱業</t>
  </si>
  <si>
    <t>建設業</t>
  </si>
  <si>
    <t>製造業</t>
  </si>
  <si>
    <t>電気・ガス業</t>
  </si>
  <si>
    <t>運輸・通信業</t>
  </si>
  <si>
    <t>サービス業</t>
  </si>
  <si>
    <t>資本金階層別</t>
  </si>
  <si>
    <t>200万円以下</t>
  </si>
  <si>
    <t>200万円超500万円以下</t>
  </si>
  <si>
    <t>500万円超1,000万円以下</t>
  </si>
  <si>
    <t>1,000万円超2,000万円以下</t>
  </si>
  <si>
    <t>2,000万円超</t>
  </si>
  <si>
    <t>負債・資本</t>
  </si>
  <si>
    <t>固定負債</t>
  </si>
  <si>
    <t>短期借入金</t>
  </si>
  <si>
    <t>諸引当金</t>
  </si>
  <si>
    <t>長期借入金</t>
  </si>
  <si>
    <t>資本金</t>
  </si>
  <si>
    <t>法定準備金</t>
  </si>
  <si>
    <t>任意積立金</t>
  </si>
  <si>
    <t>売上高</t>
  </si>
  <si>
    <t>営業損益</t>
  </si>
  <si>
    <t>営業外収益</t>
  </si>
  <si>
    <t>営業外費用</t>
  </si>
  <si>
    <t>特別利益</t>
  </si>
  <si>
    <t>特別損失</t>
  </si>
  <si>
    <t>売上原価</t>
  </si>
  <si>
    <t>福利費</t>
  </si>
  <si>
    <t>減価償却費</t>
  </si>
  <si>
    <t>租税公課</t>
  </si>
  <si>
    <t>外注費</t>
  </si>
  <si>
    <t>その他の費用</t>
  </si>
  <si>
    <t>うち県内本社法人</t>
  </si>
  <si>
    <t>小計</t>
  </si>
  <si>
    <t>注　本表において「全法人」とは、「県内本社法人」+「県外本社法人」の意である。</t>
  </si>
  <si>
    <t>建  設  業</t>
  </si>
  <si>
    <t>製  造  業</t>
  </si>
  <si>
    <t>不 動 産 業</t>
  </si>
  <si>
    <t>サービス業</t>
  </si>
  <si>
    <t>事業</t>
  </si>
  <si>
    <t>従業</t>
  </si>
  <si>
    <t>所数</t>
  </si>
  <si>
    <t>者数</t>
  </si>
  <si>
    <t>純損益</t>
  </si>
  <si>
    <t>経常損益</t>
  </si>
  <si>
    <t>国営・公営・公共企業体</t>
  </si>
  <si>
    <t>家具･建具・じゅう器小売業</t>
  </si>
  <si>
    <t>個人業主</t>
  </si>
  <si>
    <t>医療業</t>
  </si>
  <si>
    <t>200万円超
500万円以下</t>
  </si>
  <si>
    <t>500万円超
1,000万円以下</t>
  </si>
  <si>
    <t>産　　　　業　　　　別
資　本　金　階　層　別</t>
  </si>
  <si>
    <t>販売費及び
一般管理費</t>
  </si>
  <si>
    <t>農林水産業</t>
  </si>
  <si>
    <t>卸売業、小売業</t>
  </si>
  <si>
    <t>農林水産業</t>
  </si>
  <si>
    <t>非農林水産業</t>
  </si>
  <si>
    <t>卸売業、小売業</t>
  </si>
  <si>
    <t>公務</t>
  </si>
  <si>
    <t>食料品・たばこ製造業</t>
  </si>
  <si>
    <t>飲食料品小売業</t>
  </si>
  <si>
    <t>自動車整備及び駐車場業</t>
  </si>
  <si>
    <t>協同組合（他に分類されないもの）</t>
  </si>
  <si>
    <t>専門サービス業（他に分類されないもの）</t>
  </si>
  <si>
    <t>卸売業、小売業</t>
  </si>
  <si>
    <t>卸売業・小売業</t>
  </si>
  <si>
    <t>電気・ガス・水道・熱供給業</t>
  </si>
  <si>
    <t>資料　総理府統計局「事業所統計調査報告」による。</t>
  </si>
  <si>
    <t>農林漁業</t>
  </si>
  <si>
    <t>卸売業、小売業</t>
  </si>
  <si>
    <t>卸売業、小売業</t>
  </si>
  <si>
    <t>国営・公営・公共企業体</t>
  </si>
  <si>
    <t>非農林水産業　　（公務を除く）</t>
  </si>
  <si>
    <t>機械及び装置</t>
  </si>
  <si>
    <t>（単位　千円）</t>
  </si>
  <si>
    <t>川北村</t>
  </si>
  <si>
    <t>原材料</t>
  </si>
  <si>
    <t>修繕料</t>
  </si>
  <si>
    <t>本調査は、県内で活動中の法人企業（金融、保険及び不動産業を除く。）のうちから抽出された法人について昭和52年度の確定決算の計数を調査し、その集計値に調査対象企業数の割合を乗じて拡大推計したものである。</t>
  </si>
  <si>
    <t>資料　石川県統計調査課「石川県企業経済調査」による。</t>
  </si>
  <si>
    <t>-</t>
  </si>
  <si>
    <t>-</t>
  </si>
  <si>
    <t>△　　　　-</t>
  </si>
  <si>
    <t>４　　事　　　　　業　　　　　所</t>
  </si>
  <si>
    <t>総　　数</t>
  </si>
  <si>
    <t>個  　人</t>
  </si>
  <si>
    <t>法  　人</t>
  </si>
  <si>
    <t>地方公共団　　体</t>
  </si>
  <si>
    <t>国・公共企 業 体</t>
  </si>
  <si>
    <t>民　　　　　　　　　　　　営</t>
  </si>
  <si>
    <t>34　事　業　所</t>
  </si>
  <si>
    <t>事　業　所　35</t>
  </si>
  <si>
    <t>前回対比(％)</t>
  </si>
  <si>
    <t>構成比(％)</t>
  </si>
  <si>
    <t>実　　数</t>
  </si>
  <si>
    <t>（単位　人）</t>
  </si>
  <si>
    <t>金　融・保険業</t>
  </si>
  <si>
    <t>運　輸・通信業</t>
  </si>
  <si>
    <t>19　　産業（大分類）別事業所数の比較　（昭和47・50年）</t>
  </si>
  <si>
    <t>20　　産業（大分類）別従業者数の比較　（昭和47・50年）</t>
  </si>
  <si>
    <t>昭　和　47　年</t>
  </si>
  <si>
    <t>50　　　　　年</t>
  </si>
  <si>
    <t>増　　　　　減</t>
  </si>
  <si>
    <t>17　　産業（大分類）、経営組織別事業所数　（昭和50.５.15現在）</t>
  </si>
  <si>
    <t>18　　産業（大分類）、経営組織別従業者数　（昭和50.５.15現在）</t>
  </si>
  <si>
    <t>5～9</t>
  </si>
  <si>
    <t>10～29</t>
  </si>
  <si>
    <t>30～49</t>
  </si>
  <si>
    <t>50～99</t>
  </si>
  <si>
    <t>100～299</t>
  </si>
  <si>
    <t>資料　総理府統計局「事業所統計調査報告」による。</t>
  </si>
  <si>
    <t>3～4</t>
  </si>
  <si>
    <t>5～9</t>
  </si>
  <si>
    <t>10～29</t>
  </si>
  <si>
    <t>30～49</t>
  </si>
  <si>
    <t>50～99</t>
  </si>
  <si>
    <t>36　事　業　所</t>
  </si>
  <si>
    <t>事　業　所　37</t>
  </si>
  <si>
    <t>21　　地区（市郡）別事業所数の比較　（昭和47・50年）</t>
  </si>
  <si>
    <t>資料　総理府統計局「事業所統計調査報告」による。</t>
  </si>
  <si>
    <t>地 区（市 郡）別</t>
  </si>
  <si>
    <t>22　　地区（市郡）別従業者数の比較　（昭和47・50年）</t>
  </si>
  <si>
    <t>23　　従業者規模別事業所数の比較（民営）　（昭和47・50年）</t>
  </si>
  <si>
    <t>規　　模　　別</t>
  </si>
  <si>
    <t>昭　和　47　年</t>
  </si>
  <si>
    <t>増　　　減</t>
  </si>
  <si>
    <t>24　　事業所の従業者規模別従業者数の比較（民営）　（昭和47・50年）</t>
  </si>
  <si>
    <t>25　　産業（大分類）従業上の地位別従業者数　（昭和50.５.15現在）</t>
  </si>
  <si>
    <t>総　　数</t>
  </si>
  <si>
    <t>常　　雇</t>
  </si>
  <si>
    <t>雇　　用　　者</t>
  </si>
  <si>
    <t>電気・ガス・水道・熱供給業</t>
  </si>
  <si>
    <t>サービス業</t>
  </si>
  <si>
    <t>（ 公 務 を 除 く ）</t>
  </si>
  <si>
    <t>市　町　村　及　び　　民営・国営・公営・　　公 共 企 業 体 別</t>
  </si>
  <si>
    <t>総　　　　数</t>
  </si>
  <si>
    <t>鉱　　　　業</t>
  </si>
  <si>
    <t>公　　　　務</t>
  </si>
  <si>
    <t>電気･ガス･水道・　熱供給業</t>
  </si>
  <si>
    <t>運　輸・通信業</t>
  </si>
  <si>
    <t>金　融・保険業</t>
  </si>
  <si>
    <t>資料　総理府統計局「事業所統計調査報告」による。</t>
  </si>
  <si>
    <t>38　事　業　所</t>
  </si>
  <si>
    <t>事　業　所　39</t>
  </si>
  <si>
    <t>26　　市町村、民営・国営・公営・公共企業体、産業（大分類）別事業所及び従業者数　（昭和50.５.15現在）</t>
  </si>
  <si>
    <t>金　融・保険業</t>
  </si>
  <si>
    <t>運　輸・通信業</t>
  </si>
  <si>
    <t>国営・公営・公共企業体</t>
  </si>
  <si>
    <t>国営・公営・公共企業体</t>
  </si>
  <si>
    <t>40　事　業　所</t>
  </si>
  <si>
    <t>事　業　所　41</t>
  </si>
  <si>
    <t>市町村、民営・国営・公営・公共企業体、産業（大分類）別事業所数及び従業者数　（昭和50.５.15現在）（つづき）</t>
  </si>
  <si>
    <t>-</t>
  </si>
  <si>
    <t>-</t>
  </si>
  <si>
    <t>-</t>
  </si>
  <si>
    <t>-</t>
  </si>
  <si>
    <t>-</t>
  </si>
  <si>
    <t>-</t>
  </si>
  <si>
    <t>-</t>
  </si>
  <si>
    <t>-</t>
  </si>
  <si>
    <t>-</t>
  </si>
  <si>
    <t>-</t>
  </si>
  <si>
    <t>-</t>
  </si>
  <si>
    <t>-</t>
  </si>
  <si>
    <t>-</t>
  </si>
  <si>
    <t>国営・公営・公共企業体</t>
  </si>
  <si>
    <t>国営・公営・公共企業体</t>
  </si>
  <si>
    <t>42　事　業　所</t>
  </si>
  <si>
    <t>事　業　所　43</t>
  </si>
  <si>
    <t>-</t>
  </si>
  <si>
    <t>-</t>
  </si>
  <si>
    <t>-</t>
  </si>
  <si>
    <t>国営・公営・公共企業体</t>
  </si>
  <si>
    <t>44　事　業　所</t>
  </si>
  <si>
    <t>事　業　所　45</t>
  </si>
  <si>
    <t>-</t>
  </si>
  <si>
    <t>　</t>
  </si>
  <si>
    <t>資料　総理府統計局「事業所統計調査報告」による。</t>
  </si>
  <si>
    <t>46　事　業　所</t>
  </si>
  <si>
    <t>事　業　所　47</t>
  </si>
  <si>
    <t>27　　産業（中分類）、従業者規模別事業所数及び従業者数（民営）　（昭和50.５.15現在）</t>
  </si>
  <si>
    <t>産　業　分　類　別</t>
  </si>
  <si>
    <t>林　業・狩猟業</t>
  </si>
  <si>
    <t>漁　業・水産養殖業</t>
  </si>
  <si>
    <t>-</t>
  </si>
  <si>
    <t>-</t>
  </si>
  <si>
    <t>-</t>
  </si>
  <si>
    <t>-</t>
  </si>
  <si>
    <t>-</t>
  </si>
  <si>
    <t>-</t>
  </si>
  <si>
    <t>-</t>
  </si>
  <si>
    <t>（　公　務　を　除　く　）</t>
  </si>
  <si>
    <t>１人　～　２</t>
  </si>
  <si>
    <t>３　～　４</t>
  </si>
  <si>
    <t>５　～　９</t>
  </si>
  <si>
    <t>30　～　49</t>
  </si>
  <si>
    <t>10　～　29</t>
  </si>
  <si>
    <t>50　～　99</t>
  </si>
  <si>
    <t>100　～　299</t>
  </si>
  <si>
    <t>（衣服・その他の繊維製品を除く）</t>
  </si>
  <si>
    <t>家　具・装備品製造業</t>
  </si>
  <si>
    <t>出　版・印　刷・同関連産業</t>
  </si>
  <si>
    <t>なめしかわ・同製品・毛皮製造業</t>
  </si>
  <si>
    <t>窯　業・土石製品製造業</t>
  </si>
  <si>
    <t>総　　　　　数</t>
  </si>
  <si>
    <t>従　　業　　者　　数</t>
  </si>
  <si>
    <t>48　事　業　所</t>
  </si>
  <si>
    <t>事　業　所　49</t>
  </si>
  <si>
    <t>産業（中分類）、従業者規模別事業所数及び従業者数（民営）　（昭和50.５.15現在）（つづき）</t>
  </si>
  <si>
    <t>電気・ガス・水道・熱供給業</t>
  </si>
  <si>
    <t>情報サービス･調査･広告業</t>
  </si>
  <si>
    <t>その他の事業サービス業</t>
  </si>
  <si>
    <t>-</t>
  </si>
  <si>
    <t>卸売業､小売業</t>
  </si>
  <si>
    <t>金　融・保険業</t>
  </si>
  <si>
    <t>運　輸・通信業</t>
  </si>
  <si>
    <t>300人　以　上</t>
  </si>
  <si>
    <t>織物･衣服･身のまわり品小売業</t>
  </si>
  <si>
    <t>旅館・その他の宿泊所</t>
  </si>
  <si>
    <t>洗たく・理容・浴場業</t>
  </si>
  <si>
    <t>保健及び清掃業</t>
  </si>
  <si>
    <t>政　治・経　済・文化団体</t>
  </si>
  <si>
    <t>その他の　　　流動資産</t>
  </si>
  <si>
    <t>50　事　業　所</t>
  </si>
  <si>
    <t>事　業　所　51</t>
  </si>
  <si>
    <t>28　　法　　人　　企　　業　　の　　経　　理　　状　　況</t>
  </si>
  <si>
    <t>（１）　　資　　産　　・　　負　　債　　及　　び　　資　　本　（県内本社法人）</t>
  </si>
  <si>
    <t>（単位　千円）</t>
  </si>
  <si>
    <t>買掛金及び　支払手形</t>
  </si>
  <si>
    <t>その他の　　　流動負債</t>
  </si>
  <si>
    <t>その他の　　固定負債</t>
  </si>
  <si>
    <t>投　　　資</t>
  </si>
  <si>
    <t>流　動　資　産</t>
  </si>
  <si>
    <t>固　　定　　資　　産</t>
  </si>
  <si>
    <t>産　　業　　別</t>
  </si>
  <si>
    <t>合　　　　計</t>
  </si>
  <si>
    <t>流　動　負　債</t>
  </si>
  <si>
    <t>資　　　　　　　　　　本</t>
  </si>
  <si>
    <t>前期繰越　　　　損  益  金</t>
  </si>
  <si>
    <t>税引後当期　　　純 　損　 益</t>
  </si>
  <si>
    <t>産     業     別</t>
  </si>
  <si>
    <t>資 本 金 階 層 別</t>
  </si>
  <si>
    <t>売掛金及び　受取手形</t>
  </si>
  <si>
    <t>農林魚業</t>
  </si>
  <si>
    <t>52　事　業　所</t>
  </si>
  <si>
    <t>事　業　所　53</t>
  </si>
  <si>
    <t>当期仕入高又　は製造原価</t>
  </si>
  <si>
    <t>運　輸・通信業</t>
  </si>
  <si>
    <t>電　気・ガス業</t>
  </si>
  <si>
    <t>全　　法　　人</t>
  </si>
  <si>
    <t>-</t>
  </si>
  <si>
    <t>総　　額</t>
  </si>
  <si>
    <t>土　　地</t>
  </si>
  <si>
    <t>建物及び　　構 築 物</t>
  </si>
  <si>
    <t>その他の有  形固定資産</t>
  </si>
  <si>
    <t>（４）　　設　　備　　投　　資　（購入取得額）</t>
  </si>
  <si>
    <t>電　気・ガス業</t>
  </si>
  <si>
    <t>（５）　　設　　備　　投　　資　（減価償却額）</t>
  </si>
  <si>
    <t>その他の有　形固定資産</t>
  </si>
  <si>
    <t>産　　　　業　　　　別</t>
  </si>
  <si>
    <t>燃料・電力
使　用　額</t>
  </si>
  <si>
    <t>役員給料手当</t>
  </si>
  <si>
    <t>従 業 員
給料手当</t>
  </si>
  <si>
    <t>動産･不動産
賃　借　料</t>
  </si>
  <si>
    <t>（３）　　営　　　　　　　業　　　　　　　費　　　　　　　用　（県内本社法人）</t>
  </si>
  <si>
    <t>支払利息
割 引 料</t>
  </si>
  <si>
    <t>法人税等
引 当 金</t>
  </si>
  <si>
    <t>（２）　　損　　　　　　　　　　益　　　　　　　　　　計　　　　　　　　　　算　（県内本社法人）</t>
  </si>
  <si>
    <t>法人税等引　　当後純損益</t>
  </si>
  <si>
    <t>期首商品
たな卸高</t>
  </si>
  <si>
    <t>期末商品
たな卸高</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</si>
</sst>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0;[Red]0.0"/>
    <numFmt numFmtId="195" formatCode="#,##0;[Red]#,##0"/>
  </numFmts>
  <fonts count="49">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color indexed="12"/>
      <name val="ＭＳ 明朝"/>
      <family val="1"/>
    </font>
    <font>
      <sz val="11"/>
      <name val="ＭＳ 明朝"/>
      <family val="1"/>
    </font>
    <font>
      <b/>
      <sz val="12"/>
      <name val="ＭＳ 明朝"/>
      <family val="1"/>
    </font>
    <font>
      <b/>
      <sz val="12"/>
      <color indexed="12"/>
      <name val="ＭＳ 明朝"/>
      <family val="1"/>
    </font>
    <font>
      <sz val="6"/>
      <name val="ＭＳ 明朝"/>
      <family val="1"/>
    </font>
    <font>
      <u val="single"/>
      <sz val="9.35"/>
      <color indexed="12"/>
      <name val="ＭＳ Ｐゴシック"/>
      <family val="3"/>
    </font>
    <font>
      <u val="single"/>
      <sz val="9.35"/>
      <color indexed="36"/>
      <name val="ＭＳ Ｐゴシック"/>
      <family val="3"/>
    </font>
    <font>
      <b/>
      <sz val="16"/>
      <name val="ＭＳ ゴシック"/>
      <family val="3"/>
    </font>
    <font>
      <b/>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style="thin"/>
      <top style="medium"/>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11" fillId="0" borderId="0" applyNumberFormat="0" applyFill="0" applyBorder="0" applyAlignment="0" applyProtection="0"/>
    <xf numFmtId="0" fontId="48" fillId="32" borderId="0" applyNumberFormat="0" applyBorder="0" applyAlignment="0" applyProtection="0"/>
  </cellStyleXfs>
  <cellXfs count="465">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3" fillId="0" borderId="11" xfId="0" applyFont="1" applyFill="1" applyBorder="1" applyAlignment="1">
      <alignment horizontal="distributed" vertical="center" shrinkToFit="1"/>
    </xf>
    <xf numFmtId="38" fontId="5" fillId="0" borderId="12" xfId="49" applyFont="1" applyFill="1" applyBorder="1" applyAlignment="1">
      <alignment horizontal="right" vertical="center"/>
    </xf>
    <xf numFmtId="0" fontId="3" fillId="0" borderId="12" xfId="0" applyFont="1" applyFill="1" applyBorder="1" applyAlignment="1">
      <alignment horizontal="center" vertical="center"/>
    </xf>
    <xf numFmtId="38" fontId="8" fillId="0" borderId="0" xfId="49" applyFont="1" applyFill="1" applyAlignment="1">
      <alignment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38" fontId="6" fillId="0" borderId="0" xfId="49" applyFont="1" applyFill="1" applyAlignment="1">
      <alignment horizontal="right" vertical="top"/>
    </xf>
    <xf numFmtId="38" fontId="3" fillId="0" borderId="0" xfId="49" applyFont="1" applyFill="1" applyAlignment="1">
      <alignment vertical="center"/>
    </xf>
    <xf numFmtId="38" fontId="3" fillId="0" borderId="15" xfId="49" applyFont="1" applyFill="1" applyBorder="1" applyAlignment="1">
      <alignment vertical="center"/>
    </xf>
    <xf numFmtId="38" fontId="3" fillId="0" borderId="15"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7" fillId="0" borderId="0" xfId="49" applyFont="1" applyFill="1" applyBorder="1" applyAlignment="1">
      <alignment horizontal="distributed"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6" xfId="49" applyFont="1" applyFill="1" applyBorder="1" applyAlignment="1">
      <alignment horizontal="distributed" vertical="center"/>
    </xf>
    <xf numFmtId="38" fontId="3" fillId="0" borderId="11" xfId="49" applyFont="1" applyFill="1" applyBorder="1" applyAlignment="1">
      <alignment horizontal="distributed" vertical="center"/>
    </xf>
    <xf numFmtId="38" fontId="3" fillId="0" borderId="17" xfId="49" applyFont="1" applyFill="1" applyBorder="1" applyAlignment="1">
      <alignment horizontal="distributed" vertical="center"/>
    </xf>
    <xf numFmtId="38" fontId="6" fillId="0" borderId="0" xfId="49" applyFont="1" applyFill="1" applyAlignment="1">
      <alignment vertical="top"/>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38" fontId="3" fillId="0" borderId="0" xfId="49" applyFont="1" applyFill="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Alignment="1">
      <alignment horizontal="right" vertical="center"/>
    </xf>
    <xf numFmtId="38" fontId="3" fillId="0" borderId="18" xfId="49" applyFont="1" applyFill="1" applyBorder="1" applyAlignment="1">
      <alignment horizontal="right" vertical="center"/>
    </xf>
    <xf numFmtId="177" fontId="6" fillId="0" borderId="0" xfId="0" applyNumberFormat="1" applyFont="1" applyFill="1" applyAlignment="1">
      <alignment vertical="top"/>
    </xf>
    <xf numFmtId="177" fontId="3" fillId="0" borderId="0" xfId="0" applyNumberFormat="1" applyFont="1" applyFill="1" applyAlignment="1">
      <alignment vertical="center"/>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5"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19"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wrapText="1"/>
      <protection/>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38" fontId="3" fillId="0" borderId="12" xfId="49" applyFont="1" applyFill="1" applyBorder="1" applyAlignment="1" applyProtection="1">
      <alignment vertical="center"/>
      <protection/>
    </xf>
    <xf numFmtId="38" fontId="3" fillId="0" borderId="0" xfId="49" applyFont="1" applyFill="1" applyBorder="1" applyAlignment="1" applyProtection="1">
      <alignment horizontal="distributed" vertical="center"/>
      <protection/>
    </xf>
    <xf numFmtId="38" fontId="7"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7" fillId="0" borderId="0" xfId="49" applyFont="1" applyFill="1" applyBorder="1" applyAlignment="1">
      <alignment horizontal="right" vertical="center"/>
    </xf>
    <xf numFmtId="38" fontId="7" fillId="0" borderId="0" xfId="49" applyFont="1" applyFill="1" applyBorder="1" applyAlignment="1" applyProtection="1">
      <alignment horizontal="right" vertical="center"/>
      <protection/>
    </xf>
    <xf numFmtId="38" fontId="3" fillId="0" borderId="0" xfId="49" applyFont="1" applyFill="1" applyBorder="1" applyAlignment="1" applyProtection="1">
      <alignment horizontal="right" vertical="center"/>
      <protection/>
    </xf>
    <xf numFmtId="0" fontId="3" fillId="0" borderId="23" xfId="0" applyFont="1" applyBorder="1" applyAlignment="1">
      <alignment horizontal="center" vertical="center"/>
    </xf>
    <xf numFmtId="0" fontId="3" fillId="0" borderId="24" xfId="0" applyFont="1" applyBorder="1" applyAlignment="1">
      <alignment horizontal="center" vertical="center" shrinkToFit="1"/>
    </xf>
    <xf numFmtId="0" fontId="3" fillId="0" borderId="24" xfId="0" applyFont="1" applyBorder="1" applyAlignment="1">
      <alignment horizontal="center" vertical="center"/>
    </xf>
    <xf numFmtId="0" fontId="3" fillId="0" borderId="0"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33" borderId="25" xfId="0" applyFont="1" applyFill="1" applyBorder="1" applyAlignment="1">
      <alignment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0" fontId="3" fillId="0" borderId="0" xfId="49" applyNumberFormat="1" applyFont="1" applyFill="1" applyAlignment="1">
      <alignment horizontal="right" vertical="center"/>
    </xf>
    <xf numFmtId="40" fontId="3" fillId="0" borderId="13" xfId="49" applyNumberFormat="1" applyFont="1" applyFill="1" applyBorder="1" applyAlignment="1">
      <alignment horizontal="right" vertical="center"/>
    </xf>
    <xf numFmtId="38" fontId="7" fillId="0" borderId="0" xfId="49" applyFont="1" applyFill="1" applyBorder="1" applyAlignment="1" applyProtection="1">
      <alignment horizontal="distributed" vertical="center"/>
      <protection/>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38" fontId="3" fillId="0" borderId="0" xfId="49" applyFont="1" applyAlignment="1">
      <alignment vertical="center"/>
    </xf>
    <xf numFmtId="178" fontId="8" fillId="0" borderId="0" xfId="49" applyNumberFormat="1" applyFont="1" applyAlignment="1">
      <alignment horizontal="right" vertical="center"/>
    </xf>
    <xf numFmtId="0" fontId="3" fillId="0" borderId="0" xfId="0" applyFont="1" applyAlignment="1">
      <alignment horizontal="distributed" vertical="center"/>
    </xf>
    <xf numFmtId="0" fontId="3" fillId="0" borderId="11" xfId="0" applyFont="1" applyBorder="1" applyAlignment="1">
      <alignment horizontal="distributed" vertical="center" shrinkToFit="1"/>
    </xf>
    <xf numFmtId="38" fontId="3" fillId="0" borderId="0" xfId="49" applyFont="1" applyAlignment="1">
      <alignment horizontal="right" vertical="center"/>
    </xf>
    <xf numFmtId="177" fontId="3" fillId="0" borderId="0" xfId="49" applyNumberFormat="1" applyFont="1" applyAlignment="1">
      <alignment horizontal="right" vertical="center"/>
    </xf>
    <xf numFmtId="180" fontId="3" fillId="0" borderId="0" xfId="49" applyNumberFormat="1" applyFont="1" applyBorder="1" applyAlignment="1">
      <alignment horizontal="right" vertical="center"/>
    </xf>
    <xf numFmtId="38" fontId="3" fillId="0" borderId="0" xfId="49" applyFont="1" applyBorder="1" applyAlignment="1">
      <alignment horizontal="right" vertical="center"/>
    </xf>
    <xf numFmtId="0" fontId="3" fillId="0" borderId="13" xfId="0" applyFont="1" applyBorder="1" applyAlignment="1">
      <alignment vertical="center"/>
    </xf>
    <xf numFmtId="38" fontId="3" fillId="0" borderId="13" xfId="49" applyFont="1" applyBorder="1" applyAlignment="1">
      <alignment horizontal="right" vertical="center"/>
    </xf>
    <xf numFmtId="177" fontId="3" fillId="0" borderId="13" xfId="49" applyNumberFormat="1" applyFont="1" applyBorder="1" applyAlignment="1">
      <alignment horizontal="right" vertical="center"/>
    </xf>
    <xf numFmtId="180" fontId="3" fillId="0" borderId="13" xfId="49"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40" fontId="3" fillId="0" borderId="0" xfId="49" applyNumberFormat="1" applyFont="1" applyAlignment="1">
      <alignment horizontal="right" vertical="center"/>
    </xf>
    <xf numFmtId="38" fontId="3" fillId="0" borderId="26" xfId="49" applyFont="1" applyBorder="1" applyAlignment="1">
      <alignment horizontal="right" vertical="center"/>
    </xf>
    <xf numFmtId="38" fontId="3" fillId="0" borderId="18" xfId="49" applyFont="1" applyBorder="1" applyAlignment="1">
      <alignment horizontal="right" vertical="center"/>
    </xf>
    <xf numFmtId="40" fontId="3" fillId="0" borderId="13" xfId="49" applyNumberFormat="1" applyFont="1" applyBorder="1" applyAlignment="1">
      <alignment horizontal="right" vertical="center"/>
    </xf>
    <xf numFmtId="38" fontId="4" fillId="0" borderId="0" xfId="49" applyFont="1" applyFill="1" applyBorder="1" applyAlignment="1">
      <alignment horizontal="right" vertical="center"/>
    </xf>
    <xf numFmtId="38" fontId="3" fillId="0" borderId="26" xfId="49" applyFont="1" applyFill="1" applyBorder="1" applyAlignment="1">
      <alignment horizontal="right" vertical="center"/>
    </xf>
    <xf numFmtId="0" fontId="6" fillId="0" borderId="0" xfId="0" applyFont="1" applyAlignment="1">
      <alignment vertical="top"/>
    </xf>
    <xf numFmtId="0" fontId="6" fillId="0" borderId="0" xfId="0" applyFont="1" applyAlignment="1">
      <alignment horizontal="right" vertical="top"/>
    </xf>
    <xf numFmtId="0" fontId="3" fillId="0" borderId="0" xfId="0" applyFont="1" applyFill="1" applyAlignment="1">
      <alignment horizontal="right" vertical="center"/>
    </xf>
    <xf numFmtId="38" fontId="4" fillId="0" borderId="0" xfId="49" applyFont="1" applyAlignment="1">
      <alignment horizontal="right" vertical="center"/>
    </xf>
    <xf numFmtId="178" fontId="4" fillId="0" borderId="0" xfId="49" applyNumberFormat="1" applyFont="1" applyAlignment="1">
      <alignment horizontal="right" vertical="center"/>
    </xf>
    <xf numFmtId="38" fontId="3" fillId="0" borderId="0" xfId="49" applyFont="1" applyFill="1" applyAlignment="1">
      <alignment horizontal="center" vertical="center"/>
    </xf>
    <xf numFmtId="180" fontId="3" fillId="0" borderId="0" xfId="0" applyNumberFormat="1" applyFont="1" applyAlignment="1">
      <alignment vertical="center"/>
    </xf>
    <xf numFmtId="0" fontId="3" fillId="0" borderId="13" xfId="0" applyFont="1" applyBorder="1" applyAlignment="1">
      <alignment horizontal="right" vertical="center"/>
    </xf>
    <xf numFmtId="38" fontId="3" fillId="0" borderId="13" xfId="49" applyFont="1" applyBorder="1" applyAlignment="1">
      <alignment vertical="center"/>
    </xf>
    <xf numFmtId="180" fontId="3" fillId="0" borderId="13" xfId="0" applyNumberFormat="1" applyFont="1" applyBorder="1" applyAlignment="1">
      <alignment vertical="center"/>
    </xf>
    <xf numFmtId="0" fontId="3" fillId="0" borderId="12" xfId="0" applyFont="1" applyBorder="1" applyAlignment="1">
      <alignment horizontal="right" vertical="center"/>
    </xf>
    <xf numFmtId="177" fontId="3" fillId="0" borderId="0" xfId="49" applyNumberFormat="1" applyFont="1" applyAlignment="1">
      <alignment vertical="center"/>
    </xf>
    <xf numFmtId="38" fontId="4" fillId="0" borderId="0" xfId="49" applyFont="1" applyAlignment="1">
      <alignment vertical="center"/>
    </xf>
    <xf numFmtId="180" fontId="4" fillId="0" borderId="0" xfId="0" applyNumberFormat="1" applyFont="1" applyAlignment="1">
      <alignment vertical="center"/>
    </xf>
    <xf numFmtId="194" fontId="4" fillId="0" borderId="0" xfId="0" applyNumberFormat="1" applyFont="1" applyAlignment="1">
      <alignment vertical="center"/>
    </xf>
    <xf numFmtId="194" fontId="3" fillId="0" borderId="0" xfId="0" applyNumberFormat="1" applyFont="1" applyAlignment="1">
      <alignment vertical="center"/>
    </xf>
    <xf numFmtId="179" fontId="3" fillId="0" borderId="0" xfId="49" applyNumberFormat="1" applyFont="1" applyAlignment="1">
      <alignment vertical="center"/>
    </xf>
    <xf numFmtId="38" fontId="3" fillId="0" borderId="18" xfId="49" applyFont="1" applyBorder="1" applyAlignment="1">
      <alignment vertical="center"/>
    </xf>
    <xf numFmtId="194" fontId="3" fillId="0" borderId="13" xfId="0" applyNumberFormat="1" applyFont="1" applyBorder="1" applyAlignment="1">
      <alignment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4" xfId="0" applyFont="1" applyBorder="1" applyAlignment="1">
      <alignment vertical="center"/>
    </xf>
    <xf numFmtId="177" fontId="3" fillId="0" borderId="13" xfId="49" applyNumberFormat="1" applyFont="1" applyBorder="1" applyAlignment="1">
      <alignment vertical="center"/>
    </xf>
    <xf numFmtId="0" fontId="3" fillId="0" borderId="23" xfId="0" applyFont="1" applyBorder="1" applyAlignment="1">
      <alignment horizontal="center" vertical="center" shrinkToFit="1"/>
    </xf>
    <xf numFmtId="177" fontId="3" fillId="0" borderId="0" xfId="0" applyNumberFormat="1" applyFont="1" applyFill="1" applyAlignment="1">
      <alignment horizontal="righ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177" fontId="7" fillId="0" borderId="0" xfId="0" applyNumberFormat="1" applyFont="1" applyAlignment="1">
      <alignment vertical="center"/>
    </xf>
    <xf numFmtId="177" fontId="3" fillId="0" borderId="11" xfId="0" applyNumberFormat="1" applyFont="1" applyBorder="1" applyAlignment="1">
      <alignment horizontal="distributed" vertical="center"/>
    </xf>
    <xf numFmtId="177" fontId="3" fillId="0" borderId="11" xfId="0" applyNumberFormat="1" applyFont="1" applyBorder="1" applyAlignment="1">
      <alignment vertical="center" shrinkToFit="1"/>
    </xf>
    <xf numFmtId="177" fontId="3" fillId="0" borderId="11" xfId="0" applyNumberFormat="1" applyFont="1" applyBorder="1" applyAlignment="1">
      <alignment vertical="center"/>
    </xf>
    <xf numFmtId="177" fontId="3" fillId="0" borderId="13" xfId="0" applyNumberFormat="1" applyFont="1" applyBorder="1" applyAlignment="1">
      <alignment vertical="center"/>
    </xf>
    <xf numFmtId="177" fontId="3" fillId="0" borderId="14" xfId="0" applyNumberFormat="1" applyFont="1" applyBorder="1" applyAlignment="1">
      <alignment vertical="center" shrinkToFit="1"/>
    </xf>
    <xf numFmtId="177" fontId="3" fillId="0" borderId="13" xfId="0" applyNumberFormat="1" applyFont="1" applyBorder="1" applyAlignment="1">
      <alignment horizontal="right" vertical="center"/>
    </xf>
    <xf numFmtId="0" fontId="3" fillId="0" borderId="29" xfId="0" applyFont="1" applyFill="1" applyBorder="1" applyAlignment="1" applyProtection="1">
      <alignment horizontal="distributed" vertical="center" wrapText="1"/>
      <protection/>
    </xf>
    <xf numFmtId="0" fontId="3" fillId="0" borderId="30" xfId="0" applyFont="1" applyFill="1" applyBorder="1" applyAlignment="1">
      <alignment horizontal="distributed" vertical="center" wrapText="1"/>
    </xf>
    <xf numFmtId="177" fontId="4" fillId="0" borderId="0"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4" fillId="0" borderId="0" xfId="0" applyNumberFormat="1" applyFont="1" applyFill="1" applyAlignment="1">
      <alignment horizontal="right" vertical="center"/>
    </xf>
    <xf numFmtId="177" fontId="6" fillId="0" borderId="0" xfId="0" applyNumberFormat="1" applyFont="1" applyAlignment="1">
      <alignment horizontal="right" vertical="top"/>
    </xf>
    <xf numFmtId="38" fontId="3" fillId="0" borderId="0" xfId="49" applyFont="1" applyBorder="1" applyAlignment="1">
      <alignment vertical="center"/>
    </xf>
    <xf numFmtId="38" fontId="3" fillId="0" borderId="11" xfId="49" applyFont="1" applyBorder="1" applyAlignment="1">
      <alignment horizontal="distributed" vertical="center"/>
    </xf>
    <xf numFmtId="38" fontId="3" fillId="0" borderId="11" xfId="49" applyFont="1" applyBorder="1" applyAlignment="1">
      <alignment vertical="center" shrinkToFit="1"/>
    </xf>
    <xf numFmtId="38" fontId="3" fillId="0" borderId="14" xfId="49" applyFont="1" applyBorder="1" applyAlignment="1">
      <alignment vertical="center" shrinkToFit="1"/>
    </xf>
    <xf numFmtId="38" fontId="3" fillId="0" borderId="27" xfId="49" applyFont="1" applyBorder="1" applyAlignment="1">
      <alignment vertical="center"/>
    </xf>
    <xf numFmtId="38" fontId="3" fillId="0" borderId="28" xfId="49" applyFont="1" applyBorder="1" applyAlignment="1">
      <alignment vertical="center"/>
    </xf>
    <xf numFmtId="38" fontId="3" fillId="0" borderId="0" xfId="49" applyFont="1" applyBorder="1" applyAlignment="1">
      <alignment horizontal="distributed" vertical="center"/>
    </xf>
    <xf numFmtId="38" fontId="7" fillId="0" borderId="0" xfId="49" applyFont="1" applyAlignment="1">
      <alignment vertical="center"/>
    </xf>
    <xf numFmtId="38" fontId="6" fillId="0" borderId="0" xfId="49" applyFont="1" applyAlignment="1">
      <alignment horizontal="right" vertical="top"/>
    </xf>
    <xf numFmtId="0" fontId="3" fillId="0" borderId="11" xfId="0" applyFont="1" applyBorder="1" applyAlignment="1">
      <alignment vertical="center" shrinkToFit="1"/>
    </xf>
    <xf numFmtId="0" fontId="3" fillId="0" borderId="14" xfId="0" applyFont="1" applyBorder="1" applyAlignment="1">
      <alignment vertical="center" shrinkToFit="1"/>
    </xf>
    <xf numFmtId="0" fontId="3" fillId="0" borderId="27" xfId="0" applyFont="1" applyBorder="1" applyAlignment="1">
      <alignment vertical="center"/>
    </xf>
    <xf numFmtId="0" fontId="3" fillId="0" borderId="28" xfId="0" applyFont="1" applyBorder="1" applyAlignment="1">
      <alignment vertical="center"/>
    </xf>
    <xf numFmtId="38" fontId="7" fillId="0" borderId="0" xfId="49" applyFont="1" applyAlignment="1">
      <alignment horizontal="right" vertical="center"/>
    </xf>
    <xf numFmtId="177" fontId="3" fillId="0" borderId="18"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14" fillId="0" borderId="0" xfId="0" applyNumberFormat="1" applyFont="1" applyBorder="1" applyAlignment="1">
      <alignment horizontal="right" vertical="center"/>
    </xf>
    <xf numFmtId="38" fontId="4" fillId="0" borderId="0" xfId="49" applyFont="1" applyFill="1" applyBorder="1" applyAlignment="1" applyProtection="1">
      <alignment horizontal="right" vertical="center"/>
      <protection/>
    </xf>
    <xf numFmtId="38" fontId="14" fillId="0" borderId="0" xfId="49" applyFont="1" applyBorder="1" applyAlignment="1">
      <alignment horizontal="right" vertical="center"/>
    </xf>
    <xf numFmtId="38" fontId="3" fillId="0" borderId="0" xfId="49" applyFont="1" applyFill="1" applyBorder="1" applyAlignment="1" quotePrefix="1">
      <alignment horizontal="center" vertical="center"/>
    </xf>
    <xf numFmtId="0" fontId="3" fillId="0" borderId="0" xfId="0" applyFont="1" applyAlignment="1">
      <alignment horizontal="center" vertical="center"/>
    </xf>
    <xf numFmtId="9" fontId="3" fillId="0" borderId="0" xfId="42" applyFont="1" applyAlignment="1">
      <alignment vertical="center"/>
    </xf>
    <xf numFmtId="38" fontId="4" fillId="0" borderId="0" xfId="49" applyFont="1" applyFill="1" applyBorder="1" applyAlignment="1">
      <alignment horizontal="distributed" vertical="center"/>
    </xf>
    <xf numFmtId="38" fontId="4" fillId="0" borderId="0" xfId="49" applyFont="1" applyFill="1" applyAlignment="1">
      <alignment horizontal="right" vertical="center"/>
    </xf>
    <xf numFmtId="38" fontId="14" fillId="0" borderId="0" xfId="49" applyFont="1" applyFill="1" applyAlignment="1">
      <alignment horizontal="distributed" vertical="center"/>
    </xf>
    <xf numFmtId="0" fontId="14" fillId="0" borderId="0" xfId="0" applyFont="1" applyAlignment="1">
      <alignment horizontal="distributed" vertical="center"/>
    </xf>
    <xf numFmtId="38" fontId="4" fillId="0" borderId="11" xfId="49" applyFont="1" applyFill="1" applyBorder="1" applyAlignment="1">
      <alignment horizontal="distributed" vertical="center"/>
    </xf>
    <xf numFmtId="38" fontId="4" fillId="0" borderId="0" xfId="49" applyFont="1" applyFill="1" applyAlignment="1">
      <alignment horizontal="distributed" vertical="center"/>
    </xf>
    <xf numFmtId="0" fontId="14" fillId="0" borderId="0" xfId="0" applyFont="1" applyBorder="1" applyAlignment="1">
      <alignment horizontal="distributed" vertical="center"/>
    </xf>
    <xf numFmtId="0" fontId="3" fillId="0" borderId="31" xfId="0" applyFont="1" applyBorder="1" applyAlignment="1">
      <alignment vertical="center"/>
    </xf>
    <xf numFmtId="0" fontId="4" fillId="0" borderId="11" xfId="0" applyFont="1" applyFill="1" applyBorder="1" applyAlignment="1">
      <alignment horizontal="distributed" vertical="center"/>
    </xf>
    <xf numFmtId="38" fontId="4" fillId="0" borderId="0" xfId="49" applyFont="1" applyBorder="1" applyAlignment="1">
      <alignment horizontal="right" vertical="center"/>
    </xf>
    <xf numFmtId="38" fontId="3" fillId="0" borderId="32" xfId="49" applyFont="1" applyFill="1" applyBorder="1" applyAlignment="1">
      <alignment horizontal="distributed" vertical="center"/>
    </xf>
    <xf numFmtId="38" fontId="3" fillId="0" borderId="33" xfId="49" applyFont="1" applyFill="1" applyBorder="1" applyAlignment="1">
      <alignment vertical="center"/>
    </xf>
    <xf numFmtId="38" fontId="3" fillId="0" borderId="34" xfId="49" applyFont="1" applyFill="1" applyBorder="1" applyAlignment="1">
      <alignment vertical="center"/>
    </xf>
    <xf numFmtId="38" fontId="3" fillId="0" borderId="14" xfId="49" applyFont="1" applyFill="1" applyBorder="1" applyAlignment="1">
      <alignment horizontal="distributed" vertical="center"/>
    </xf>
    <xf numFmtId="38" fontId="3" fillId="0" borderId="11" xfId="49" applyFont="1" applyFill="1" applyBorder="1" applyAlignment="1">
      <alignment horizontal="distributed" vertical="center" wrapText="1"/>
    </xf>
    <xf numFmtId="38" fontId="3" fillId="0" borderId="12" xfId="49" applyFont="1" applyFill="1" applyBorder="1" applyAlignment="1">
      <alignment horizontal="right" vertical="center"/>
    </xf>
    <xf numFmtId="38" fontId="7" fillId="0" borderId="0" xfId="49" applyFont="1" applyFill="1" applyBorder="1" applyAlignment="1">
      <alignment vertical="center"/>
    </xf>
    <xf numFmtId="38" fontId="7" fillId="0" borderId="0" xfId="49" applyFont="1" applyFill="1" applyAlignment="1">
      <alignment vertical="center"/>
    </xf>
    <xf numFmtId="177" fontId="3" fillId="0" borderId="0" xfId="49" applyNumberFormat="1" applyFont="1" applyFill="1" applyAlignment="1">
      <alignment horizontal="right" vertical="center"/>
    </xf>
    <xf numFmtId="177" fontId="3" fillId="0" borderId="0" xfId="49" applyNumberFormat="1" applyFont="1" applyFill="1" applyBorder="1" applyAlignment="1">
      <alignment horizontal="right" vertical="center"/>
    </xf>
    <xf numFmtId="177" fontId="3" fillId="0" borderId="13" xfId="49" applyNumberFormat="1" applyFont="1" applyFill="1" applyBorder="1" applyAlignment="1">
      <alignment horizontal="right" vertical="center"/>
    </xf>
    <xf numFmtId="38" fontId="3" fillId="0" borderId="11" xfId="49" applyFont="1" applyFill="1" applyBorder="1" applyAlignment="1">
      <alignment horizontal="distributed" vertical="center" shrinkToFit="1"/>
    </xf>
    <xf numFmtId="38" fontId="4" fillId="0" borderId="28" xfId="49" applyFont="1" applyFill="1" applyBorder="1" applyAlignment="1">
      <alignment horizontal="distributed" vertical="center"/>
    </xf>
    <xf numFmtId="38" fontId="4" fillId="0" borderId="35" xfId="49" applyFont="1" applyFill="1" applyBorder="1" applyAlignment="1">
      <alignment horizontal="right" vertical="center"/>
    </xf>
    <xf numFmtId="177" fontId="4" fillId="0" borderId="27" xfId="49" applyNumberFormat="1" applyFont="1" applyFill="1" applyBorder="1" applyAlignment="1">
      <alignment horizontal="right" vertical="center"/>
    </xf>
    <xf numFmtId="177" fontId="4" fillId="0" borderId="0" xfId="49" applyNumberFormat="1" applyFont="1" applyFill="1" applyBorder="1" applyAlignment="1">
      <alignment horizontal="righ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3" fillId="0" borderId="36" xfId="0" applyFont="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1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0" xfId="0" applyFont="1" applyFill="1" applyBorder="1" applyAlignment="1">
      <alignment horizontal="distributed" vertical="center" wrapText="1"/>
    </xf>
    <xf numFmtId="0" fontId="3" fillId="0" borderId="45" xfId="0" applyFont="1" applyBorder="1" applyAlignment="1">
      <alignment horizontal="distributed" vertical="center" wrapText="1"/>
    </xf>
    <xf numFmtId="0" fontId="3" fillId="0" borderId="18" xfId="0" applyFont="1" applyBorder="1" applyAlignment="1">
      <alignment horizontal="center" vertical="center"/>
    </xf>
    <xf numFmtId="0" fontId="3" fillId="0" borderId="36" xfId="0" applyFont="1" applyFill="1" applyBorder="1" applyAlignment="1">
      <alignment horizontal="center" vertical="center"/>
    </xf>
    <xf numFmtId="0" fontId="3" fillId="0" borderId="23" xfId="0" applyFont="1" applyBorder="1" applyAlignment="1">
      <alignment horizontal="center" vertical="center"/>
    </xf>
    <xf numFmtId="0" fontId="3" fillId="0" borderId="46"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11" xfId="0" applyBorder="1" applyAlignment="1">
      <alignment horizontal="distributed" vertical="center" shrinkToFit="1"/>
    </xf>
    <xf numFmtId="0" fontId="0" fillId="0" borderId="11" xfId="0" applyBorder="1" applyAlignment="1">
      <alignment horizontal="center" vertical="center" shrinkToFit="1"/>
    </xf>
    <xf numFmtId="0" fontId="3" fillId="0" borderId="36" xfId="0" applyFont="1" applyBorder="1" applyAlignment="1">
      <alignment horizontal="distributed" vertical="center"/>
    </xf>
    <xf numFmtId="0" fontId="3" fillId="0" borderId="18"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4" fillId="0" borderId="0" xfId="0" applyFont="1" applyAlignment="1">
      <alignment horizontal="distributed" vertical="center" shrinkToFit="1"/>
    </xf>
    <xf numFmtId="0" fontId="4" fillId="0" borderId="11" xfId="0" applyFont="1" applyBorder="1" applyAlignment="1">
      <alignment horizontal="distributed" vertical="center" shrinkToFit="1"/>
    </xf>
    <xf numFmtId="0" fontId="0" fillId="0" borderId="0" xfId="0" applyAlignment="1">
      <alignment horizontal="distributed" vertical="center" shrinkToFit="1"/>
    </xf>
    <xf numFmtId="0" fontId="3" fillId="0" borderId="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3" fillId="0" borderId="13" xfId="0" applyFont="1" applyFill="1" applyBorder="1" applyAlignment="1">
      <alignment horizontal="distributed" vertical="center" shrinkToFit="1"/>
    </xf>
    <xf numFmtId="0" fontId="0" fillId="0" borderId="14" xfId="0" applyBorder="1" applyAlignment="1">
      <alignment horizontal="distributed" vertical="center" shrinkToFit="1"/>
    </xf>
    <xf numFmtId="0" fontId="13" fillId="0" borderId="0" xfId="0" applyFont="1" applyAlignment="1">
      <alignment horizontal="center" vertical="center"/>
    </xf>
    <xf numFmtId="177" fontId="3" fillId="0" borderId="37" xfId="0" applyNumberFormat="1" applyFont="1" applyFill="1" applyBorder="1" applyAlignment="1" applyProtection="1">
      <alignment horizontal="distributed" vertical="center"/>
      <protection/>
    </xf>
    <xf numFmtId="177" fontId="3" fillId="0" borderId="52" xfId="0" applyNumberFormat="1" applyFont="1" applyFill="1" applyBorder="1" applyAlignment="1" applyProtection="1">
      <alignment horizontal="distributed" vertical="center"/>
      <protection/>
    </xf>
    <xf numFmtId="177" fontId="3" fillId="0" borderId="30" xfId="0" applyNumberFormat="1" applyFont="1" applyBorder="1" applyAlignment="1">
      <alignment horizontal="distributed" vertical="center"/>
    </xf>
    <xf numFmtId="177" fontId="3" fillId="0" borderId="21" xfId="0" applyNumberFormat="1" applyFont="1" applyBorder="1" applyAlignment="1">
      <alignment horizontal="distributed" vertical="center"/>
    </xf>
    <xf numFmtId="177" fontId="3" fillId="0" borderId="37" xfId="0" applyNumberFormat="1" applyFont="1" applyFill="1" applyBorder="1" applyAlignment="1" applyProtection="1">
      <alignment horizontal="distributed" vertical="center" wrapText="1"/>
      <protection/>
    </xf>
    <xf numFmtId="177" fontId="3" fillId="0" borderId="52" xfId="0" applyNumberFormat="1" applyFont="1" applyFill="1" applyBorder="1" applyAlignment="1" applyProtection="1">
      <alignment horizontal="distributed" vertical="center" wrapText="1"/>
      <protection/>
    </xf>
    <xf numFmtId="177" fontId="3" fillId="0" borderId="30" xfId="0" applyNumberFormat="1" applyFont="1" applyBorder="1" applyAlignment="1">
      <alignment horizontal="distributed" vertical="center" wrapText="1"/>
    </xf>
    <xf numFmtId="177" fontId="3" fillId="0" borderId="21" xfId="0" applyNumberFormat="1" applyFont="1" applyBorder="1" applyAlignment="1">
      <alignment horizontal="distributed" vertical="center" wrapText="1"/>
    </xf>
    <xf numFmtId="177" fontId="13" fillId="0" borderId="0" xfId="0" applyNumberFormat="1" applyFont="1" applyFill="1" applyBorder="1" applyAlignment="1" applyProtection="1">
      <alignment horizontal="center" vertical="center"/>
      <protection/>
    </xf>
    <xf numFmtId="177" fontId="3" fillId="0" borderId="40" xfId="0" applyNumberFormat="1" applyFont="1" applyFill="1" applyBorder="1" applyAlignment="1" applyProtection="1">
      <alignment horizontal="center" vertical="center" wrapText="1"/>
      <protection/>
    </xf>
    <xf numFmtId="177" fontId="3" fillId="0" borderId="41" xfId="0"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7" fontId="3" fillId="0" borderId="13" xfId="0" applyNumberFormat="1" applyFont="1" applyFill="1" applyBorder="1" applyAlignment="1" applyProtection="1">
      <alignment horizontal="center" vertical="center" wrapText="1"/>
      <protection/>
    </xf>
    <xf numFmtId="177" fontId="3" fillId="0" borderId="14" xfId="0" applyNumberFormat="1" applyFont="1" applyFill="1" applyBorder="1" applyAlignment="1" applyProtection="1">
      <alignment horizontal="center" vertical="center" wrapText="1"/>
      <protection/>
    </xf>
    <xf numFmtId="177" fontId="4" fillId="0" borderId="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3" fillId="0" borderId="53" xfId="0" applyNumberFormat="1" applyFont="1" applyFill="1" applyBorder="1" applyAlignment="1" applyProtection="1">
      <alignment horizontal="distributed" vertical="center" wrapText="1"/>
      <protection/>
    </xf>
    <xf numFmtId="177" fontId="3" fillId="0" borderId="16" xfId="0" applyNumberFormat="1" applyFont="1" applyBorder="1" applyAlignment="1">
      <alignment horizontal="distributed" vertical="center" wrapText="1"/>
    </xf>
    <xf numFmtId="177" fontId="3" fillId="0" borderId="30" xfId="0" applyNumberFormat="1" applyFont="1" applyFill="1" applyBorder="1" applyAlignment="1" applyProtection="1">
      <alignment horizontal="distributed" vertical="center"/>
      <protection/>
    </xf>
    <xf numFmtId="177" fontId="3" fillId="0" borderId="21" xfId="0" applyNumberFormat="1" applyFont="1" applyFill="1" applyBorder="1" applyAlignment="1" applyProtection="1">
      <alignment horizontal="distributed" vertical="center"/>
      <protection/>
    </xf>
    <xf numFmtId="177" fontId="3" fillId="0" borderId="53" xfId="0" applyNumberFormat="1" applyFont="1" applyFill="1" applyBorder="1" applyAlignment="1" applyProtection="1">
      <alignment horizontal="distributed" vertical="center"/>
      <protection/>
    </xf>
    <xf numFmtId="177" fontId="3" fillId="0" borderId="16" xfId="0" applyNumberFormat="1" applyFont="1" applyBorder="1" applyAlignment="1">
      <alignment horizontal="distributed" vertical="center"/>
    </xf>
    <xf numFmtId="177" fontId="3" fillId="0" borderId="37" xfId="0" applyNumberFormat="1" applyFont="1" applyFill="1" applyBorder="1" applyAlignment="1" applyProtection="1">
      <alignment horizontal="distributed" vertical="center" wrapText="1" shrinkToFit="1"/>
      <protection/>
    </xf>
    <xf numFmtId="177" fontId="3" fillId="0" borderId="52" xfId="0" applyNumberFormat="1" applyFont="1" applyFill="1" applyBorder="1" applyAlignment="1" applyProtection="1">
      <alignment horizontal="distributed" vertical="center" wrapText="1" shrinkToFit="1"/>
      <protection/>
    </xf>
    <xf numFmtId="177" fontId="3" fillId="0" borderId="30" xfId="0" applyNumberFormat="1" applyFont="1" applyBorder="1" applyAlignment="1">
      <alignment horizontal="distributed" vertical="center" wrapText="1" shrinkToFit="1"/>
    </xf>
    <xf numFmtId="177" fontId="3" fillId="0" borderId="21" xfId="0" applyNumberFormat="1" applyFont="1" applyBorder="1" applyAlignment="1">
      <alignment horizontal="distributed" vertical="center" wrapText="1" shrinkToFit="1"/>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13" fillId="0" borderId="0" xfId="49" applyFont="1" applyFill="1" applyBorder="1" applyAlignment="1" applyProtection="1">
      <alignment horizontal="center"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38" fontId="13" fillId="0" borderId="0"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1" xfId="49" applyFont="1" applyFill="1" applyBorder="1" applyAlignment="1">
      <alignment horizontal="center" vertical="center"/>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54" xfId="49" applyFont="1" applyFill="1" applyBorder="1" applyAlignment="1">
      <alignment horizontal="distributed" vertical="center"/>
    </xf>
    <xf numFmtId="38" fontId="3" fillId="0" borderId="38" xfId="49" applyFont="1" applyFill="1" applyBorder="1" applyAlignment="1" applyProtection="1">
      <alignment horizontal="center" vertical="center" wrapText="1"/>
      <protection/>
    </xf>
    <xf numFmtId="38" fontId="3" fillId="0" borderId="30"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54" xfId="0" applyFont="1" applyFill="1" applyBorder="1" applyAlignment="1" applyProtection="1" quotePrefix="1">
      <alignment horizontal="center" vertical="center"/>
      <protection/>
    </xf>
    <xf numFmtId="38" fontId="3" fillId="0" borderId="20" xfId="49" applyFont="1" applyFill="1" applyBorder="1" applyAlignment="1" applyProtection="1">
      <alignment horizontal="center" vertical="center" wrapText="1"/>
      <protection/>
    </xf>
    <xf numFmtId="38" fontId="3" fillId="0" borderId="22" xfId="49" applyFont="1" applyFill="1" applyBorder="1" applyAlignment="1">
      <alignment horizontal="center" vertical="center" wrapText="1"/>
    </xf>
    <xf numFmtId="38" fontId="3" fillId="0" borderId="29" xfId="49" applyFont="1" applyFill="1" applyBorder="1" applyAlignment="1" applyProtection="1">
      <alignment horizontal="center" vertical="center" wrapText="1"/>
      <protection/>
    </xf>
    <xf numFmtId="38" fontId="3" fillId="0" borderId="44" xfId="49" applyFont="1" applyFill="1" applyBorder="1" applyAlignment="1" applyProtection="1">
      <alignment horizontal="center" vertical="center" wrapText="1"/>
      <protection/>
    </xf>
    <xf numFmtId="38" fontId="3" fillId="0" borderId="18" xfId="49" applyFont="1" applyFill="1" applyBorder="1" applyAlignment="1">
      <alignment horizontal="center" vertical="center" wrapText="1"/>
    </xf>
    <xf numFmtId="38" fontId="3" fillId="0" borderId="13" xfId="49" applyFont="1" applyFill="1" applyBorder="1" applyAlignment="1">
      <alignment horizontal="center" vertical="center" wrapText="1"/>
    </xf>
    <xf numFmtId="38" fontId="3" fillId="0" borderId="55" xfId="49" applyFont="1" applyFill="1" applyBorder="1" applyAlignment="1">
      <alignment horizontal="center" vertical="center"/>
    </xf>
    <xf numFmtId="38" fontId="3" fillId="0" borderId="46"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53" xfId="49" applyFont="1" applyFill="1" applyBorder="1" applyAlignment="1">
      <alignment horizontal="distributed" vertical="center" wrapText="1"/>
    </xf>
    <xf numFmtId="38" fontId="3" fillId="0" borderId="52" xfId="49" applyFont="1" applyFill="1" applyBorder="1" applyAlignment="1">
      <alignment horizontal="distributed" vertical="center" wrapText="1"/>
    </xf>
    <xf numFmtId="38" fontId="3" fillId="0" borderId="0" xfId="49" applyFont="1" applyFill="1" applyAlignment="1">
      <alignment horizontal="distributed" vertical="center" wrapText="1"/>
    </xf>
    <xf numFmtId="38" fontId="3" fillId="0" borderId="54" xfId="49" applyFont="1" applyFill="1" applyBorder="1" applyAlignment="1">
      <alignment horizontal="distributed" vertical="center" wrapText="1"/>
    </xf>
    <xf numFmtId="38" fontId="3" fillId="0" borderId="16" xfId="49" applyFont="1" applyFill="1" applyBorder="1" applyAlignment="1">
      <alignment horizontal="distributed" vertical="center" wrapText="1"/>
    </xf>
    <xf numFmtId="38" fontId="3" fillId="0" borderId="21" xfId="49" applyFont="1" applyFill="1" applyBorder="1" applyAlignment="1">
      <alignment horizontal="distributed" vertical="center" wrapText="1"/>
    </xf>
    <xf numFmtId="38" fontId="13" fillId="0" borderId="0" xfId="49" applyFont="1" applyFill="1" applyAlignment="1">
      <alignment horizontal="center" vertical="center"/>
    </xf>
    <xf numFmtId="38" fontId="3" fillId="0" borderId="0" xfId="49" applyFont="1" applyFill="1" applyAlignment="1">
      <alignment horizontal="center" vertical="center"/>
    </xf>
    <xf numFmtId="0" fontId="3" fillId="0" borderId="0" xfId="0" applyFont="1" applyAlignment="1">
      <alignment horizontal="center" vertical="center"/>
    </xf>
    <xf numFmtId="38" fontId="3" fillId="0" borderId="0" xfId="49" applyFont="1" applyFill="1" applyAlignment="1">
      <alignment horizontal="right" vertical="center"/>
    </xf>
    <xf numFmtId="38" fontId="4" fillId="0" borderId="27" xfId="49" applyFont="1" applyFill="1" applyBorder="1" applyAlignment="1">
      <alignment horizontal="right" vertical="center"/>
    </xf>
    <xf numFmtId="0" fontId="14" fillId="0" borderId="27" xfId="0" applyFont="1" applyFill="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Border="1" applyAlignment="1">
      <alignment horizontal="right" vertical="center"/>
    </xf>
    <xf numFmtId="38" fontId="3" fillId="0" borderId="32" xfId="49" applyFont="1" applyFill="1" applyBorder="1" applyAlignment="1">
      <alignment horizontal="distributed" vertical="center"/>
    </xf>
    <xf numFmtId="38" fontId="3" fillId="0" borderId="36" xfId="49" applyFont="1" applyFill="1" applyBorder="1" applyAlignment="1">
      <alignment horizontal="distributed" vertical="center"/>
    </xf>
    <xf numFmtId="38" fontId="3" fillId="0" borderId="26" xfId="49" applyFont="1" applyFill="1" applyBorder="1" applyAlignment="1">
      <alignment horizontal="right" vertical="center"/>
    </xf>
    <xf numFmtId="38" fontId="3" fillId="0" borderId="18" xfId="49" applyFont="1" applyFill="1" applyBorder="1" applyAlignment="1">
      <alignment horizontal="right" vertical="center"/>
    </xf>
    <xf numFmtId="38" fontId="3" fillId="0" borderId="32" xfId="49" applyFont="1" applyFill="1" applyBorder="1" applyAlignment="1">
      <alignment horizontal="distributed" vertical="center" wrapText="1"/>
    </xf>
    <xf numFmtId="38" fontId="4" fillId="0" borderId="0" xfId="49" applyFont="1" applyFill="1" applyBorder="1" applyAlignment="1">
      <alignment horizontal="right" vertical="center"/>
    </xf>
    <xf numFmtId="38" fontId="3" fillId="0" borderId="28" xfId="49" applyFont="1" applyFill="1" applyBorder="1" applyAlignment="1">
      <alignment horizontal="center" vertical="center" textRotation="255" wrapText="1"/>
    </xf>
    <xf numFmtId="38" fontId="3" fillId="0" borderId="11" xfId="49" applyFont="1" applyFill="1" applyBorder="1" applyAlignment="1">
      <alignment horizontal="center" vertical="center" textRotation="255" wrapText="1"/>
    </xf>
    <xf numFmtId="38" fontId="3" fillId="0" borderId="14" xfId="49" applyFont="1" applyFill="1" applyBorder="1" applyAlignment="1">
      <alignment horizontal="center" vertical="center" textRotation="255" wrapText="1"/>
    </xf>
    <xf numFmtId="38" fontId="4" fillId="0" borderId="48" xfId="49" applyFont="1" applyFill="1" applyBorder="1" applyAlignment="1">
      <alignment horizontal="distributed" vertical="center"/>
    </xf>
    <xf numFmtId="38" fontId="4" fillId="0" borderId="32" xfId="49" applyFont="1" applyFill="1" applyBorder="1" applyAlignment="1">
      <alignment horizontal="distributed" vertical="center"/>
    </xf>
    <xf numFmtId="38" fontId="3" fillId="0" borderId="11" xfId="49" applyFont="1" applyFill="1" applyBorder="1" applyAlignment="1">
      <alignment horizontal="distributed" vertical="center"/>
    </xf>
    <xf numFmtId="38" fontId="3" fillId="0" borderId="14" xfId="49" applyFont="1" applyFill="1" applyBorder="1" applyAlignment="1">
      <alignment horizontal="distributed" vertical="center"/>
    </xf>
    <xf numFmtId="38" fontId="3" fillId="0" borderId="32" xfId="49" applyFont="1" applyFill="1" applyBorder="1" applyAlignment="1">
      <alignment horizontal="distributed" vertical="center" shrinkToFit="1"/>
    </xf>
    <xf numFmtId="38" fontId="3" fillId="0" borderId="48" xfId="49" applyFont="1" applyFill="1" applyBorder="1" applyAlignment="1">
      <alignment horizontal="distributed" vertical="center" wrapText="1" shrinkToFit="1"/>
    </xf>
    <xf numFmtId="38" fontId="3" fillId="0" borderId="36" xfId="49" applyFont="1" applyFill="1" applyBorder="1" applyAlignment="1">
      <alignment horizontal="distributed" vertical="center" wrapText="1" shrinkToFit="1"/>
    </xf>
    <xf numFmtId="38" fontId="3" fillId="0" borderId="23" xfId="49" applyFont="1" applyFill="1" applyBorder="1" applyAlignment="1">
      <alignment horizontal="center" vertical="center" shrinkToFit="1"/>
    </xf>
    <xf numFmtId="38" fontId="3" fillId="0" borderId="48" xfId="49" applyFont="1" applyFill="1" applyBorder="1" applyAlignment="1">
      <alignment horizontal="distributed" vertical="center" shrinkToFit="1"/>
    </xf>
    <xf numFmtId="38" fontId="3" fillId="0" borderId="36" xfId="49" applyFont="1" applyFill="1" applyBorder="1" applyAlignment="1">
      <alignment horizontal="distributed" vertical="center" shrinkToFit="1"/>
    </xf>
    <xf numFmtId="38" fontId="4" fillId="0" borderId="28" xfId="49" applyFont="1" applyFill="1" applyBorder="1" applyAlignment="1">
      <alignment horizontal="distributed" vertical="center"/>
    </xf>
    <xf numFmtId="38" fontId="4" fillId="0" borderId="35" xfId="49" applyFont="1" applyFill="1" applyBorder="1" applyAlignment="1">
      <alignment horizontal="right" vertical="center"/>
    </xf>
    <xf numFmtId="38" fontId="4" fillId="0" borderId="26" xfId="49" applyFont="1" applyFill="1" applyBorder="1" applyAlignment="1">
      <alignment horizontal="right" vertical="center"/>
    </xf>
    <xf numFmtId="38" fontId="3" fillId="0" borderId="32" xfId="49" applyFont="1" applyFill="1" applyBorder="1" applyAlignment="1">
      <alignment horizontal="distributed" vertical="center" shrinkToFit="1"/>
    </xf>
    <xf numFmtId="38" fontId="3" fillId="0" borderId="34" xfId="49" applyFont="1" applyFill="1" applyBorder="1" applyAlignment="1">
      <alignment horizontal="center" vertical="center" shrinkToFit="1"/>
    </xf>
    <xf numFmtId="38" fontId="3" fillId="0" borderId="28" xfId="49" applyFont="1" applyFill="1" applyBorder="1" applyAlignment="1">
      <alignment horizontal="center" vertical="center" shrinkToFit="1"/>
    </xf>
    <xf numFmtId="38" fontId="3" fillId="0" borderId="23" xfId="49" applyFont="1" applyFill="1" applyBorder="1" applyAlignment="1">
      <alignment horizontal="center" vertical="center" wrapText="1" shrinkToFit="1"/>
    </xf>
    <xf numFmtId="38" fontId="3" fillId="0" borderId="40" xfId="49" applyFont="1" applyFill="1" applyBorder="1" applyAlignment="1">
      <alignment horizontal="distributed" vertical="center" wrapText="1"/>
    </xf>
    <xf numFmtId="38" fontId="3" fillId="0" borderId="41" xfId="49" applyFont="1" applyFill="1" applyBorder="1" applyAlignment="1">
      <alignment horizontal="distributed" vertical="center" wrapText="1"/>
    </xf>
    <xf numFmtId="38" fontId="3" fillId="0" borderId="0" xfId="49" applyFont="1" applyFill="1" applyBorder="1" applyAlignment="1">
      <alignment horizontal="distributed" vertical="center" wrapText="1"/>
    </xf>
    <xf numFmtId="38" fontId="3" fillId="0" borderId="11" xfId="49" applyFont="1" applyFill="1" applyBorder="1" applyAlignment="1">
      <alignment horizontal="distributed" vertical="center" wrapText="1"/>
    </xf>
    <xf numFmtId="38" fontId="3" fillId="0" borderId="13" xfId="49" applyFont="1" applyFill="1" applyBorder="1" applyAlignment="1">
      <alignment horizontal="distributed" vertical="center" wrapText="1"/>
    </xf>
    <xf numFmtId="38" fontId="3" fillId="0" borderId="14" xfId="49" applyFont="1" applyFill="1" applyBorder="1" applyAlignment="1">
      <alignment horizontal="distributed" vertical="center" wrapText="1"/>
    </xf>
    <xf numFmtId="38" fontId="3" fillId="0" borderId="49" xfId="49" applyFont="1" applyFill="1" applyBorder="1" applyAlignment="1">
      <alignment horizontal="distributed" vertical="center"/>
    </xf>
    <xf numFmtId="38" fontId="3" fillId="0" borderId="50" xfId="49" applyFont="1" applyFill="1" applyBorder="1" applyAlignment="1">
      <alignment horizontal="distributed" vertical="center"/>
    </xf>
    <xf numFmtId="38" fontId="3" fillId="0" borderId="56" xfId="49" applyFont="1" applyFill="1" applyBorder="1" applyAlignment="1">
      <alignment horizontal="distributed" vertical="center"/>
    </xf>
    <xf numFmtId="38" fontId="3" fillId="0" borderId="51" xfId="49" applyFont="1" applyFill="1" applyBorder="1" applyAlignment="1">
      <alignment horizontal="distributed" vertical="center"/>
    </xf>
    <xf numFmtId="38" fontId="3" fillId="0" borderId="32" xfId="49" applyFont="1" applyFill="1" applyBorder="1" applyAlignment="1">
      <alignment horizontal="distributed" vertical="center"/>
    </xf>
    <xf numFmtId="38" fontId="3" fillId="0" borderId="36" xfId="49" applyFont="1" applyFill="1" applyBorder="1" applyAlignment="1">
      <alignment horizontal="distributed" vertical="center"/>
    </xf>
    <xf numFmtId="38" fontId="3" fillId="0" borderId="36" xfId="49" applyFont="1" applyFill="1" applyBorder="1" applyAlignment="1">
      <alignment horizontal="center" vertical="center"/>
    </xf>
    <xf numFmtId="38" fontId="3" fillId="0" borderId="23" xfId="49" applyFont="1" applyFill="1" applyBorder="1" applyAlignment="1">
      <alignment horizontal="center" vertical="center"/>
    </xf>
    <xf numFmtId="38" fontId="3" fillId="0" borderId="35" xfId="49" applyFont="1" applyFill="1" applyBorder="1" applyAlignment="1">
      <alignment horizontal="distributed" vertical="center"/>
    </xf>
    <xf numFmtId="38" fontId="3" fillId="0" borderId="27" xfId="49" applyFont="1" applyFill="1" applyBorder="1" applyAlignment="1">
      <alignment horizontal="distributed" vertical="center"/>
    </xf>
    <xf numFmtId="38" fontId="3" fillId="0" borderId="18" xfId="49" applyFont="1" applyFill="1" applyBorder="1" applyAlignment="1">
      <alignment horizontal="distributed" vertical="center"/>
    </xf>
    <xf numFmtId="38" fontId="3" fillId="0" borderId="13" xfId="49" applyFont="1" applyFill="1" applyBorder="1" applyAlignment="1">
      <alignment horizontal="distributed" vertical="center"/>
    </xf>
    <xf numFmtId="38" fontId="3" fillId="0" borderId="28" xfId="49" applyFont="1" applyFill="1" applyBorder="1" applyAlignment="1">
      <alignment horizontal="distributed" vertical="center"/>
    </xf>
    <xf numFmtId="38" fontId="3" fillId="0" borderId="14" xfId="49" applyFont="1" applyFill="1" applyBorder="1" applyAlignment="1">
      <alignment horizontal="distributed" vertical="center"/>
    </xf>
    <xf numFmtId="38" fontId="3" fillId="0" borderId="48" xfId="49" applyFont="1" applyFill="1" applyBorder="1" applyAlignment="1">
      <alignment horizontal="distributed" vertical="center"/>
    </xf>
    <xf numFmtId="38" fontId="3" fillId="0" borderId="48" xfId="49" applyFont="1" applyFill="1" applyBorder="1" applyAlignment="1">
      <alignment horizontal="distributed" vertical="center" wrapText="1"/>
    </xf>
    <xf numFmtId="38" fontId="3" fillId="0" borderId="36" xfId="49" applyFont="1" applyFill="1" applyBorder="1" applyAlignment="1">
      <alignment horizontal="distributed" vertical="center" wrapText="1"/>
    </xf>
    <xf numFmtId="38" fontId="3" fillId="0" borderId="35" xfId="49" applyFont="1" applyFill="1" applyBorder="1" applyAlignment="1">
      <alignment horizontal="distributed" vertical="center" wrapText="1"/>
    </xf>
    <xf numFmtId="38" fontId="3" fillId="0" borderId="18" xfId="49" applyFont="1" applyFill="1" applyBorder="1" applyAlignment="1">
      <alignment horizontal="distributed" vertical="center" wrapText="1"/>
    </xf>
    <xf numFmtId="38" fontId="3" fillId="0" borderId="57" xfId="49" applyFont="1" applyFill="1" applyBorder="1" applyAlignment="1">
      <alignment horizontal="distributed" vertical="center"/>
    </xf>
    <xf numFmtId="38" fontId="3" fillId="0" borderId="26" xfId="49" applyFont="1" applyFill="1" applyBorder="1" applyAlignment="1">
      <alignment horizontal="distributed" vertical="center"/>
    </xf>
    <xf numFmtId="38" fontId="3" fillId="0" borderId="24" xfId="49" applyFont="1" applyFill="1" applyBorder="1" applyAlignment="1">
      <alignment horizontal="distributed" vertical="center"/>
    </xf>
    <xf numFmtId="38" fontId="3" fillId="0" borderId="34" xfId="49" applyFont="1" applyFill="1" applyBorder="1" applyAlignment="1">
      <alignment horizontal="distributed" vertical="center"/>
    </xf>
    <xf numFmtId="0" fontId="3" fillId="0" borderId="0" xfId="61" applyFont="1" applyFill="1" applyAlignment="1">
      <alignment vertical="center"/>
      <protection/>
    </xf>
    <xf numFmtId="192" fontId="3" fillId="0" borderId="0" xfId="61" applyNumberFormat="1" applyFont="1" applyFill="1" applyAlignment="1">
      <alignment vertical="center"/>
      <protection/>
    </xf>
    <xf numFmtId="0" fontId="3" fillId="0" borderId="0" xfId="61" applyFont="1" applyFill="1" applyAlignment="1">
      <alignment horizontal="center" vertical="center"/>
      <protection/>
    </xf>
    <xf numFmtId="0" fontId="3" fillId="0" borderId="0" xfId="61" applyFont="1" applyFill="1" applyBorder="1" applyAlignment="1">
      <alignment vertical="center"/>
      <protection/>
    </xf>
    <xf numFmtId="0" fontId="3" fillId="0" borderId="12" xfId="61" applyFont="1" applyFill="1" applyBorder="1" applyAlignment="1">
      <alignment vertical="center"/>
      <protection/>
    </xf>
    <xf numFmtId="0" fontId="3" fillId="0" borderId="12" xfId="61" applyFont="1" applyFill="1" applyBorder="1" applyAlignment="1">
      <alignment horizontal="right" vertical="center"/>
      <protection/>
    </xf>
    <xf numFmtId="0" fontId="3" fillId="0" borderId="40" xfId="61" applyFont="1" applyFill="1" applyBorder="1" applyAlignment="1">
      <alignment horizontal="center" vertical="center" wrapText="1"/>
      <protection/>
    </xf>
    <xf numFmtId="0" fontId="3" fillId="0" borderId="41"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36" xfId="61" applyFont="1" applyFill="1" applyBorder="1" applyAlignment="1">
      <alignment horizontal="center" vertical="center" wrapText="1"/>
      <protection/>
    </xf>
    <xf numFmtId="0" fontId="3" fillId="0" borderId="57" xfId="61" applyFont="1" applyFill="1" applyBorder="1" applyAlignment="1">
      <alignment horizontal="center" vertical="center" wrapText="1"/>
      <protection/>
    </xf>
    <xf numFmtId="0" fontId="3" fillId="0" borderId="26"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38" fontId="3" fillId="0" borderId="11" xfId="49" applyFont="1" applyFill="1" applyBorder="1" applyAlignment="1">
      <alignment vertical="center" textRotation="255" wrapText="1"/>
    </xf>
    <xf numFmtId="38" fontId="7" fillId="0" borderId="11" xfId="49" applyFont="1" applyFill="1" applyBorder="1" applyAlignment="1">
      <alignment horizontal="distributed" vertical="center"/>
    </xf>
    <xf numFmtId="38" fontId="3" fillId="0" borderId="14" xfId="49" applyFont="1" applyFill="1" applyBorder="1" applyAlignment="1">
      <alignment vertical="center" textRotation="255" wrapText="1"/>
    </xf>
    <xf numFmtId="38" fontId="3" fillId="0" borderId="18" xfId="49" applyFont="1" applyFill="1" applyBorder="1" applyAlignment="1">
      <alignment vertical="center"/>
    </xf>
    <xf numFmtId="38" fontId="3" fillId="0" borderId="13" xfId="49" applyFont="1" applyFill="1" applyBorder="1" applyAlignment="1">
      <alignment vertical="center"/>
    </xf>
    <xf numFmtId="177" fontId="3" fillId="0" borderId="13" xfId="49" applyNumberFormat="1" applyFont="1" applyFill="1" applyBorder="1" applyAlignment="1">
      <alignment vertical="center"/>
    </xf>
    <xf numFmtId="38" fontId="8" fillId="0" borderId="0" xfId="61" applyNumberFormat="1" applyFont="1" applyFill="1" applyAlignment="1">
      <alignment vertical="center"/>
      <protection/>
    </xf>
    <xf numFmtId="0" fontId="3" fillId="0" borderId="11" xfId="61" applyFont="1" applyFill="1" applyBorder="1" applyAlignment="1">
      <alignment horizontal="distributed" vertical="center"/>
      <protection/>
    </xf>
    <xf numFmtId="0" fontId="3" fillId="0" borderId="0" xfId="61" applyFont="1" applyFill="1" applyBorder="1" applyAlignment="1">
      <alignment horizontal="right" vertical="center"/>
      <protection/>
    </xf>
    <xf numFmtId="177" fontId="3" fillId="0" borderId="0" xfId="49" applyNumberFormat="1" applyFont="1" applyFill="1" applyAlignment="1">
      <alignment vertical="center"/>
    </xf>
    <xf numFmtId="0" fontId="3" fillId="0" borderId="0" xfId="61" applyFont="1" applyFill="1" applyBorder="1" applyAlignment="1">
      <alignment horizontal="center" vertical="center"/>
      <protection/>
    </xf>
    <xf numFmtId="0" fontId="3" fillId="0" borderId="12" xfId="61" applyFont="1" applyFill="1" applyBorder="1" applyAlignment="1">
      <alignment horizontal="center" vertical="center" wrapText="1"/>
      <protection/>
    </xf>
    <xf numFmtId="0" fontId="3" fillId="0" borderId="11" xfId="61" applyFont="1" applyFill="1" applyBorder="1" applyAlignment="1">
      <alignment vertical="center" textRotation="255" wrapText="1"/>
      <protection/>
    </xf>
    <xf numFmtId="0" fontId="7" fillId="0" borderId="11" xfId="61" applyFont="1" applyFill="1" applyBorder="1" applyAlignment="1">
      <alignment horizontal="distributed" vertical="center"/>
      <protection/>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3" fillId="0" borderId="14" xfId="61" applyFont="1" applyFill="1" applyBorder="1" applyAlignment="1">
      <alignment vertical="center" textRotation="255" wrapText="1"/>
      <protection/>
    </xf>
    <xf numFmtId="38" fontId="3" fillId="0" borderId="28" xfId="49" applyFont="1" applyFill="1" applyBorder="1" applyAlignment="1">
      <alignment vertical="center" textRotation="255" wrapText="1"/>
    </xf>
    <xf numFmtId="0" fontId="3" fillId="0" borderId="0" xfId="61" applyFont="1" applyFill="1" applyAlignment="1">
      <alignment horizontal="center" vertical="center"/>
      <protection/>
    </xf>
    <xf numFmtId="0" fontId="3" fillId="0" borderId="51" xfId="61" applyFont="1" applyFill="1" applyBorder="1" applyAlignment="1">
      <alignment horizontal="center" vertical="center" wrapText="1"/>
      <protection/>
    </xf>
    <xf numFmtId="0" fontId="3" fillId="0" borderId="28" xfId="61" applyFont="1" applyFill="1" applyBorder="1" applyAlignment="1">
      <alignment vertical="center" textRotation="255" wrapText="1"/>
      <protection/>
    </xf>
    <xf numFmtId="0" fontId="3" fillId="0" borderId="26" xfId="61" applyFont="1" applyFill="1" applyBorder="1" applyAlignment="1">
      <alignment horizontal="distributed" vertical="center"/>
      <protection/>
    </xf>
    <xf numFmtId="0" fontId="3" fillId="0" borderId="18" xfId="61" applyFont="1" applyFill="1" applyBorder="1" applyAlignment="1">
      <alignment horizontal="distributed" vertical="center"/>
      <protection/>
    </xf>
    <xf numFmtId="0" fontId="3" fillId="0" borderId="35" xfId="61" applyFont="1" applyFill="1" applyBorder="1" applyAlignment="1">
      <alignment horizontal="distributed" vertical="center"/>
      <protection/>
    </xf>
    <xf numFmtId="0" fontId="3" fillId="0" borderId="0" xfId="61" applyFont="1" applyFill="1" applyAlignment="1">
      <alignment horizontal="right" vertical="center"/>
      <protection/>
    </xf>
    <xf numFmtId="0" fontId="3" fillId="0" borderId="4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38" fontId="3" fillId="0" borderId="11" xfId="49" applyFont="1" applyFill="1" applyBorder="1" applyAlignment="1">
      <alignment horizontal="center" vertical="center" shrinkToFit="1"/>
    </xf>
    <xf numFmtId="0" fontId="3" fillId="0" borderId="40" xfId="61" applyFont="1" applyFill="1" applyBorder="1" applyAlignment="1">
      <alignment horizontal="distributed" vertical="center"/>
      <protection/>
    </xf>
    <xf numFmtId="0" fontId="3" fillId="0" borderId="41" xfId="61" applyFont="1" applyFill="1" applyBorder="1" applyAlignment="1">
      <alignment horizontal="distributed" vertical="center"/>
      <protection/>
    </xf>
    <xf numFmtId="0" fontId="3" fillId="0" borderId="13" xfId="61" applyFont="1" applyFill="1" applyBorder="1" applyAlignment="1">
      <alignment horizontal="distributed" vertical="center"/>
      <protection/>
    </xf>
    <xf numFmtId="0" fontId="3" fillId="0" borderId="14" xfId="61" applyFont="1" applyFill="1" applyBorder="1" applyAlignment="1">
      <alignment horizontal="distributed" vertical="center"/>
      <protection/>
    </xf>
    <xf numFmtId="38" fontId="3" fillId="0" borderId="0" xfId="61" applyNumberFormat="1" applyFont="1" applyFill="1" applyAlignment="1">
      <alignment vertical="center"/>
      <protection/>
    </xf>
    <xf numFmtId="38" fontId="3" fillId="0" borderId="35" xfId="61" applyNumberFormat="1" applyFont="1" applyFill="1" applyBorder="1" applyAlignment="1">
      <alignment vertical="center"/>
      <protection/>
    </xf>
    <xf numFmtId="38" fontId="3" fillId="0" borderId="18" xfId="61" applyNumberFormat="1" applyFont="1" applyFill="1" applyBorder="1" applyAlignment="1">
      <alignment vertical="center"/>
      <protection/>
    </xf>
    <xf numFmtId="0" fontId="4" fillId="0" borderId="11" xfId="61" applyFont="1" applyFill="1" applyBorder="1" applyAlignment="1">
      <alignment horizontal="distributed" vertical="center"/>
      <protection/>
    </xf>
    <xf numFmtId="38" fontId="4" fillId="0" borderId="0" xfId="61" applyNumberFormat="1" applyFont="1" applyFill="1" applyAlignment="1">
      <alignment vertical="center"/>
      <protection/>
    </xf>
    <xf numFmtId="38" fontId="4" fillId="0" borderId="27" xfId="49" applyFont="1" applyFill="1" applyBorder="1" applyAlignment="1">
      <alignment vertical="center"/>
    </xf>
    <xf numFmtId="0" fontId="3" fillId="0" borderId="51" xfId="61" applyFont="1" applyFill="1" applyBorder="1" applyAlignment="1">
      <alignment horizontal="distributed" vertical="center"/>
      <protection/>
    </xf>
    <xf numFmtId="0" fontId="3" fillId="0" borderId="36" xfId="61" applyFont="1" applyFill="1" applyBorder="1" applyAlignment="1">
      <alignment horizontal="distributed" vertical="center"/>
      <protection/>
    </xf>
    <xf numFmtId="0" fontId="3" fillId="0" borderId="51" xfId="61" applyFont="1" applyFill="1" applyBorder="1" applyAlignment="1">
      <alignment horizontal="distributed" vertical="center" wrapText="1"/>
      <protection/>
    </xf>
    <xf numFmtId="0" fontId="3" fillId="0" borderId="36" xfId="61" applyFont="1" applyFill="1" applyBorder="1" applyAlignment="1">
      <alignment horizontal="distributed" vertical="center" wrapText="1"/>
      <protection/>
    </xf>
    <xf numFmtId="38" fontId="3" fillId="0" borderId="35" xfId="49" applyFont="1" applyFill="1" applyBorder="1" applyAlignment="1">
      <alignment horizontal="right" vertical="center"/>
    </xf>
    <xf numFmtId="0" fontId="4" fillId="0" borderId="35" xfId="61" applyFont="1" applyFill="1" applyBorder="1" applyAlignment="1">
      <alignment horizontal="distributed" vertical="center"/>
      <protection/>
    </xf>
    <xf numFmtId="0" fontId="14" fillId="0" borderId="27" xfId="0" applyFont="1" applyBorder="1" applyAlignment="1">
      <alignment vertical="center"/>
    </xf>
    <xf numFmtId="0" fontId="14" fillId="0" borderId="28" xfId="0" applyFont="1" applyBorder="1" applyAlignment="1">
      <alignment vertical="center"/>
    </xf>
    <xf numFmtId="0" fontId="3" fillId="0" borderId="51" xfId="61" applyFont="1" applyFill="1" applyBorder="1" applyAlignment="1">
      <alignment horizontal="center" vertical="center" shrinkToFit="1"/>
      <protection/>
    </xf>
    <xf numFmtId="0" fontId="3" fillId="0" borderId="36" xfId="61" applyFont="1" applyFill="1" applyBorder="1" applyAlignment="1">
      <alignment horizontal="center" vertical="center" shrinkToFit="1"/>
      <protection/>
    </xf>
    <xf numFmtId="38" fontId="4" fillId="0" borderId="0" xfId="49" applyFont="1" applyFill="1" applyAlignment="1">
      <alignment vertical="center"/>
    </xf>
    <xf numFmtId="0" fontId="4" fillId="0" borderId="0" xfId="61" applyFont="1" applyFill="1" applyAlignment="1">
      <alignment vertical="center"/>
      <protection/>
    </xf>
    <xf numFmtId="0" fontId="3" fillId="0" borderId="57" xfId="61" applyFont="1" applyFill="1" applyBorder="1" applyAlignment="1">
      <alignment horizontal="distributed" vertical="center" wrapText="1"/>
      <protection/>
    </xf>
    <xf numFmtId="0" fontId="3" fillId="0" borderId="18" xfId="61" applyFont="1" applyFill="1" applyBorder="1" applyAlignment="1">
      <alignment horizontal="distributed" vertical="center" wrapText="1"/>
      <protection/>
    </xf>
    <xf numFmtId="0" fontId="3" fillId="0" borderId="57" xfId="61" applyFont="1" applyFill="1" applyBorder="1" applyAlignment="1">
      <alignment horizontal="center" vertical="center" shrinkToFit="1"/>
      <protection/>
    </xf>
    <xf numFmtId="0" fontId="3" fillId="0" borderId="18" xfId="61" applyFont="1" applyFill="1" applyBorder="1" applyAlignment="1">
      <alignment horizontal="center" vertical="center" shrinkToFit="1"/>
      <protection/>
    </xf>
    <xf numFmtId="195" fontId="3" fillId="0" borderId="0" xfId="61" applyNumberFormat="1" applyFont="1" applyFill="1" applyBorder="1" applyAlignment="1">
      <alignment horizontal="right" vertical="center"/>
      <protection/>
    </xf>
    <xf numFmtId="195" fontId="3" fillId="0" borderId="13" xfId="61" applyNumberFormat="1" applyFont="1" applyFill="1" applyBorder="1" applyAlignment="1">
      <alignment horizontal="right" vertical="center"/>
      <protection/>
    </xf>
    <xf numFmtId="0" fontId="4" fillId="0" borderId="28" xfId="61" applyFont="1" applyFill="1" applyBorder="1" applyAlignment="1">
      <alignment horizontal="distributed" vertical="center"/>
      <protection/>
    </xf>
    <xf numFmtId="0" fontId="3" fillId="0" borderId="32" xfId="61" applyFont="1" applyFill="1" applyBorder="1" applyAlignment="1">
      <alignment horizontal="distributed" vertical="center"/>
      <protection/>
    </xf>
    <xf numFmtId="0" fontId="3" fillId="0" borderId="32" xfId="61" applyFont="1" applyFill="1" applyBorder="1" applyAlignment="1">
      <alignment horizontal="distributed" vertical="center" wrapText="1"/>
      <protection/>
    </xf>
    <xf numFmtId="0" fontId="3" fillId="0" borderId="48" xfId="61" applyFont="1" applyFill="1" applyBorder="1" applyAlignment="1">
      <alignment horizontal="distributed" vertical="center" wrapText="1"/>
      <protection/>
    </xf>
    <xf numFmtId="0" fontId="3" fillId="0" borderId="26" xfId="61" applyFont="1" applyFill="1" applyBorder="1" applyAlignment="1">
      <alignment horizontal="distributed" vertical="center" wrapText="1"/>
      <protection/>
    </xf>
    <xf numFmtId="177" fontId="3" fillId="0" borderId="0" xfId="61" applyNumberFormat="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7"/>
  <sheetViews>
    <sheetView zoomScaleSheetLayoutView="75" zoomScalePageLayoutView="0" workbookViewId="0" topLeftCell="G32">
      <selection activeCell="K45" sqref="K45"/>
    </sheetView>
  </sheetViews>
  <sheetFormatPr defaultColWidth="9.00390625" defaultRowHeight="15" customHeight="1"/>
  <cols>
    <col min="1" max="1" width="6.00390625" style="65" customWidth="1"/>
    <col min="2" max="2" width="23.125" style="65" customWidth="1"/>
    <col min="3" max="3" width="11.75390625" style="65" customWidth="1"/>
    <col min="4" max="7" width="11.125" style="65" customWidth="1"/>
    <col min="8" max="9" width="9.75390625" style="65" customWidth="1"/>
    <col min="10" max="10" width="4.75390625" style="65" customWidth="1"/>
    <col min="11" max="11" width="6.25390625" style="65" customWidth="1"/>
    <col min="12" max="12" width="23.125" style="65" customWidth="1"/>
    <col min="13" max="18" width="11.50390625" style="65" customWidth="1"/>
    <col min="19" max="16384" width="9.00390625" style="65" customWidth="1"/>
  </cols>
  <sheetData>
    <row r="1" spans="1:18" ht="15" customHeight="1">
      <c r="A1" s="89" t="s">
        <v>207</v>
      </c>
      <c r="R1" s="90" t="s">
        <v>208</v>
      </c>
    </row>
    <row r="3" spans="1:9" ht="18.75" customHeight="1">
      <c r="A3" s="183" t="s">
        <v>200</v>
      </c>
      <c r="B3" s="183"/>
      <c r="C3" s="183"/>
      <c r="D3" s="183"/>
      <c r="E3" s="183"/>
      <c r="F3" s="183"/>
      <c r="G3" s="183"/>
      <c r="H3" s="183"/>
      <c r="I3" s="183"/>
    </row>
    <row r="5" spans="1:19" ht="18.75" customHeight="1">
      <c r="A5" s="184" t="s">
        <v>220</v>
      </c>
      <c r="B5" s="184"/>
      <c r="C5" s="184"/>
      <c r="D5" s="184"/>
      <c r="E5" s="184"/>
      <c r="F5" s="184"/>
      <c r="G5" s="184"/>
      <c r="H5" s="184"/>
      <c r="I5" s="184"/>
      <c r="K5" s="184" t="s">
        <v>215</v>
      </c>
      <c r="L5" s="184"/>
      <c r="M5" s="184"/>
      <c r="N5" s="184"/>
      <c r="O5" s="184"/>
      <c r="P5" s="184"/>
      <c r="Q5" s="184"/>
      <c r="R5" s="184"/>
      <c r="S5" s="66"/>
    </row>
    <row r="6" spans="1:25" ht="15" customHeight="1" thickBot="1">
      <c r="A6" s="5"/>
      <c r="B6" s="66"/>
      <c r="C6" s="67"/>
      <c r="E6" s="5"/>
      <c r="F6" s="5"/>
      <c r="G6" s="5"/>
      <c r="H6" s="5"/>
      <c r="I6" s="5"/>
      <c r="J6" s="5"/>
      <c r="K6" s="2"/>
      <c r="L6" s="11"/>
      <c r="M6" s="11"/>
      <c r="N6" s="11"/>
      <c r="O6" s="11"/>
      <c r="P6" s="11"/>
      <c r="Q6" s="11"/>
      <c r="R6" s="11"/>
      <c r="S6" s="2"/>
      <c r="T6" s="5"/>
      <c r="U6" s="5"/>
      <c r="V6" s="5"/>
      <c r="W6" s="5"/>
      <c r="X6" s="5"/>
      <c r="Y6" s="5"/>
    </row>
    <row r="7" spans="1:19" ht="15" customHeight="1">
      <c r="A7" s="189" t="s">
        <v>6</v>
      </c>
      <c r="B7" s="190"/>
      <c r="C7" s="211" t="s">
        <v>201</v>
      </c>
      <c r="D7" s="213" t="s">
        <v>206</v>
      </c>
      <c r="E7" s="214"/>
      <c r="F7" s="214"/>
      <c r="G7" s="215"/>
      <c r="H7" s="203" t="s">
        <v>204</v>
      </c>
      <c r="I7" s="186" t="s">
        <v>205</v>
      </c>
      <c r="J7" s="66"/>
      <c r="K7" s="189" t="s">
        <v>6</v>
      </c>
      <c r="L7" s="190"/>
      <c r="M7" s="185" t="s">
        <v>217</v>
      </c>
      <c r="N7" s="185"/>
      <c r="O7" s="185" t="s">
        <v>218</v>
      </c>
      <c r="P7" s="185"/>
      <c r="Q7" s="185" t="s">
        <v>219</v>
      </c>
      <c r="R7" s="210"/>
      <c r="S7" s="66"/>
    </row>
    <row r="8" spans="1:19" ht="15" customHeight="1">
      <c r="A8" s="191"/>
      <c r="B8" s="192"/>
      <c r="C8" s="212"/>
      <c r="D8" s="201" t="s">
        <v>202</v>
      </c>
      <c r="E8" s="206" t="s">
        <v>203</v>
      </c>
      <c r="F8" s="59"/>
      <c r="G8" s="208" t="s">
        <v>7</v>
      </c>
      <c r="H8" s="204"/>
      <c r="I8" s="187"/>
      <c r="J8" s="66"/>
      <c r="K8" s="191"/>
      <c r="L8" s="192"/>
      <c r="M8" s="212" t="s">
        <v>211</v>
      </c>
      <c r="N8" s="216" t="s">
        <v>210</v>
      </c>
      <c r="O8" s="212" t="s">
        <v>211</v>
      </c>
      <c r="P8" s="216" t="s">
        <v>210</v>
      </c>
      <c r="Q8" s="212" t="s">
        <v>211</v>
      </c>
      <c r="R8" s="218" t="s">
        <v>209</v>
      </c>
      <c r="S8" s="66"/>
    </row>
    <row r="9" spans="1:19" ht="15" customHeight="1">
      <c r="A9" s="193"/>
      <c r="B9" s="194"/>
      <c r="C9" s="212"/>
      <c r="D9" s="202"/>
      <c r="E9" s="207"/>
      <c r="F9" s="3" t="s">
        <v>0</v>
      </c>
      <c r="G9" s="209"/>
      <c r="H9" s="205"/>
      <c r="I9" s="188"/>
      <c r="J9" s="66"/>
      <c r="K9" s="193"/>
      <c r="L9" s="194"/>
      <c r="M9" s="212"/>
      <c r="N9" s="217"/>
      <c r="O9" s="212"/>
      <c r="P9" s="217"/>
      <c r="Q9" s="212"/>
      <c r="R9" s="219"/>
      <c r="S9" s="66"/>
    </row>
    <row r="10" spans="2:19" ht="15" customHeight="1">
      <c r="B10" s="68"/>
      <c r="C10" s="66"/>
      <c r="D10" s="66"/>
      <c r="F10" s="5"/>
      <c r="J10" s="66"/>
      <c r="L10" s="68"/>
      <c r="M10" s="69"/>
      <c r="N10" s="69"/>
      <c r="O10" s="69"/>
      <c r="P10" s="69"/>
      <c r="Q10" s="69"/>
      <c r="R10" s="69"/>
      <c r="S10" s="66"/>
    </row>
    <row r="11" spans="1:19" ht="15" customHeight="1">
      <c r="A11" s="197" t="s">
        <v>1</v>
      </c>
      <c r="B11" s="198"/>
      <c r="C11" s="87">
        <f>SUM(C13,C15,C28)</f>
        <v>68930</v>
      </c>
      <c r="D11" s="87">
        <f>SUM(D13,D15)</f>
        <v>50436</v>
      </c>
      <c r="E11" s="87">
        <f>SUM(E13,E15)</f>
        <v>15698</v>
      </c>
      <c r="F11" s="87">
        <f>SUM(F13,F15)</f>
        <v>12466</v>
      </c>
      <c r="G11" s="87">
        <f>SUM(G13,G15)</f>
        <v>387</v>
      </c>
      <c r="H11" s="87">
        <f>SUM(H13,H15,H28)</f>
        <v>1846</v>
      </c>
      <c r="I11" s="87">
        <f>SUM(I13,I15,I28)</f>
        <v>563</v>
      </c>
      <c r="J11" s="66"/>
      <c r="K11" s="197" t="s">
        <v>1</v>
      </c>
      <c r="L11" s="198"/>
      <c r="M11" s="92">
        <f>SUM(M13,M15,M28)</f>
        <v>65661</v>
      </c>
      <c r="N11" s="92" t="s">
        <v>198</v>
      </c>
      <c r="O11" s="92">
        <f>SUM(O13,O15,O28)</f>
        <v>68930</v>
      </c>
      <c r="P11" s="92" t="s">
        <v>198</v>
      </c>
      <c r="Q11" s="92">
        <f>SUM(Q13,Q15,Q28)</f>
        <v>3269</v>
      </c>
      <c r="R11" s="93">
        <v>105</v>
      </c>
      <c r="S11" s="66"/>
    </row>
    <row r="12" spans="1:19" ht="15" customHeight="1">
      <c r="A12" s="71"/>
      <c r="B12" s="72"/>
      <c r="C12" s="33"/>
      <c r="D12" s="33"/>
      <c r="E12" s="33"/>
      <c r="F12" s="33"/>
      <c r="G12" s="33"/>
      <c r="H12" s="33"/>
      <c r="I12" s="33"/>
      <c r="J12" s="2"/>
      <c r="K12" s="71"/>
      <c r="L12" s="72"/>
      <c r="M12" s="35"/>
      <c r="N12" s="35"/>
      <c r="O12" s="35"/>
      <c r="P12" s="35"/>
      <c r="Q12" s="73"/>
      <c r="R12" s="70"/>
      <c r="S12" s="66"/>
    </row>
    <row r="13" spans="1:19" ht="15" customHeight="1">
      <c r="A13" s="199" t="s">
        <v>172</v>
      </c>
      <c r="B13" s="200"/>
      <c r="C13" s="88">
        <f>SUM(D13:E13,G13:I13)</f>
        <v>203</v>
      </c>
      <c r="D13" s="33">
        <v>14</v>
      </c>
      <c r="E13" s="33">
        <v>140</v>
      </c>
      <c r="F13" s="33">
        <v>45</v>
      </c>
      <c r="G13" s="33">
        <v>27</v>
      </c>
      <c r="H13" s="33">
        <v>11</v>
      </c>
      <c r="I13" s="33">
        <v>11</v>
      </c>
      <c r="J13" s="1"/>
      <c r="K13" s="199" t="s">
        <v>172</v>
      </c>
      <c r="L13" s="200"/>
      <c r="M13" s="35">
        <v>187</v>
      </c>
      <c r="N13" s="35" t="s">
        <v>198</v>
      </c>
      <c r="O13" s="35">
        <v>203</v>
      </c>
      <c r="P13" s="35" t="s">
        <v>198</v>
      </c>
      <c r="Q13" s="74">
        <f>O13-M13</f>
        <v>16</v>
      </c>
      <c r="R13" s="75">
        <v>108.6</v>
      </c>
      <c r="S13" s="66"/>
    </row>
    <row r="14" spans="1:19" ht="15" customHeight="1">
      <c r="A14" s="71"/>
      <c r="B14" s="9"/>
      <c r="C14" s="88"/>
      <c r="D14" s="33"/>
      <c r="E14" s="33"/>
      <c r="F14" s="33"/>
      <c r="G14" s="33"/>
      <c r="H14" s="33"/>
      <c r="I14" s="33"/>
      <c r="K14" s="71"/>
      <c r="L14" s="9"/>
      <c r="M14" s="35"/>
      <c r="N14" s="62"/>
      <c r="O14" s="73"/>
      <c r="P14" s="62"/>
      <c r="Q14" s="74"/>
      <c r="R14" s="75"/>
      <c r="S14" s="66"/>
    </row>
    <row r="15" spans="1:19" ht="15" customHeight="1">
      <c r="A15" s="199" t="s">
        <v>173</v>
      </c>
      <c r="B15" s="200"/>
      <c r="C15" s="88">
        <f>SUM(C18:C22,C24:C27)</f>
        <v>68155</v>
      </c>
      <c r="D15" s="76">
        <f>SUM(D18:D22,D24:D27)</f>
        <v>50422</v>
      </c>
      <c r="E15" s="76">
        <f>SUM(E18:E22,E24:E28)</f>
        <v>15558</v>
      </c>
      <c r="F15" s="76">
        <f>SUM(F18:F22,F24:F28)</f>
        <v>12421</v>
      </c>
      <c r="G15" s="76">
        <f>SUM(G18:G22,G24:G28)</f>
        <v>360</v>
      </c>
      <c r="H15" s="76">
        <f>SUM(H18:H22,H24:H27)</f>
        <v>1392</v>
      </c>
      <c r="I15" s="76">
        <f>SUM(I18:I22,I24:I27)</f>
        <v>423</v>
      </c>
      <c r="K15" s="199" t="s">
        <v>173</v>
      </c>
      <c r="L15" s="200"/>
      <c r="M15" s="73">
        <f>SUM(M18:M22,M24:M27)</f>
        <v>64925</v>
      </c>
      <c r="N15" s="62">
        <f>SUM(N18:N22,N24:N28)</f>
        <v>100.00000000000001</v>
      </c>
      <c r="O15" s="73">
        <f>SUM(O18:O22,O24:O27)</f>
        <v>68155</v>
      </c>
      <c r="P15" s="62">
        <f>SUM(P18:P22,P24:P28)</f>
        <v>99.99999999999999</v>
      </c>
      <c r="Q15" s="74">
        <f>SUM(Q18:Q22,Q24:Q27)</f>
        <v>3230</v>
      </c>
      <c r="R15" s="75">
        <v>105</v>
      </c>
      <c r="S15" s="66"/>
    </row>
    <row r="16" spans="1:19" ht="15" customHeight="1">
      <c r="A16" s="195" t="s">
        <v>250</v>
      </c>
      <c r="B16" s="196"/>
      <c r="C16" s="88"/>
      <c r="D16" s="76"/>
      <c r="E16" s="76"/>
      <c r="F16" s="76"/>
      <c r="G16" s="76"/>
      <c r="H16" s="76"/>
      <c r="I16" s="76"/>
      <c r="K16" s="195" t="s">
        <v>250</v>
      </c>
      <c r="L16" s="196"/>
      <c r="M16" s="73"/>
      <c r="N16" s="62"/>
      <c r="O16" s="73"/>
      <c r="P16" s="62"/>
      <c r="Q16" s="74"/>
      <c r="R16" s="75"/>
      <c r="S16" s="66"/>
    </row>
    <row r="17" spans="1:19" ht="15" customHeight="1">
      <c r="A17" s="60"/>
      <c r="B17" s="61"/>
      <c r="C17" s="88"/>
      <c r="D17" s="76"/>
      <c r="E17" s="76"/>
      <c r="F17" s="76"/>
      <c r="G17" s="76"/>
      <c r="H17" s="76"/>
      <c r="I17" s="76"/>
      <c r="K17" s="57"/>
      <c r="L17" s="9"/>
      <c r="M17" s="73"/>
      <c r="N17" s="62"/>
      <c r="O17" s="73"/>
      <c r="P17" s="62"/>
      <c r="Q17" s="74"/>
      <c r="R17" s="75"/>
      <c r="S17" s="66"/>
    </row>
    <row r="18" spans="2:19" ht="15" customHeight="1">
      <c r="B18" s="31" t="s">
        <v>2</v>
      </c>
      <c r="C18" s="88">
        <f>SUM(D18:E18,G18:I18)</f>
        <v>75</v>
      </c>
      <c r="D18" s="76">
        <v>32</v>
      </c>
      <c r="E18" s="76">
        <v>43</v>
      </c>
      <c r="F18" s="76">
        <v>42</v>
      </c>
      <c r="G18" s="76" t="s">
        <v>197</v>
      </c>
      <c r="H18" s="76" t="s">
        <v>197</v>
      </c>
      <c r="I18" s="76" t="s">
        <v>197</v>
      </c>
      <c r="L18" s="31" t="s">
        <v>2</v>
      </c>
      <c r="M18" s="73">
        <v>59</v>
      </c>
      <c r="N18" s="62">
        <v>0.09</v>
      </c>
      <c r="O18" s="73">
        <v>75</v>
      </c>
      <c r="P18" s="62">
        <v>0.11</v>
      </c>
      <c r="Q18" s="74">
        <f>O18-M18</f>
        <v>16</v>
      </c>
      <c r="R18" s="75">
        <v>127.1</v>
      </c>
      <c r="S18" s="66"/>
    </row>
    <row r="19" spans="2:19" ht="15" customHeight="1">
      <c r="B19" s="9" t="s">
        <v>3</v>
      </c>
      <c r="C19" s="88">
        <f>SUM(D19:E19,G19:I19)</f>
        <v>6625</v>
      </c>
      <c r="D19" s="76">
        <v>5395</v>
      </c>
      <c r="E19" s="76">
        <v>1226</v>
      </c>
      <c r="F19" s="76">
        <v>1220</v>
      </c>
      <c r="G19" s="76">
        <v>1</v>
      </c>
      <c r="H19" s="76">
        <v>1</v>
      </c>
      <c r="I19" s="76">
        <v>2</v>
      </c>
      <c r="J19" s="12"/>
      <c r="L19" s="9" t="s">
        <v>3</v>
      </c>
      <c r="M19" s="73">
        <v>6255</v>
      </c>
      <c r="N19" s="62">
        <v>9.63</v>
      </c>
      <c r="O19" s="35">
        <v>6625</v>
      </c>
      <c r="P19" s="62">
        <v>9.72</v>
      </c>
      <c r="Q19" s="74">
        <f>O19-M19</f>
        <v>370</v>
      </c>
      <c r="R19" s="75">
        <v>105.9</v>
      </c>
      <c r="S19" s="66"/>
    </row>
    <row r="20" spans="2:19" ht="15" customHeight="1">
      <c r="B20" s="9" t="s">
        <v>4</v>
      </c>
      <c r="C20" s="88">
        <f>SUM(D20:E20,G20:I20)</f>
        <v>15239</v>
      </c>
      <c r="D20" s="76">
        <v>12315</v>
      </c>
      <c r="E20" s="76">
        <v>2912</v>
      </c>
      <c r="F20" s="76">
        <v>2839</v>
      </c>
      <c r="G20" s="76">
        <v>11</v>
      </c>
      <c r="H20" s="76" t="s">
        <v>197</v>
      </c>
      <c r="I20" s="76">
        <v>1</v>
      </c>
      <c r="J20" s="8"/>
      <c r="L20" s="9" t="s">
        <v>4</v>
      </c>
      <c r="M20" s="73">
        <v>15104</v>
      </c>
      <c r="N20" s="62">
        <v>23.26</v>
      </c>
      <c r="O20" s="73">
        <v>15239</v>
      </c>
      <c r="P20" s="62">
        <v>22.36</v>
      </c>
      <c r="Q20" s="74">
        <f>O20-M20</f>
        <v>135</v>
      </c>
      <c r="R20" s="75">
        <v>100.9</v>
      </c>
      <c r="S20" s="66"/>
    </row>
    <row r="21" spans="2:19" ht="15" customHeight="1">
      <c r="B21" s="9" t="s">
        <v>182</v>
      </c>
      <c r="C21" s="88">
        <f>SUM(D21:E21,G21:I21)</f>
        <v>27541</v>
      </c>
      <c r="D21" s="76">
        <v>21821</v>
      </c>
      <c r="E21" s="76">
        <v>5671</v>
      </c>
      <c r="F21" s="76">
        <v>5483</v>
      </c>
      <c r="G21" s="76">
        <v>29</v>
      </c>
      <c r="H21" s="76">
        <v>12</v>
      </c>
      <c r="I21" s="76">
        <v>8</v>
      </c>
      <c r="J21" s="7"/>
      <c r="L21" s="9" t="s">
        <v>182</v>
      </c>
      <c r="M21" s="73">
        <v>26222</v>
      </c>
      <c r="N21" s="62">
        <v>40.39</v>
      </c>
      <c r="O21" s="35">
        <v>27541</v>
      </c>
      <c r="P21" s="62">
        <v>40.41</v>
      </c>
      <c r="Q21" s="74">
        <f>O21-M21</f>
        <v>1319</v>
      </c>
      <c r="R21" s="75">
        <v>105</v>
      </c>
      <c r="S21" s="66"/>
    </row>
    <row r="22" spans="2:19" ht="15" customHeight="1">
      <c r="B22" s="9" t="s">
        <v>213</v>
      </c>
      <c r="C22" s="88">
        <f>SUM(D22:E22,G22:I22)</f>
        <v>812</v>
      </c>
      <c r="D22" s="76">
        <v>169</v>
      </c>
      <c r="E22" s="76">
        <v>641</v>
      </c>
      <c r="F22" s="76">
        <v>458</v>
      </c>
      <c r="G22" s="76">
        <v>1</v>
      </c>
      <c r="H22" s="76" t="s">
        <v>197</v>
      </c>
      <c r="I22" s="76">
        <v>1</v>
      </c>
      <c r="J22" s="8"/>
      <c r="L22" s="9" t="s">
        <v>213</v>
      </c>
      <c r="M22" s="35">
        <v>776</v>
      </c>
      <c r="N22" s="62">
        <v>1.19</v>
      </c>
      <c r="O22" s="33">
        <v>812</v>
      </c>
      <c r="P22" s="62">
        <v>1.19</v>
      </c>
      <c r="Q22" s="74">
        <f>O22-M22</f>
        <v>36</v>
      </c>
      <c r="R22" s="75">
        <v>104.6</v>
      </c>
      <c r="S22" s="66"/>
    </row>
    <row r="23" spans="2:19" ht="15" customHeight="1">
      <c r="B23" s="9"/>
      <c r="C23" s="88"/>
      <c r="D23" s="76"/>
      <c r="E23" s="76"/>
      <c r="F23" s="76"/>
      <c r="G23" s="76"/>
      <c r="H23" s="76"/>
      <c r="I23" s="76"/>
      <c r="J23" s="8"/>
      <c r="L23" s="9"/>
      <c r="M23" s="33"/>
      <c r="N23" s="62"/>
      <c r="O23" s="33"/>
      <c r="P23" s="62"/>
      <c r="Q23" s="74"/>
      <c r="R23" s="75"/>
      <c r="S23" s="66"/>
    </row>
    <row r="24" spans="2:19" ht="15" customHeight="1">
      <c r="B24" s="9" t="s">
        <v>5</v>
      </c>
      <c r="C24" s="88">
        <f>SUM(D24:E24,G24:I24)</f>
        <v>1251</v>
      </c>
      <c r="D24" s="76">
        <v>957</v>
      </c>
      <c r="E24" s="76">
        <v>289</v>
      </c>
      <c r="F24" s="76">
        <v>275</v>
      </c>
      <c r="G24" s="76">
        <v>1</v>
      </c>
      <c r="H24" s="76">
        <v>4</v>
      </c>
      <c r="I24" s="76" t="s">
        <v>197</v>
      </c>
      <c r="J24" s="8"/>
      <c r="L24" s="9" t="s">
        <v>5</v>
      </c>
      <c r="M24" s="33">
        <v>1068</v>
      </c>
      <c r="N24" s="62">
        <v>1.65</v>
      </c>
      <c r="O24" s="33">
        <v>1251</v>
      </c>
      <c r="P24" s="62">
        <v>1.84</v>
      </c>
      <c r="Q24" s="74">
        <f>O24-M24</f>
        <v>183</v>
      </c>
      <c r="R24" s="75">
        <v>117.1</v>
      </c>
      <c r="S24" s="66"/>
    </row>
    <row r="25" spans="2:19" ht="15" customHeight="1">
      <c r="B25" s="9" t="s">
        <v>214</v>
      </c>
      <c r="C25" s="88">
        <f>SUM(D25:E25,G25:I25)</f>
        <v>1624</v>
      </c>
      <c r="D25" s="76">
        <v>675</v>
      </c>
      <c r="E25" s="76">
        <v>602</v>
      </c>
      <c r="F25" s="76">
        <v>582</v>
      </c>
      <c r="G25" s="76">
        <v>8</v>
      </c>
      <c r="H25" s="76">
        <v>7</v>
      </c>
      <c r="I25" s="76">
        <v>332</v>
      </c>
      <c r="J25" s="8"/>
      <c r="L25" s="9" t="s">
        <v>214</v>
      </c>
      <c r="M25" s="33">
        <v>1499</v>
      </c>
      <c r="N25" s="62">
        <v>2.31</v>
      </c>
      <c r="O25" s="33">
        <v>1624</v>
      </c>
      <c r="P25" s="62">
        <v>2.38</v>
      </c>
      <c r="Q25" s="74">
        <f>O25-M25</f>
        <v>125</v>
      </c>
      <c r="R25" s="75">
        <v>108.3</v>
      </c>
      <c r="S25" s="66"/>
    </row>
    <row r="26" spans="2:19" ht="15" customHeight="1">
      <c r="B26" s="61" t="s">
        <v>183</v>
      </c>
      <c r="C26" s="88">
        <f>SUM(D26:E26,G26:I26)</f>
        <v>163</v>
      </c>
      <c r="D26" s="76" t="s">
        <v>197</v>
      </c>
      <c r="E26" s="76">
        <v>89</v>
      </c>
      <c r="F26" s="76">
        <v>89</v>
      </c>
      <c r="G26" s="76">
        <v>6</v>
      </c>
      <c r="H26" s="76">
        <v>68</v>
      </c>
      <c r="I26" s="76" t="s">
        <v>197</v>
      </c>
      <c r="J26" s="8"/>
      <c r="L26" s="61" t="s">
        <v>183</v>
      </c>
      <c r="M26" s="33">
        <v>167</v>
      </c>
      <c r="N26" s="62">
        <v>0.26</v>
      </c>
      <c r="O26" s="33">
        <v>163</v>
      </c>
      <c r="P26" s="62">
        <v>0.24</v>
      </c>
      <c r="Q26" s="74">
        <f>O26-M26</f>
        <v>-4</v>
      </c>
      <c r="R26" s="75">
        <v>97.6</v>
      </c>
      <c r="S26" s="66"/>
    </row>
    <row r="27" spans="2:19" ht="15" customHeight="1">
      <c r="B27" s="9" t="s">
        <v>249</v>
      </c>
      <c r="C27" s="88">
        <f>SUM(D27:E27,G27:I27)</f>
        <v>14825</v>
      </c>
      <c r="D27" s="76">
        <v>9058</v>
      </c>
      <c r="E27" s="76">
        <v>4085</v>
      </c>
      <c r="F27" s="76">
        <v>1433</v>
      </c>
      <c r="G27" s="76">
        <v>303</v>
      </c>
      <c r="H27" s="76">
        <v>1300</v>
      </c>
      <c r="I27" s="76">
        <v>79</v>
      </c>
      <c r="J27" s="8"/>
      <c r="L27" s="9" t="s">
        <v>249</v>
      </c>
      <c r="M27" s="33">
        <v>13775</v>
      </c>
      <c r="N27" s="62">
        <v>21.22</v>
      </c>
      <c r="O27" s="33">
        <v>14825</v>
      </c>
      <c r="P27" s="62">
        <v>21.75</v>
      </c>
      <c r="Q27" s="74">
        <f>O27-M27</f>
        <v>1050</v>
      </c>
      <c r="R27" s="75">
        <v>107.6</v>
      </c>
      <c r="S27" s="66"/>
    </row>
    <row r="28" spans="1:19" ht="15" customHeight="1">
      <c r="A28" s="77"/>
      <c r="B28" s="58" t="s">
        <v>175</v>
      </c>
      <c r="C28" s="36">
        <f>SUM(D28:E28,G28:I28)</f>
        <v>572</v>
      </c>
      <c r="D28" s="78" t="s">
        <v>197</v>
      </c>
      <c r="E28" s="78" t="s">
        <v>197</v>
      </c>
      <c r="F28" s="78" t="s">
        <v>197</v>
      </c>
      <c r="G28" s="78" t="s">
        <v>197</v>
      </c>
      <c r="H28" s="78">
        <v>443</v>
      </c>
      <c r="I28" s="78">
        <v>129</v>
      </c>
      <c r="J28" s="8"/>
      <c r="K28" s="77"/>
      <c r="L28" s="58" t="s">
        <v>175</v>
      </c>
      <c r="M28" s="36">
        <v>549</v>
      </c>
      <c r="N28" s="63" t="s">
        <v>197</v>
      </c>
      <c r="O28" s="34">
        <v>572</v>
      </c>
      <c r="P28" s="63" t="s">
        <v>197</v>
      </c>
      <c r="Q28" s="79">
        <f>O28-M28</f>
        <v>23</v>
      </c>
      <c r="R28" s="80">
        <v>104.2</v>
      </c>
      <c r="S28" s="66"/>
    </row>
    <row r="29" spans="1:19" ht="15" customHeight="1">
      <c r="A29" s="4" t="s">
        <v>184</v>
      </c>
      <c r="F29" s="4"/>
      <c r="G29" s="6"/>
      <c r="H29" s="7"/>
      <c r="I29" s="8"/>
      <c r="J29" s="8"/>
      <c r="K29" s="4" t="s">
        <v>184</v>
      </c>
      <c r="M29" s="8"/>
      <c r="N29" s="8"/>
      <c r="O29" s="8"/>
      <c r="S29" s="66"/>
    </row>
    <row r="30" spans="6:19" ht="15" customHeight="1">
      <c r="F30" s="4"/>
      <c r="G30" s="6"/>
      <c r="H30" s="7"/>
      <c r="I30" s="8"/>
      <c r="J30" s="8"/>
      <c r="K30" s="4"/>
      <c r="M30" s="8"/>
      <c r="N30" s="8"/>
      <c r="O30" s="8"/>
      <c r="S30" s="66"/>
    </row>
    <row r="31" spans="6:19" ht="15" customHeight="1">
      <c r="F31" s="4"/>
      <c r="G31" s="6"/>
      <c r="H31" s="7"/>
      <c r="I31" s="8"/>
      <c r="J31" s="8"/>
      <c r="K31" s="4"/>
      <c r="M31" s="8"/>
      <c r="N31" s="8"/>
      <c r="O31" s="8"/>
      <c r="S31" s="66"/>
    </row>
    <row r="32" spans="6:19" ht="15" customHeight="1">
      <c r="F32" s="4"/>
      <c r="G32" s="6"/>
      <c r="H32" s="7"/>
      <c r="I32" s="8"/>
      <c r="J32" s="8"/>
      <c r="K32" s="4"/>
      <c r="M32" s="8"/>
      <c r="N32" s="8"/>
      <c r="O32" s="8"/>
      <c r="S32" s="66"/>
    </row>
    <row r="33" spans="1:19" ht="18.75" customHeight="1">
      <c r="A33" s="184" t="s">
        <v>221</v>
      </c>
      <c r="B33" s="184"/>
      <c r="C33" s="184"/>
      <c r="D33" s="184"/>
      <c r="E33" s="184"/>
      <c r="F33" s="184"/>
      <c r="G33" s="184"/>
      <c r="H33" s="184"/>
      <c r="I33" s="184"/>
      <c r="J33" s="4"/>
      <c r="K33" s="184" t="s">
        <v>216</v>
      </c>
      <c r="L33" s="184"/>
      <c r="M33" s="184"/>
      <c r="N33" s="184"/>
      <c r="O33" s="184"/>
      <c r="P33" s="184"/>
      <c r="Q33" s="184"/>
      <c r="R33" s="184"/>
      <c r="S33" s="66"/>
    </row>
    <row r="34" spans="2:19" ht="15" customHeight="1" thickBot="1">
      <c r="B34" s="67"/>
      <c r="C34" s="67"/>
      <c r="E34" s="5"/>
      <c r="F34" s="5"/>
      <c r="G34" s="5"/>
      <c r="H34" s="5"/>
      <c r="I34" s="91" t="s">
        <v>212</v>
      </c>
      <c r="J34" s="4"/>
      <c r="K34" s="66"/>
      <c r="L34" s="10"/>
      <c r="M34" s="10"/>
      <c r="N34" s="10"/>
      <c r="O34" s="10"/>
      <c r="P34" s="67"/>
      <c r="Q34" s="67"/>
      <c r="R34" s="67"/>
      <c r="S34" s="66"/>
    </row>
    <row r="35" spans="1:19" ht="15" customHeight="1">
      <c r="A35" s="189" t="s">
        <v>6</v>
      </c>
      <c r="B35" s="190"/>
      <c r="C35" s="211" t="s">
        <v>201</v>
      </c>
      <c r="D35" s="213" t="s">
        <v>206</v>
      </c>
      <c r="E35" s="214"/>
      <c r="F35" s="214"/>
      <c r="G35" s="215"/>
      <c r="H35" s="203" t="s">
        <v>204</v>
      </c>
      <c r="I35" s="186" t="s">
        <v>205</v>
      </c>
      <c r="J35" s="66"/>
      <c r="K35" s="189" t="s">
        <v>6</v>
      </c>
      <c r="L35" s="190"/>
      <c r="M35" s="185" t="s">
        <v>217</v>
      </c>
      <c r="N35" s="185"/>
      <c r="O35" s="185" t="s">
        <v>218</v>
      </c>
      <c r="P35" s="185"/>
      <c r="Q35" s="185" t="s">
        <v>219</v>
      </c>
      <c r="R35" s="210"/>
      <c r="S35" s="66"/>
    </row>
    <row r="36" spans="1:19" ht="15" customHeight="1">
      <c r="A36" s="191"/>
      <c r="B36" s="192"/>
      <c r="C36" s="212"/>
      <c r="D36" s="201" t="s">
        <v>202</v>
      </c>
      <c r="E36" s="206" t="s">
        <v>203</v>
      </c>
      <c r="F36" s="59"/>
      <c r="G36" s="208" t="s">
        <v>7</v>
      </c>
      <c r="H36" s="204"/>
      <c r="I36" s="187"/>
      <c r="J36" s="66"/>
      <c r="K36" s="191"/>
      <c r="L36" s="192"/>
      <c r="M36" s="212" t="s">
        <v>211</v>
      </c>
      <c r="N36" s="216" t="s">
        <v>210</v>
      </c>
      <c r="O36" s="212" t="s">
        <v>211</v>
      </c>
      <c r="P36" s="216" t="s">
        <v>210</v>
      </c>
      <c r="Q36" s="212" t="s">
        <v>211</v>
      </c>
      <c r="R36" s="218" t="s">
        <v>209</v>
      </c>
      <c r="S36" s="66"/>
    </row>
    <row r="37" spans="1:19" ht="15" customHeight="1">
      <c r="A37" s="193"/>
      <c r="B37" s="194"/>
      <c r="C37" s="212"/>
      <c r="D37" s="202"/>
      <c r="E37" s="207"/>
      <c r="F37" s="3" t="s">
        <v>0</v>
      </c>
      <c r="G37" s="209"/>
      <c r="H37" s="205"/>
      <c r="I37" s="188"/>
      <c r="J37" s="66"/>
      <c r="K37" s="193"/>
      <c r="L37" s="194"/>
      <c r="M37" s="212"/>
      <c r="N37" s="217"/>
      <c r="O37" s="212"/>
      <c r="P37" s="217"/>
      <c r="Q37" s="212"/>
      <c r="R37" s="219"/>
      <c r="S37" s="66"/>
    </row>
    <row r="38" spans="2:19" ht="15" customHeight="1">
      <c r="B38" s="68"/>
      <c r="C38" s="66"/>
      <c r="D38" s="66"/>
      <c r="F38" s="5"/>
      <c r="L38" s="68"/>
      <c r="M38" s="81" t="s">
        <v>27</v>
      </c>
      <c r="N38" s="66"/>
      <c r="O38" s="81" t="s">
        <v>27</v>
      </c>
      <c r="Q38" s="82" t="s">
        <v>27</v>
      </c>
      <c r="S38" s="66"/>
    </row>
    <row r="39" spans="1:19" ht="15" customHeight="1">
      <c r="A39" s="197" t="s">
        <v>1</v>
      </c>
      <c r="B39" s="198"/>
      <c r="C39" s="87">
        <f>SUM(C41,C43,C56)</f>
        <v>470230</v>
      </c>
      <c r="D39" s="87">
        <f>SUM(D41,D43)</f>
        <v>155085</v>
      </c>
      <c r="E39" s="87">
        <f>SUM(E41,E43)</f>
        <v>253337</v>
      </c>
      <c r="F39" s="87">
        <f>SUM(F41,F43)</f>
        <v>227115</v>
      </c>
      <c r="G39" s="87">
        <f>SUM(G41,G43)</f>
        <v>1341</v>
      </c>
      <c r="H39" s="87">
        <f>SUM(H41,H43,H56)</f>
        <v>34457</v>
      </c>
      <c r="I39" s="87">
        <f>SUM(I41,I43,I56)</f>
        <v>26010</v>
      </c>
      <c r="K39" s="197" t="s">
        <v>1</v>
      </c>
      <c r="L39" s="198"/>
      <c r="M39" s="92">
        <f>SUM(M41,M43,M56)</f>
        <v>452676</v>
      </c>
      <c r="N39" s="92" t="s">
        <v>198</v>
      </c>
      <c r="O39" s="92">
        <f>SUM(O41,O43,O56)</f>
        <v>470230</v>
      </c>
      <c r="P39" s="92" t="s">
        <v>198</v>
      </c>
      <c r="Q39" s="92">
        <f>SUM(Q41,Q43,Q56)</f>
        <v>17554</v>
      </c>
      <c r="R39" s="93">
        <v>103.9</v>
      </c>
      <c r="S39" s="66"/>
    </row>
    <row r="40" spans="1:19" ht="15" customHeight="1">
      <c r="A40" s="71"/>
      <c r="B40" s="72"/>
      <c r="C40" s="33"/>
      <c r="D40" s="33"/>
      <c r="E40" s="33"/>
      <c r="F40" s="33"/>
      <c r="G40" s="33"/>
      <c r="H40" s="33"/>
      <c r="I40" s="33"/>
      <c r="K40" s="71"/>
      <c r="L40" s="72"/>
      <c r="M40" s="73"/>
      <c r="N40" s="35"/>
      <c r="O40" s="73"/>
      <c r="P40" s="35"/>
      <c r="Q40" s="73"/>
      <c r="R40" s="70"/>
      <c r="S40" s="66"/>
    </row>
    <row r="41" spans="1:19" ht="15" customHeight="1">
      <c r="A41" s="199" t="s">
        <v>172</v>
      </c>
      <c r="B41" s="200"/>
      <c r="C41" s="88">
        <f>SUM(D41:E41,G41:I41)</f>
        <v>2344</v>
      </c>
      <c r="D41" s="33">
        <v>24</v>
      </c>
      <c r="E41" s="33">
        <v>2074</v>
      </c>
      <c r="F41" s="33">
        <v>1181</v>
      </c>
      <c r="G41" s="33">
        <v>60</v>
      </c>
      <c r="H41" s="33">
        <v>103</v>
      </c>
      <c r="I41" s="33">
        <v>83</v>
      </c>
      <c r="K41" s="199" t="s">
        <v>172</v>
      </c>
      <c r="L41" s="200"/>
      <c r="M41" s="73">
        <v>1885</v>
      </c>
      <c r="N41" s="35" t="s">
        <v>198</v>
      </c>
      <c r="O41" s="73">
        <v>2344</v>
      </c>
      <c r="P41" s="35" t="s">
        <v>198</v>
      </c>
      <c r="Q41" s="74">
        <f>O41-M41</f>
        <v>459</v>
      </c>
      <c r="R41" s="75">
        <v>124.4</v>
      </c>
      <c r="S41" s="66"/>
    </row>
    <row r="42" spans="1:19" ht="15" customHeight="1">
      <c r="A42" s="71"/>
      <c r="B42" s="9"/>
      <c r="C42" s="88"/>
      <c r="D42" s="33"/>
      <c r="E42" s="33"/>
      <c r="F42" s="33"/>
      <c r="G42" s="33"/>
      <c r="H42" s="33"/>
      <c r="I42" s="33"/>
      <c r="K42" s="71"/>
      <c r="L42" s="9"/>
      <c r="M42" s="73"/>
      <c r="N42" s="83"/>
      <c r="O42" s="73"/>
      <c r="P42" s="83"/>
      <c r="Q42" s="74"/>
      <c r="R42" s="75"/>
      <c r="S42" s="66"/>
    </row>
    <row r="43" spans="1:18" ht="15" customHeight="1">
      <c r="A43" s="199" t="s">
        <v>173</v>
      </c>
      <c r="B43" s="200"/>
      <c r="C43" s="88">
        <f>SUM(C46:C50,C52:C55)</f>
        <v>450107</v>
      </c>
      <c r="D43" s="76">
        <f>SUM(D46:D50,D52:D56)</f>
        <v>155061</v>
      </c>
      <c r="E43" s="76">
        <f>SUM(E46:E50,E52:E56)</f>
        <v>251263</v>
      </c>
      <c r="F43" s="76">
        <f>SUM(F46:F50,F52:F56)</f>
        <v>225934</v>
      </c>
      <c r="G43" s="76">
        <f>SUM(G46:G50,G52:G56)</f>
        <v>1281</v>
      </c>
      <c r="H43" s="76">
        <f>SUM(H46:H50,H52:H55)</f>
        <v>22536</v>
      </c>
      <c r="I43" s="76">
        <f>SUM(I46:I50,I52:I55)</f>
        <v>19966</v>
      </c>
      <c r="K43" s="199" t="s">
        <v>173</v>
      </c>
      <c r="L43" s="200"/>
      <c r="M43" s="73">
        <f>SUM(M46:M50,M52:M55)</f>
        <v>434497</v>
      </c>
      <c r="N43" s="83">
        <f>SUM(N46:N50,N52:N56)</f>
        <v>99.99999999999997</v>
      </c>
      <c r="O43" s="73">
        <f>SUM(O46:O50,O52:O55)</f>
        <v>450107</v>
      </c>
      <c r="P43" s="83">
        <v>100</v>
      </c>
      <c r="Q43" s="74">
        <f>SUM(Q46:Q50,Q52:Q55)</f>
        <v>15610</v>
      </c>
      <c r="R43" s="75">
        <v>103.6</v>
      </c>
    </row>
    <row r="44" spans="1:19" ht="15" customHeight="1">
      <c r="A44" s="195" t="s">
        <v>250</v>
      </c>
      <c r="B44" s="196"/>
      <c r="C44" s="88"/>
      <c r="D44" s="76"/>
      <c r="E44" s="76"/>
      <c r="F44" s="76"/>
      <c r="G44" s="76"/>
      <c r="H44" s="76"/>
      <c r="I44" s="76"/>
      <c r="K44" s="195" t="s">
        <v>250</v>
      </c>
      <c r="L44" s="196"/>
      <c r="M44" s="73"/>
      <c r="N44" s="62"/>
      <c r="O44" s="73"/>
      <c r="P44" s="62"/>
      <c r="Q44" s="74"/>
      <c r="R44" s="75"/>
      <c r="S44" s="66"/>
    </row>
    <row r="45" spans="1:19" ht="15" customHeight="1">
      <c r="A45" s="60"/>
      <c r="B45" s="61"/>
      <c r="C45" s="88"/>
      <c r="D45" s="76"/>
      <c r="E45" s="76"/>
      <c r="F45" s="76"/>
      <c r="G45" s="76"/>
      <c r="H45" s="76"/>
      <c r="I45" s="76"/>
      <c r="K45" s="57"/>
      <c r="L45" s="9"/>
      <c r="M45" s="73"/>
      <c r="N45" s="62"/>
      <c r="O45" s="73"/>
      <c r="P45" s="62"/>
      <c r="Q45" s="74"/>
      <c r="R45" s="75"/>
      <c r="S45" s="66"/>
    </row>
    <row r="46" spans="2:18" ht="15" customHeight="1">
      <c r="B46" s="31" t="s">
        <v>2</v>
      </c>
      <c r="C46" s="88">
        <f>SUM(D46:E46,G46:I46)</f>
        <v>762</v>
      </c>
      <c r="D46" s="76">
        <v>136</v>
      </c>
      <c r="E46" s="76">
        <v>626</v>
      </c>
      <c r="F46" s="76">
        <v>625</v>
      </c>
      <c r="G46" s="76" t="s">
        <v>197</v>
      </c>
      <c r="H46" s="76" t="s">
        <v>197</v>
      </c>
      <c r="I46" s="76" t="s">
        <v>197</v>
      </c>
      <c r="L46" s="31" t="s">
        <v>2</v>
      </c>
      <c r="M46" s="73">
        <v>595</v>
      </c>
      <c r="N46" s="83">
        <v>0.14</v>
      </c>
      <c r="O46" s="73">
        <v>762</v>
      </c>
      <c r="P46" s="83">
        <v>0.17</v>
      </c>
      <c r="Q46" s="74">
        <f>O46-M46</f>
        <v>167</v>
      </c>
      <c r="R46" s="75">
        <v>128.1</v>
      </c>
    </row>
    <row r="47" spans="2:18" ht="15" customHeight="1">
      <c r="B47" s="9" t="s">
        <v>3</v>
      </c>
      <c r="C47" s="88">
        <f>SUM(D47:E47,G47:I47)</f>
        <v>44955</v>
      </c>
      <c r="D47" s="76">
        <v>19150</v>
      </c>
      <c r="E47" s="76">
        <v>25684</v>
      </c>
      <c r="F47" s="76">
        <v>25606</v>
      </c>
      <c r="G47" s="76">
        <v>18</v>
      </c>
      <c r="H47" s="76">
        <v>24</v>
      </c>
      <c r="I47" s="76">
        <v>79</v>
      </c>
      <c r="L47" s="9" t="s">
        <v>3</v>
      </c>
      <c r="M47" s="73">
        <v>41643</v>
      </c>
      <c r="N47" s="83">
        <v>9.58</v>
      </c>
      <c r="O47" s="73">
        <v>44955</v>
      </c>
      <c r="P47" s="83">
        <v>9.99</v>
      </c>
      <c r="Q47" s="74">
        <f>O47-M47</f>
        <v>3312</v>
      </c>
      <c r="R47" s="75">
        <v>108</v>
      </c>
    </row>
    <row r="48" spans="2:18" ht="15" customHeight="1">
      <c r="B48" s="9" t="s">
        <v>4</v>
      </c>
      <c r="C48" s="88">
        <f>SUM(D48:E48,G48:I48)</f>
        <v>136027</v>
      </c>
      <c r="D48" s="76">
        <v>46448</v>
      </c>
      <c r="E48" s="76">
        <v>88938</v>
      </c>
      <c r="F48" s="76">
        <v>87299</v>
      </c>
      <c r="G48" s="76">
        <v>95</v>
      </c>
      <c r="H48" s="76" t="s">
        <v>197</v>
      </c>
      <c r="I48" s="76">
        <v>546</v>
      </c>
      <c r="L48" s="9" t="s">
        <v>4</v>
      </c>
      <c r="M48" s="73">
        <v>149733</v>
      </c>
      <c r="N48" s="83">
        <v>34.46</v>
      </c>
      <c r="O48" s="73">
        <v>136027</v>
      </c>
      <c r="P48" s="83">
        <v>30.22</v>
      </c>
      <c r="Q48" s="74">
        <f>O48-M48</f>
        <v>-13706</v>
      </c>
      <c r="R48" s="75">
        <v>90.9</v>
      </c>
    </row>
    <row r="49" spans="2:18" ht="15" customHeight="1">
      <c r="B49" s="9" t="s">
        <v>182</v>
      </c>
      <c r="C49" s="88">
        <f>SUM(D49:E49,G49:I49)</f>
        <v>119404</v>
      </c>
      <c r="D49" s="76">
        <v>58194</v>
      </c>
      <c r="E49" s="76">
        <v>60697</v>
      </c>
      <c r="F49" s="76">
        <v>59298</v>
      </c>
      <c r="G49" s="76">
        <v>125</v>
      </c>
      <c r="H49" s="76">
        <v>93</v>
      </c>
      <c r="I49" s="76">
        <v>295</v>
      </c>
      <c r="L49" s="9" t="s">
        <v>182</v>
      </c>
      <c r="M49" s="73">
        <v>109969</v>
      </c>
      <c r="N49" s="83">
        <v>25.31</v>
      </c>
      <c r="O49" s="73">
        <v>119404</v>
      </c>
      <c r="P49" s="83">
        <v>26.53</v>
      </c>
      <c r="Q49" s="74">
        <f>O49-M49</f>
        <v>9435</v>
      </c>
      <c r="R49" s="75">
        <v>108.6</v>
      </c>
    </row>
    <row r="50" spans="2:18" ht="15" customHeight="1">
      <c r="B50" s="9" t="s">
        <v>213</v>
      </c>
      <c r="C50" s="88">
        <f>SUM(D50:E50,G50:I50)</f>
        <v>15323</v>
      </c>
      <c r="D50" s="76">
        <v>350</v>
      </c>
      <c r="E50" s="76">
        <v>14533</v>
      </c>
      <c r="F50" s="76">
        <v>11176</v>
      </c>
      <c r="G50" s="76">
        <v>2</v>
      </c>
      <c r="H50" s="76" t="s">
        <v>197</v>
      </c>
      <c r="I50" s="76">
        <v>438</v>
      </c>
      <c r="L50" s="9" t="s">
        <v>213</v>
      </c>
      <c r="M50" s="73">
        <v>13848</v>
      </c>
      <c r="N50" s="83">
        <v>3.19</v>
      </c>
      <c r="O50" s="73">
        <v>15323</v>
      </c>
      <c r="P50" s="83">
        <v>3.4</v>
      </c>
      <c r="Q50" s="74">
        <f>O50-M50</f>
        <v>1475</v>
      </c>
      <c r="R50" s="75">
        <v>110.7</v>
      </c>
    </row>
    <row r="51" spans="2:18" ht="15" customHeight="1">
      <c r="B51" s="9"/>
      <c r="C51" s="88"/>
      <c r="D51" s="76"/>
      <c r="E51" s="76"/>
      <c r="F51" s="76"/>
      <c r="G51" s="76"/>
      <c r="H51" s="76"/>
      <c r="I51" s="76"/>
      <c r="L51" s="9"/>
      <c r="M51" s="73"/>
      <c r="N51" s="83"/>
      <c r="O51" s="73"/>
      <c r="P51" s="83"/>
      <c r="Q51" s="74"/>
      <c r="R51" s="75"/>
    </row>
    <row r="52" spans="2:18" ht="15" customHeight="1">
      <c r="B52" s="9" t="s">
        <v>5</v>
      </c>
      <c r="C52" s="88">
        <f>SUM(D52:E52,G52:I52)</f>
        <v>3027</v>
      </c>
      <c r="D52" s="76">
        <v>1232</v>
      </c>
      <c r="E52" s="76">
        <v>1782</v>
      </c>
      <c r="F52" s="76">
        <v>1622</v>
      </c>
      <c r="G52" s="76">
        <v>1</v>
      </c>
      <c r="H52" s="76">
        <v>12</v>
      </c>
      <c r="I52" s="76" t="s">
        <v>197</v>
      </c>
      <c r="L52" s="9" t="s">
        <v>5</v>
      </c>
      <c r="M52" s="73">
        <v>2108</v>
      </c>
      <c r="N52" s="83">
        <v>0.49</v>
      </c>
      <c r="O52" s="73">
        <v>3027</v>
      </c>
      <c r="P52" s="83">
        <v>0.67</v>
      </c>
      <c r="Q52" s="74">
        <f>O52-M52</f>
        <v>919</v>
      </c>
      <c r="R52" s="75">
        <v>143.6</v>
      </c>
    </row>
    <row r="53" spans="2:18" ht="15" customHeight="1">
      <c r="B53" s="9" t="s">
        <v>214</v>
      </c>
      <c r="C53" s="88">
        <f>SUM(D53:E53,G53:I53)</f>
        <v>30422</v>
      </c>
      <c r="D53" s="76">
        <v>1690</v>
      </c>
      <c r="E53" s="76">
        <v>14934</v>
      </c>
      <c r="F53" s="76">
        <v>14862</v>
      </c>
      <c r="G53" s="76">
        <v>21</v>
      </c>
      <c r="H53" s="76">
        <v>23</v>
      </c>
      <c r="I53" s="76">
        <v>13754</v>
      </c>
      <c r="L53" s="9" t="s">
        <v>214</v>
      </c>
      <c r="M53" s="84">
        <v>29758</v>
      </c>
      <c r="N53" s="83">
        <v>6.85</v>
      </c>
      <c r="O53" s="76">
        <v>30422</v>
      </c>
      <c r="P53" s="83">
        <v>6.76</v>
      </c>
      <c r="Q53" s="74">
        <f>O53-M53</f>
        <v>664</v>
      </c>
      <c r="R53" s="75">
        <v>102.2</v>
      </c>
    </row>
    <row r="54" spans="2:18" ht="15" customHeight="1">
      <c r="B54" s="61" t="s">
        <v>183</v>
      </c>
      <c r="C54" s="88">
        <f>SUM(D54:E54,G54:I54)</f>
        <v>2874</v>
      </c>
      <c r="D54" s="76" t="s">
        <v>197</v>
      </c>
      <c r="E54" s="76">
        <v>1633</v>
      </c>
      <c r="F54" s="76">
        <v>1633</v>
      </c>
      <c r="G54" s="76">
        <v>8</v>
      </c>
      <c r="H54" s="76">
        <v>1233</v>
      </c>
      <c r="I54" s="76" t="s">
        <v>197</v>
      </c>
      <c r="L54" s="61" t="s">
        <v>183</v>
      </c>
      <c r="M54" s="73">
        <v>2499</v>
      </c>
      <c r="N54" s="83">
        <v>0.57</v>
      </c>
      <c r="O54" s="73">
        <v>2874</v>
      </c>
      <c r="P54" s="83">
        <v>0.64</v>
      </c>
      <c r="Q54" s="74">
        <f>O54-M54</f>
        <v>375</v>
      </c>
      <c r="R54" s="75">
        <v>115</v>
      </c>
    </row>
    <row r="55" spans="2:18" ht="15" customHeight="1">
      <c r="B55" s="9" t="s">
        <v>249</v>
      </c>
      <c r="C55" s="88">
        <f>SUM(D55:E55,G55:I55)</f>
        <v>97313</v>
      </c>
      <c r="D55" s="76">
        <v>27861</v>
      </c>
      <c r="E55" s="76">
        <v>42436</v>
      </c>
      <c r="F55" s="76">
        <v>23813</v>
      </c>
      <c r="G55" s="76">
        <v>1011</v>
      </c>
      <c r="H55" s="76">
        <v>21151</v>
      </c>
      <c r="I55" s="76">
        <v>4854</v>
      </c>
      <c r="L55" s="9" t="s">
        <v>249</v>
      </c>
      <c r="M55" s="84">
        <v>84344</v>
      </c>
      <c r="N55" s="83">
        <v>19.41</v>
      </c>
      <c r="O55" s="76">
        <v>97313</v>
      </c>
      <c r="P55" s="83">
        <v>21.62</v>
      </c>
      <c r="Q55" s="74">
        <f>O55-M55</f>
        <v>12969</v>
      </c>
      <c r="R55" s="75">
        <v>115.4</v>
      </c>
    </row>
    <row r="56" spans="1:18" ht="15" customHeight="1">
      <c r="A56" s="77"/>
      <c r="B56" s="58" t="s">
        <v>175</v>
      </c>
      <c r="C56" s="36">
        <f>SUM(D56:E56,G56:I56)</f>
        <v>17779</v>
      </c>
      <c r="D56" s="78" t="s">
        <v>197</v>
      </c>
      <c r="E56" s="78" t="s">
        <v>197</v>
      </c>
      <c r="F56" s="78" t="s">
        <v>197</v>
      </c>
      <c r="G56" s="78" t="s">
        <v>197</v>
      </c>
      <c r="H56" s="78">
        <v>11818</v>
      </c>
      <c r="I56" s="78">
        <v>5961</v>
      </c>
      <c r="K56" s="77"/>
      <c r="L56" s="58" t="s">
        <v>175</v>
      </c>
      <c r="M56" s="85">
        <v>16294</v>
      </c>
      <c r="N56" s="86" t="s">
        <v>197</v>
      </c>
      <c r="O56" s="78">
        <v>17779</v>
      </c>
      <c r="P56" s="86" t="s">
        <v>197</v>
      </c>
      <c r="Q56" s="79">
        <f>O56-M56</f>
        <v>1485</v>
      </c>
      <c r="R56" s="80">
        <v>109.1</v>
      </c>
    </row>
    <row r="57" spans="1:11" ht="15" customHeight="1">
      <c r="A57" s="4" t="s">
        <v>184</v>
      </c>
      <c r="F57" s="4"/>
      <c r="G57" s="6"/>
      <c r="H57" s="7"/>
      <c r="I57" s="8"/>
      <c r="K57" s="4" t="s">
        <v>184</v>
      </c>
    </row>
  </sheetData>
  <sheetProtection/>
  <mergeCells count="57">
    <mergeCell ref="Q36:Q37"/>
    <mergeCell ref="R36:R37"/>
    <mergeCell ref="P36:P37"/>
    <mergeCell ref="K39:L39"/>
    <mergeCell ref="K41:L41"/>
    <mergeCell ref="K43:L43"/>
    <mergeCell ref="M36:M37"/>
    <mergeCell ref="N36:N37"/>
    <mergeCell ref="O36:O37"/>
    <mergeCell ref="E36:E37"/>
    <mergeCell ref="G36:G37"/>
    <mergeCell ref="C35:C37"/>
    <mergeCell ref="D35:G35"/>
    <mergeCell ref="Q35:R35"/>
    <mergeCell ref="O8:O9"/>
    <mergeCell ref="K7:L9"/>
    <mergeCell ref="Q8:Q9"/>
    <mergeCell ref="R8:R9"/>
    <mergeCell ref="M8:M9"/>
    <mergeCell ref="K11:L11"/>
    <mergeCell ref="K13:L13"/>
    <mergeCell ref="K15:L15"/>
    <mergeCell ref="P8:P9"/>
    <mergeCell ref="N8:N9"/>
    <mergeCell ref="A11:B11"/>
    <mergeCell ref="A13:B13"/>
    <mergeCell ref="A15:B15"/>
    <mergeCell ref="A44:B44"/>
    <mergeCell ref="K44:L44"/>
    <mergeCell ref="A43:B43"/>
    <mergeCell ref="Q7:R7"/>
    <mergeCell ref="A7:B9"/>
    <mergeCell ref="M7:N7"/>
    <mergeCell ref="O7:P7"/>
    <mergeCell ref="I7:I9"/>
    <mergeCell ref="C7:C9"/>
    <mergeCell ref="D7:G7"/>
    <mergeCell ref="A39:B39"/>
    <mergeCell ref="A41:B41"/>
    <mergeCell ref="D36:D37"/>
    <mergeCell ref="H7:H9"/>
    <mergeCell ref="D8:D9"/>
    <mergeCell ref="E8:E9"/>
    <mergeCell ref="G8:G9"/>
    <mergeCell ref="A16:B16"/>
    <mergeCell ref="A35:B37"/>
    <mergeCell ref="H35:H37"/>
    <mergeCell ref="A3:I3"/>
    <mergeCell ref="A5:I5"/>
    <mergeCell ref="A33:I33"/>
    <mergeCell ref="K5:R5"/>
    <mergeCell ref="K33:R33"/>
    <mergeCell ref="M35:N35"/>
    <mergeCell ref="O35:P35"/>
    <mergeCell ref="I35:I37"/>
    <mergeCell ref="K35:L37"/>
    <mergeCell ref="K16:L16"/>
  </mergeCells>
  <printOptions horizontalCentered="1"/>
  <pageMargins left="0.3937007874015748" right="0.3937007874015748" top="0.5905511811023623" bottom="0.3937007874015748" header="0" footer="0"/>
  <pageSetup horizontalDpi="600" verticalDpi="600" orientation="landscape" paperSize="8" scale="95" r:id="rId1"/>
</worksheet>
</file>

<file path=xl/worksheets/sheet10.xml><?xml version="1.0" encoding="utf-8"?>
<worksheet xmlns="http://schemas.openxmlformats.org/spreadsheetml/2006/main" xmlns:r="http://schemas.openxmlformats.org/officeDocument/2006/relationships">
  <dimension ref="A1:AJ72"/>
  <sheetViews>
    <sheetView tabSelected="1" zoomScaleSheetLayoutView="75" zoomScalePageLayoutView="0" workbookViewId="0" topLeftCell="A1">
      <selection activeCell="A1" sqref="A1"/>
    </sheetView>
  </sheetViews>
  <sheetFormatPr defaultColWidth="9.00390625" defaultRowHeight="15.75" customHeight="1"/>
  <cols>
    <col min="1" max="1" width="4.875" style="380" customWidth="1"/>
    <col min="2" max="2" width="24.00390625" style="380" customWidth="1"/>
    <col min="3" max="4" width="15.875" style="380" customWidth="1"/>
    <col min="5" max="5" width="13.625" style="380" customWidth="1"/>
    <col min="6" max="6" width="15.875" style="380" customWidth="1"/>
    <col min="7" max="8" width="13.625" style="380" customWidth="1"/>
    <col min="9" max="9" width="12.375" style="380" customWidth="1"/>
    <col min="10" max="11" width="6.625" style="380" customWidth="1"/>
    <col min="12" max="17" width="13.625" style="380" customWidth="1"/>
    <col min="18" max="18" width="13.125" style="380" customWidth="1"/>
    <col min="19" max="19" width="15.125" style="380" customWidth="1"/>
    <col min="20" max="20" width="10.75390625" style="380" customWidth="1"/>
    <col min="21" max="16384" width="9.00390625" style="380" customWidth="1"/>
  </cols>
  <sheetData>
    <row r="1" spans="1:19" ht="15.75" customHeight="1">
      <c r="A1" s="30" t="s">
        <v>361</v>
      </c>
      <c r="S1" s="17" t="s">
        <v>362</v>
      </c>
    </row>
    <row r="2" ht="15.75" customHeight="1">
      <c r="K2" s="381"/>
    </row>
    <row r="3" spans="1:21" ht="15.75" customHeight="1">
      <c r="A3" s="382" t="s">
        <v>384</v>
      </c>
      <c r="B3" s="382"/>
      <c r="C3" s="382"/>
      <c r="D3" s="382"/>
      <c r="E3" s="382"/>
      <c r="F3" s="382"/>
      <c r="G3" s="382"/>
      <c r="H3" s="382"/>
      <c r="I3" s="382"/>
      <c r="J3" s="382"/>
      <c r="K3" s="382"/>
      <c r="L3" s="382"/>
      <c r="M3" s="382"/>
      <c r="N3" s="382"/>
      <c r="O3" s="382"/>
      <c r="P3" s="382"/>
      <c r="Q3" s="382"/>
      <c r="R3" s="382"/>
      <c r="S3" s="382"/>
      <c r="T3" s="65"/>
      <c r="U3" s="383"/>
    </row>
    <row r="4" spans="1:20" ht="15.75" customHeight="1" thickBot="1">
      <c r="A4" s="384"/>
      <c r="B4" s="384"/>
      <c r="C4" s="384"/>
      <c r="D4" s="384"/>
      <c r="E4" s="384"/>
      <c r="F4" s="384"/>
      <c r="G4" s="384"/>
      <c r="H4" s="384"/>
      <c r="I4" s="384"/>
      <c r="J4" s="384"/>
      <c r="K4" s="384"/>
      <c r="L4" s="384"/>
      <c r="M4" s="384"/>
      <c r="N4" s="384"/>
      <c r="O4" s="384"/>
      <c r="P4" s="384"/>
      <c r="Q4" s="384"/>
      <c r="R4" s="384"/>
      <c r="S4" s="385" t="s">
        <v>191</v>
      </c>
      <c r="T4" s="383"/>
    </row>
    <row r="5" spans="1:20" ht="15.75" customHeight="1">
      <c r="A5" s="386" t="s">
        <v>168</v>
      </c>
      <c r="B5" s="387"/>
      <c r="C5" s="441" t="s">
        <v>137</v>
      </c>
      <c r="D5" s="441" t="s">
        <v>143</v>
      </c>
      <c r="E5" s="443" t="s">
        <v>386</v>
      </c>
      <c r="F5" s="388" t="s">
        <v>363</v>
      </c>
      <c r="G5" s="443" t="s">
        <v>387</v>
      </c>
      <c r="H5" s="389" t="s">
        <v>169</v>
      </c>
      <c r="I5" s="441" t="s">
        <v>138</v>
      </c>
      <c r="J5" s="390" t="s">
        <v>139</v>
      </c>
      <c r="K5" s="387"/>
      <c r="L5" s="391" t="s">
        <v>140</v>
      </c>
      <c r="M5" s="392"/>
      <c r="N5" s="441" t="s">
        <v>161</v>
      </c>
      <c r="O5" s="441" t="s">
        <v>141</v>
      </c>
      <c r="P5" s="441" t="s">
        <v>142</v>
      </c>
      <c r="Q5" s="441" t="s">
        <v>160</v>
      </c>
      <c r="R5" s="443" t="s">
        <v>383</v>
      </c>
      <c r="S5" s="453" t="s">
        <v>385</v>
      </c>
      <c r="T5" s="383"/>
    </row>
    <row r="6" spans="1:20" ht="15.75" customHeight="1">
      <c r="A6" s="394"/>
      <c r="B6" s="388"/>
      <c r="C6" s="460"/>
      <c r="D6" s="460"/>
      <c r="E6" s="461"/>
      <c r="F6" s="388"/>
      <c r="G6" s="461"/>
      <c r="H6" s="395"/>
      <c r="I6" s="460"/>
      <c r="J6" s="391"/>
      <c r="K6" s="388"/>
      <c r="L6" s="391"/>
      <c r="M6" s="462" t="s">
        <v>382</v>
      </c>
      <c r="N6" s="460"/>
      <c r="O6" s="460"/>
      <c r="P6" s="460"/>
      <c r="Q6" s="460"/>
      <c r="R6" s="461"/>
      <c r="S6" s="463"/>
      <c r="T6" s="383"/>
    </row>
    <row r="7" spans="1:20" ht="15.75" customHeight="1">
      <c r="A7" s="396"/>
      <c r="B7" s="397"/>
      <c r="C7" s="442"/>
      <c r="D7" s="442"/>
      <c r="E7" s="444"/>
      <c r="F7" s="397"/>
      <c r="G7" s="444"/>
      <c r="H7" s="395"/>
      <c r="I7" s="442"/>
      <c r="J7" s="393"/>
      <c r="K7" s="397"/>
      <c r="L7" s="393"/>
      <c r="M7" s="444"/>
      <c r="N7" s="442"/>
      <c r="O7" s="442"/>
      <c r="P7" s="442"/>
      <c r="Q7" s="442"/>
      <c r="R7" s="444"/>
      <c r="S7" s="454"/>
      <c r="T7" s="383"/>
    </row>
    <row r="8" spans="1:20" s="18" customFormat="1" ht="15.75" customHeight="1">
      <c r="A8" s="398" t="s">
        <v>351</v>
      </c>
      <c r="B8" s="161" t="s">
        <v>116</v>
      </c>
      <c r="C8" s="451">
        <f aca="true" t="shared" si="0" ref="C8:K8">SUM(C10:C17)</f>
        <v>4194759207</v>
      </c>
      <c r="D8" s="451">
        <f t="shared" si="0"/>
        <v>3418359602</v>
      </c>
      <c r="E8" s="451">
        <f t="shared" si="0"/>
        <v>223669212</v>
      </c>
      <c r="F8" s="451">
        <f t="shared" si="0"/>
        <v>3436720245</v>
      </c>
      <c r="G8" s="451">
        <f t="shared" si="0"/>
        <v>242029855</v>
      </c>
      <c r="H8" s="451">
        <f t="shared" si="0"/>
        <v>699490116</v>
      </c>
      <c r="I8" s="451">
        <f t="shared" si="0"/>
        <v>76909489</v>
      </c>
      <c r="J8" s="321">
        <f t="shared" si="0"/>
        <v>80241373</v>
      </c>
      <c r="K8" s="321">
        <f t="shared" si="0"/>
        <v>0</v>
      </c>
      <c r="L8" s="451">
        <f aca="true" t="shared" si="1" ref="L8:Q8">SUM(L10:L17)</f>
        <v>123821507</v>
      </c>
      <c r="M8" s="451">
        <f t="shared" si="1"/>
        <v>95853265</v>
      </c>
      <c r="N8" s="451">
        <f t="shared" si="1"/>
        <v>33329355</v>
      </c>
      <c r="O8" s="451">
        <f>SUM(O10:O17)</f>
        <v>23862163</v>
      </c>
      <c r="P8" s="451">
        <f>SUM(P10:P17)</f>
        <v>21339676</v>
      </c>
      <c r="Q8" s="451">
        <f t="shared" si="1"/>
        <v>35851842</v>
      </c>
      <c r="R8" s="451">
        <f>SUM(R10:R17)</f>
        <v>26026828</v>
      </c>
      <c r="S8" s="451">
        <f>SUM(S10:S17)</f>
        <v>9825014</v>
      </c>
      <c r="T8" s="23"/>
    </row>
    <row r="9" spans="1:20" s="18" customFormat="1" ht="15.75" customHeight="1">
      <c r="A9" s="398"/>
      <c r="B9" s="399"/>
      <c r="C9" s="12"/>
      <c r="D9" s="12"/>
      <c r="E9" s="12"/>
      <c r="F9" s="12"/>
      <c r="G9" s="12"/>
      <c r="H9" s="12"/>
      <c r="I9" s="12"/>
      <c r="J9" s="320"/>
      <c r="K9" s="320"/>
      <c r="L9" s="12"/>
      <c r="M9" s="12"/>
      <c r="N9" s="12"/>
      <c r="O9" s="12"/>
      <c r="P9" s="12"/>
      <c r="Q9" s="12"/>
      <c r="R9" s="12"/>
      <c r="S9" s="12"/>
      <c r="T9" s="23"/>
    </row>
    <row r="10" spans="1:20" s="18" customFormat="1" ht="15.75" customHeight="1">
      <c r="A10" s="398"/>
      <c r="B10" s="28" t="s">
        <v>185</v>
      </c>
      <c r="C10" s="18">
        <v>30070542</v>
      </c>
      <c r="D10" s="23">
        <v>23097154</v>
      </c>
      <c r="E10" s="23">
        <v>446591</v>
      </c>
      <c r="F10" s="23">
        <v>23625120</v>
      </c>
      <c r="G10" s="23">
        <v>974557</v>
      </c>
      <c r="H10" s="23">
        <v>7234203</v>
      </c>
      <c r="I10" s="464">
        <v>-260815</v>
      </c>
      <c r="J10" s="320">
        <v>5849262</v>
      </c>
      <c r="K10" s="320"/>
      <c r="L10" s="23">
        <v>4539154</v>
      </c>
      <c r="M10" s="23">
        <v>1807317</v>
      </c>
      <c r="N10" s="23">
        <v>1049293</v>
      </c>
      <c r="O10" s="23">
        <v>260385</v>
      </c>
      <c r="P10" s="23">
        <v>253087</v>
      </c>
      <c r="Q10" s="23">
        <v>1056591</v>
      </c>
      <c r="R10" s="23">
        <v>77631</v>
      </c>
      <c r="S10" s="23">
        <v>978960</v>
      </c>
      <c r="T10" s="23"/>
    </row>
    <row r="11" spans="1:20" s="18" customFormat="1" ht="15.75" customHeight="1">
      <c r="A11" s="398"/>
      <c r="B11" s="28" t="s">
        <v>117</v>
      </c>
      <c r="C11" s="18">
        <v>19171807</v>
      </c>
      <c r="D11" s="23">
        <v>12339941</v>
      </c>
      <c r="E11" s="23">
        <v>257681</v>
      </c>
      <c r="F11" s="23">
        <v>12391065</v>
      </c>
      <c r="G11" s="23">
        <v>308805</v>
      </c>
      <c r="H11" s="23">
        <v>5127877</v>
      </c>
      <c r="I11" s="23">
        <v>1703989</v>
      </c>
      <c r="J11" s="320">
        <v>604347</v>
      </c>
      <c r="K11" s="320"/>
      <c r="L11" s="23">
        <v>980816</v>
      </c>
      <c r="M11" s="23">
        <v>708275</v>
      </c>
      <c r="N11" s="23">
        <v>1327520</v>
      </c>
      <c r="O11" s="23">
        <v>135937</v>
      </c>
      <c r="P11" s="23">
        <v>433672</v>
      </c>
      <c r="Q11" s="23">
        <v>1029785</v>
      </c>
      <c r="R11" s="23">
        <v>392832</v>
      </c>
      <c r="S11" s="23">
        <v>636953</v>
      </c>
      <c r="T11" s="23"/>
    </row>
    <row r="12" spans="1:19" s="18" customFormat="1" ht="15.75" customHeight="1">
      <c r="A12" s="398"/>
      <c r="B12" s="28" t="s">
        <v>118</v>
      </c>
      <c r="C12" s="18">
        <v>430122715</v>
      </c>
      <c r="D12" s="23">
        <v>357901946</v>
      </c>
      <c r="E12" s="23">
        <v>22663637</v>
      </c>
      <c r="F12" s="23">
        <v>365063152</v>
      </c>
      <c r="G12" s="23">
        <v>29824843</v>
      </c>
      <c r="H12" s="23">
        <v>61678022</v>
      </c>
      <c r="I12" s="23">
        <v>10542747</v>
      </c>
      <c r="J12" s="320">
        <v>6978010</v>
      </c>
      <c r="K12" s="320"/>
      <c r="L12" s="23">
        <v>9306876</v>
      </c>
      <c r="M12" s="23">
        <v>7749074</v>
      </c>
      <c r="N12" s="23">
        <v>8213880</v>
      </c>
      <c r="O12" s="23">
        <v>1619979</v>
      </c>
      <c r="P12" s="23">
        <v>2325792</v>
      </c>
      <c r="Q12" s="23">
        <v>7508068</v>
      </c>
      <c r="R12" s="23">
        <v>3983023</v>
      </c>
      <c r="S12" s="23">
        <v>3525045</v>
      </c>
    </row>
    <row r="13" spans="1:19" s="18" customFormat="1" ht="15.75" customHeight="1">
      <c r="A13" s="398"/>
      <c r="B13" s="28" t="s">
        <v>119</v>
      </c>
      <c r="C13" s="18">
        <v>1014785692</v>
      </c>
      <c r="D13" s="23">
        <v>801838720</v>
      </c>
      <c r="E13" s="23">
        <v>49087563</v>
      </c>
      <c r="F13" s="23">
        <v>805105999</v>
      </c>
      <c r="G13" s="23">
        <v>52354842</v>
      </c>
      <c r="H13" s="23">
        <v>188014063</v>
      </c>
      <c r="I13" s="23">
        <v>24932909</v>
      </c>
      <c r="J13" s="320">
        <v>23422191</v>
      </c>
      <c r="K13" s="320"/>
      <c r="L13" s="23">
        <v>40818998</v>
      </c>
      <c r="M13" s="23">
        <v>31724038</v>
      </c>
      <c r="N13" s="23">
        <v>7536103</v>
      </c>
      <c r="O13" s="23">
        <v>8765644</v>
      </c>
      <c r="P13" s="23">
        <v>7893430</v>
      </c>
      <c r="Q13" s="23">
        <v>8408316</v>
      </c>
      <c r="R13" s="23">
        <v>7614870</v>
      </c>
      <c r="S13" s="23">
        <v>793446</v>
      </c>
    </row>
    <row r="14" spans="1:19" s="18" customFormat="1" ht="15.75" customHeight="1">
      <c r="A14" s="398"/>
      <c r="B14" s="28" t="s">
        <v>186</v>
      </c>
      <c r="C14" s="18">
        <v>2388100500</v>
      </c>
      <c r="D14" s="23">
        <v>2081921097</v>
      </c>
      <c r="E14" s="23">
        <v>146540650</v>
      </c>
      <c r="F14" s="23">
        <v>2088177001</v>
      </c>
      <c r="G14" s="23">
        <v>152796554</v>
      </c>
      <c r="H14" s="23">
        <v>275618639</v>
      </c>
      <c r="I14" s="23">
        <v>30560764</v>
      </c>
      <c r="J14" s="320">
        <v>36180893</v>
      </c>
      <c r="K14" s="320"/>
      <c r="L14" s="23">
        <v>52589810</v>
      </c>
      <c r="M14" s="23">
        <v>41621141</v>
      </c>
      <c r="N14" s="23">
        <v>14151847</v>
      </c>
      <c r="O14" s="23">
        <v>10921893</v>
      </c>
      <c r="P14" s="23">
        <v>8535796</v>
      </c>
      <c r="Q14" s="23">
        <v>16537944</v>
      </c>
      <c r="R14" s="23">
        <v>11117560</v>
      </c>
      <c r="S14" s="23">
        <v>5420384</v>
      </c>
    </row>
    <row r="15" spans="1:19" s="18" customFormat="1" ht="15.75" customHeight="1">
      <c r="A15" s="398"/>
      <c r="B15" s="28" t="s">
        <v>364</v>
      </c>
      <c r="C15" s="18">
        <v>98448571</v>
      </c>
      <c r="D15" s="23">
        <v>49751572</v>
      </c>
      <c r="E15" s="23">
        <v>145195</v>
      </c>
      <c r="F15" s="23">
        <v>49766163</v>
      </c>
      <c r="G15" s="23">
        <v>159786</v>
      </c>
      <c r="H15" s="23">
        <v>46915377</v>
      </c>
      <c r="I15" s="23">
        <v>1781622</v>
      </c>
      <c r="J15" s="320">
        <v>2265295</v>
      </c>
      <c r="K15" s="320"/>
      <c r="L15" s="23">
        <v>3977449</v>
      </c>
      <c r="M15" s="23">
        <v>3313890</v>
      </c>
      <c r="N15" s="23">
        <v>69468</v>
      </c>
      <c r="O15" s="23">
        <v>1293915</v>
      </c>
      <c r="P15" s="23">
        <v>785331</v>
      </c>
      <c r="Q15" s="23">
        <v>578052</v>
      </c>
      <c r="R15" s="23">
        <v>922277</v>
      </c>
      <c r="S15" s="464">
        <v>-344225</v>
      </c>
    </row>
    <row r="16" spans="1:19" s="18" customFormat="1" ht="15.75" customHeight="1">
      <c r="A16" s="398"/>
      <c r="B16" s="28" t="s">
        <v>365</v>
      </c>
      <c r="C16" s="18">
        <v>365572</v>
      </c>
      <c r="D16" s="23">
        <v>196648</v>
      </c>
      <c r="E16" s="23">
        <v>134</v>
      </c>
      <c r="F16" s="23">
        <v>196717</v>
      </c>
      <c r="G16" s="23">
        <v>203</v>
      </c>
      <c r="H16" s="23">
        <v>136186</v>
      </c>
      <c r="I16" s="23">
        <v>32738</v>
      </c>
      <c r="J16" s="320">
        <v>8388</v>
      </c>
      <c r="K16" s="320"/>
      <c r="L16" s="23">
        <v>2399</v>
      </c>
      <c r="M16" s="23">
        <v>2145</v>
      </c>
      <c r="N16" s="23">
        <v>38727</v>
      </c>
      <c r="O16" s="33" t="s">
        <v>198</v>
      </c>
      <c r="P16" s="23">
        <v>2930</v>
      </c>
      <c r="Q16" s="23">
        <v>35797</v>
      </c>
      <c r="R16" s="23">
        <v>16228</v>
      </c>
      <c r="S16" s="23">
        <v>19569</v>
      </c>
    </row>
    <row r="17" spans="1:19" s="18" customFormat="1" ht="15.75" customHeight="1">
      <c r="A17" s="400"/>
      <c r="B17" s="170" t="s">
        <v>122</v>
      </c>
      <c r="C17" s="401">
        <v>213693808</v>
      </c>
      <c r="D17" s="402">
        <v>91312524</v>
      </c>
      <c r="E17" s="402">
        <v>4527761</v>
      </c>
      <c r="F17" s="402">
        <v>92395028</v>
      </c>
      <c r="G17" s="402">
        <v>5610265</v>
      </c>
      <c r="H17" s="402">
        <v>114765749</v>
      </c>
      <c r="I17" s="402">
        <v>7615535</v>
      </c>
      <c r="J17" s="320">
        <v>4932987</v>
      </c>
      <c r="K17" s="320"/>
      <c r="L17" s="402">
        <v>11606005</v>
      </c>
      <c r="M17" s="402">
        <v>8927385</v>
      </c>
      <c r="N17" s="402">
        <v>942517</v>
      </c>
      <c r="O17" s="402">
        <v>864410</v>
      </c>
      <c r="P17" s="402">
        <v>1109638</v>
      </c>
      <c r="Q17" s="402">
        <v>697289</v>
      </c>
      <c r="R17" s="402">
        <v>1902407</v>
      </c>
      <c r="S17" s="403">
        <v>-1205118</v>
      </c>
    </row>
    <row r="18" spans="1:19" ht="15.75" customHeight="1">
      <c r="A18" s="418" t="s">
        <v>123</v>
      </c>
      <c r="B18" s="459" t="s">
        <v>116</v>
      </c>
      <c r="C18" s="439">
        <f aca="true" t="shared" si="2" ref="C18:K18">SUM(C20:C24)</f>
        <v>4194759207</v>
      </c>
      <c r="D18" s="439">
        <f t="shared" si="2"/>
        <v>3418359602</v>
      </c>
      <c r="E18" s="439">
        <f t="shared" si="2"/>
        <v>223669212</v>
      </c>
      <c r="F18" s="439">
        <f t="shared" si="2"/>
        <v>3436720245</v>
      </c>
      <c r="G18" s="439">
        <f t="shared" si="2"/>
        <v>242029855</v>
      </c>
      <c r="H18" s="439">
        <f t="shared" si="2"/>
        <v>699490116</v>
      </c>
      <c r="I18" s="439">
        <f t="shared" si="2"/>
        <v>76909489</v>
      </c>
      <c r="J18" s="321">
        <f t="shared" si="2"/>
        <v>80241373</v>
      </c>
      <c r="K18" s="321">
        <f t="shared" si="2"/>
        <v>0</v>
      </c>
      <c r="L18" s="439">
        <f aca="true" t="shared" si="3" ref="L18:Q18">SUM(L20:L24)</f>
        <v>123821507</v>
      </c>
      <c r="M18" s="439">
        <f t="shared" si="3"/>
        <v>95853265</v>
      </c>
      <c r="N18" s="439">
        <f t="shared" si="3"/>
        <v>33329355</v>
      </c>
      <c r="O18" s="439">
        <f>SUM(O20:O24)</f>
        <v>23862163</v>
      </c>
      <c r="P18" s="439">
        <f>SUM(P20:P24)</f>
        <v>21339676</v>
      </c>
      <c r="Q18" s="439">
        <f t="shared" si="3"/>
        <v>35851842</v>
      </c>
      <c r="R18" s="439">
        <f>SUM(R20:R24)</f>
        <v>26026828</v>
      </c>
      <c r="S18" s="439">
        <f>SUM(S20:S24)</f>
        <v>9825014</v>
      </c>
    </row>
    <row r="19" spans="1:19" ht="15.75" customHeight="1">
      <c r="A19" s="410"/>
      <c r="B19" s="405"/>
      <c r="C19" s="404"/>
      <c r="D19" s="404"/>
      <c r="E19" s="404"/>
      <c r="F19" s="404"/>
      <c r="G19" s="404"/>
      <c r="H19" s="404"/>
      <c r="I19" s="404"/>
      <c r="J19" s="406"/>
      <c r="K19" s="406"/>
      <c r="L19" s="404"/>
      <c r="M19" s="404"/>
      <c r="N19" s="404"/>
      <c r="O19" s="404"/>
      <c r="P19" s="404"/>
      <c r="Q19" s="404"/>
      <c r="R19" s="404"/>
      <c r="S19" s="404"/>
    </row>
    <row r="20" spans="1:19" s="18" customFormat="1" ht="15.75" customHeight="1">
      <c r="A20" s="410"/>
      <c r="B20" s="28" t="s">
        <v>124</v>
      </c>
      <c r="C20" s="18">
        <v>305505309</v>
      </c>
      <c r="D20" s="23">
        <v>186043113</v>
      </c>
      <c r="E20" s="18">
        <v>12601031</v>
      </c>
      <c r="F20" s="18">
        <v>191222018</v>
      </c>
      <c r="G20" s="18">
        <v>17779936</v>
      </c>
      <c r="H20" s="18">
        <v>115053665</v>
      </c>
      <c r="I20" s="18">
        <v>4408531</v>
      </c>
      <c r="J20" s="457">
        <v>7990954</v>
      </c>
      <c r="K20" s="457"/>
      <c r="L20" s="18">
        <v>8553060</v>
      </c>
      <c r="M20" s="18">
        <v>7357513</v>
      </c>
      <c r="N20" s="18">
        <v>3846425</v>
      </c>
      <c r="O20" s="18">
        <v>1088792</v>
      </c>
      <c r="P20" s="18">
        <v>1608431</v>
      </c>
      <c r="Q20" s="18">
        <v>3326786</v>
      </c>
      <c r="R20" s="18">
        <v>2198634</v>
      </c>
      <c r="S20" s="407">
        <v>1128152</v>
      </c>
    </row>
    <row r="21" spans="1:19" s="18" customFormat="1" ht="15.75" customHeight="1">
      <c r="A21" s="410"/>
      <c r="B21" s="28" t="s">
        <v>125</v>
      </c>
      <c r="C21" s="18">
        <v>540083533</v>
      </c>
      <c r="D21" s="23">
        <v>380993009</v>
      </c>
      <c r="E21" s="18">
        <v>19145789</v>
      </c>
      <c r="F21" s="18">
        <v>384012007</v>
      </c>
      <c r="G21" s="18">
        <v>22164787</v>
      </c>
      <c r="H21" s="18">
        <v>146976137</v>
      </c>
      <c r="I21" s="18">
        <v>12114387</v>
      </c>
      <c r="J21" s="457">
        <v>10125155</v>
      </c>
      <c r="K21" s="457"/>
      <c r="L21" s="18">
        <v>16796845</v>
      </c>
      <c r="M21" s="18">
        <v>12204915</v>
      </c>
      <c r="N21" s="18">
        <v>5442697</v>
      </c>
      <c r="O21" s="18">
        <v>1180056</v>
      </c>
      <c r="P21" s="18">
        <v>2064442</v>
      </c>
      <c r="Q21" s="18">
        <v>4558311</v>
      </c>
      <c r="R21" s="18">
        <v>2818004</v>
      </c>
      <c r="S21" s="407">
        <v>1740307</v>
      </c>
    </row>
    <row r="22" spans="1:19" s="18" customFormat="1" ht="15.75" customHeight="1">
      <c r="A22" s="410"/>
      <c r="B22" s="28" t="s">
        <v>126</v>
      </c>
      <c r="C22" s="18">
        <v>584743775</v>
      </c>
      <c r="D22" s="23">
        <v>437106026</v>
      </c>
      <c r="E22" s="18">
        <v>34817320</v>
      </c>
      <c r="F22" s="18">
        <v>441540287</v>
      </c>
      <c r="G22" s="18">
        <v>39251581</v>
      </c>
      <c r="H22" s="18">
        <v>131111805</v>
      </c>
      <c r="I22" s="18">
        <v>16525944</v>
      </c>
      <c r="J22" s="457">
        <v>12823226</v>
      </c>
      <c r="K22" s="457"/>
      <c r="L22" s="18">
        <v>20675124</v>
      </c>
      <c r="M22" s="18">
        <v>12553124</v>
      </c>
      <c r="N22" s="18">
        <v>8674046</v>
      </c>
      <c r="O22" s="18">
        <v>4297574</v>
      </c>
      <c r="P22" s="18">
        <v>4740056</v>
      </c>
      <c r="Q22" s="18">
        <v>8231564</v>
      </c>
      <c r="R22" s="18">
        <v>3862234</v>
      </c>
      <c r="S22" s="407">
        <v>4369330</v>
      </c>
    </row>
    <row r="23" spans="1:19" s="18" customFormat="1" ht="15.75" customHeight="1">
      <c r="A23" s="410"/>
      <c r="B23" s="430" t="s">
        <v>127</v>
      </c>
      <c r="C23" s="18">
        <v>467498139</v>
      </c>
      <c r="D23" s="23">
        <v>380798507</v>
      </c>
      <c r="E23" s="18">
        <v>29146927</v>
      </c>
      <c r="F23" s="18">
        <v>384087599</v>
      </c>
      <c r="G23" s="18">
        <v>32436019</v>
      </c>
      <c r="H23" s="18">
        <v>75048653</v>
      </c>
      <c r="I23" s="18">
        <v>11650979</v>
      </c>
      <c r="J23" s="457">
        <v>7361306</v>
      </c>
      <c r="K23" s="457"/>
      <c r="L23" s="18">
        <v>13167238</v>
      </c>
      <c r="M23" s="18">
        <v>9692316</v>
      </c>
      <c r="N23" s="18">
        <v>5845047</v>
      </c>
      <c r="O23" s="18">
        <v>2336464</v>
      </c>
      <c r="P23" s="18">
        <v>2257915</v>
      </c>
      <c r="Q23" s="18">
        <v>5923596</v>
      </c>
      <c r="R23" s="18">
        <v>2842277</v>
      </c>
      <c r="S23" s="407">
        <v>3081319</v>
      </c>
    </row>
    <row r="24" spans="1:19" s="18" customFormat="1" ht="15.75" customHeight="1">
      <c r="A24" s="414"/>
      <c r="B24" s="170" t="s">
        <v>128</v>
      </c>
      <c r="C24" s="401">
        <v>2296928451</v>
      </c>
      <c r="D24" s="402">
        <v>2033418947</v>
      </c>
      <c r="E24" s="402">
        <v>127958145</v>
      </c>
      <c r="F24" s="402">
        <v>2035858334</v>
      </c>
      <c r="G24" s="402">
        <v>130397532</v>
      </c>
      <c r="H24" s="402">
        <v>231299856</v>
      </c>
      <c r="I24" s="402">
        <v>32209648</v>
      </c>
      <c r="J24" s="458">
        <v>41940732</v>
      </c>
      <c r="K24" s="458"/>
      <c r="L24" s="402">
        <v>64629240</v>
      </c>
      <c r="M24" s="402">
        <v>54045397</v>
      </c>
      <c r="N24" s="402">
        <v>9521140</v>
      </c>
      <c r="O24" s="402">
        <v>14959277</v>
      </c>
      <c r="P24" s="402">
        <v>10668832</v>
      </c>
      <c r="Q24" s="402">
        <v>13811585</v>
      </c>
      <c r="R24" s="402">
        <v>14305679</v>
      </c>
      <c r="S24" s="403">
        <v>-494094</v>
      </c>
    </row>
    <row r="27" spans="1:36" ht="15.75" customHeight="1">
      <c r="A27" s="408" t="s">
        <v>381</v>
      </c>
      <c r="B27" s="408"/>
      <c r="C27" s="408"/>
      <c r="D27" s="408"/>
      <c r="E27" s="408"/>
      <c r="F27" s="408"/>
      <c r="G27" s="408"/>
      <c r="H27" s="408"/>
      <c r="I27" s="408"/>
      <c r="J27" s="408"/>
      <c r="K27" s="408"/>
      <c r="L27" s="408"/>
      <c r="M27" s="408"/>
      <c r="N27" s="408"/>
      <c r="O27" s="408"/>
      <c r="P27" s="408"/>
      <c r="Q27" s="1"/>
      <c r="AI27" s="383"/>
      <c r="AJ27" s="383"/>
    </row>
    <row r="28" spans="1:34" ht="15.75" customHeight="1" thickBot="1">
      <c r="A28" s="384"/>
      <c r="B28" s="409"/>
      <c r="C28" s="384"/>
      <c r="D28" s="384"/>
      <c r="E28" s="384"/>
      <c r="F28" s="384"/>
      <c r="G28" s="384"/>
      <c r="I28" s="384"/>
      <c r="J28" s="384"/>
      <c r="K28" s="384"/>
      <c r="L28" s="384"/>
      <c r="M28" s="384"/>
      <c r="N28" s="384"/>
      <c r="O28" s="384"/>
      <c r="P28" s="385" t="s">
        <v>191</v>
      </c>
      <c r="AG28" s="383"/>
      <c r="AH28" s="383"/>
    </row>
    <row r="29" spans="1:34" ht="15.75" customHeight="1">
      <c r="A29" s="386" t="s">
        <v>168</v>
      </c>
      <c r="B29" s="423"/>
      <c r="C29" s="441" t="s">
        <v>368</v>
      </c>
      <c r="D29" s="441" t="s">
        <v>193</v>
      </c>
      <c r="E29" s="390" t="s">
        <v>377</v>
      </c>
      <c r="F29" s="390" t="s">
        <v>378</v>
      </c>
      <c r="G29" s="453" t="s">
        <v>379</v>
      </c>
      <c r="H29" s="383"/>
      <c r="I29" s="432" t="s">
        <v>144</v>
      </c>
      <c r="J29" s="386" t="s">
        <v>145</v>
      </c>
      <c r="K29" s="386"/>
      <c r="L29" s="441" t="s">
        <v>194</v>
      </c>
      <c r="M29" s="390" t="s">
        <v>380</v>
      </c>
      <c r="N29" s="441" t="s">
        <v>146</v>
      </c>
      <c r="O29" s="441" t="s">
        <v>147</v>
      </c>
      <c r="P29" s="455" t="s">
        <v>148</v>
      </c>
      <c r="U29" s="392"/>
      <c r="V29" s="392"/>
      <c r="W29" s="392"/>
      <c r="X29" s="392"/>
      <c r="Y29" s="392"/>
      <c r="Z29" s="392"/>
      <c r="AA29" s="392"/>
      <c r="AB29" s="392"/>
      <c r="AC29" s="392"/>
      <c r="AD29" s="392"/>
      <c r="AE29" s="392"/>
      <c r="AF29" s="392"/>
      <c r="AG29" s="392"/>
      <c r="AH29" s="392"/>
    </row>
    <row r="30" spans="1:34" ht="15.75" customHeight="1">
      <c r="A30" s="424"/>
      <c r="B30" s="425"/>
      <c r="C30" s="442"/>
      <c r="D30" s="442"/>
      <c r="E30" s="393"/>
      <c r="F30" s="393"/>
      <c r="G30" s="454"/>
      <c r="H30" s="383"/>
      <c r="I30" s="434"/>
      <c r="J30" s="396"/>
      <c r="K30" s="396"/>
      <c r="L30" s="442"/>
      <c r="M30" s="393"/>
      <c r="N30" s="442"/>
      <c r="O30" s="442"/>
      <c r="P30" s="456"/>
      <c r="U30" s="392"/>
      <c r="V30" s="392"/>
      <c r="W30" s="392"/>
      <c r="X30" s="392"/>
      <c r="Y30" s="392"/>
      <c r="Z30" s="392"/>
      <c r="AA30" s="392"/>
      <c r="AB30" s="392"/>
      <c r="AC30" s="392"/>
      <c r="AD30" s="392"/>
      <c r="AE30" s="392"/>
      <c r="AF30" s="392"/>
      <c r="AG30" s="392"/>
      <c r="AH30" s="392"/>
    </row>
    <row r="31" spans="1:34" s="412" customFormat="1" ht="15.75" customHeight="1">
      <c r="A31" s="410" t="s">
        <v>351</v>
      </c>
      <c r="B31" s="438" t="s">
        <v>116</v>
      </c>
      <c r="C31" s="451">
        <f>SUM(C33:C40)</f>
        <v>4136210361</v>
      </c>
      <c r="D31" s="451">
        <f>SUM(D33:D40)</f>
        <v>2768985228</v>
      </c>
      <c r="E31" s="451">
        <f>SUM(E33:E40)</f>
        <v>52204321</v>
      </c>
      <c r="F31" s="451">
        <f>SUM(F33:F40)</f>
        <v>82817271</v>
      </c>
      <c r="G31" s="451">
        <f>SUM(G33:G40)</f>
        <v>420816661</v>
      </c>
      <c r="H31" s="452"/>
      <c r="I31" s="451">
        <f aca="true" t="shared" si="4" ref="I31:P31">SUM(I33:I40)</f>
        <v>50673169</v>
      </c>
      <c r="J31" s="321">
        <f t="shared" si="4"/>
        <v>63060075</v>
      </c>
      <c r="K31" s="321">
        <f t="shared" si="4"/>
        <v>0</v>
      </c>
      <c r="L31" s="451">
        <f t="shared" si="4"/>
        <v>24292713</v>
      </c>
      <c r="M31" s="451">
        <f t="shared" si="4"/>
        <v>26523117</v>
      </c>
      <c r="N31" s="451">
        <f t="shared" si="4"/>
        <v>23246596</v>
      </c>
      <c r="O31" s="451">
        <f t="shared" si="4"/>
        <v>334155577</v>
      </c>
      <c r="P31" s="451">
        <f t="shared" si="4"/>
        <v>289435633</v>
      </c>
      <c r="U31" s="413"/>
      <c r="V31" s="413"/>
      <c r="W31" s="413"/>
      <c r="X31" s="413"/>
      <c r="Y31" s="413"/>
      <c r="Z31" s="413"/>
      <c r="AA31" s="413"/>
      <c r="AB31" s="413"/>
      <c r="AC31" s="413"/>
      <c r="AD31" s="413"/>
      <c r="AE31" s="413"/>
      <c r="AF31" s="413"/>
      <c r="AG31" s="413"/>
      <c r="AH31" s="413"/>
    </row>
    <row r="32" spans="1:34" s="412" customFormat="1" ht="15.75" customHeight="1">
      <c r="A32" s="410"/>
      <c r="B32" s="411"/>
      <c r="C32" s="12"/>
      <c r="D32" s="12"/>
      <c r="E32" s="12"/>
      <c r="F32" s="12"/>
      <c r="G32" s="12"/>
      <c r="I32" s="12"/>
      <c r="J32" s="320"/>
      <c r="K32" s="320"/>
      <c r="L32" s="12"/>
      <c r="M32" s="12"/>
      <c r="N32" s="12"/>
      <c r="O32" s="12"/>
      <c r="P32" s="12"/>
      <c r="U32" s="413"/>
      <c r="V32" s="413"/>
      <c r="W32" s="413"/>
      <c r="X32" s="413"/>
      <c r="Y32" s="413"/>
      <c r="Z32" s="413"/>
      <c r="AA32" s="413"/>
      <c r="AB32" s="413"/>
      <c r="AC32" s="413"/>
      <c r="AD32" s="413"/>
      <c r="AE32" s="413"/>
      <c r="AF32" s="413"/>
      <c r="AG32" s="413"/>
      <c r="AH32" s="413"/>
    </row>
    <row r="33" spans="1:34" ht="15.75" customHeight="1">
      <c r="A33" s="410"/>
      <c r="B33" s="28" t="s">
        <v>185</v>
      </c>
      <c r="C33" s="18">
        <f>SUM(D33:P33)</f>
        <v>30859323</v>
      </c>
      <c r="D33" s="23">
        <v>12845528</v>
      </c>
      <c r="E33" s="23">
        <v>1539100</v>
      </c>
      <c r="F33" s="23">
        <v>911292</v>
      </c>
      <c r="G33" s="23">
        <v>5889713</v>
      </c>
      <c r="I33" s="23">
        <v>693139</v>
      </c>
      <c r="J33" s="320">
        <v>2966155</v>
      </c>
      <c r="K33" s="320"/>
      <c r="L33" s="23">
        <v>1261743</v>
      </c>
      <c r="M33" s="23">
        <v>247433</v>
      </c>
      <c r="N33" s="23">
        <v>199985</v>
      </c>
      <c r="O33" s="23">
        <v>336716</v>
      </c>
      <c r="P33" s="23">
        <v>3968519</v>
      </c>
      <c r="U33" s="383"/>
      <c r="V33" s="383"/>
      <c r="W33" s="383"/>
      <c r="X33" s="383"/>
      <c r="Y33" s="383"/>
      <c r="Z33" s="383"/>
      <c r="AA33" s="383"/>
      <c r="AB33" s="383"/>
      <c r="AC33" s="383"/>
      <c r="AD33" s="383"/>
      <c r="AE33" s="383"/>
      <c r="AF33" s="383"/>
      <c r="AG33" s="383"/>
      <c r="AH33" s="383"/>
    </row>
    <row r="34" spans="1:34" ht="15.75" customHeight="1">
      <c r="A34" s="410"/>
      <c r="B34" s="28" t="s">
        <v>117</v>
      </c>
      <c r="C34" s="18">
        <f aca="true" t="shared" si="5" ref="C34:C40">SUM(D34:P34)</f>
        <v>17518942</v>
      </c>
      <c r="D34" s="23">
        <v>4678474</v>
      </c>
      <c r="E34" s="23">
        <v>813172</v>
      </c>
      <c r="F34" s="23">
        <v>801646</v>
      </c>
      <c r="G34" s="23">
        <v>2327782</v>
      </c>
      <c r="I34" s="23">
        <v>330799</v>
      </c>
      <c r="J34" s="320">
        <v>1131469</v>
      </c>
      <c r="K34" s="320"/>
      <c r="L34" s="23">
        <v>785805</v>
      </c>
      <c r="M34" s="23">
        <v>351597</v>
      </c>
      <c r="N34" s="23">
        <v>154486</v>
      </c>
      <c r="O34" s="23">
        <v>1605020</v>
      </c>
      <c r="P34" s="23">
        <v>4538692</v>
      </c>
      <c r="U34" s="383"/>
      <c r="V34" s="383"/>
      <c r="W34" s="383"/>
      <c r="X34" s="383"/>
      <c r="Y34" s="383"/>
      <c r="Z34" s="383"/>
      <c r="AA34" s="383"/>
      <c r="AB34" s="383"/>
      <c r="AC34" s="383"/>
      <c r="AD34" s="383"/>
      <c r="AE34" s="383"/>
      <c r="AF34" s="383"/>
      <c r="AG34" s="383"/>
      <c r="AH34" s="383"/>
    </row>
    <row r="35" spans="1:34" ht="15.75" customHeight="1">
      <c r="A35" s="410"/>
      <c r="B35" s="28" t="s">
        <v>118</v>
      </c>
      <c r="C35" s="18">
        <f t="shared" si="5"/>
        <v>426741174</v>
      </c>
      <c r="D35" s="23">
        <v>131072956</v>
      </c>
      <c r="E35" s="23">
        <v>3075385</v>
      </c>
      <c r="F35" s="23">
        <v>11491995</v>
      </c>
      <c r="G35" s="23">
        <v>49953061</v>
      </c>
      <c r="I35" s="23">
        <v>6845816</v>
      </c>
      <c r="J35" s="320">
        <v>5458543</v>
      </c>
      <c r="K35" s="320"/>
      <c r="L35" s="23">
        <v>2745833</v>
      </c>
      <c r="M35" s="23">
        <v>2584774</v>
      </c>
      <c r="N35" s="23">
        <v>2657774</v>
      </c>
      <c r="O35" s="23">
        <v>172844251</v>
      </c>
      <c r="P35" s="23">
        <v>38010786</v>
      </c>
      <c r="U35" s="392"/>
      <c r="V35" s="392"/>
      <c r="W35" s="392"/>
      <c r="X35" s="392"/>
      <c r="Y35" s="392"/>
      <c r="Z35" s="383"/>
      <c r="AA35" s="383"/>
      <c r="AB35" s="383"/>
      <c r="AC35" s="383"/>
      <c r="AD35" s="383"/>
      <c r="AE35" s="383"/>
      <c r="AF35" s="383"/>
      <c r="AG35" s="383"/>
      <c r="AH35" s="383"/>
    </row>
    <row r="36" spans="1:34" ht="15.75" customHeight="1">
      <c r="A36" s="410"/>
      <c r="B36" s="28" t="s">
        <v>119</v>
      </c>
      <c r="C36" s="18">
        <f t="shared" si="5"/>
        <v>993120062</v>
      </c>
      <c r="D36" s="23">
        <v>498676394</v>
      </c>
      <c r="E36" s="23">
        <v>25313033</v>
      </c>
      <c r="F36" s="23">
        <v>27113989</v>
      </c>
      <c r="G36" s="23">
        <v>163762629</v>
      </c>
      <c r="I36" s="23">
        <v>20421843</v>
      </c>
      <c r="J36" s="320">
        <v>26455517</v>
      </c>
      <c r="K36" s="320"/>
      <c r="L36" s="23">
        <v>8551424</v>
      </c>
      <c r="M36" s="23">
        <v>6564493</v>
      </c>
      <c r="N36" s="23">
        <v>8211139</v>
      </c>
      <c r="O36" s="23">
        <v>100366209</v>
      </c>
      <c r="P36" s="23">
        <v>107683392</v>
      </c>
      <c r="U36" s="392"/>
      <c r="V36" s="392"/>
      <c r="W36" s="392"/>
      <c r="X36" s="392"/>
      <c r="Y36" s="392"/>
      <c r="Z36" s="383"/>
      <c r="AA36" s="383"/>
      <c r="AB36" s="383"/>
      <c r="AC36" s="383"/>
      <c r="AD36" s="383"/>
      <c r="AE36" s="383"/>
      <c r="AF36" s="383"/>
      <c r="AG36" s="383"/>
      <c r="AH36" s="383"/>
    </row>
    <row r="37" spans="1:34" ht="15.75" customHeight="1">
      <c r="A37" s="410"/>
      <c r="B37" s="28" t="s">
        <v>186</v>
      </c>
      <c r="C37" s="18">
        <f>SUM(D37:P37)</f>
        <v>2363795640</v>
      </c>
      <c r="D37" s="23">
        <v>2045377929</v>
      </c>
      <c r="E37" s="23">
        <v>7010865</v>
      </c>
      <c r="F37" s="23">
        <v>28750255</v>
      </c>
      <c r="G37" s="23">
        <v>109489829</v>
      </c>
      <c r="I37" s="23">
        <v>12590423</v>
      </c>
      <c r="J37" s="320">
        <v>12419843</v>
      </c>
      <c r="K37" s="320"/>
      <c r="L37" s="23">
        <v>3682660</v>
      </c>
      <c r="M37" s="23">
        <v>12352566</v>
      </c>
      <c r="N37" s="23">
        <v>7833457</v>
      </c>
      <c r="O37" s="23">
        <v>40622060</v>
      </c>
      <c r="P37" s="23">
        <v>83665753</v>
      </c>
      <c r="U37" s="383"/>
      <c r="V37" s="383"/>
      <c r="W37" s="383"/>
      <c r="X37" s="383"/>
      <c r="Y37" s="383"/>
      <c r="Z37" s="383"/>
      <c r="AA37" s="383"/>
      <c r="AB37" s="383"/>
      <c r="AC37" s="383"/>
      <c r="AD37" s="383"/>
      <c r="AE37" s="383"/>
      <c r="AF37" s="383"/>
      <c r="AG37" s="383"/>
      <c r="AH37" s="383"/>
    </row>
    <row r="38" spans="1:34" ht="15.75" customHeight="1">
      <c r="A38" s="410"/>
      <c r="B38" s="28" t="s">
        <v>364</v>
      </c>
      <c r="C38" s="18">
        <f t="shared" si="5"/>
        <v>96681540</v>
      </c>
      <c r="D38" s="23">
        <v>1876213</v>
      </c>
      <c r="E38" s="23">
        <v>8880111</v>
      </c>
      <c r="F38" s="23">
        <v>4000385</v>
      </c>
      <c r="G38" s="23">
        <v>42687360</v>
      </c>
      <c r="I38" s="23">
        <v>4685296</v>
      </c>
      <c r="J38" s="320">
        <v>6310872</v>
      </c>
      <c r="K38" s="320"/>
      <c r="L38" s="23">
        <v>4531594</v>
      </c>
      <c r="M38" s="23">
        <v>1004918</v>
      </c>
      <c r="N38" s="23">
        <v>1037728</v>
      </c>
      <c r="O38" s="23">
        <v>9558361</v>
      </c>
      <c r="P38" s="23">
        <v>12108702</v>
      </c>
      <c r="U38" s="383"/>
      <c r="V38" s="383"/>
      <c r="W38" s="383"/>
      <c r="X38" s="383"/>
      <c r="Y38" s="383"/>
      <c r="Z38" s="383"/>
      <c r="AA38" s="383"/>
      <c r="AB38" s="383"/>
      <c r="AC38" s="383"/>
      <c r="AD38" s="383"/>
      <c r="AE38" s="383"/>
      <c r="AF38" s="383"/>
      <c r="AG38" s="383"/>
      <c r="AH38" s="383"/>
    </row>
    <row r="39" spans="1:34" ht="15.75" customHeight="1">
      <c r="A39" s="410"/>
      <c r="B39" s="28" t="s">
        <v>365</v>
      </c>
      <c r="C39" s="18">
        <f t="shared" si="5"/>
        <v>332903</v>
      </c>
      <c r="D39" s="23">
        <v>165673</v>
      </c>
      <c r="E39" s="23">
        <v>5988</v>
      </c>
      <c r="F39" s="23">
        <v>7770</v>
      </c>
      <c r="G39" s="23">
        <v>69693</v>
      </c>
      <c r="I39" s="23">
        <v>10102</v>
      </c>
      <c r="J39" s="320">
        <v>16250</v>
      </c>
      <c r="K39" s="320"/>
      <c r="L39" s="23">
        <v>7677</v>
      </c>
      <c r="M39" s="33" t="s">
        <v>198</v>
      </c>
      <c r="N39" s="23">
        <v>6985</v>
      </c>
      <c r="O39" s="23">
        <v>2573</v>
      </c>
      <c r="P39" s="23">
        <v>40192</v>
      </c>
      <c r="U39" s="383"/>
      <c r="V39" s="383"/>
      <c r="W39" s="383"/>
      <c r="X39" s="383"/>
      <c r="Y39" s="383"/>
      <c r="Z39" s="383"/>
      <c r="AA39" s="383"/>
      <c r="AB39" s="383"/>
      <c r="AC39" s="383"/>
      <c r="AD39" s="383"/>
      <c r="AE39" s="383"/>
      <c r="AF39" s="383"/>
      <c r="AG39" s="383"/>
      <c r="AH39" s="383"/>
    </row>
    <row r="40" spans="1:34" ht="15.75" customHeight="1">
      <c r="A40" s="414"/>
      <c r="B40" s="170" t="s">
        <v>122</v>
      </c>
      <c r="C40" s="401">
        <f t="shared" si="5"/>
        <v>207160777</v>
      </c>
      <c r="D40" s="402">
        <v>74292061</v>
      </c>
      <c r="E40" s="402">
        <v>5566667</v>
      </c>
      <c r="F40" s="402">
        <v>9739939</v>
      </c>
      <c r="G40" s="402">
        <v>46636594</v>
      </c>
      <c r="I40" s="402">
        <v>5095751</v>
      </c>
      <c r="J40" s="323">
        <v>8301426</v>
      </c>
      <c r="K40" s="323"/>
      <c r="L40" s="402">
        <v>2725977</v>
      </c>
      <c r="M40" s="402">
        <v>3417336</v>
      </c>
      <c r="N40" s="402">
        <v>3145042</v>
      </c>
      <c r="O40" s="402">
        <v>8820387</v>
      </c>
      <c r="P40" s="402">
        <v>39419597</v>
      </c>
      <c r="U40" s="383"/>
      <c r="V40" s="383"/>
      <c r="W40" s="383"/>
      <c r="X40" s="383"/>
      <c r="Y40" s="383"/>
      <c r="Z40" s="383"/>
      <c r="AA40" s="383"/>
      <c r="AB40" s="383"/>
      <c r="AC40" s="383"/>
      <c r="AD40" s="383"/>
      <c r="AE40" s="383"/>
      <c r="AF40" s="383"/>
      <c r="AG40" s="383"/>
      <c r="AH40" s="383"/>
    </row>
    <row r="41" spans="1:34" s="18" customFormat="1" ht="15.75" customHeight="1">
      <c r="A41" s="415" t="s">
        <v>123</v>
      </c>
      <c r="B41" s="179" t="s">
        <v>116</v>
      </c>
      <c r="C41" s="439">
        <f>SUM(C43:C47)</f>
        <v>4136210361</v>
      </c>
      <c r="D41" s="439">
        <f>SUM(D43:D47)</f>
        <v>2768985228</v>
      </c>
      <c r="E41" s="439">
        <f>SUM(E43:E47)</f>
        <v>52204321</v>
      </c>
      <c r="F41" s="439">
        <f>SUM(F43:F47)</f>
        <v>82817271</v>
      </c>
      <c r="G41" s="439">
        <f>SUM(G43:G47)</f>
        <v>420816661</v>
      </c>
      <c r="H41" s="451"/>
      <c r="I41" s="439">
        <f aca="true" t="shared" si="6" ref="I41:P41">SUM(I43:I47)</f>
        <v>50673169</v>
      </c>
      <c r="J41" s="330">
        <f t="shared" si="6"/>
        <v>63060075</v>
      </c>
      <c r="K41" s="330">
        <f t="shared" si="6"/>
        <v>0</v>
      </c>
      <c r="L41" s="439">
        <f t="shared" si="6"/>
        <v>24292713</v>
      </c>
      <c r="M41" s="439">
        <f t="shared" si="6"/>
        <v>26523117</v>
      </c>
      <c r="N41" s="439">
        <f t="shared" si="6"/>
        <v>23246596</v>
      </c>
      <c r="O41" s="439">
        <f t="shared" si="6"/>
        <v>334155577</v>
      </c>
      <c r="P41" s="439">
        <f t="shared" si="6"/>
        <v>289435633</v>
      </c>
      <c r="U41" s="23"/>
      <c r="V41" s="23"/>
      <c r="W41" s="23"/>
      <c r="X41" s="23"/>
      <c r="Y41" s="23"/>
      <c r="Z41" s="23"/>
      <c r="AA41" s="23"/>
      <c r="AB41" s="23"/>
      <c r="AC41" s="23"/>
      <c r="AD41" s="23"/>
      <c r="AE41" s="23"/>
      <c r="AF41" s="23"/>
      <c r="AG41" s="23"/>
      <c r="AH41" s="23"/>
    </row>
    <row r="42" spans="1:34" s="18" customFormat="1" ht="15.75" customHeight="1">
      <c r="A42" s="398"/>
      <c r="B42" s="28"/>
      <c r="C42" s="404"/>
      <c r="D42" s="404"/>
      <c r="E42" s="12"/>
      <c r="F42" s="12"/>
      <c r="G42" s="12"/>
      <c r="I42" s="12"/>
      <c r="J42" s="320"/>
      <c r="K42" s="320"/>
      <c r="L42" s="12"/>
      <c r="M42" s="12"/>
      <c r="N42" s="12"/>
      <c r="O42" s="12"/>
      <c r="P42" s="12"/>
      <c r="U42" s="23"/>
      <c r="V42" s="23"/>
      <c r="W42" s="23"/>
      <c r="X42" s="23"/>
      <c r="Y42" s="23"/>
      <c r="Z42" s="23"/>
      <c r="AA42" s="23"/>
      <c r="AB42" s="23"/>
      <c r="AC42" s="23"/>
      <c r="AD42" s="23"/>
      <c r="AE42" s="23"/>
      <c r="AF42" s="23"/>
      <c r="AG42" s="23"/>
      <c r="AH42" s="23"/>
    </row>
    <row r="43" spans="1:34" s="18" customFormat="1" ht="15.75" customHeight="1">
      <c r="A43" s="398"/>
      <c r="B43" s="28" t="s">
        <v>124</v>
      </c>
      <c r="C43" s="18">
        <f>SUM(D43:P43)</f>
        <v>306275683</v>
      </c>
      <c r="D43" s="23">
        <v>165513486</v>
      </c>
      <c r="E43" s="18">
        <v>5674048</v>
      </c>
      <c r="F43" s="18">
        <v>17289992</v>
      </c>
      <c r="G43" s="18">
        <v>41802425</v>
      </c>
      <c r="I43" s="18">
        <v>5116893</v>
      </c>
      <c r="J43" s="320">
        <v>6617432</v>
      </c>
      <c r="K43" s="320"/>
      <c r="L43" s="18">
        <v>3460199</v>
      </c>
      <c r="M43" s="23">
        <v>4184154</v>
      </c>
      <c r="N43" s="18">
        <v>1720358</v>
      </c>
      <c r="O43" s="18">
        <v>24204531</v>
      </c>
      <c r="P43" s="18">
        <v>30692165</v>
      </c>
      <c r="U43" s="23"/>
      <c r="V43" s="23"/>
      <c r="W43" s="23"/>
      <c r="X43" s="23"/>
      <c r="Y43" s="23"/>
      <c r="Z43" s="23"/>
      <c r="AA43" s="23"/>
      <c r="AB43" s="23"/>
      <c r="AC43" s="23"/>
      <c r="AD43" s="23"/>
      <c r="AE43" s="23"/>
      <c r="AF43" s="23"/>
      <c r="AG43" s="23"/>
      <c r="AH43" s="23"/>
    </row>
    <row r="44" spans="1:34" s="18" customFormat="1" ht="15.75" customHeight="1">
      <c r="A44" s="398"/>
      <c r="B44" s="28" t="s">
        <v>125</v>
      </c>
      <c r="C44" s="18">
        <f>SUM(D44:P44)</f>
        <v>530988144</v>
      </c>
      <c r="D44" s="23">
        <v>307055046</v>
      </c>
      <c r="E44" s="18">
        <v>9398379</v>
      </c>
      <c r="F44" s="18">
        <v>24947796</v>
      </c>
      <c r="G44" s="18">
        <v>73616132</v>
      </c>
      <c r="I44" s="18">
        <v>9275717</v>
      </c>
      <c r="J44" s="320">
        <v>12648867</v>
      </c>
      <c r="K44" s="320"/>
      <c r="L44" s="18">
        <v>5751961</v>
      </c>
      <c r="M44" s="23">
        <v>4682305</v>
      </c>
      <c r="N44" s="18">
        <v>3457117</v>
      </c>
      <c r="O44" s="18">
        <v>41303070</v>
      </c>
      <c r="P44" s="18">
        <v>38851754</v>
      </c>
      <c r="U44" s="23"/>
      <c r="V44" s="23"/>
      <c r="W44" s="23"/>
      <c r="X44" s="23"/>
      <c r="Y44" s="23"/>
      <c r="Z44" s="23"/>
      <c r="AA44" s="23"/>
      <c r="AB44" s="23"/>
      <c r="AC44" s="23"/>
      <c r="AD44" s="23"/>
      <c r="AE44" s="23"/>
      <c r="AF44" s="23"/>
      <c r="AG44" s="23"/>
      <c r="AH44" s="23"/>
    </row>
    <row r="45" spans="1:34" s="18" customFormat="1" ht="15.75" customHeight="1">
      <c r="A45" s="398"/>
      <c r="B45" s="28" t="s">
        <v>126</v>
      </c>
      <c r="C45" s="18">
        <f>SUM(D45:P45)</f>
        <v>572652092</v>
      </c>
      <c r="D45" s="23">
        <v>336317282</v>
      </c>
      <c r="E45" s="18">
        <v>7835973</v>
      </c>
      <c r="F45" s="18">
        <v>16983280</v>
      </c>
      <c r="G45" s="18">
        <v>67170150</v>
      </c>
      <c r="I45" s="18">
        <v>8581555</v>
      </c>
      <c r="J45" s="320">
        <v>11198215</v>
      </c>
      <c r="K45" s="320"/>
      <c r="L45" s="18">
        <v>3948160</v>
      </c>
      <c r="M45" s="23">
        <v>4615936</v>
      </c>
      <c r="N45" s="18">
        <v>3872967</v>
      </c>
      <c r="O45" s="18">
        <v>62022253</v>
      </c>
      <c r="P45" s="18">
        <v>50106321</v>
      </c>
      <c r="U45" s="23"/>
      <c r="V45" s="23"/>
      <c r="W45" s="23"/>
      <c r="X45" s="23"/>
      <c r="Y45" s="23"/>
      <c r="Z45" s="23"/>
      <c r="AA45" s="23"/>
      <c r="AB45" s="23"/>
      <c r="AC45" s="23"/>
      <c r="AD45" s="23"/>
      <c r="AE45" s="23"/>
      <c r="AF45" s="23"/>
      <c r="AG45" s="23"/>
      <c r="AH45" s="23"/>
    </row>
    <row r="46" spans="1:34" s="18" customFormat="1" ht="15.75" customHeight="1">
      <c r="A46" s="398"/>
      <c r="B46" s="430" t="s">
        <v>127</v>
      </c>
      <c r="C46" s="18">
        <f>SUM(D46:P46)</f>
        <v>459136252</v>
      </c>
      <c r="D46" s="23">
        <v>274659559</v>
      </c>
      <c r="E46" s="18">
        <v>3888737</v>
      </c>
      <c r="F46" s="18">
        <v>9104250</v>
      </c>
      <c r="G46" s="18">
        <v>44246528</v>
      </c>
      <c r="I46" s="18">
        <v>5870622</v>
      </c>
      <c r="J46" s="320">
        <v>5189640</v>
      </c>
      <c r="K46" s="320"/>
      <c r="L46" s="18">
        <v>2328714</v>
      </c>
      <c r="M46" s="23">
        <v>3440506</v>
      </c>
      <c r="N46" s="18">
        <v>2492875</v>
      </c>
      <c r="O46" s="18">
        <v>68390207</v>
      </c>
      <c r="P46" s="18">
        <v>39524614</v>
      </c>
      <c r="U46" s="23"/>
      <c r="V46" s="23"/>
      <c r="W46" s="23"/>
      <c r="X46" s="23"/>
      <c r="Y46" s="23"/>
      <c r="Z46" s="23"/>
      <c r="AA46" s="23"/>
      <c r="AB46" s="23"/>
      <c r="AC46" s="23"/>
      <c r="AD46" s="23"/>
      <c r="AE46" s="23"/>
      <c r="AF46" s="23"/>
      <c r="AG46" s="23"/>
      <c r="AH46" s="23"/>
    </row>
    <row r="47" spans="1:34" s="18" customFormat="1" ht="15.75" customHeight="1">
      <c r="A47" s="400"/>
      <c r="B47" s="170" t="s">
        <v>128</v>
      </c>
      <c r="C47" s="401">
        <f>SUM(D47:P47)</f>
        <v>2267158190</v>
      </c>
      <c r="D47" s="402">
        <v>1685439855</v>
      </c>
      <c r="E47" s="402">
        <v>25407184</v>
      </c>
      <c r="F47" s="402">
        <v>14491953</v>
      </c>
      <c r="G47" s="402">
        <v>193981426</v>
      </c>
      <c r="I47" s="402">
        <v>21828382</v>
      </c>
      <c r="J47" s="323">
        <v>27405921</v>
      </c>
      <c r="K47" s="323"/>
      <c r="L47" s="402">
        <v>8803679</v>
      </c>
      <c r="M47" s="402">
        <v>9600216</v>
      </c>
      <c r="N47" s="402">
        <v>11703279</v>
      </c>
      <c r="O47" s="402">
        <v>138235516</v>
      </c>
      <c r="P47" s="402">
        <v>130260779</v>
      </c>
      <c r="U47" s="23"/>
      <c r="V47" s="23"/>
      <c r="W47" s="23"/>
      <c r="X47" s="23"/>
      <c r="Y47" s="23"/>
      <c r="Z47" s="23"/>
      <c r="AA47" s="23"/>
      <c r="AB47" s="23"/>
      <c r="AC47" s="23"/>
      <c r="AD47" s="23"/>
      <c r="AE47" s="23"/>
      <c r="AF47" s="23"/>
      <c r="AG47" s="23"/>
      <c r="AH47" s="23"/>
    </row>
    <row r="48" spans="8:34" ht="15.75" customHeight="1">
      <c r="H48" s="383"/>
      <c r="Q48" s="383"/>
      <c r="R48" s="383"/>
      <c r="U48" s="383"/>
      <c r="V48" s="383"/>
      <c r="W48" s="383"/>
      <c r="X48" s="383"/>
      <c r="Y48" s="383"/>
      <c r="Z48" s="383"/>
      <c r="AA48" s="383"/>
      <c r="AB48" s="383"/>
      <c r="AC48" s="383"/>
      <c r="AD48" s="383"/>
      <c r="AE48" s="383"/>
      <c r="AF48" s="383"/>
      <c r="AG48" s="383"/>
      <c r="AH48" s="383"/>
    </row>
    <row r="49" spans="23:36" ht="15.75" customHeight="1">
      <c r="W49" s="383"/>
      <c r="X49" s="383"/>
      <c r="Y49" s="383"/>
      <c r="Z49" s="383"/>
      <c r="AA49" s="383"/>
      <c r="AB49" s="383"/>
      <c r="AC49" s="383"/>
      <c r="AD49" s="383"/>
      <c r="AE49" s="383"/>
      <c r="AF49" s="383"/>
      <c r="AG49" s="383"/>
      <c r="AH49" s="383"/>
      <c r="AI49" s="383"/>
      <c r="AJ49" s="383"/>
    </row>
    <row r="50" spans="1:36" ht="15.75" customHeight="1">
      <c r="A50" s="382" t="s">
        <v>372</v>
      </c>
      <c r="B50" s="382"/>
      <c r="C50" s="382"/>
      <c r="D50" s="382"/>
      <c r="E50" s="382"/>
      <c r="F50" s="382"/>
      <c r="G50" s="382"/>
      <c r="H50" s="65"/>
      <c r="J50" s="382" t="s">
        <v>374</v>
      </c>
      <c r="K50" s="382"/>
      <c r="L50" s="382"/>
      <c r="M50" s="382"/>
      <c r="N50" s="382"/>
      <c r="O50" s="382"/>
      <c r="P50" s="382"/>
      <c r="Q50" s="382"/>
      <c r="R50" s="1"/>
      <c r="S50" s="1"/>
      <c r="T50" s="416"/>
      <c r="W50" s="383"/>
      <c r="X50" s="383"/>
      <c r="Y50" s="383"/>
      <c r="Z50" s="383"/>
      <c r="AA50" s="383"/>
      <c r="AB50" s="383"/>
      <c r="AC50" s="383"/>
      <c r="AD50" s="383"/>
      <c r="AE50" s="383"/>
      <c r="AF50" s="383"/>
      <c r="AG50" s="383"/>
      <c r="AH50" s="383"/>
      <c r="AI50" s="383"/>
      <c r="AJ50" s="383"/>
    </row>
    <row r="51" spans="3:17" ht="15.75" customHeight="1" thickBot="1">
      <c r="C51" s="384"/>
      <c r="D51" s="384"/>
      <c r="E51" s="384"/>
      <c r="F51" s="384"/>
      <c r="G51" s="385" t="s">
        <v>191</v>
      </c>
      <c r="H51" s="383"/>
      <c r="I51" s="383"/>
      <c r="J51" s="384"/>
      <c r="K51" s="384"/>
      <c r="L51" s="384"/>
      <c r="M51" s="384"/>
      <c r="N51" s="384"/>
      <c r="O51" s="384"/>
      <c r="P51" s="384"/>
      <c r="Q51" s="385" t="s">
        <v>191</v>
      </c>
    </row>
    <row r="52" spans="1:17" ht="15.75" customHeight="1">
      <c r="A52" s="431" t="s">
        <v>351</v>
      </c>
      <c r="B52" s="432"/>
      <c r="C52" s="441" t="s">
        <v>368</v>
      </c>
      <c r="D52" s="441" t="s">
        <v>369</v>
      </c>
      <c r="E52" s="443" t="s">
        <v>370</v>
      </c>
      <c r="F52" s="417" t="s">
        <v>190</v>
      </c>
      <c r="G52" s="390" t="s">
        <v>371</v>
      </c>
      <c r="H52" s="383"/>
      <c r="I52" s="383"/>
      <c r="J52" s="431" t="s">
        <v>376</v>
      </c>
      <c r="K52" s="431"/>
      <c r="L52" s="431"/>
      <c r="M52" s="432"/>
      <c r="N52" s="441" t="s">
        <v>368</v>
      </c>
      <c r="O52" s="443" t="s">
        <v>370</v>
      </c>
      <c r="P52" s="449" t="s">
        <v>190</v>
      </c>
      <c r="Q52" s="390" t="s">
        <v>375</v>
      </c>
    </row>
    <row r="53" spans="1:17" ht="15.75" customHeight="1">
      <c r="A53" s="433"/>
      <c r="B53" s="434"/>
      <c r="C53" s="442"/>
      <c r="D53" s="442"/>
      <c r="E53" s="444"/>
      <c r="F53" s="389"/>
      <c r="G53" s="393"/>
      <c r="H53" s="383"/>
      <c r="I53" s="383"/>
      <c r="J53" s="433"/>
      <c r="K53" s="433"/>
      <c r="L53" s="433"/>
      <c r="M53" s="434"/>
      <c r="N53" s="222"/>
      <c r="O53" s="444"/>
      <c r="P53" s="450"/>
      <c r="Q53" s="393"/>
    </row>
    <row r="54" spans="1:17" ht="15.75" customHeight="1">
      <c r="A54" s="410" t="s">
        <v>366</v>
      </c>
      <c r="B54" s="438" t="s">
        <v>116</v>
      </c>
      <c r="C54" s="439">
        <f>SUM(C55:C62)</f>
        <v>163113633</v>
      </c>
      <c r="D54" s="440">
        <f>SUM(D55:D62)</f>
        <v>21997250</v>
      </c>
      <c r="E54" s="440">
        <f>SUM(E55:E62)</f>
        <v>63647823</v>
      </c>
      <c r="F54" s="440">
        <f>SUM(F55:F62)</f>
        <v>40192339</v>
      </c>
      <c r="G54" s="440">
        <f>SUM(G55:G62)</f>
        <v>37276221</v>
      </c>
      <c r="J54" s="418" t="s">
        <v>366</v>
      </c>
      <c r="K54" s="446" t="s">
        <v>116</v>
      </c>
      <c r="L54" s="447"/>
      <c r="M54" s="448"/>
      <c r="N54" s="180">
        <f>SUM(N55:N62)</f>
        <v>90972187</v>
      </c>
      <c r="O54" s="440">
        <f>SUM(O55:O62)</f>
        <v>25313232</v>
      </c>
      <c r="P54" s="440">
        <f>SUM(P55:P62)</f>
        <v>33439066</v>
      </c>
      <c r="Q54" s="440">
        <f>SUM(Q55:Q62)</f>
        <v>32219889</v>
      </c>
    </row>
    <row r="55" spans="1:17" ht="15.75" customHeight="1">
      <c r="A55" s="410"/>
      <c r="B55" s="28" t="s">
        <v>185</v>
      </c>
      <c r="C55" s="435">
        <f>SUM(D55:G55)</f>
        <v>5890649</v>
      </c>
      <c r="D55" s="23">
        <v>374766</v>
      </c>
      <c r="E55" s="23">
        <v>2632327</v>
      </c>
      <c r="F55" s="23">
        <v>272634</v>
      </c>
      <c r="G55" s="23">
        <v>2610922</v>
      </c>
      <c r="J55" s="428"/>
      <c r="K55" s="419" t="s">
        <v>185</v>
      </c>
      <c r="L55" s="429"/>
      <c r="M55" s="428"/>
      <c r="N55" s="88">
        <f>SUM(O55:Q55)</f>
        <v>3034290</v>
      </c>
      <c r="O55" s="23">
        <v>256176</v>
      </c>
      <c r="P55" s="23">
        <v>279504</v>
      </c>
      <c r="Q55" s="23">
        <v>2498610</v>
      </c>
    </row>
    <row r="56" spans="1:17" ht="15.75" customHeight="1">
      <c r="A56" s="410"/>
      <c r="B56" s="28" t="s">
        <v>117</v>
      </c>
      <c r="C56" s="435">
        <f aca="true" t="shared" si="7" ref="C56:C61">SUM(D56:G56)</f>
        <v>2771721</v>
      </c>
      <c r="D56" s="23">
        <v>944833</v>
      </c>
      <c r="E56" s="23">
        <v>364910</v>
      </c>
      <c r="F56" s="23">
        <v>1042024</v>
      </c>
      <c r="G56" s="23">
        <v>419954</v>
      </c>
      <c r="J56" s="428"/>
      <c r="K56" s="419" t="s">
        <v>117</v>
      </c>
      <c r="L56" s="429"/>
      <c r="M56" s="428"/>
      <c r="N56" s="88">
        <f aca="true" t="shared" si="8" ref="N56:N62">SUM(O56:Q56)</f>
        <v>1320371</v>
      </c>
      <c r="O56" s="23">
        <v>185956</v>
      </c>
      <c r="P56" s="23">
        <v>842799</v>
      </c>
      <c r="Q56" s="23">
        <v>291616</v>
      </c>
    </row>
    <row r="57" spans="1:17" ht="15.75" customHeight="1">
      <c r="A57" s="410"/>
      <c r="B57" s="28" t="s">
        <v>118</v>
      </c>
      <c r="C57" s="435">
        <f t="shared" si="7"/>
        <v>12172373</v>
      </c>
      <c r="D57" s="23">
        <v>2607813</v>
      </c>
      <c r="E57" s="23">
        <v>2349104</v>
      </c>
      <c r="F57" s="23">
        <v>4406510</v>
      </c>
      <c r="G57" s="23">
        <v>2808946</v>
      </c>
      <c r="J57" s="428"/>
      <c r="K57" s="419" t="s">
        <v>118</v>
      </c>
      <c r="L57" s="429"/>
      <c r="M57" s="428"/>
      <c r="N57" s="88">
        <f t="shared" si="8"/>
        <v>8914392</v>
      </c>
      <c r="O57" s="23">
        <v>1217634</v>
      </c>
      <c r="P57" s="23">
        <v>3990959</v>
      </c>
      <c r="Q57" s="23">
        <v>3705799</v>
      </c>
    </row>
    <row r="58" spans="1:17" ht="15.75" customHeight="1">
      <c r="A58" s="410"/>
      <c r="B58" s="28" t="s">
        <v>119</v>
      </c>
      <c r="C58" s="435">
        <f t="shared" si="7"/>
        <v>45821312</v>
      </c>
      <c r="D58" s="23">
        <v>2307717</v>
      </c>
      <c r="E58" s="23">
        <v>11537643</v>
      </c>
      <c r="F58" s="23">
        <v>23761639</v>
      </c>
      <c r="G58" s="23">
        <v>8214313</v>
      </c>
      <c r="J58" s="428"/>
      <c r="K58" s="419" t="s">
        <v>119</v>
      </c>
      <c r="L58" s="429"/>
      <c r="M58" s="428"/>
      <c r="N58" s="88">
        <f t="shared" si="8"/>
        <v>43657506</v>
      </c>
      <c r="O58" s="23">
        <v>7938277</v>
      </c>
      <c r="P58" s="23">
        <v>23147424</v>
      </c>
      <c r="Q58" s="23">
        <v>12571805</v>
      </c>
    </row>
    <row r="59" spans="1:17" ht="15.75" customHeight="1">
      <c r="A59" s="410"/>
      <c r="B59" s="28" t="s">
        <v>186</v>
      </c>
      <c r="C59" s="435">
        <f t="shared" si="7"/>
        <v>34203389</v>
      </c>
      <c r="D59" s="23">
        <v>7706065</v>
      </c>
      <c r="E59" s="23">
        <v>16275610</v>
      </c>
      <c r="F59" s="23">
        <v>2726184</v>
      </c>
      <c r="G59" s="23">
        <v>7495530</v>
      </c>
      <c r="J59" s="428"/>
      <c r="K59" s="419" t="s">
        <v>187</v>
      </c>
      <c r="L59" s="429"/>
      <c r="M59" s="428"/>
      <c r="N59" s="88">
        <f t="shared" si="8"/>
        <v>15757527</v>
      </c>
      <c r="O59" s="23">
        <v>8189325</v>
      </c>
      <c r="P59" s="23">
        <v>1721953</v>
      </c>
      <c r="Q59" s="23">
        <v>5846249</v>
      </c>
    </row>
    <row r="60" spans="1:17" ht="15.75" customHeight="1">
      <c r="A60" s="410"/>
      <c r="B60" s="28" t="s">
        <v>364</v>
      </c>
      <c r="C60" s="435">
        <f t="shared" si="7"/>
        <v>10749892</v>
      </c>
      <c r="D60" s="23">
        <v>958992</v>
      </c>
      <c r="E60" s="23">
        <v>1896978</v>
      </c>
      <c r="F60" s="23">
        <v>1384043</v>
      </c>
      <c r="G60" s="23">
        <v>6509879</v>
      </c>
      <c r="J60" s="428"/>
      <c r="K60" s="419" t="s">
        <v>364</v>
      </c>
      <c r="L60" s="429"/>
      <c r="M60" s="428"/>
      <c r="N60" s="88">
        <f t="shared" si="8"/>
        <v>7086587</v>
      </c>
      <c r="O60" s="23">
        <v>830961</v>
      </c>
      <c r="P60" s="23">
        <v>1031230</v>
      </c>
      <c r="Q60" s="23">
        <v>5224396</v>
      </c>
    </row>
    <row r="61" spans="1:17" ht="15.75" customHeight="1">
      <c r="A61" s="410"/>
      <c r="B61" s="28" t="s">
        <v>365</v>
      </c>
      <c r="C61" s="435">
        <f t="shared" si="7"/>
        <v>26237266</v>
      </c>
      <c r="D61" s="23">
        <v>288360</v>
      </c>
      <c r="E61" s="23">
        <v>15041639</v>
      </c>
      <c r="F61" s="23">
        <v>4747444</v>
      </c>
      <c r="G61" s="23">
        <v>6159823</v>
      </c>
      <c r="J61" s="428"/>
      <c r="K61" s="419" t="s">
        <v>373</v>
      </c>
      <c r="L61" s="429"/>
      <c r="M61" s="428"/>
      <c r="N61" s="88">
        <f t="shared" si="8"/>
        <v>2811354</v>
      </c>
      <c r="O61" s="23">
        <v>1922207</v>
      </c>
      <c r="P61" s="23">
        <v>863082</v>
      </c>
      <c r="Q61" s="23">
        <v>26065</v>
      </c>
    </row>
    <row r="62" spans="1:17" ht="15.75" customHeight="1">
      <c r="A62" s="414"/>
      <c r="B62" s="170" t="s">
        <v>122</v>
      </c>
      <c r="C62" s="435">
        <f>SUM(D62:G62)</f>
        <v>25267031</v>
      </c>
      <c r="D62" s="402">
        <v>6808704</v>
      </c>
      <c r="E62" s="402">
        <v>13549612</v>
      </c>
      <c r="F62" s="402">
        <v>1851861</v>
      </c>
      <c r="G62" s="402">
        <v>3056854</v>
      </c>
      <c r="J62" s="425"/>
      <c r="K62" s="420" t="s">
        <v>122</v>
      </c>
      <c r="L62" s="424"/>
      <c r="M62" s="425"/>
      <c r="N62" s="36">
        <f t="shared" si="8"/>
        <v>8390160</v>
      </c>
      <c r="O62" s="402">
        <v>4772696</v>
      </c>
      <c r="P62" s="402">
        <v>1562115</v>
      </c>
      <c r="Q62" s="402">
        <v>2055349</v>
      </c>
    </row>
    <row r="63" spans="1:17" ht="15.75" customHeight="1">
      <c r="A63" s="410" t="s">
        <v>149</v>
      </c>
      <c r="B63" s="405" t="s">
        <v>150</v>
      </c>
      <c r="C63" s="436">
        <f>SUM(C64:C71)</f>
        <v>118363926</v>
      </c>
      <c r="D63" s="23">
        <f>SUM(D64:D71)</f>
        <v>20860695</v>
      </c>
      <c r="E63" s="23">
        <f>SUM(E64:E71)</f>
        <v>38587288</v>
      </c>
      <c r="F63" s="23">
        <f>SUM(F64:F71)</f>
        <v>30570804</v>
      </c>
      <c r="G63" s="23">
        <f>SUM(G64:G71)</f>
        <v>28345139</v>
      </c>
      <c r="J63" s="418" t="s">
        <v>149</v>
      </c>
      <c r="K63" s="421" t="s">
        <v>150</v>
      </c>
      <c r="L63" s="426"/>
      <c r="M63" s="427"/>
      <c r="N63" s="445">
        <f>SUM(N64:N71)</f>
        <v>65836428</v>
      </c>
      <c r="O63" s="23">
        <f>SUM(O64:O71)</f>
        <v>17932030</v>
      </c>
      <c r="P63" s="23">
        <f>SUM(P64:P71)</f>
        <v>25819280</v>
      </c>
      <c r="Q63" s="23">
        <f>SUM(Q64:Q71)</f>
        <v>22085118</v>
      </c>
    </row>
    <row r="64" spans="1:17" ht="15.75" customHeight="1">
      <c r="A64" s="410"/>
      <c r="B64" s="28" t="s">
        <v>185</v>
      </c>
      <c r="C64" s="435">
        <f>SUM(D64:G64)</f>
        <v>5856221</v>
      </c>
      <c r="D64" s="23">
        <v>373566</v>
      </c>
      <c r="E64" s="23">
        <v>2607451</v>
      </c>
      <c r="F64" s="23">
        <v>264282</v>
      </c>
      <c r="G64" s="23">
        <v>2610922</v>
      </c>
      <c r="J64" s="428"/>
      <c r="K64" s="419" t="s">
        <v>185</v>
      </c>
      <c r="L64" s="429"/>
      <c r="M64" s="428"/>
      <c r="N64" s="88">
        <f>SUM(O64:Q64)</f>
        <v>3013323</v>
      </c>
      <c r="O64" s="23">
        <v>240384</v>
      </c>
      <c r="P64" s="23">
        <v>275181</v>
      </c>
      <c r="Q64" s="23">
        <v>2497758</v>
      </c>
    </row>
    <row r="65" spans="1:17" ht="15.75" customHeight="1">
      <c r="A65" s="410"/>
      <c r="B65" s="28" t="s">
        <v>117</v>
      </c>
      <c r="C65" s="435">
        <f aca="true" t="shared" si="9" ref="C65:C70">SUM(D65:G65)</f>
        <v>2628943</v>
      </c>
      <c r="D65" s="23">
        <v>944833</v>
      </c>
      <c r="E65" s="23">
        <v>280940</v>
      </c>
      <c r="F65" s="23">
        <v>988994</v>
      </c>
      <c r="G65" s="23">
        <v>414176</v>
      </c>
      <c r="J65" s="428"/>
      <c r="K65" s="419" t="s">
        <v>117</v>
      </c>
      <c r="L65" s="429"/>
      <c r="M65" s="428"/>
      <c r="N65" s="88">
        <f aca="true" t="shared" si="10" ref="N65:N71">SUM(O65:Q65)</f>
        <v>1231061</v>
      </c>
      <c r="O65" s="23">
        <v>132232</v>
      </c>
      <c r="P65" s="23">
        <v>814393</v>
      </c>
      <c r="Q65" s="23">
        <v>284436</v>
      </c>
    </row>
    <row r="66" spans="1:17" ht="15.75" customHeight="1">
      <c r="A66" s="410"/>
      <c r="B66" s="28" t="s">
        <v>118</v>
      </c>
      <c r="C66" s="435">
        <f t="shared" si="9"/>
        <v>11373927</v>
      </c>
      <c r="D66" s="23">
        <v>2607813</v>
      </c>
      <c r="E66" s="23">
        <v>2315440</v>
      </c>
      <c r="F66" s="23">
        <v>3742098</v>
      </c>
      <c r="G66" s="23">
        <v>2708576</v>
      </c>
      <c r="J66" s="428"/>
      <c r="K66" s="419" t="s">
        <v>118</v>
      </c>
      <c r="L66" s="429"/>
      <c r="M66" s="428"/>
      <c r="N66" s="88">
        <f t="shared" si="10"/>
        <v>6987893</v>
      </c>
      <c r="O66" s="23">
        <v>1129474</v>
      </c>
      <c r="P66" s="23">
        <v>3456004</v>
      </c>
      <c r="Q66" s="23">
        <v>2402415</v>
      </c>
    </row>
    <row r="67" spans="1:17" ht="15.75" customHeight="1">
      <c r="A67" s="410"/>
      <c r="B67" s="28" t="s">
        <v>119</v>
      </c>
      <c r="C67" s="435">
        <f t="shared" si="9"/>
        <v>37354197</v>
      </c>
      <c r="D67" s="23">
        <v>1461022</v>
      </c>
      <c r="E67" s="23">
        <v>8922884</v>
      </c>
      <c r="F67" s="23">
        <v>20303538</v>
      </c>
      <c r="G67" s="23">
        <v>6666753</v>
      </c>
      <c r="J67" s="428"/>
      <c r="K67" s="419" t="s">
        <v>119</v>
      </c>
      <c r="L67" s="429"/>
      <c r="M67" s="428"/>
      <c r="N67" s="88">
        <f t="shared" si="10"/>
        <v>27662179</v>
      </c>
      <c r="O67" s="23">
        <v>5580465</v>
      </c>
      <c r="P67" s="23">
        <v>17342416</v>
      </c>
      <c r="Q67" s="23">
        <v>4739298</v>
      </c>
    </row>
    <row r="68" spans="1:17" ht="15.75" customHeight="1">
      <c r="A68" s="410"/>
      <c r="B68" s="28" t="s">
        <v>186</v>
      </c>
      <c r="C68" s="435">
        <f t="shared" si="9"/>
        <v>25930486</v>
      </c>
      <c r="D68" s="33">
        <v>7706065</v>
      </c>
      <c r="E68" s="23">
        <v>9035168</v>
      </c>
      <c r="F68" s="23">
        <v>2680555</v>
      </c>
      <c r="G68" s="23">
        <v>6508698</v>
      </c>
      <c r="J68" s="428"/>
      <c r="K68" s="419" t="s">
        <v>187</v>
      </c>
      <c r="L68" s="429"/>
      <c r="M68" s="428"/>
      <c r="N68" s="88">
        <f t="shared" si="10"/>
        <v>12075064</v>
      </c>
      <c r="O68" s="23">
        <v>5363206</v>
      </c>
      <c r="P68" s="23">
        <v>1622770</v>
      </c>
      <c r="Q68" s="23">
        <v>5089088</v>
      </c>
    </row>
    <row r="69" spans="1:17" ht="15.75" customHeight="1">
      <c r="A69" s="410"/>
      <c r="B69" s="28" t="s">
        <v>364</v>
      </c>
      <c r="C69" s="435">
        <f t="shared" si="9"/>
        <v>9943754</v>
      </c>
      <c r="D69" s="23">
        <v>958692</v>
      </c>
      <c r="E69" s="23">
        <v>1875793</v>
      </c>
      <c r="F69" s="23">
        <v>739397</v>
      </c>
      <c r="G69" s="23">
        <v>6369872</v>
      </c>
      <c r="J69" s="428"/>
      <c r="K69" s="419" t="s">
        <v>364</v>
      </c>
      <c r="L69" s="429"/>
      <c r="M69" s="428"/>
      <c r="N69" s="88">
        <f t="shared" si="10"/>
        <v>6529558</v>
      </c>
      <c r="O69" s="23">
        <v>731991</v>
      </c>
      <c r="P69" s="23">
        <v>755676</v>
      </c>
      <c r="Q69" s="23">
        <v>5041891</v>
      </c>
    </row>
    <row r="70" spans="1:17" ht="15.75" customHeight="1">
      <c r="A70" s="410"/>
      <c r="B70" s="28" t="s">
        <v>365</v>
      </c>
      <c r="C70" s="435">
        <f t="shared" si="9"/>
        <v>15137</v>
      </c>
      <c r="D70" s="33" t="s">
        <v>367</v>
      </c>
      <c r="E70" s="33" t="s">
        <v>367</v>
      </c>
      <c r="F70" s="23">
        <v>79</v>
      </c>
      <c r="G70" s="23">
        <v>15058</v>
      </c>
      <c r="J70" s="428"/>
      <c r="K70" s="419" t="s">
        <v>373</v>
      </c>
      <c r="L70" s="429"/>
      <c r="M70" s="428"/>
      <c r="N70" s="88">
        <f t="shared" si="10"/>
        <v>19180</v>
      </c>
      <c r="O70" s="23">
        <v>2305</v>
      </c>
      <c r="P70" s="23">
        <v>3538</v>
      </c>
      <c r="Q70" s="23">
        <v>13337</v>
      </c>
    </row>
    <row r="71" spans="1:17" ht="15.75" customHeight="1">
      <c r="A71" s="414"/>
      <c r="B71" s="170" t="s">
        <v>122</v>
      </c>
      <c r="C71" s="437">
        <f>SUM(D71:G71)</f>
        <v>25261261</v>
      </c>
      <c r="D71" s="402">
        <v>6808704</v>
      </c>
      <c r="E71" s="402">
        <v>13549612</v>
      </c>
      <c r="F71" s="402">
        <v>1851861</v>
      </c>
      <c r="G71" s="402">
        <v>3051084</v>
      </c>
      <c r="J71" s="425"/>
      <c r="K71" s="420" t="s">
        <v>122</v>
      </c>
      <c r="L71" s="424"/>
      <c r="M71" s="425"/>
      <c r="N71" s="36">
        <f t="shared" si="10"/>
        <v>8318170</v>
      </c>
      <c r="O71" s="402">
        <v>4751973</v>
      </c>
      <c r="P71" s="402">
        <v>1549302</v>
      </c>
      <c r="Q71" s="402">
        <v>2016895</v>
      </c>
    </row>
    <row r="72" spans="1:14" ht="15.75" customHeight="1">
      <c r="A72" s="380" t="s">
        <v>151</v>
      </c>
      <c r="N72" s="422"/>
    </row>
  </sheetData>
  <sheetProtection/>
  <mergeCells count="105">
    <mergeCell ref="A3:S3"/>
    <mergeCell ref="J50:Q50"/>
    <mergeCell ref="A50:G50"/>
    <mergeCell ref="A27:P27"/>
    <mergeCell ref="J32:K32"/>
    <mergeCell ref="J42:K42"/>
    <mergeCell ref="J19:K19"/>
    <mergeCell ref="J9:K9"/>
    <mergeCell ref="N29:N30"/>
    <mergeCell ref="O29:O30"/>
    <mergeCell ref="J14:K14"/>
    <mergeCell ref="J15:K15"/>
    <mergeCell ref="J16:K16"/>
    <mergeCell ref="J17:K17"/>
    <mergeCell ref="P29:P30"/>
    <mergeCell ref="N52:N53"/>
    <mergeCell ref="L5:L7"/>
    <mergeCell ref="N5:N7"/>
    <mergeCell ref="O5:O7"/>
    <mergeCell ref="P5:P7"/>
    <mergeCell ref="A5:B7"/>
    <mergeCell ref="C5:C7"/>
    <mergeCell ref="I5:I7"/>
    <mergeCell ref="J5:K7"/>
    <mergeCell ref="D5:D7"/>
    <mergeCell ref="E5:E7"/>
    <mergeCell ref="F5:F7"/>
    <mergeCell ref="G5:G7"/>
    <mergeCell ref="H5:H7"/>
    <mergeCell ref="Q5:Q7"/>
    <mergeCell ref="R5:R7"/>
    <mergeCell ref="S5:S7"/>
    <mergeCell ref="M6:M7"/>
    <mergeCell ref="A8:A17"/>
    <mergeCell ref="J8:K8"/>
    <mergeCell ref="J10:K10"/>
    <mergeCell ref="J11:K11"/>
    <mergeCell ref="J12:K12"/>
    <mergeCell ref="J13:K13"/>
    <mergeCell ref="I29:I30"/>
    <mergeCell ref="L29:L30"/>
    <mergeCell ref="J29:K30"/>
    <mergeCell ref="A18:A24"/>
    <mergeCell ref="J18:K18"/>
    <mergeCell ref="J20:K20"/>
    <mergeCell ref="J21:K21"/>
    <mergeCell ref="J22:K22"/>
    <mergeCell ref="J23:K23"/>
    <mergeCell ref="J24:K24"/>
    <mergeCell ref="A29:B30"/>
    <mergeCell ref="E29:E30"/>
    <mergeCell ref="F29:F30"/>
    <mergeCell ref="G29:G30"/>
    <mergeCell ref="C29:C30"/>
    <mergeCell ref="D29:D30"/>
    <mergeCell ref="J37:K37"/>
    <mergeCell ref="J38:K38"/>
    <mergeCell ref="J39:K39"/>
    <mergeCell ref="J40:K40"/>
    <mergeCell ref="J33:K33"/>
    <mergeCell ref="J34:K34"/>
    <mergeCell ref="J35:K35"/>
    <mergeCell ref="J36:K36"/>
    <mergeCell ref="E52:E53"/>
    <mergeCell ref="Q52:Q53"/>
    <mergeCell ref="O52:O53"/>
    <mergeCell ref="P52:P53"/>
    <mergeCell ref="G52:G53"/>
    <mergeCell ref="J52:M53"/>
    <mergeCell ref="J44:K44"/>
    <mergeCell ref="J45:K45"/>
    <mergeCell ref="K69:M69"/>
    <mergeCell ref="K60:M60"/>
    <mergeCell ref="J46:K46"/>
    <mergeCell ref="A63:A71"/>
    <mergeCell ref="J63:J71"/>
    <mergeCell ref="K63:M63"/>
    <mergeCell ref="K64:M64"/>
    <mergeCell ref="K66:M66"/>
    <mergeCell ref="K59:M59"/>
    <mergeCell ref="C52:C53"/>
    <mergeCell ref="A52:B53"/>
    <mergeCell ref="K70:M70"/>
    <mergeCell ref="K71:M71"/>
    <mergeCell ref="K68:M68"/>
    <mergeCell ref="K67:M67"/>
    <mergeCell ref="K65:M65"/>
    <mergeCell ref="D52:D53"/>
    <mergeCell ref="F52:F53"/>
    <mergeCell ref="A31:A40"/>
    <mergeCell ref="J47:K47"/>
    <mergeCell ref="A54:A62"/>
    <mergeCell ref="J54:J62"/>
    <mergeCell ref="K54:M54"/>
    <mergeCell ref="K55:M55"/>
    <mergeCell ref="K56:M56"/>
    <mergeCell ref="K62:M62"/>
    <mergeCell ref="K61:M61"/>
    <mergeCell ref="K58:M58"/>
    <mergeCell ref="J31:K31"/>
    <mergeCell ref="K57:M57"/>
    <mergeCell ref="M29:M30"/>
    <mergeCell ref="A41:A47"/>
    <mergeCell ref="J41:K41"/>
    <mergeCell ref="J43:K43"/>
  </mergeCells>
  <printOptions horizontalCentered="1"/>
  <pageMargins left="0.3937007874015748" right="0.3937007874015748" top="0.5905511811023623" bottom="0.3937007874015748" header="0" footer="0"/>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U60"/>
  <sheetViews>
    <sheetView zoomScalePageLayoutView="0" workbookViewId="0" topLeftCell="A1">
      <selection activeCell="A1" sqref="A1"/>
    </sheetView>
  </sheetViews>
  <sheetFormatPr defaultColWidth="9.00390625" defaultRowHeight="16.5" customHeight="1"/>
  <cols>
    <col min="1" max="1" width="2.25390625" style="65" customWidth="1"/>
    <col min="2" max="2" width="2.625" style="65" customWidth="1"/>
    <col min="3" max="3" width="15.50390625" style="65" customWidth="1"/>
    <col min="4" max="9" width="13.00390625" style="65" customWidth="1"/>
    <col min="10" max="11" width="9.00390625" style="65" customWidth="1"/>
    <col min="12" max="12" width="6.125" style="65" customWidth="1"/>
    <col min="13" max="13" width="13.375" style="65" customWidth="1"/>
    <col min="14" max="14" width="9.00390625" style="65" customWidth="1"/>
    <col min="15" max="15" width="11.625" style="65" bestFit="1" customWidth="1"/>
    <col min="16" max="16" width="10.375" style="65" bestFit="1" customWidth="1"/>
    <col min="17" max="17" width="11.625" style="65" bestFit="1" customWidth="1"/>
    <col min="18" max="18" width="10.375" style="65" bestFit="1" customWidth="1"/>
    <col min="19" max="20" width="11.625" style="65" bestFit="1" customWidth="1"/>
    <col min="21" max="21" width="10.375" style="65" bestFit="1" customWidth="1"/>
    <col min="22" max="16384" width="9.00390625" style="65" customWidth="1"/>
  </cols>
  <sheetData>
    <row r="1" spans="1:21" ht="16.5" customHeight="1">
      <c r="A1" s="89" t="s">
        <v>233</v>
      </c>
      <c r="U1" s="90" t="s">
        <v>234</v>
      </c>
    </row>
    <row r="3" spans="1:20" ht="16.5" customHeight="1">
      <c r="A3" s="251" t="s">
        <v>235</v>
      </c>
      <c r="B3" s="251"/>
      <c r="C3" s="251"/>
      <c r="D3" s="251"/>
      <c r="E3" s="251"/>
      <c r="F3" s="251"/>
      <c r="G3" s="251"/>
      <c r="H3" s="251"/>
      <c r="I3" s="251"/>
      <c r="L3" s="251" t="s">
        <v>239</v>
      </c>
      <c r="M3" s="251"/>
      <c r="N3" s="251"/>
      <c r="O3" s="251"/>
      <c r="P3" s="251"/>
      <c r="Q3" s="251"/>
      <c r="R3" s="251"/>
      <c r="S3" s="251"/>
      <c r="T3" s="251"/>
    </row>
    <row r="4" spans="1:20" ht="16.5" customHeight="1" thickBot="1">
      <c r="A4" s="67"/>
      <c r="B4" s="67"/>
      <c r="C4" s="67"/>
      <c r="D4" s="67"/>
      <c r="E4" s="67"/>
      <c r="F4" s="67"/>
      <c r="G4" s="67"/>
      <c r="H4" s="67"/>
      <c r="I4" s="67"/>
      <c r="L4" s="67"/>
      <c r="M4" s="67"/>
      <c r="N4" s="67"/>
      <c r="O4" s="67"/>
      <c r="P4" s="67"/>
      <c r="Q4" s="67"/>
      <c r="R4" s="67"/>
      <c r="S4" s="67"/>
      <c r="T4" s="67"/>
    </row>
    <row r="5" spans="1:20" ht="16.5" customHeight="1">
      <c r="A5" s="242" t="s">
        <v>237</v>
      </c>
      <c r="B5" s="242"/>
      <c r="C5" s="243"/>
      <c r="D5" s="185" t="s">
        <v>217</v>
      </c>
      <c r="E5" s="185"/>
      <c r="F5" s="185" t="s">
        <v>218</v>
      </c>
      <c r="G5" s="185"/>
      <c r="H5" s="185" t="s">
        <v>219</v>
      </c>
      <c r="I5" s="210"/>
      <c r="L5" s="236" t="s">
        <v>240</v>
      </c>
      <c r="M5" s="236"/>
      <c r="N5" s="237"/>
      <c r="O5" s="185" t="s">
        <v>241</v>
      </c>
      <c r="P5" s="185"/>
      <c r="Q5" s="185" t="s">
        <v>218</v>
      </c>
      <c r="R5" s="185"/>
      <c r="S5" s="222" t="s">
        <v>242</v>
      </c>
      <c r="T5" s="223"/>
    </row>
    <row r="6" spans="1:20" ht="16.5" customHeight="1">
      <c r="A6" s="244"/>
      <c r="B6" s="244"/>
      <c r="C6" s="245"/>
      <c r="D6" s="212" t="s">
        <v>211</v>
      </c>
      <c r="E6" s="216" t="s">
        <v>210</v>
      </c>
      <c r="F6" s="212" t="s">
        <v>211</v>
      </c>
      <c r="G6" s="216" t="s">
        <v>210</v>
      </c>
      <c r="H6" s="212" t="s">
        <v>211</v>
      </c>
      <c r="I6" s="218" t="s">
        <v>209</v>
      </c>
      <c r="L6" s="238"/>
      <c r="M6" s="238"/>
      <c r="N6" s="239"/>
      <c r="O6" s="54" t="s">
        <v>211</v>
      </c>
      <c r="P6" s="114" t="s">
        <v>210</v>
      </c>
      <c r="Q6" s="54" t="s">
        <v>211</v>
      </c>
      <c r="R6" s="114" t="s">
        <v>210</v>
      </c>
      <c r="S6" s="54" t="s">
        <v>211</v>
      </c>
      <c r="T6" s="55" t="s">
        <v>209</v>
      </c>
    </row>
    <row r="7" spans="1:14" ht="16.5" customHeight="1">
      <c r="A7" s="246"/>
      <c r="B7" s="246"/>
      <c r="C7" s="247"/>
      <c r="D7" s="212"/>
      <c r="E7" s="217"/>
      <c r="F7" s="212"/>
      <c r="G7" s="217"/>
      <c r="H7" s="212"/>
      <c r="I7" s="219"/>
      <c r="L7" s="224"/>
      <c r="M7" s="224"/>
      <c r="N7" s="225"/>
    </row>
    <row r="8" spans="1:20" ht="16.5" customHeight="1">
      <c r="A8" s="66"/>
      <c r="B8" s="66"/>
      <c r="C8" s="68"/>
      <c r="L8" s="226" t="s">
        <v>8</v>
      </c>
      <c r="M8" s="226"/>
      <c r="N8" s="227"/>
      <c r="O8" s="101">
        <f>SUM(O10:O17)</f>
        <v>63328</v>
      </c>
      <c r="P8" s="103">
        <f>SUM(P10:P17)</f>
        <v>100</v>
      </c>
      <c r="Q8" s="101">
        <f>SUM(Q10:Q17)</f>
        <v>66521</v>
      </c>
      <c r="R8" s="103">
        <f>SUM(R10:R17)</f>
        <v>100.00000000000001</v>
      </c>
      <c r="S8" s="101">
        <f>SUM(S10:S17)</f>
        <v>3193</v>
      </c>
      <c r="T8" s="103">
        <v>105</v>
      </c>
    </row>
    <row r="9" spans="1:20" ht="16.5" customHeight="1">
      <c r="A9" s="226" t="s">
        <v>8</v>
      </c>
      <c r="B9" s="226"/>
      <c r="C9" s="227"/>
      <c r="D9" s="101">
        <f>SUM(D11,D21)</f>
        <v>65661</v>
      </c>
      <c r="E9" s="103">
        <f>SUM(E11,E21)</f>
        <v>100</v>
      </c>
      <c r="F9" s="101">
        <f>SUM(F11,F21)</f>
        <v>68930</v>
      </c>
      <c r="G9" s="103">
        <f>SUM(G11,G21)</f>
        <v>100</v>
      </c>
      <c r="H9" s="101">
        <f>SUM(H11,H21)</f>
        <v>3269</v>
      </c>
      <c r="I9" s="102">
        <v>105</v>
      </c>
      <c r="L9" s="66"/>
      <c r="M9" s="66"/>
      <c r="N9" s="68"/>
      <c r="O9" s="69"/>
      <c r="P9" s="104"/>
      <c r="Q9" s="69"/>
      <c r="R9" s="104"/>
      <c r="S9" s="69"/>
      <c r="T9" s="104"/>
    </row>
    <row r="10" spans="1:20" ht="16.5" customHeight="1">
      <c r="A10" s="13"/>
      <c r="B10" s="13"/>
      <c r="C10" s="14"/>
      <c r="D10" s="69"/>
      <c r="E10" s="104"/>
      <c r="F10" s="69"/>
      <c r="G10" s="104"/>
      <c r="H10" s="69"/>
      <c r="I10" s="95"/>
      <c r="L10" s="66"/>
      <c r="M10" s="81" t="s">
        <v>28</v>
      </c>
      <c r="N10" s="68" t="s">
        <v>27</v>
      </c>
      <c r="O10" s="69">
        <v>31896</v>
      </c>
      <c r="P10" s="104">
        <v>50.4</v>
      </c>
      <c r="Q10" s="69">
        <v>33025</v>
      </c>
      <c r="R10" s="104">
        <v>49.6</v>
      </c>
      <c r="S10" s="69">
        <f>Q10-O10</f>
        <v>1129</v>
      </c>
      <c r="T10" s="104">
        <v>103.5</v>
      </c>
    </row>
    <row r="11" spans="1:20" ht="16.5" customHeight="1">
      <c r="A11" s="13"/>
      <c r="B11" s="240" t="s">
        <v>9</v>
      </c>
      <c r="C11" s="241"/>
      <c r="D11" s="69">
        <f>SUM(D12:D19)</f>
        <v>47000</v>
      </c>
      <c r="E11" s="104">
        <f>SUM(E12:E19)</f>
        <v>71.6</v>
      </c>
      <c r="F11" s="69">
        <f>SUM(F12:F19)</f>
        <v>49806</v>
      </c>
      <c r="G11" s="104">
        <f>SUM(G12:G19)</f>
        <v>72.3</v>
      </c>
      <c r="H11" s="69">
        <f>SUM(H12:H19)</f>
        <v>2806</v>
      </c>
      <c r="I11" s="95">
        <v>106</v>
      </c>
      <c r="L11" s="66"/>
      <c r="M11" s="81" t="s">
        <v>30</v>
      </c>
      <c r="N11" s="68"/>
      <c r="O11" s="69">
        <v>14789</v>
      </c>
      <c r="P11" s="104">
        <v>23.3</v>
      </c>
      <c r="Q11" s="69">
        <v>15491</v>
      </c>
      <c r="R11" s="104">
        <v>23.3</v>
      </c>
      <c r="S11" s="69">
        <f aca="true" t="shared" si="0" ref="S11:S16">Q11-O11</f>
        <v>702</v>
      </c>
      <c r="T11" s="104">
        <v>104.8</v>
      </c>
    </row>
    <row r="12" spans="1:20" ht="16.5" customHeight="1">
      <c r="A12" s="13"/>
      <c r="B12" s="13"/>
      <c r="C12" s="14" t="s">
        <v>10</v>
      </c>
      <c r="D12" s="69">
        <v>24206</v>
      </c>
      <c r="E12" s="104">
        <v>36.9</v>
      </c>
      <c r="F12" s="69">
        <v>26202</v>
      </c>
      <c r="G12" s="104">
        <v>38</v>
      </c>
      <c r="H12" s="69">
        <f>F12-D12</f>
        <v>1996</v>
      </c>
      <c r="I12" s="95">
        <v>108.3</v>
      </c>
      <c r="L12" s="66"/>
      <c r="M12" s="81" t="s">
        <v>222</v>
      </c>
      <c r="N12" s="68"/>
      <c r="O12" s="69">
        <v>9515</v>
      </c>
      <c r="P12" s="104">
        <v>15</v>
      </c>
      <c r="Q12" s="69">
        <v>10213</v>
      </c>
      <c r="R12" s="104">
        <v>15.3</v>
      </c>
      <c r="S12" s="69">
        <f t="shared" si="0"/>
        <v>698</v>
      </c>
      <c r="T12" s="104">
        <v>107.3</v>
      </c>
    </row>
    <row r="13" spans="1:20" ht="16.5" customHeight="1">
      <c r="A13" s="13"/>
      <c r="B13" s="13"/>
      <c r="C13" s="14" t="s">
        <v>12</v>
      </c>
      <c r="D13" s="69">
        <v>7386</v>
      </c>
      <c r="E13" s="104">
        <v>11.3</v>
      </c>
      <c r="F13" s="69">
        <v>7415</v>
      </c>
      <c r="G13" s="104">
        <v>10.8</v>
      </c>
      <c r="H13" s="69">
        <f aca="true" t="shared" si="1" ref="H13:H19">F13-D13</f>
        <v>29</v>
      </c>
      <c r="I13" s="95">
        <v>100.4</v>
      </c>
      <c r="L13" s="66"/>
      <c r="M13" s="81" t="s">
        <v>223</v>
      </c>
      <c r="N13" s="68"/>
      <c r="O13" s="69">
        <v>5234</v>
      </c>
      <c r="P13" s="104">
        <v>8.3</v>
      </c>
      <c r="Q13" s="69">
        <v>5900</v>
      </c>
      <c r="R13" s="104">
        <v>8.9</v>
      </c>
      <c r="S13" s="69">
        <f t="shared" si="0"/>
        <v>666</v>
      </c>
      <c r="T13" s="104">
        <v>112.7</v>
      </c>
    </row>
    <row r="14" spans="1:20" ht="16.5" customHeight="1">
      <c r="A14" s="13"/>
      <c r="B14" s="13"/>
      <c r="C14" s="14" t="s">
        <v>15</v>
      </c>
      <c r="D14" s="69">
        <v>3696</v>
      </c>
      <c r="E14" s="104">
        <v>5.6</v>
      </c>
      <c r="F14" s="69">
        <v>3923</v>
      </c>
      <c r="G14" s="104">
        <v>5.7</v>
      </c>
      <c r="H14" s="69">
        <f t="shared" si="1"/>
        <v>227</v>
      </c>
      <c r="I14" s="95">
        <v>106.1</v>
      </c>
      <c r="L14" s="66"/>
      <c r="M14" s="81" t="s">
        <v>224</v>
      </c>
      <c r="N14" s="68"/>
      <c r="O14" s="69">
        <v>972</v>
      </c>
      <c r="P14" s="104">
        <v>1.5</v>
      </c>
      <c r="Q14" s="69">
        <v>975</v>
      </c>
      <c r="R14" s="104">
        <v>1.5</v>
      </c>
      <c r="S14" s="69">
        <f t="shared" si="0"/>
        <v>3</v>
      </c>
      <c r="T14" s="104">
        <v>100.3</v>
      </c>
    </row>
    <row r="15" spans="1:20" ht="16.5" customHeight="1">
      <c r="A15" s="13"/>
      <c r="B15" s="13"/>
      <c r="C15" s="14" t="s">
        <v>17</v>
      </c>
      <c r="D15" s="69">
        <v>1477</v>
      </c>
      <c r="E15" s="104">
        <v>2.2</v>
      </c>
      <c r="F15" s="69">
        <v>1617</v>
      </c>
      <c r="G15" s="104">
        <v>2.4</v>
      </c>
      <c r="H15" s="69">
        <f t="shared" si="1"/>
        <v>140</v>
      </c>
      <c r="I15" s="95">
        <v>109.5</v>
      </c>
      <c r="L15" s="66"/>
      <c r="M15" s="81" t="s">
        <v>225</v>
      </c>
      <c r="N15" s="68"/>
      <c r="O15" s="69">
        <v>563</v>
      </c>
      <c r="P15" s="104">
        <v>0.9</v>
      </c>
      <c r="Q15" s="69">
        <v>569</v>
      </c>
      <c r="R15" s="104">
        <v>0.9</v>
      </c>
      <c r="S15" s="69">
        <f t="shared" si="0"/>
        <v>6</v>
      </c>
      <c r="T15" s="104">
        <v>101.1</v>
      </c>
    </row>
    <row r="16" spans="1:20" ht="16.5" customHeight="1">
      <c r="A16" s="13"/>
      <c r="B16" s="13"/>
      <c r="C16" s="14" t="s">
        <v>18</v>
      </c>
      <c r="D16" s="69">
        <v>1161</v>
      </c>
      <c r="E16" s="104">
        <v>1.8</v>
      </c>
      <c r="F16" s="69">
        <v>1057</v>
      </c>
      <c r="G16" s="104">
        <v>1.5</v>
      </c>
      <c r="H16" s="105">
        <f t="shared" si="1"/>
        <v>-104</v>
      </c>
      <c r="I16" s="95">
        <v>91</v>
      </c>
      <c r="L16" s="66"/>
      <c r="M16" s="81" t="s">
        <v>226</v>
      </c>
      <c r="N16" s="68"/>
      <c r="O16" s="69">
        <v>310</v>
      </c>
      <c r="P16" s="104">
        <v>0.5</v>
      </c>
      <c r="Q16" s="69">
        <v>309</v>
      </c>
      <c r="R16" s="104">
        <v>0.4</v>
      </c>
      <c r="S16" s="100">
        <f t="shared" si="0"/>
        <v>-1</v>
      </c>
      <c r="T16" s="104">
        <v>99.7</v>
      </c>
    </row>
    <row r="17" spans="1:20" ht="16.5" customHeight="1">
      <c r="A17" s="13"/>
      <c r="B17" s="13"/>
      <c r="C17" s="14" t="s">
        <v>19</v>
      </c>
      <c r="D17" s="69">
        <v>2583</v>
      </c>
      <c r="E17" s="104">
        <v>3.9</v>
      </c>
      <c r="F17" s="69">
        <v>2581</v>
      </c>
      <c r="G17" s="104">
        <v>3.8</v>
      </c>
      <c r="H17" s="105">
        <f t="shared" si="1"/>
        <v>-2</v>
      </c>
      <c r="I17" s="95">
        <v>99.9</v>
      </c>
      <c r="L17" s="77"/>
      <c r="M17" s="96" t="s">
        <v>29</v>
      </c>
      <c r="N17" s="112"/>
      <c r="O17" s="97">
        <v>49</v>
      </c>
      <c r="P17" s="107">
        <v>0.1</v>
      </c>
      <c r="Q17" s="97">
        <v>39</v>
      </c>
      <c r="R17" s="107">
        <v>0.1</v>
      </c>
      <c r="S17" s="113">
        <f>Q17-O17</f>
        <v>-10</v>
      </c>
      <c r="T17" s="107">
        <v>79.6</v>
      </c>
    </row>
    <row r="18" spans="1:12" ht="16.5" customHeight="1">
      <c r="A18" s="13"/>
      <c r="B18" s="13"/>
      <c r="C18" s="14" t="s">
        <v>20</v>
      </c>
      <c r="D18" s="69">
        <v>2660</v>
      </c>
      <c r="E18" s="104">
        <v>4.1</v>
      </c>
      <c r="F18" s="69">
        <v>2917</v>
      </c>
      <c r="G18" s="104">
        <v>4.2</v>
      </c>
      <c r="H18" s="69">
        <f t="shared" si="1"/>
        <v>257</v>
      </c>
      <c r="I18" s="95">
        <v>109.7</v>
      </c>
      <c r="L18" s="4" t="s">
        <v>227</v>
      </c>
    </row>
    <row r="19" spans="1:9" ht="16.5" customHeight="1">
      <c r="A19" s="13"/>
      <c r="B19" s="13"/>
      <c r="C19" s="14" t="s">
        <v>21</v>
      </c>
      <c r="D19" s="69">
        <v>3831</v>
      </c>
      <c r="E19" s="104">
        <v>5.8</v>
      </c>
      <c r="F19" s="69">
        <v>4094</v>
      </c>
      <c r="G19" s="104">
        <v>5.9</v>
      </c>
      <c r="H19" s="69">
        <f t="shared" si="1"/>
        <v>263</v>
      </c>
      <c r="I19" s="95">
        <v>106.9</v>
      </c>
    </row>
    <row r="20" spans="1:9" ht="16.5" customHeight="1">
      <c r="A20" s="13"/>
      <c r="B20" s="13"/>
      <c r="C20" s="14"/>
      <c r="D20" s="69"/>
      <c r="E20" s="104"/>
      <c r="F20" s="69"/>
      <c r="G20" s="104"/>
      <c r="H20" s="69"/>
      <c r="I20" s="95"/>
    </row>
    <row r="21" spans="1:20" ht="16.5" customHeight="1">
      <c r="A21" s="13"/>
      <c r="B21" s="240" t="s">
        <v>26</v>
      </c>
      <c r="C21" s="241"/>
      <c r="D21" s="69">
        <f>SUM(D22:D29)</f>
        <v>18661</v>
      </c>
      <c r="E21" s="104">
        <f>SUM(E22:E29)</f>
        <v>28.400000000000002</v>
      </c>
      <c r="F21" s="69">
        <f>SUM(F22:F29)</f>
        <v>19124</v>
      </c>
      <c r="G21" s="104">
        <f>SUM(G22:G29)</f>
        <v>27.700000000000003</v>
      </c>
      <c r="H21" s="69">
        <f>SUM(H22:H29)</f>
        <v>463</v>
      </c>
      <c r="I21" s="95">
        <v>102.5</v>
      </c>
      <c r="L21" s="251" t="s">
        <v>243</v>
      </c>
      <c r="M21" s="251"/>
      <c r="N21" s="251"/>
      <c r="O21" s="251"/>
      <c r="P21" s="251"/>
      <c r="Q21" s="251"/>
      <c r="R21" s="251"/>
      <c r="S21" s="251"/>
      <c r="T21" s="251"/>
    </row>
    <row r="22" spans="1:20" ht="16.5" customHeight="1" thickBot="1">
      <c r="A22" s="13"/>
      <c r="B22" s="13"/>
      <c r="C22" s="14" t="s">
        <v>11</v>
      </c>
      <c r="D22" s="69">
        <v>3350</v>
      </c>
      <c r="E22" s="104">
        <v>5.1</v>
      </c>
      <c r="F22" s="69">
        <v>3487</v>
      </c>
      <c r="G22" s="104">
        <v>5.1</v>
      </c>
      <c r="H22" s="69">
        <f>F22-D22</f>
        <v>137</v>
      </c>
      <c r="I22" s="95">
        <v>104.1</v>
      </c>
      <c r="L22" s="67"/>
      <c r="M22" s="67"/>
      <c r="N22" s="67"/>
      <c r="O22" s="67"/>
      <c r="P22" s="67"/>
      <c r="Q22" s="67"/>
      <c r="R22" s="67"/>
      <c r="S22" s="67"/>
      <c r="T22" s="67"/>
    </row>
    <row r="23" spans="1:20" ht="16.5" customHeight="1">
      <c r="A23" s="13"/>
      <c r="B23" s="13"/>
      <c r="C23" s="14" t="s">
        <v>13</v>
      </c>
      <c r="D23" s="69">
        <v>2328</v>
      </c>
      <c r="E23" s="104">
        <v>3.6</v>
      </c>
      <c r="F23" s="69">
        <v>2347</v>
      </c>
      <c r="G23" s="104">
        <v>3.4</v>
      </c>
      <c r="H23" s="69">
        <f aca="true" t="shared" si="2" ref="H23:H29">F23-D23</f>
        <v>19</v>
      </c>
      <c r="I23" s="95">
        <v>100.8</v>
      </c>
      <c r="L23" s="236" t="s">
        <v>240</v>
      </c>
      <c r="M23" s="236"/>
      <c r="N23" s="237"/>
      <c r="O23" s="185" t="s">
        <v>241</v>
      </c>
      <c r="P23" s="185"/>
      <c r="Q23" s="185" t="s">
        <v>218</v>
      </c>
      <c r="R23" s="185"/>
      <c r="S23" s="222" t="s">
        <v>242</v>
      </c>
      <c r="T23" s="223"/>
    </row>
    <row r="24" spans="1:20" ht="16.5" customHeight="1">
      <c r="A24" s="13"/>
      <c r="B24" s="13"/>
      <c r="C24" s="14" t="s">
        <v>14</v>
      </c>
      <c r="D24" s="69">
        <v>1742</v>
      </c>
      <c r="E24" s="104">
        <v>2.6</v>
      </c>
      <c r="F24" s="69">
        <v>1810</v>
      </c>
      <c r="G24" s="104">
        <v>2.6</v>
      </c>
      <c r="H24" s="69">
        <f t="shared" si="2"/>
        <v>68</v>
      </c>
      <c r="I24" s="95">
        <v>103.9</v>
      </c>
      <c r="L24" s="238"/>
      <c r="M24" s="238"/>
      <c r="N24" s="239"/>
      <c r="O24" s="54" t="s">
        <v>211</v>
      </c>
      <c r="P24" s="114" t="s">
        <v>210</v>
      </c>
      <c r="Q24" s="54" t="s">
        <v>211</v>
      </c>
      <c r="R24" s="114" t="s">
        <v>210</v>
      </c>
      <c r="S24" s="54" t="s">
        <v>211</v>
      </c>
      <c r="T24" s="55" t="s">
        <v>209</v>
      </c>
    </row>
    <row r="25" spans="1:19" ht="16.5" customHeight="1">
      <c r="A25" s="13"/>
      <c r="B25" s="13"/>
      <c r="C25" s="14" t="s">
        <v>16</v>
      </c>
      <c r="D25" s="69">
        <v>1799</v>
      </c>
      <c r="E25" s="104">
        <v>2.7</v>
      </c>
      <c r="F25" s="69">
        <v>1878</v>
      </c>
      <c r="G25" s="104">
        <v>2.7</v>
      </c>
      <c r="H25" s="69">
        <f t="shared" si="2"/>
        <v>79</v>
      </c>
      <c r="I25" s="95">
        <v>104.4</v>
      </c>
      <c r="L25" s="224"/>
      <c r="M25" s="224"/>
      <c r="N25" s="225"/>
      <c r="O25" s="82" t="s">
        <v>27</v>
      </c>
      <c r="Q25" s="82" t="s">
        <v>27</v>
      </c>
      <c r="S25" s="82" t="s">
        <v>27</v>
      </c>
    </row>
    <row r="26" spans="1:20" ht="16.5" customHeight="1">
      <c r="A26" s="13"/>
      <c r="B26" s="13"/>
      <c r="C26" s="14" t="s">
        <v>22</v>
      </c>
      <c r="D26" s="69">
        <v>2904</v>
      </c>
      <c r="E26" s="104">
        <v>4.4</v>
      </c>
      <c r="F26" s="69">
        <v>2984</v>
      </c>
      <c r="G26" s="104">
        <v>4.3</v>
      </c>
      <c r="H26" s="69">
        <f t="shared" si="2"/>
        <v>80</v>
      </c>
      <c r="I26" s="95">
        <v>102.8</v>
      </c>
      <c r="L26" s="226" t="s">
        <v>8</v>
      </c>
      <c r="M26" s="226"/>
      <c r="N26" s="227"/>
      <c r="O26" s="101">
        <f>SUM(O28:O35)</f>
        <v>396567</v>
      </c>
      <c r="P26" s="103">
        <f>SUM(P28:P35)</f>
        <v>99.99999999999997</v>
      </c>
      <c r="Q26" s="101">
        <f>SUM(Q28:Q35)</f>
        <v>409763</v>
      </c>
      <c r="R26" s="103">
        <f>SUM(R28:R35)</f>
        <v>100</v>
      </c>
      <c r="S26" s="101">
        <f>SUM(S28:S35)</f>
        <v>13196</v>
      </c>
      <c r="T26" s="103">
        <v>103.3</v>
      </c>
    </row>
    <row r="27" spans="1:20" ht="16.5" customHeight="1">
      <c r="A27" s="13"/>
      <c r="B27" s="13"/>
      <c r="C27" s="14" t="s">
        <v>23</v>
      </c>
      <c r="D27" s="69">
        <v>3323</v>
      </c>
      <c r="E27" s="104">
        <v>5.1</v>
      </c>
      <c r="F27" s="69">
        <v>3336</v>
      </c>
      <c r="G27" s="104">
        <v>4.8</v>
      </c>
      <c r="H27" s="69">
        <f t="shared" si="2"/>
        <v>13</v>
      </c>
      <c r="I27" s="95">
        <v>100.4</v>
      </c>
      <c r="L27" s="66"/>
      <c r="M27" s="66"/>
      <c r="N27" s="68"/>
      <c r="O27" s="69"/>
      <c r="P27" s="104"/>
      <c r="Q27" s="69"/>
      <c r="R27" s="104"/>
      <c r="S27" s="69"/>
      <c r="T27" s="104"/>
    </row>
    <row r="28" spans="1:20" ht="16.5" customHeight="1">
      <c r="A28" s="13"/>
      <c r="B28" s="13"/>
      <c r="C28" s="14" t="s">
        <v>24</v>
      </c>
      <c r="D28" s="69">
        <v>2703</v>
      </c>
      <c r="E28" s="104">
        <v>4.1</v>
      </c>
      <c r="F28" s="69">
        <v>2755</v>
      </c>
      <c r="G28" s="104">
        <v>4</v>
      </c>
      <c r="H28" s="69">
        <f t="shared" si="2"/>
        <v>52</v>
      </c>
      <c r="I28" s="95">
        <v>101.9</v>
      </c>
      <c r="L28" s="66"/>
      <c r="M28" s="81" t="s">
        <v>28</v>
      </c>
      <c r="N28" s="68" t="s">
        <v>27</v>
      </c>
      <c r="O28" s="69">
        <v>48637</v>
      </c>
      <c r="P28" s="104">
        <v>12.3</v>
      </c>
      <c r="Q28" s="69">
        <v>50760</v>
      </c>
      <c r="R28" s="104">
        <v>12.4</v>
      </c>
      <c r="S28" s="69">
        <f>Q28-O28</f>
        <v>2123</v>
      </c>
      <c r="T28" s="104">
        <v>104.4</v>
      </c>
    </row>
    <row r="29" spans="1:20" ht="16.5" customHeight="1">
      <c r="A29" s="15"/>
      <c r="B29" s="15"/>
      <c r="C29" s="16" t="s">
        <v>25</v>
      </c>
      <c r="D29" s="106">
        <v>512</v>
      </c>
      <c r="E29" s="107">
        <v>0.8</v>
      </c>
      <c r="F29" s="97">
        <v>527</v>
      </c>
      <c r="G29" s="107">
        <v>0.8</v>
      </c>
      <c r="H29" s="97">
        <f t="shared" si="2"/>
        <v>15</v>
      </c>
      <c r="I29" s="98">
        <v>102.9</v>
      </c>
      <c r="L29" s="66"/>
      <c r="M29" s="81" t="s">
        <v>228</v>
      </c>
      <c r="N29" s="68"/>
      <c r="O29" s="69">
        <v>50012</v>
      </c>
      <c r="P29" s="104">
        <v>12.6</v>
      </c>
      <c r="Q29" s="69">
        <v>52469</v>
      </c>
      <c r="R29" s="104">
        <v>12.8</v>
      </c>
      <c r="S29" s="69">
        <f aca="true" t="shared" si="3" ref="S29:S34">Q29-O29</f>
        <v>2457</v>
      </c>
      <c r="T29" s="104">
        <v>104.9</v>
      </c>
    </row>
    <row r="30" spans="1:20" ht="16.5" customHeight="1">
      <c r="A30" s="4" t="s">
        <v>236</v>
      </c>
      <c r="L30" s="66"/>
      <c r="M30" s="81" t="s">
        <v>229</v>
      </c>
      <c r="N30" s="68"/>
      <c r="O30" s="69">
        <v>60424</v>
      </c>
      <c r="P30" s="104">
        <v>15.2</v>
      </c>
      <c r="Q30" s="69">
        <v>65073</v>
      </c>
      <c r="R30" s="104">
        <v>15.9</v>
      </c>
      <c r="S30" s="69">
        <f t="shared" si="3"/>
        <v>4649</v>
      </c>
      <c r="T30" s="104">
        <v>107.7</v>
      </c>
    </row>
    <row r="31" spans="12:20" ht="16.5" customHeight="1">
      <c r="L31" s="66"/>
      <c r="M31" s="81" t="s">
        <v>230</v>
      </c>
      <c r="N31" s="68"/>
      <c r="O31" s="69">
        <v>82927</v>
      </c>
      <c r="P31" s="104">
        <v>20.9</v>
      </c>
      <c r="Q31" s="69">
        <v>92992</v>
      </c>
      <c r="R31" s="104">
        <v>22.7</v>
      </c>
      <c r="S31" s="69">
        <f t="shared" si="3"/>
        <v>10065</v>
      </c>
      <c r="T31" s="104">
        <v>112.1</v>
      </c>
    </row>
    <row r="32" spans="12:20" ht="16.5" customHeight="1">
      <c r="L32" s="66"/>
      <c r="M32" s="81" t="s">
        <v>231</v>
      </c>
      <c r="N32" s="68"/>
      <c r="O32" s="69">
        <v>36368</v>
      </c>
      <c r="P32" s="104">
        <v>9.2</v>
      </c>
      <c r="Q32" s="69">
        <v>36474</v>
      </c>
      <c r="R32" s="104">
        <v>8.9</v>
      </c>
      <c r="S32" s="69">
        <f t="shared" si="3"/>
        <v>106</v>
      </c>
      <c r="T32" s="104">
        <v>100.3</v>
      </c>
    </row>
    <row r="33" spans="1:20" ht="16.5" customHeight="1">
      <c r="A33" s="251" t="s">
        <v>238</v>
      </c>
      <c r="B33" s="251"/>
      <c r="C33" s="251"/>
      <c r="D33" s="251"/>
      <c r="E33" s="251"/>
      <c r="F33" s="251"/>
      <c r="G33" s="251"/>
      <c r="H33" s="251"/>
      <c r="I33" s="251"/>
      <c r="L33" s="66"/>
      <c r="M33" s="81" t="s">
        <v>232</v>
      </c>
      <c r="N33" s="68"/>
      <c r="O33" s="69">
        <v>37982</v>
      </c>
      <c r="P33" s="104">
        <v>9.6</v>
      </c>
      <c r="Q33" s="69">
        <v>38803</v>
      </c>
      <c r="R33" s="104">
        <v>9.5</v>
      </c>
      <c r="S33" s="69">
        <f t="shared" si="3"/>
        <v>821</v>
      </c>
      <c r="T33" s="104">
        <v>102.2</v>
      </c>
    </row>
    <row r="34" spans="1:20" ht="16.5" customHeight="1" thickBot="1">
      <c r="A34" s="67"/>
      <c r="B34" s="67"/>
      <c r="C34" s="67"/>
      <c r="D34" s="67"/>
      <c r="E34" s="67"/>
      <c r="F34" s="67"/>
      <c r="G34" s="67"/>
      <c r="H34" s="67"/>
      <c r="I34" s="67"/>
      <c r="L34" s="66"/>
      <c r="M34" s="81" t="s">
        <v>226</v>
      </c>
      <c r="N34" s="68"/>
      <c r="O34" s="69">
        <v>48108</v>
      </c>
      <c r="P34" s="104">
        <v>12.1</v>
      </c>
      <c r="Q34" s="69">
        <v>47913</v>
      </c>
      <c r="R34" s="104">
        <v>11.7</v>
      </c>
      <c r="S34" s="100">
        <f t="shared" si="3"/>
        <v>-195</v>
      </c>
      <c r="T34" s="104">
        <v>99.6</v>
      </c>
    </row>
    <row r="35" spans="1:20" ht="16.5" customHeight="1">
      <c r="A35" s="242" t="s">
        <v>237</v>
      </c>
      <c r="B35" s="242"/>
      <c r="C35" s="243"/>
      <c r="D35" s="185" t="s">
        <v>217</v>
      </c>
      <c r="E35" s="185"/>
      <c r="F35" s="185" t="s">
        <v>218</v>
      </c>
      <c r="G35" s="185"/>
      <c r="H35" s="185" t="s">
        <v>219</v>
      </c>
      <c r="I35" s="210"/>
      <c r="L35" s="77"/>
      <c r="M35" s="96" t="s">
        <v>29</v>
      </c>
      <c r="N35" s="112"/>
      <c r="O35" s="97">
        <v>32109</v>
      </c>
      <c r="P35" s="107">
        <v>8.1</v>
      </c>
      <c r="Q35" s="97">
        <v>25279</v>
      </c>
      <c r="R35" s="107">
        <v>6.1</v>
      </c>
      <c r="S35" s="113">
        <f>Q35-O35</f>
        <v>-6830</v>
      </c>
      <c r="T35" s="107">
        <v>78.7</v>
      </c>
    </row>
    <row r="36" spans="1:20" ht="16.5" customHeight="1">
      <c r="A36" s="244"/>
      <c r="B36" s="244"/>
      <c r="C36" s="245"/>
      <c r="D36" s="212" t="s">
        <v>211</v>
      </c>
      <c r="E36" s="216" t="s">
        <v>210</v>
      </c>
      <c r="F36" s="212" t="s">
        <v>211</v>
      </c>
      <c r="G36" s="216" t="s">
        <v>210</v>
      </c>
      <c r="H36" s="212" t="s">
        <v>211</v>
      </c>
      <c r="I36" s="218" t="s">
        <v>209</v>
      </c>
      <c r="L36" s="4" t="s">
        <v>227</v>
      </c>
      <c r="M36" s="81"/>
      <c r="N36" s="66"/>
      <c r="O36" s="66"/>
      <c r="P36" s="66"/>
      <c r="Q36" s="66"/>
      <c r="R36" s="66"/>
      <c r="S36" s="66"/>
      <c r="T36" s="66"/>
    </row>
    <row r="37" spans="1:20" ht="16.5" customHeight="1">
      <c r="A37" s="246"/>
      <c r="B37" s="246"/>
      <c r="C37" s="247"/>
      <c r="D37" s="212"/>
      <c r="E37" s="217"/>
      <c r="F37" s="212"/>
      <c r="G37" s="217"/>
      <c r="H37" s="212"/>
      <c r="I37" s="219"/>
      <c r="L37" s="66"/>
      <c r="M37" s="81"/>
      <c r="N37" s="66"/>
      <c r="O37" s="66"/>
      <c r="P37" s="66"/>
      <c r="Q37" s="66"/>
      <c r="R37" s="66"/>
      <c r="S37" s="66"/>
      <c r="T37" s="66"/>
    </row>
    <row r="38" spans="1:8" ht="16.5" customHeight="1">
      <c r="A38" s="66"/>
      <c r="B38" s="66"/>
      <c r="C38" s="68"/>
      <c r="D38" s="82" t="s">
        <v>27</v>
      </c>
      <c r="F38" s="82" t="s">
        <v>27</v>
      </c>
      <c r="H38" s="82" t="s">
        <v>27</v>
      </c>
    </row>
    <row r="39" spans="1:21" ht="16.5" customHeight="1">
      <c r="A39" s="226" t="s">
        <v>8</v>
      </c>
      <c r="B39" s="226"/>
      <c r="C39" s="227"/>
      <c r="D39" s="101">
        <f>SUM(D41,D51)</f>
        <v>452676</v>
      </c>
      <c r="E39" s="103">
        <f>SUM(E41,E51)</f>
        <v>100</v>
      </c>
      <c r="F39" s="101">
        <f>SUM(F41,F51)</f>
        <v>470230</v>
      </c>
      <c r="G39" s="103">
        <f>SUM(G41,G51)</f>
        <v>100</v>
      </c>
      <c r="H39" s="101">
        <f>SUM(H41,H51)</f>
        <v>17554</v>
      </c>
      <c r="I39" s="102">
        <v>103.9</v>
      </c>
      <c r="L39" s="251" t="s">
        <v>244</v>
      </c>
      <c r="M39" s="251"/>
      <c r="N39" s="251"/>
      <c r="O39" s="251"/>
      <c r="P39" s="251"/>
      <c r="Q39" s="251"/>
      <c r="R39" s="251"/>
      <c r="S39" s="251"/>
      <c r="T39" s="251"/>
      <c r="U39" s="251"/>
    </row>
    <row r="40" spans="1:21" ht="16.5" customHeight="1" thickBot="1">
      <c r="A40" s="13"/>
      <c r="B40" s="13"/>
      <c r="C40" s="14"/>
      <c r="D40" s="69"/>
      <c r="E40" s="104"/>
      <c r="F40" s="69"/>
      <c r="G40" s="104"/>
      <c r="H40" s="69"/>
      <c r="I40" s="95"/>
      <c r="L40" s="67"/>
      <c r="M40" s="67"/>
      <c r="N40" s="67"/>
      <c r="O40" s="67"/>
      <c r="P40" s="67"/>
      <c r="Q40" s="67"/>
      <c r="R40" s="67"/>
      <c r="S40" s="67"/>
      <c r="T40" s="67"/>
      <c r="U40" s="99" t="s">
        <v>34</v>
      </c>
    </row>
    <row r="41" spans="1:21" ht="16.5" customHeight="1">
      <c r="A41" s="13"/>
      <c r="B41" s="240" t="s">
        <v>9</v>
      </c>
      <c r="C41" s="241"/>
      <c r="D41" s="69">
        <f>SUM(D42:D49)</f>
        <v>351830</v>
      </c>
      <c r="E41" s="104">
        <f>SUM(E42:E49)</f>
        <v>77.7</v>
      </c>
      <c r="F41" s="69">
        <f>SUM(F42:F49)</f>
        <v>365813</v>
      </c>
      <c r="G41" s="104">
        <f>SUM(G42:G49)</f>
        <v>77.8</v>
      </c>
      <c r="H41" s="69">
        <f>SUM(H42:H49)</f>
        <v>13983</v>
      </c>
      <c r="I41" s="95">
        <v>104</v>
      </c>
      <c r="L41" s="189" t="s">
        <v>6</v>
      </c>
      <c r="M41" s="189"/>
      <c r="N41" s="190"/>
      <c r="O41" s="248" t="s">
        <v>245</v>
      </c>
      <c r="P41" s="248" t="s">
        <v>164</v>
      </c>
      <c r="Q41" s="248" t="s">
        <v>31</v>
      </c>
      <c r="R41" s="248" t="s">
        <v>32</v>
      </c>
      <c r="S41" s="228" t="s">
        <v>247</v>
      </c>
      <c r="T41" s="229"/>
      <c r="U41" s="229"/>
    </row>
    <row r="42" spans="1:21" ht="16.5" customHeight="1">
      <c r="A42" s="13"/>
      <c r="B42" s="13"/>
      <c r="C42" s="14" t="s">
        <v>10</v>
      </c>
      <c r="D42" s="69">
        <v>197467</v>
      </c>
      <c r="E42" s="104">
        <v>43.6</v>
      </c>
      <c r="F42" s="69">
        <v>206341</v>
      </c>
      <c r="G42" s="104">
        <v>43.9</v>
      </c>
      <c r="H42" s="69">
        <f>F42-D42</f>
        <v>8874</v>
      </c>
      <c r="I42" s="95">
        <v>104.5</v>
      </c>
      <c r="L42" s="193"/>
      <c r="M42" s="193"/>
      <c r="N42" s="194"/>
      <c r="O42" s="185"/>
      <c r="P42" s="185"/>
      <c r="Q42" s="185"/>
      <c r="R42" s="185"/>
      <c r="S42" s="54" t="s">
        <v>245</v>
      </c>
      <c r="T42" s="54" t="s">
        <v>246</v>
      </c>
      <c r="U42" s="56" t="s">
        <v>33</v>
      </c>
    </row>
    <row r="43" spans="1:14" ht="16.5" customHeight="1">
      <c r="A43" s="13"/>
      <c r="B43" s="13"/>
      <c r="C43" s="14" t="s">
        <v>12</v>
      </c>
      <c r="D43" s="69">
        <v>50229</v>
      </c>
      <c r="E43" s="104">
        <v>11.1</v>
      </c>
      <c r="F43" s="69">
        <v>46712</v>
      </c>
      <c r="G43" s="104">
        <v>9.9</v>
      </c>
      <c r="H43" s="100">
        <f aca="true" t="shared" si="4" ref="H43:H49">F43-D43</f>
        <v>-3517</v>
      </c>
      <c r="I43" s="95">
        <v>93</v>
      </c>
      <c r="L43" s="108"/>
      <c r="M43" s="108"/>
      <c r="N43" s="109"/>
    </row>
    <row r="44" spans="1:21" ht="16.5" customHeight="1">
      <c r="A44" s="13"/>
      <c r="B44" s="13"/>
      <c r="C44" s="14" t="s">
        <v>15</v>
      </c>
      <c r="D44" s="69">
        <v>26704</v>
      </c>
      <c r="E44" s="104">
        <v>5.9</v>
      </c>
      <c r="F44" s="69">
        <v>29319</v>
      </c>
      <c r="G44" s="104">
        <v>6.2</v>
      </c>
      <c r="H44" s="69">
        <f t="shared" si="4"/>
        <v>2615</v>
      </c>
      <c r="I44" s="95">
        <v>109.8</v>
      </c>
      <c r="L44" s="197" t="s">
        <v>1</v>
      </c>
      <c r="M44" s="230"/>
      <c r="N44" s="231"/>
      <c r="O44" s="92">
        <f aca="true" t="shared" si="5" ref="O44:U44">SUM(O46:O47,O59)</f>
        <v>470230</v>
      </c>
      <c r="P44" s="92">
        <f t="shared" si="5"/>
        <v>49307</v>
      </c>
      <c r="Q44" s="92">
        <f t="shared" si="5"/>
        <v>41584</v>
      </c>
      <c r="R44" s="92">
        <f t="shared" si="5"/>
        <v>23246</v>
      </c>
      <c r="S44" s="92">
        <f t="shared" si="5"/>
        <v>356093</v>
      </c>
      <c r="T44" s="92">
        <f t="shared" si="5"/>
        <v>325520</v>
      </c>
      <c r="U44" s="92">
        <f t="shared" si="5"/>
        <v>30573</v>
      </c>
    </row>
    <row r="45" spans="1:21" ht="16.5" customHeight="1">
      <c r="A45" s="13"/>
      <c r="B45" s="13"/>
      <c r="C45" s="14" t="s">
        <v>17</v>
      </c>
      <c r="D45" s="69">
        <v>11810</v>
      </c>
      <c r="E45" s="104">
        <v>2.6</v>
      </c>
      <c r="F45" s="69">
        <v>13847</v>
      </c>
      <c r="G45" s="104">
        <v>3</v>
      </c>
      <c r="H45" s="69">
        <f t="shared" si="4"/>
        <v>2037</v>
      </c>
      <c r="I45" s="95">
        <v>117.3</v>
      </c>
      <c r="L45" s="110"/>
      <c r="M45" s="110"/>
      <c r="N45" s="111"/>
      <c r="O45" s="73"/>
      <c r="P45" s="73"/>
      <c r="Q45" s="73"/>
      <c r="R45" s="73"/>
      <c r="S45" s="73"/>
      <c r="T45" s="73"/>
      <c r="U45" s="73"/>
    </row>
    <row r="46" spans="1:21" ht="16.5" customHeight="1">
      <c r="A46" s="13"/>
      <c r="B46" s="13"/>
      <c r="C46" s="14" t="s">
        <v>18</v>
      </c>
      <c r="D46" s="69">
        <v>6367</v>
      </c>
      <c r="E46" s="104">
        <v>1.4</v>
      </c>
      <c r="F46" s="69">
        <v>6222</v>
      </c>
      <c r="G46" s="104">
        <v>1.3</v>
      </c>
      <c r="H46" s="105">
        <f t="shared" si="4"/>
        <v>-145</v>
      </c>
      <c r="I46" s="95">
        <v>97.7</v>
      </c>
      <c r="L46" s="199" t="s">
        <v>172</v>
      </c>
      <c r="M46" s="232"/>
      <c r="N46" s="220"/>
      <c r="O46" s="73">
        <f>SUM(P46:S46)</f>
        <v>2344</v>
      </c>
      <c r="P46" s="73">
        <v>14</v>
      </c>
      <c r="Q46" s="73">
        <v>9</v>
      </c>
      <c r="R46" s="73">
        <v>276</v>
      </c>
      <c r="S46" s="73">
        <f>SUM(T46:U46)</f>
        <v>2045</v>
      </c>
      <c r="T46" s="73">
        <v>1827</v>
      </c>
      <c r="U46" s="73">
        <v>218</v>
      </c>
    </row>
    <row r="47" spans="1:21" ht="16.5" customHeight="1">
      <c r="A47" s="13"/>
      <c r="B47" s="13"/>
      <c r="C47" s="14" t="s">
        <v>19</v>
      </c>
      <c r="D47" s="69">
        <v>16429</v>
      </c>
      <c r="E47" s="104">
        <v>3.6</v>
      </c>
      <c r="F47" s="69">
        <v>16652</v>
      </c>
      <c r="G47" s="104">
        <v>3.5</v>
      </c>
      <c r="H47" s="105">
        <f t="shared" si="4"/>
        <v>223</v>
      </c>
      <c r="I47" s="95">
        <v>101.4</v>
      </c>
      <c r="L47" s="199" t="s">
        <v>173</v>
      </c>
      <c r="M47" s="232"/>
      <c r="N47" s="220"/>
      <c r="O47" s="73">
        <f aca="true" t="shared" si="6" ref="O47:U47">SUM(O49:O53,O55:O58)</f>
        <v>450107</v>
      </c>
      <c r="P47" s="73">
        <f t="shared" si="6"/>
        <v>49293</v>
      </c>
      <c r="Q47" s="73">
        <f t="shared" si="6"/>
        <v>41575</v>
      </c>
      <c r="R47" s="73">
        <f t="shared" si="6"/>
        <v>22970</v>
      </c>
      <c r="S47" s="73">
        <f t="shared" si="6"/>
        <v>336269</v>
      </c>
      <c r="T47" s="73">
        <f t="shared" si="6"/>
        <v>306407</v>
      </c>
      <c r="U47" s="73">
        <f t="shared" si="6"/>
        <v>29862</v>
      </c>
    </row>
    <row r="48" spans="1:21" ht="16.5" customHeight="1">
      <c r="A48" s="13"/>
      <c r="B48" s="13"/>
      <c r="C48" s="14" t="s">
        <v>20</v>
      </c>
      <c r="D48" s="69">
        <v>22774</v>
      </c>
      <c r="E48" s="104">
        <v>5.1</v>
      </c>
      <c r="F48" s="69">
        <v>24712</v>
      </c>
      <c r="G48" s="104">
        <v>5.3</v>
      </c>
      <c r="H48" s="69">
        <f t="shared" si="4"/>
        <v>1938</v>
      </c>
      <c r="I48" s="95">
        <v>108.5</v>
      </c>
      <c r="L48" s="233" t="s">
        <v>250</v>
      </c>
      <c r="M48" s="234"/>
      <c r="N48" s="235"/>
      <c r="O48" s="73"/>
      <c r="P48" s="73"/>
      <c r="Q48" s="73"/>
      <c r="R48" s="73"/>
      <c r="S48" s="76"/>
      <c r="T48" s="33"/>
      <c r="U48" s="33"/>
    </row>
    <row r="49" spans="1:21" ht="16.5" customHeight="1">
      <c r="A49" s="13"/>
      <c r="B49" s="13"/>
      <c r="C49" s="14" t="s">
        <v>21</v>
      </c>
      <c r="D49" s="69">
        <v>20050</v>
      </c>
      <c r="E49" s="104">
        <v>4.4</v>
      </c>
      <c r="F49" s="69">
        <v>22008</v>
      </c>
      <c r="G49" s="104">
        <v>4.7</v>
      </c>
      <c r="H49" s="69">
        <f t="shared" si="4"/>
        <v>1958</v>
      </c>
      <c r="I49" s="95">
        <v>109.8</v>
      </c>
      <c r="L49" s="66"/>
      <c r="M49" s="199" t="s">
        <v>2</v>
      </c>
      <c r="N49" s="220"/>
      <c r="O49" s="73">
        <f>SUM(P49:S49)</f>
        <v>762</v>
      </c>
      <c r="P49" s="73">
        <v>32</v>
      </c>
      <c r="Q49" s="73">
        <v>21</v>
      </c>
      <c r="R49" s="73">
        <v>80</v>
      </c>
      <c r="S49" s="73">
        <f>SUM(T49:U49)</f>
        <v>629</v>
      </c>
      <c r="T49" s="33">
        <v>461</v>
      </c>
      <c r="U49" s="33">
        <v>168</v>
      </c>
    </row>
    <row r="50" spans="1:21" ht="16.5" customHeight="1">
      <c r="A50" s="13"/>
      <c r="B50" s="13"/>
      <c r="C50" s="14"/>
      <c r="D50" s="69"/>
      <c r="E50" s="104"/>
      <c r="F50" s="69"/>
      <c r="G50" s="104"/>
      <c r="H50" s="69"/>
      <c r="I50" s="95"/>
      <c r="L50" s="66"/>
      <c r="M50" s="199" t="s">
        <v>3</v>
      </c>
      <c r="N50" s="220"/>
      <c r="O50" s="73">
        <f>SUM(P50:S50)</f>
        <v>44955</v>
      </c>
      <c r="P50" s="73">
        <v>5370</v>
      </c>
      <c r="Q50" s="73">
        <v>2295</v>
      </c>
      <c r="R50" s="73">
        <v>2453</v>
      </c>
      <c r="S50" s="73">
        <f>SUM(T50:U50)</f>
        <v>34837</v>
      </c>
      <c r="T50" s="33">
        <v>26479</v>
      </c>
      <c r="U50" s="33">
        <v>8358</v>
      </c>
    </row>
    <row r="51" spans="1:21" ht="16.5" customHeight="1">
      <c r="A51" s="13"/>
      <c r="B51" s="240" t="s">
        <v>26</v>
      </c>
      <c r="C51" s="241"/>
      <c r="D51" s="69">
        <f>SUM(D52:D59)</f>
        <v>100846</v>
      </c>
      <c r="E51" s="104">
        <f>SUM(E52:E59)</f>
        <v>22.3</v>
      </c>
      <c r="F51" s="69">
        <f>SUM(F52:F59)</f>
        <v>104417</v>
      </c>
      <c r="G51" s="104">
        <f>SUM(G52:G59)</f>
        <v>22.2</v>
      </c>
      <c r="H51" s="69">
        <f>SUM(H52:H59)</f>
        <v>3571</v>
      </c>
      <c r="I51" s="95">
        <v>103.5</v>
      </c>
      <c r="L51" s="66"/>
      <c r="M51" s="199" t="s">
        <v>4</v>
      </c>
      <c r="N51" s="220"/>
      <c r="O51" s="73">
        <f>SUM(P51:S51)</f>
        <v>136027</v>
      </c>
      <c r="P51" s="73">
        <v>12188</v>
      </c>
      <c r="Q51" s="73">
        <v>14268</v>
      </c>
      <c r="R51" s="73">
        <v>6500</v>
      </c>
      <c r="S51" s="73">
        <f>SUM(T51:U51)</f>
        <v>103071</v>
      </c>
      <c r="T51" s="33">
        <v>96256</v>
      </c>
      <c r="U51" s="33">
        <v>6815</v>
      </c>
    </row>
    <row r="52" spans="1:21" ht="16.5" customHeight="1">
      <c r="A52" s="13"/>
      <c r="B52" s="13"/>
      <c r="C52" s="14" t="s">
        <v>11</v>
      </c>
      <c r="D52" s="69">
        <v>24512</v>
      </c>
      <c r="E52" s="104">
        <v>5.4</v>
      </c>
      <c r="F52" s="69">
        <v>25834</v>
      </c>
      <c r="G52" s="104">
        <v>5.5</v>
      </c>
      <c r="H52" s="69">
        <f>F52-D52</f>
        <v>1322</v>
      </c>
      <c r="I52" s="95">
        <v>105.4</v>
      </c>
      <c r="L52" s="66"/>
      <c r="M52" s="199" t="s">
        <v>174</v>
      </c>
      <c r="N52" s="220"/>
      <c r="O52" s="73">
        <f>SUM(P52:S52)</f>
        <v>119404</v>
      </c>
      <c r="P52" s="73">
        <v>21086</v>
      </c>
      <c r="Q52" s="73">
        <v>18756</v>
      </c>
      <c r="R52" s="73">
        <v>7761</v>
      </c>
      <c r="S52" s="73">
        <f>SUM(T52:U52)</f>
        <v>71801</v>
      </c>
      <c r="T52" s="33">
        <v>64675</v>
      </c>
      <c r="U52" s="33">
        <v>7126</v>
      </c>
    </row>
    <row r="53" spans="1:21" ht="16.5" customHeight="1">
      <c r="A53" s="13"/>
      <c r="B53" s="13"/>
      <c r="C53" s="14" t="s">
        <v>13</v>
      </c>
      <c r="D53" s="69">
        <v>11383</v>
      </c>
      <c r="E53" s="104">
        <v>2.5</v>
      </c>
      <c r="F53" s="69">
        <v>11825</v>
      </c>
      <c r="G53" s="104">
        <v>2.5</v>
      </c>
      <c r="H53" s="69">
        <f aca="true" t="shared" si="7" ref="H53:H59">F53-D53</f>
        <v>442</v>
      </c>
      <c r="I53" s="95">
        <v>103.9</v>
      </c>
      <c r="L53" s="66"/>
      <c r="M53" s="199" t="s">
        <v>213</v>
      </c>
      <c r="N53" s="220"/>
      <c r="O53" s="73">
        <f>SUM(P53:S53)</f>
        <v>15323</v>
      </c>
      <c r="P53" s="73">
        <v>161</v>
      </c>
      <c r="Q53" s="73">
        <v>58</v>
      </c>
      <c r="R53" s="73">
        <v>302</v>
      </c>
      <c r="S53" s="73">
        <f>SUM(T53:U53)</f>
        <v>14802</v>
      </c>
      <c r="T53" s="33">
        <v>14441</v>
      </c>
      <c r="U53" s="33">
        <v>361</v>
      </c>
    </row>
    <row r="54" spans="1:21" ht="16.5" customHeight="1">
      <c r="A54" s="13"/>
      <c r="B54" s="13"/>
      <c r="C54" s="14" t="s">
        <v>14</v>
      </c>
      <c r="D54" s="69">
        <v>7774</v>
      </c>
      <c r="E54" s="104">
        <v>1.7</v>
      </c>
      <c r="F54" s="69">
        <v>8331</v>
      </c>
      <c r="G54" s="104">
        <v>1.8</v>
      </c>
      <c r="H54" s="69">
        <f t="shared" si="7"/>
        <v>557</v>
      </c>
      <c r="I54" s="95">
        <v>107.2</v>
      </c>
      <c r="L54" s="66"/>
      <c r="M54" s="57"/>
      <c r="N54" s="9"/>
      <c r="O54" s="73"/>
      <c r="P54" s="73"/>
      <c r="Q54" s="73"/>
      <c r="R54" s="73"/>
      <c r="S54" s="76"/>
      <c r="T54" s="33"/>
      <c r="U54" s="33"/>
    </row>
    <row r="55" spans="1:21" ht="16.5" customHeight="1">
      <c r="A55" s="13"/>
      <c r="B55" s="13"/>
      <c r="C55" s="14" t="s">
        <v>16</v>
      </c>
      <c r="D55" s="69">
        <v>11087</v>
      </c>
      <c r="E55" s="104">
        <v>2.5</v>
      </c>
      <c r="F55" s="69">
        <v>11884</v>
      </c>
      <c r="G55" s="104">
        <v>2.5</v>
      </c>
      <c r="H55" s="69">
        <f t="shared" si="7"/>
        <v>797</v>
      </c>
      <c r="I55" s="95">
        <v>107.2</v>
      </c>
      <c r="L55" s="66"/>
      <c r="M55" s="199" t="s">
        <v>5</v>
      </c>
      <c r="N55" s="220"/>
      <c r="O55" s="73">
        <f>SUM(P55:S55)</f>
        <v>3027</v>
      </c>
      <c r="P55" s="73">
        <v>928</v>
      </c>
      <c r="Q55" s="73">
        <v>190</v>
      </c>
      <c r="R55" s="73">
        <v>450</v>
      </c>
      <c r="S55" s="76">
        <f>SUM(T55:U55)</f>
        <v>1459</v>
      </c>
      <c r="T55" s="33">
        <v>1351</v>
      </c>
      <c r="U55" s="33">
        <v>108</v>
      </c>
    </row>
    <row r="56" spans="1:21" ht="16.5" customHeight="1">
      <c r="A56" s="13"/>
      <c r="B56" s="13"/>
      <c r="C56" s="14" t="s">
        <v>22</v>
      </c>
      <c r="D56" s="69">
        <v>13404</v>
      </c>
      <c r="E56" s="104">
        <v>3</v>
      </c>
      <c r="F56" s="69">
        <v>14465</v>
      </c>
      <c r="G56" s="104">
        <v>3.1</v>
      </c>
      <c r="H56" s="69">
        <f t="shared" si="7"/>
        <v>1061</v>
      </c>
      <c r="I56" s="95">
        <v>107.9</v>
      </c>
      <c r="L56" s="66"/>
      <c r="M56" s="199" t="s">
        <v>214</v>
      </c>
      <c r="N56" s="220"/>
      <c r="O56" s="73">
        <f>SUM(P56:S56)</f>
        <v>30422</v>
      </c>
      <c r="P56" s="73">
        <v>660</v>
      </c>
      <c r="Q56" s="73">
        <v>188</v>
      </c>
      <c r="R56" s="73">
        <v>760</v>
      </c>
      <c r="S56" s="76">
        <f>SUM(T56:U56)</f>
        <v>28814</v>
      </c>
      <c r="T56" s="33">
        <v>28119</v>
      </c>
      <c r="U56" s="33">
        <v>695</v>
      </c>
    </row>
    <row r="57" spans="1:21" ht="16.5" customHeight="1">
      <c r="A57" s="13"/>
      <c r="B57" s="13"/>
      <c r="C57" s="14" t="s">
        <v>23</v>
      </c>
      <c r="D57" s="69">
        <v>15420</v>
      </c>
      <c r="E57" s="104">
        <v>3.4</v>
      </c>
      <c r="F57" s="69">
        <v>14182</v>
      </c>
      <c r="G57" s="104">
        <v>3</v>
      </c>
      <c r="H57" s="100">
        <f t="shared" si="7"/>
        <v>-1238</v>
      </c>
      <c r="I57" s="95">
        <v>92</v>
      </c>
      <c r="L57" s="66"/>
      <c r="M57" s="195" t="s">
        <v>248</v>
      </c>
      <c r="N57" s="221"/>
      <c r="O57" s="73">
        <f>SUM(P57:S57)</f>
        <v>2874</v>
      </c>
      <c r="P57" s="73" t="s">
        <v>198</v>
      </c>
      <c r="Q57" s="73" t="s">
        <v>198</v>
      </c>
      <c r="R57" s="73">
        <v>7</v>
      </c>
      <c r="S57" s="76">
        <f>SUM(T57:U57)</f>
        <v>2867</v>
      </c>
      <c r="T57" s="33">
        <v>2819</v>
      </c>
      <c r="U57" s="33">
        <v>48</v>
      </c>
    </row>
    <row r="58" spans="1:21" ht="16.5" customHeight="1">
      <c r="A58" s="13"/>
      <c r="B58" s="13"/>
      <c r="C58" s="14" t="s">
        <v>24</v>
      </c>
      <c r="D58" s="69">
        <v>14554</v>
      </c>
      <c r="E58" s="104">
        <v>3.2</v>
      </c>
      <c r="F58" s="69">
        <v>15098</v>
      </c>
      <c r="G58" s="104">
        <v>3.2</v>
      </c>
      <c r="H58" s="69">
        <f t="shared" si="7"/>
        <v>544</v>
      </c>
      <c r="I58" s="95">
        <v>103.7</v>
      </c>
      <c r="L58" s="66"/>
      <c r="M58" s="199" t="s">
        <v>249</v>
      </c>
      <c r="N58" s="220"/>
      <c r="O58" s="73">
        <f>SUM(P58:S58)</f>
        <v>97313</v>
      </c>
      <c r="P58" s="73">
        <v>8868</v>
      </c>
      <c r="Q58" s="73">
        <v>5799</v>
      </c>
      <c r="R58" s="73">
        <v>4657</v>
      </c>
      <c r="S58" s="76">
        <f>SUM(T58:U58)</f>
        <v>77989</v>
      </c>
      <c r="T58" s="33">
        <v>71806</v>
      </c>
      <c r="U58" s="33">
        <v>6183</v>
      </c>
    </row>
    <row r="59" spans="1:21" ht="16.5" customHeight="1">
      <c r="A59" s="15"/>
      <c r="B59" s="15"/>
      <c r="C59" s="16" t="s">
        <v>25</v>
      </c>
      <c r="D59" s="106">
        <v>2712</v>
      </c>
      <c r="E59" s="107">
        <v>0.6</v>
      </c>
      <c r="F59" s="97">
        <v>2798</v>
      </c>
      <c r="G59" s="107">
        <v>0.6</v>
      </c>
      <c r="H59" s="97">
        <f t="shared" si="7"/>
        <v>86</v>
      </c>
      <c r="I59" s="98">
        <v>103.2</v>
      </c>
      <c r="L59" s="77"/>
      <c r="M59" s="249" t="s">
        <v>175</v>
      </c>
      <c r="N59" s="250"/>
      <c r="O59" s="85">
        <f>SUM(P59:S59)</f>
        <v>17779</v>
      </c>
      <c r="P59" s="78" t="s">
        <v>198</v>
      </c>
      <c r="Q59" s="78" t="s">
        <v>198</v>
      </c>
      <c r="R59" s="78" t="s">
        <v>198</v>
      </c>
      <c r="S59" s="78">
        <f>SUM(T59:U59)</f>
        <v>17779</v>
      </c>
      <c r="T59" s="78">
        <v>17286</v>
      </c>
      <c r="U59" s="78">
        <v>493</v>
      </c>
    </row>
    <row r="60" spans="1:12" ht="16.5" customHeight="1">
      <c r="A60" s="4" t="s">
        <v>227</v>
      </c>
      <c r="L60" s="4" t="s">
        <v>227</v>
      </c>
    </row>
  </sheetData>
  <sheetProtection/>
  <mergeCells count="63">
    <mergeCell ref="M59:N59"/>
    <mergeCell ref="A3:I3"/>
    <mergeCell ref="A33:I33"/>
    <mergeCell ref="L3:T3"/>
    <mergeCell ref="L21:T21"/>
    <mergeCell ref="L39:U39"/>
    <mergeCell ref="L41:N42"/>
    <mergeCell ref="O41:O42"/>
    <mergeCell ref="P41:P42"/>
    <mergeCell ref="Q41:Q42"/>
    <mergeCell ref="B51:C51"/>
    <mergeCell ref="H36:H37"/>
    <mergeCell ref="I36:I37"/>
    <mergeCell ref="A39:C39"/>
    <mergeCell ref="B41:C41"/>
    <mergeCell ref="A35:C37"/>
    <mergeCell ref="D35:E35"/>
    <mergeCell ref="F35:G35"/>
    <mergeCell ref="D36:D37"/>
    <mergeCell ref="A5:C7"/>
    <mergeCell ref="D5:E5"/>
    <mergeCell ref="F5:G5"/>
    <mergeCell ref="H5:I5"/>
    <mergeCell ref="D6:D7"/>
    <mergeCell ref="E6:E7"/>
    <mergeCell ref="F6:F7"/>
    <mergeCell ref="G6:G7"/>
    <mergeCell ref="H6:H7"/>
    <mergeCell ref="I6:I7"/>
    <mergeCell ref="A9:C9"/>
    <mergeCell ref="B11:C11"/>
    <mergeCell ref="B21:C21"/>
    <mergeCell ref="O23:P23"/>
    <mergeCell ref="F36:F37"/>
    <mergeCell ref="G36:G37"/>
    <mergeCell ref="H35:I35"/>
    <mergeCell ref="L26:N26"/>
    <mergeCell ref="E36:E37"/>
    <mergeCell ref="S41:U41"/>
    <mergeCell ref="L44:N44"/>
    <mergeCell ref="L46:N46"/>
    <mergeCell ref="L47:N47"/>
    <mergeCell ref="L48:N48"/>
    <mergeCell ref="L5:N6"/>
    <mergeCell ref="L23:N24"/>
    <mergeCell ref="L25:N25"/>
    <mergeCell ref="R41:R42"/>
    <mergeCell ref="M49:N49"/>
    <mergeCell ref="M50:N50"/>
    <mergeCell ref="M51:N51"/>
    <mergeCell ref="M52:N52"/>
    <mergeCell ref="M53:N53"/>
    <mergeCell ref="M55:N55"/>
    <mergeCell ref="M56:N56"/>
    <mergeCell ref="M57:N57"/>
    <mergeCell ref="M58:N58"/>
    <mergeCell ref="O5:P5"/>
    <mergeCell ref="Q5:R5"/>
    <mergeCell ref="S5:T5"/>
    <mergeCell ref="L7:N7"/>
    <mergeCell ref="S23:T23"/>
    <mergeCell ref="L8:N8"/>
    <mergeCell ref="Q23:R23"/>
  </mergeCells>
  <printOptions horizontalCentered="1"/>
  <pageMargins left="0.3937007874015748" right="0.3937007874015748" top="0.5905511811023623" bottom="0.3937007874015748" header="0" footer="0"/>
  <pageSetup horizontalDpi="200" verticalDpi="200" orientation="landscape" paperSize="8" scale="85" r:id="rId1"/>
</worksheet>
</file>

<file path=xl/worksheets/sheet3.xml><?xml version="1.0" encoding="utf-8"?>
<worksheet xmlns="http://schemas.openxmlformats.org/spreadsheetml/2006/main" xmlns:r="http://schemas.openxmlformats.org/officeDocument/2006/relationships">
  <dimension ref="A1:AC86"/>
  <sheetViews>
    <sheetView zoomScalePageLayoutView="0" workbookViewId="0" topLeftCell="A1">
      <selection activeCell="A5" sqref="A5:B8"/>
    </sheetView>
  </sheetViews>
  <sheetFormatPr defaultColWidth="9.00390625" defaultRowHeight="21.75" customHeight="1"/>
  <cols>
    <col min="1" max="1" width="3.75390625" style="121" customWidth="1"/>
    <col min="2" max="2" width="19.875" style="121" customWidth="1"/>
    <col min="3" max="28" width="9.625" style="121" customWidth="1"/>
    <col min="29" max="16384" width="9.00390625" style="121" customWidth="1"/>
  </cols>
  <sheetData>
    <row r="1" spans="1:28" ht="21.75" customHeight="1">
      <c r="A1" s="37" t="s">
        <v>259</v>
      </c>
      <c r="AB1" s="134" t="s">
        <v>260</v>
      </c>
    </row>
    <row r="2" s="38" customFormat="1" ht="21.75" customHeight="1">
      <c r="AB2" s="115"/>
    </row>
    <row r="3" spans="1:28" s="38" customFormat="1" ht="21.75" customHeight="1">
      <c r="A3" s="260" t="s">
        <v>261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row>
    <row r="4" spans="1:29" s="38" customFormat="1" ht="21.75" customHeight="1" thickBot="1">
      <c r="A4" s="39"/>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2"/>
    </row>
    <row r="5" spans="1:29" s="38" customFormat="1" ht="21.75" customHeight="1">
      <c r="A5" s="261" t="s">
        <v>251</v>
      </c>
      <c r="B5" s="262"/>
      <c r="C5" s="275" t="s">
        <v>252</v>
      </c>
      <c r="D5" s="253"/>
      <c r="E5" s="252" t="s">
        <v>170</v>
      </c>
      <c r="F5" s="253"/>
      <c r="G5" s="252" t="s">
        <v>189</v>
      </c>
      <c r="H5" s="253"/>
      <c r="I5" s="252" t="s">
        <v>253</v>
      </c>
      <c r="J5" s="253"/>
      <c r="K5" s="252" t="s">
        <v>152</v>
      </c>
      <c r="L5" s="253"/>
      <c r="M5" s="252" t="s">
        <v>153</v>
      </c>
      <c r="N5" s="253"/>
      <c r="O5" s="252" t="s">
        <v>171</v>
      </c>
      <c r="P5" s="253"/>
      <c r="Q5" s="252" t="s">
        <v>257</v>
      </c>
      <c r="R5" s="253"/>
      <c r="S5" s="277" t="s">
        <v>154</v>
      </c>
      <c r="T5" s="278"/>
      <c r="U5" s="252" t="s">
        <v>256</v>
      </c>
      <c r="V5" s="253"/>
      <c r="W5" s="256" t="s">
        <v>255</v>
      </c>
      <c r="X5" s="257"/>
      <c r="Y5" s="252" t="s">
        <v>155</v>
      </c>
      <c r="Z5" s="253"/>
      <c r="AA5" s="256" t="s">
        <v>254</v>
      </c>
      <c r="AB5" s="271"/>
      <c r="AC5" s="42"/>
    </row>
    <row r="6" spans="1:29" s="38" customFormat="1" ht="21.75" customHeight="1">
      <c r="A6" s="263"/>
      <c r="B6" s="264"/>
      <c r="C6" s="276"/>
      <c r="D6" s="255"/>
      <c r="E6" s="254"/>
      <c r="F6" s="255"/>
      <c r="G6" s="254"/>
      <c r="H6" s="255"/>
      <c r="I6" s="254"/>
      <c r="J6" s="255"/>
      <c r="K6" s="254"/>
      <c r="L6" s="255"/>
      <c r="M6" s="254"/>
      <c r="N6" s="255"/>
      <c r="O6" s="273"/>
      <c r="P6" s="274"/>
      <c r="Q6" s="273"/>
      <c r="R6" s="274"/>
      <c r="S6" s="279"/>
      <c r="T6" s="280"/>
      <c r="U6" s="254"/>
      <c r="V6" s="255"/>
      <c r="W6" s="258"/>
      <c r="X6" s="259"/>
      <c r="Y6" s="254"/>
      <c r="Z6" s="255"/>
      <c r="AA6" s="258"/>
      <c r="AB6" s="272"/>
      <c r="AC6" s="42"/>
    </row>
    <row r="7" spans="1:29" s="38" customFormat="1" ht="21.75" customHeight="1">
      <c r="A7" s="263"/>
      <c r="B7" s="264"/>
      <c r="C7" s="43" t="s">
        <v>156</v>
      </c>
      <c r="D7" s="44" t="s">
        <v>157</v>
      </c>
      <c r="E7" s="43" t="s">
        <v>156</v>
      </c>
      <c r="F7" s="44" t="s">
        <v>157</v>
      </c>
      <c r="G7" s="43" t="s">
        <v>156</v>
      </c>
      <c r="H7" s="44" t="s">
        <v>157</v>
      </c>
      <c r="I7" s="43" t="s">
        <v>156</v>
      </c>
      <c r="J7" s="44" t="s">
        <v>157</v>
      </c>
      <c r="K7" s="43" t="s">
        <v>156</v>
      </c>
      <c r="L7" s="44" t="s">
        <v>157</v>
      </c>
      <c r="M7" s="43" t="s">
        <v>156</v>
      </c>
      <c r="N7" s="44" t="s">
        <v>157</v>
      </c>
      <c r="O7" s="43" t="s">
        <v>156</v>
      </c>
      <c r="P7" s="44" t="s">
        <v>157</v>
      </c>
      <c r="Q7" s="43" t="s">
        <v>156</v>
      </c>
      <c r="R7" s="44" t="s">
        <v>157</v>
      </c>
      <c r="S7" s="43" t="s">
        <v>156</v>
      </c>
      <c r="T7" s="44" t="s">
        <v>157</v>
      </c>
      <c r="U7" s="43" t="s">
        <v>156</v>
      </c>
      <c r="V7" s="44" t="s">
        <v>157</v>
      </c>
      <c r="W7" s="43" t="s">
        <v>156</v>
      </c>
      <c r="X7" s="44" t="s">
        <v>157</v>
      </c>
      <c r="Y7" s="43" t="s">
        <v>156</v>
      </c>
      <c r="Z7" s="44" t="s">
        <v>157</v>
      </c>
      <c r="AA7" s="43" t="s">
        <v>156</v>
      </c>
      <c r="AB7" s="129" t="s">
        <v>157</v>
      </c>
      <c r="AC7" s="42"/>
    </row>
    <row r="8" spans="1:29" s="38" customFormat="1" ht="21.75" customHeight="1">
      <c r="A8" s="265"/>
      <c r="B8" s="266"/>
      <c r="C8" s="45" t="s">
        <v>158</v>
      </c>
      <c r="D8" s="46" t="s">
        <v>159</v>
      </c>
      <c r="E8" s="45" t="s">
        <v>158</v>
      </c>
      <c r="F8" s="46" t="s">
        <v>159</v>
      </c>
      <c r="G8" s="45" t="s">
        <v>158</v>
      </c>
      <c r="H8" s="46" t="s">
        <v>159</v>
      </c>
      <c r="I8" s="45" t="s">
        <v>158</v>
      </c>
      <c r="J8" s="46" t="s">
        <v>159</v>
      </c>
      <c r="K8" s="45" t="s">
        <v>158</v>
      </c>
      <c r="L8" s="46" t="s">
        <v>159</v>
      </c>
      <c r="M8" s="45" t="s">
        <v>158</v>
      </c>
      <c r="N8" s="46" t="s">
        <v>159</v>
      </c>
      <c r="O8" s="45" t="s">
        <v>158</v>
      </c>
      <c r="P8" s="46" t="s">
        <v>159</v>
      </c>
      <c r="Q8" s="45" t="s">
        <v>158</v>
      </c>
      <c r="R8" s="46" t="s">
        <v>159</v>
      </c>
      <c r="S8" s="45" t="s">
        <v>158</v>
      </c>
      <c r="T8" s="46" t="s">
        <v>159</v>
      </c>
      <c r="U8" s="45" t="s">
        <v>158</v>
      </c>
      <c r="V8" s="46" t="s">
        <v>159</v>
      </c>
      <c r="W8" s="45" t="s">
        <v>158</v>
      </c>
      <c r="X8" s="46" t="s">
        <v>159</v>
      </c>
      <c r="Y8" s="45" t="s">
        <v>158</v>
      </c>
      <c r="Z8" s="46" t="s">
        <v>159</v>
      </c>
      <c r="AA8" s="45" t="s">
        <v>158</v>
      </c>
      <c r="AB8" s="130" t="s">
        <v>159</v>
      </c>
      <c r="AC8" s="42"/>
    </row>
    <row r="9" spans="1:29" ht="21.75" customHeight="1">
      <c r="A9" s="116"/>
      <c r="B9" s="117"/>
      <c r="C9" s="118"/>
      <c r="D9" s="119" t="s">
        <v>27</v>
      </c>
      <c r="E9" s="119"/>
      <c r="F9" s="119" t="s">
        <v>27</v>
      </c>
      <c r="G9" s="119"/>
      <c r="H9" s="119" t="s">
        <v>27</v>
      </c>
      <c r="I9" s="119"/>
      <c r="J9" s="119" t="s">
        <v>27</v>
      </c>
      <c r="K9" s="119"/>
      <c r="L9" s="119" t="s">
        <v>27</v>
      </c>
      <c r="M9" s="119"/>
      <c r="N9" s="119" t="s">
        <v>27</v>
      </c>
      <c r="O9" s="119"/>
      <c r="P9" s="119" t="s">
        <v>27</v>
      </c>
      <c r="Q9" s="119"/>
      <c r="R9" s="119" t="s">
        <v>27</v>
      </c>
      <c r="S9" s="119"/>
      <c r="T9" s="119" t="s">
        <v>27</v>
      </c>
      <c r="U9" s="119"/>
      <c r="V9" s="119" t="s">
        <v>27</v>
      </c>
      <c r="W9" s="119"/>
      <c r="X9" s="119" t="s">
        <v>27</v>
      </c>
      <c r="Y9" s="119"/>
      <c r="Z9" s="119" t="s">
        <v>27</v>
      </c>
      <c r="AA9" s="119"/>
      <c r="AB9" s="119" t="s">
        <v>27</v>
      </c>
      <c r="AC9" s="120"/>
    </row>
    <row r="10" spans="1:28" s="122" customFormat="1" ht="21.75" customHeight="1">
      <c r="A10" s="267" t="s">
        <v>8</v>
      </c>
      <c r="B10" s="268"/>
      <c r="C10" s="131">
        <f>SUM(C11:C12)</f>
        <v>68930</v>
      </c>
      <c r="D10" s="131">
        <f>SUM(D11:D12)</f>
        <v>470230</v>
      </c>
      <c r="E10" s="131">
        <v>203</v>
      </c>
      <c r="F10" s="131">
        <v>2344</v>
      </c>
      <c r="G10" s="131">
        <f>SUM(G11:G12)</f>
        <v>68155</v>
      </c>
      <c r="H10" s="131">
        <f>SUM(H11:H12)</f>
        <v>450107</v>
      </c>
      <c r="I10" s="131">
        <f aca="true" t="shared" si="0" ref="I10:AB10">SUM(I11:I12)</f>
        <v>75</v>
      </c>
      <c r="J10" s="131">
        <f t="shared" si="0"/>
        <v>762</v>
      </c>
      <c r="K10" s="131">
        <f t="shared" si="0"/>
        <v>6625</v>
      </c>
      <c r="L10" s="131">
        <f t="shared" si="0"/>
        <v>44955</v>
      </c>
      <c r="M10" s="131">
        <f t="shared" si="0"/>
        <v>15239</v>
      </c>
      <c r="N10" s="131">
        <f t="shared" si="0"/>
        <v>136027</v>
      </c>
      <c r="O10" s="131">
        <f t="shared" si="0"/>
        <v>27541</v>
      </c>
      <c r="P10" s="131">
        <f t="shared" si="0"/>
        <v>119404</v>
      </c>
      <c r="Q10" s="131">
        <f t="shared" si="0"/>
        <v>812</v>
      </c>
      <c r="R10" s="131">
        <f t="shared" si="0"/>
        <v>15323</v>
      </c>
      <c r="S10" s="131">
        <f t="shared" si="0"/>
        <v>1251</v>
      </c>
      <c r="T10" s="131">
        <f t="shared" si="0"/>
        <v>3027</v>
      </c>
      <c r="U10" s="131">
        <f t="shared" si="0"/>
        <v>1624</v>
      </c>
      <c r="V10" s="131">
        <f t="shared" si="0"/>
        <v>30422</v>
      </c>
      <c r="W10" s="131">
        <f t="shared" si="0"/>
        <v>163</v>
      </c>
      <c r="X10" s="131">
        <f t="shared" si="0"/>
        <v>2874</v>
      </c>
      <c r="Y10" s="131">
        <f t="shared" si="0"/>
        <v>14825</v>
      </c>
      <c r="Z10" s="131">
        <f t="shared" si="0"/>
        <v>97313</v>
      </c>
      <c r="AA10" s="131">
        <f t="shared" si="0"/>
        <v>572</v>
      </c>
      <c r="AB10" s="131">
        <f t="shared" si="0"/>
        <v>17779</v>
      </c>
    </row>
    <row r="11" spans="1:28" ht="21.75" customHeight="1">
      <c r="A11" s="120"/>
      <c r="B11" s="123" t="s">
        <v>66</v>
      </c>
      <c r="C11" s="115">
        <f>SUM(E11,G11,AA11)</f>
        <v>66521</v>
      </c>
      <c r="D11" s="115">
        <f>SUM(F11,H11,AB11)</f>
        <v>409763</v>
      </c>
      <c r="E11" s="118">
        <v>181</v>
      </c>
      <c r="F11" s="118">
        <v>2158</v>
      </c>
      <c r="G11" s="118">
        <f>SUM(I11,K11,M11,O11,Q11,S11,U11,W11,Y11)</f>
        <v>66340</v>
      </c>
      <c r="H11" s="118">
        <f>SUM(J11,L11,N11,P11,R11,T11,V11,X11,Z11)</f>
        <v>407605</v>
      </c>
      <c r="I11" s="118">
        <v>75</v>
      </c>
      <c r="J11" s="118">
        <v>762</v>
      </c>
      <c r="K11" s="118">
        <v>6622</v>
      </c>
      <c r="L11" s="118">
        <v>44852</v>
      </c>
      <c r="M11" s="118">
        <v>15238</v>
      </c>
      <c r="N11" s="118">
        <v>135481</v>
      </c>
      <c r="O11" s="118">
        <v>27521</v>
      </c>
      <c r="P11" s="118">
        <v>119016</v>
      </c>
      <c r="Q11" s="118">
        <v>811</v>
      </c>
      <c r="R11" s="118">
        <v>14885</v>
      </c>
      <c r="S11" s="118">
        <v>1247</v>
      </c>
      <c r="T11" s="118">
        <v>3015</v>
      </c>
      <c r="U11" s="118">
        <v>1285</v>
      </c>
      <c r="V11" s="118">
        <v>16645</v>
      </c>
      <c r="W11" s="118">
        <v>95</v>
      </c>
      <c r="X11" s="118">
        <v>1641</v>
      </c>
      <c r="Y11" s="118">
        <v>13446</v>
      </c>
      <c r="Z11" s="118">
        <v>71308</v>
      </c>
      <c r="AA11" s="118" t="s">
        <v>198</v>
      </c>
      <c r="AB11" s="118" t="s">
        <v>198</v>
      </c>
    </row>
    <row r="12" spans="1:28" ht="21.75" customHeight="1">
      <c r="A12" s="120"/>
      <c r="B12" s="124" t="s">
        <v>188</v>
      </c>
      <c r="C12" s="115">
        <f>SUM(E12,G12,AA12)</f>
        <v>2409</v>
      </c>
      <c r="D12" s="115">
        <f>SUM(F12,H12,AB12)</f>
        <v>60467</v>
      </c>
      <c r="E12" s="118">
        <v>22</v>
      </c>
      <c r="F12" s="118">
        <v>186</v>
      </c>
      <c r="G12" s="118">
        <f>SUM(I12,K12,M12,O12,Q12,S12,U12,W12,Y12)</f>
        <v>1815</v>
      </c>
      <c r="H12" s="118">
        <f>SUM(J12,L12,N12,P12,R12,T12,V12,X12,Z12)</f>
        <v>42502</v>
      </c>
      <c r="I12" s="118" t="s">
        <v>198</v>
      </c>
      <c r="J12" s="118" t="s">
        <v>198</v>
      </c>
      <c r="K12" s="118">
        <v>3</v>
      </c>
      <c r="L12" s="118">
        <v>103</v>
      </c>
      <c r="M12" s="118">
        <v>1</v>
      </c>
      <c r="N12" s="118">
        <v>546</v>
      </c>
      <c r="O12" s="118">
        <v>20</v>
      </c>
      <c r="P12" s="118">
        <v>388</v>
      </c>
      <c r="Q12" s="118">
        <v>1</v>
      </c>
      <c r="R12" s="118">
        <v>438</v>
      </c>
      <c r="S12" s="118">
        <v>4</v>
      </c>
      <c r="T12" s="118">
        <v>12</v>
      </c>
      <c r="U12" s="118">
        <v>339</v>
      </c>
      <c r="V12" s="118">
        <v>13777</v>
      </c>
      <c r="W12" s="118">
        <v>68</v>
      </c>
      <c r="X12" s="118">
        <v>1233</v>
      </c>
      <c r="Y12" s="118">
        <v>1379</v>
      </c>
      <c r="Z12" s="118">
        <v>26005</v>
      </c>
      <c r="AA12" s="118">
        <v>572</v>
      </c>
      <c r="AB12" s="118">
        <v>17779</v>
      </c>
    </row>
    <row r="13" spans="1:28" ht="21.75" customHeight="1">
      <c r="A13" s="120"/>
      <c r="B13" s="125"/>
      <c r="C13" s="119"/>
      <c r="D13" s="119"/>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21.75" customHeight="1">
      <c r="A14" s="269" t="s">
        <v>10</v>
      </c>
      <c r="B14" s="270"/>
      <c r="C14" s="115">
        <f>SUM(C15:C16)</f>
        <v>26202</v>
      </c>
      <c r="D14" s="115">
        <f>SUM(D15:D16)</f>
        <v>206341</v>
      </c>
      <c r="E14" s="118">
        <v>33</v>
      </c>
      <c r="F14" s="118">
        <v>269</v>
      </c>
      <c r="G14" s="118">
        <f>SUM(G15:G16)</f>
        <v>26067</v>
      </c>
      <c r="H14" s="118">
        <f>SUM(H15:H16)</f>
        <v>196844</v>
      </c>
      <c r="I14" s="118">
        <v>16</v>
      </c>
      <c r="J14" s="118">
        <v>168</v>
      </c>
      <c r="K14" s="118">
        <v>2377</v>
      </c>
      <c r="L14" s="118">
        <v>19671</v>
      </c>
      <c r="M14" s="118">
        <v>3509</v>
      </c>
      <c r="N14" s="118">
        <v>39705</v>
      </c>
      <c r="O14" s="118">
        <v>12121</v>
      </c>
      <c r="P14" s="118">
        <v>65707</v>
      </c>
      <c r="Q14" s="118">
        <v>451</v>
      </c>
      <c r="R14" s="118">
        <v>10365</v>
      </c>
      <c r="S14" s="118">
        <v>839</v>
      </c>
      <c r="T14" s="118">
        <v>2320</v>
      </c>
      <c r="U14" s="118">
        <v>712</v>
      </c>
      <c r="V14" s="118">
        <v>16502</v>
      </c>
      <c r="W14" s="118">
        <v>28</v>
      </c>
      <c r="X14" s="118">
        <v>1447</v>
      </c>
      <c r="Y14" s="118">
        <v>6014</v>
      </c>
      <c r="Z14" s="118">
        <v>40959</v>
      </c>
      <c r="AA14" s="118">
        <v>102</v>
      </c>
      <c r="AB14" s="118">
        <v>9228</v>
      </c>
    </row>
    <row r="15" spans="1:28" ht="21.75" customHeight="1">
      <c r="A15" s="120"/>
      <c r="B15" s="123" t="s">
        <v>66</v>
      </c>
      <c r="C15" s="115">
        <f>SUM(E15,G15,AA15)</f>
        <v>25721</v>
      </c>
      <c r="D15" s="115">
        <f>SUM(F15,H15,AB15)</f>
        <v>177317</v>
      </c>
      <c r="E15" s="118">
        <v>30</v>
      </c>
      <c r="F15" s="118">
        <v>217</v>
      </c>
      <c r="G15" s="118">
        <f>SUM(I15,K15,M15,O15,Q15,S15,U15,W15,Y15)</f>
        <v>25691</v>
      </c>
      <c r="H15" s="118">
        <f>SUM(J15,L15,N15,P15,R15,T15,V15,X15,Z15)</f>
        <v>177100</v>
      </c>
      <c r="I15" s="118">
        <v>16</v>
      </c>
      <c r="J15" s="118">
        <v>168</v>
      </c>
      <c r="K15" s="118">
        <v>2374</v>
      </c>
      <c r="L15" s="118">
        <v>19568</v>
      </c>
      <c r="M15" s="118">
        <v>3508</v>
      </c>
      <c r="N15" s="118">
        <v>39159</v>
      </c>
      <c r="O15" s="118">
        <v>12118</v>
      </c>
      <c r="P15" s="118">
        <v>65499</v>
      </c>
      <c r="Q15" s="118">
        <v>450</v>
      </c>
      <c r="R15" s="118">
        <v>9927</v>
      </c>
      <c r="S15" s="118">
        <v>838</v>
      </c>
      <c r="T15" s="118">
        <v>2313</v>
      </c>
      <c r="U15" s="118">
        <v>612</v>
      </c>
      <c r="V15" s="118">
        <v>8537</v>
      </c>
      <c r="W15" s="118">
        <v>12</v>
      </c>
      <c r="X15" s="118">
        <v>674</v>
      </c>
      <c r="Y15" s="118">
        <v>5763</v>
      </c>
      <c r="Z15" s="118">
        <v>31255</v>
      </c>
      <c r="AA15" s="118" t="s">
        <v>198</v>
      </c>
      <c r="AB15" s="118" t="s">
        <v>198</v>
      </c>
    </row>
    <row r="16" spans="1:28" ht="21.75" customHeight="1">
      <c r="A16" s="120"/>
      <c r="B16" s="124" t="s">
        <v>188</v>
      </c>
      <c r="C16" s="115">
        <f>SUM(E16,G16,AA16)</f>
        <v>481</v>
      </c>
      <c r="D16" s="115">
        <f>SUM(F16,H16,AB16)</f>
        <v>29024</v>
      </c>
      <c r="E16" s="118">
        <v>3</v>
      </c>
      <c r="F16" s="118">
        <v>52</v>
      </c>
      <c r="G16" s="118">
        <f>SUM(I16,K16,M16,O16,Q16,S16,U16,W16,Y16)</f>
        <v>376</v>
      </c>
      <c r="H16" s="118">
        <f>SUM(J16,L16,N16,P16,R16,T16,V16,X16,Z16)</f>
        <v>19744</v>
      </c>
      <c r="I16" s="118" t="s">
        <v>198</v>
      </c>
      <c r="J16" s="118" t="s">
        <v>198</v>
      </c>
      <c r="K16" s="118">
        <v>3</v>
      </c>
      <c r="L16" s="118">
        <v>103</v>
      </c>
      <c r="M16" s="118">
        <v>1</v>
      </c>
      <c r="N16" s="118">
        <v>546</v>
      </c>
      <c r="O16" s="118">
        <v>3</v>
      </c>
      <c r="P16" s="118">
        <v>208</v>
      </c>
      <c r="Q16" s="118">
        <v>1</v>
      </c>
      <c r="R16" s="118">
        <v>438</v>
      </c>
      <c r="S16" s="118">
        <v>1</v>
      </c>
      <c r="T16" s="118">
        <v>7</v>
      </c>
      <c r="U16" s="118">
        <v>100</v>
      </c>
      <c r="V16" s="118">
        <v>7965</v>
      </c>
      <c r="W16" s="118">
        <v>16</v>
      </c>
      <c r="X16" s="118">
        <v>773</v>
      </c>
      <c r="Y16" s="118">
        <v>251</v>
      </c>
      <c r="Z16" s="118">
        <v>9704</v>
      </c>
      <c r="AA16" s="118">
        <v>102</v>
      </c>
      <c r="AB16" s="118">
        <v>9228</v>
      </c>
    </row>
    <row r="17" spans="1:28" ht="21.75" customHeight="1">
      <c r="A17" s="120"/>
      <c r="B17" s="125"/>
      <c r="C17" s="119"/>
      <c r="D17" s="119"/>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28" ht="21.75" customHeight="1">
      <c r="A18" s="269" t="s">
        <v>11</v>
      </c>
      <c r="B18" s="270"/>
      <c r="C18" s="115">
        <f>SUM(C19:C20)</f>
        <v>3487</v>
      </c>
      <c r="D18" s="115">
        <f>SUM(D19:D20)</f>
        <v>25834</v>
      </c>
      <c r="E18" s="118">
        <v>10</v>
      </c>
      <c r="F18" s="118">
        <v>283</v>
      </c>
      <c r="G18" s="118">
        <f>SUM(G19:G20)</f>
        <v>3435</v>
      </c>
      <c r="H18" s="118">
        <f>SUM(H19:H20)</f>
        <v>24661</v>
      </c>
      <c r="I18" s="118">
        <v>2</v>
      </c>
      <c r="J18" s="118">
        <v>90</v>
      </c>
      <c r="K18" s="118">
        <v>349</v>
      </c>
      <c r="L18" s="118">
        <v>2362</v>
      </c>
      <c r="M18" s="118">
        <v>481</v>
      </c>
      <c r="N18" s="118">
        <v>5943</v>
      </c>
      <c r="O18" s="118">
        <v>1584</v>
      </c>
      <c r="P18" s="118">
        <v>6665</v>
      </c>
      <c r="Q18" s="118">
        <v>44</v>
      </c>
      <c r="R18" s="118">
        <v>701</v>
      </c>
      <c r="S18" s="118">
        <v>56</v>
      </c>
      <c r="T18" s="118">
        <v>80</v>
      </c>
      <c r="U18" s="118">
        <v>82</v>
      </c>
      <c r="V18" s="118">
        <v>2420</v>
      </c>
      <c r="W18" s="118">
        <v>11</v>
      </c>
      <c r="X18" s="118">
        <v>281</v>
      </c>
      <c r="Y18" s="118">
        <v>826</v>
      </c>
      <c r="Z18" s="118">
        <v>6119</v>
      </c>
      <c r="AA18" s="118">
        <v>42</v>
      </c>
      <c r="AB18" s="118">
        <v>890</v>
      </c>
    </row>
    <row r="19" spans="1:28" ht="21.75" customHeight="1">
      <c r="A19" s="120"/>
      <c r="B19" s="123" t="s">
        <v>66</v>
      </c>
      <c r="C19" s="115">
        <f>SUM(E19,G19,AA19)</f>
        <v>3333</v>
      </c>
      <c r="D19" s="115">
        <f>SUM(F19,H19,AB19)</f>
        <v>22193</v>
      </c>
      <c r="E19" s="118">
        <v>10</v>
      </c>
      <c r="F19" s="118">
        <v>283</v>
      </c>
      <c r="G19" s="118">
        <f>SUM(I19,K19,M19,O19,Q19,S19,U19,W19,Y19)</f>
        <v>3323</v>
      </c>
      <c r="H19" s="118">
        <f>SUM(J19,L19,N19,P19,R19,T19,V19,X19,Z19)</f>
        <v>21910</v>
      </c>
      <c r="I19" s="118">
        <v>2</v>
      </c>
      <c r="J19" s="118">
        <v>90</v>
      </c>
      <c r="K19" s="118">
        <v>349</v>
      </c>
      <c r="L19" s="118">
        <v>2362</v>
      </c>
      <c r="M19" s="118">
        <v>481</v>
      </c>
      <c r="N19" s="118">
        <v>5943</v>
      </c>
      <c r="O19" s="118">
        <v>1583</v>
      </c>
      <c r="P19" s="118">
        <v>6627</v>
      </c>
      <c r="Q19" s="118">
        <v>44</v>
      </c>
      <c r="R19" s="118">
        <v>701</v>
      </c>
      <c r="S19" s="118">
        <v>56</v>
      </c>
      <c r="T19" s="118">
        <v>80</v>
      </c>
      <c r="U19" s="118">
        <v>58</v>
      </c>
      <c r="V19" s="118">
        <v>1415</v>
      </c>
      <c r="W19" s="118">
        <v>8</v>
      </c>
      <c r="X19" s="118">
        <v>243</v>
      </c>
      <c r="Y19" s="118">
        <v>742</v>
      </c>
      <c r="Z19" s="118">
        <v>4449</v>
      </c>
      <c r="AA19" s="118" t="s">
        <v>198</v>
      </c>
      <c r="AB19" s="118" t="s">
        <v>198</v>
      </c>
    </row>
    <row r="20" spans="1:28" ht="21.75" customHeight="1">
      <c r="A20" s="120"/>
      <c r="B20" s="124" t="s">
        <v>188</v>
      </c>
      <c r="C20" s="115">
        <f>SUM(E20,G20,AA20)</f>
        <v>154</v>
      </c>
      <c r="D20" s="115">
        <f>SUM(F20,H20,AB20)</f>
        <v>3641</v>
      </c>
      <c r="E20" s="118" t="s">
        <v>198</v>
      </c>
      <c r="F20" s="118" t="s">
        <v>198</v>
      </c>
      <c r="G20" s="118">
        <f>SUM(I20,K20,M20,O20,Q20,S20,U20,W20,Y20)</f>
        <v>112</v>
      </c>
      <c r="H20" s="118">
        <f>SUM(J20,L20,N20,P20,R20,T20,V20,X20,Z20)</f>
        <v>2751</v>
      </c>
      <c r="I20" s="118" t="s">
        <v>198</v>
      </c>
      <c r="J20" s="118" t="s">
        <v>198</v>
      </c>
      <c r="K20" s="118" t="s">
        <v>198</v>
      </c>
      <c r="L20" s="118" t="s">
        <v>198</v>
      </c>
      <c r="M20" s="118" t="s">
        <v>198</v>
      </c>
      <c r="N20" s="118" t="s">
        <v>198</v>
      </c>
      <c r="O20" s="118">
        <v>1</v>
      </c>
      <c r="P20" s="118">
        <v>38</v>
      </c>
      <c r="Q20" s="118" t="s">
        <v>198</v>
      </c>
      <c r="R20" s="118" t="s">
        <v>198</v>
      </c>
      <c r="S20" s="118" t="s">
        <v>198</v>
      </c>
      <c r="T20" s="118" t="s">
        <v>198</v>
      </c>
      <c r="U20" s="118">
        <v>24</v>
      </c>
      <c r="V20" s="118">
        <v>1005</v>
      </c>
      <c r="W20" s="118">
        <v>3</v>
      </c>
      <c r="X20" s="118">
        <v>38</v>
      </c>
      <c r="Y20" s="118">
        <v>84</v>
      </c>
      <c r="Z20" s="118">
        <v>1670</v>
      </c>
      <c r="AA20" s="118">
        <v>42</v>
      </c>
      <c r="AB20" s="118">
        <v>890</v>
      </c>
    </row>
    <row r="21" spans="1:28" ht="21.75" customHeight="1">
      <c r="A21" s="120"/>
      <c r="B21" s="125"/>
      <c r="C21" s="119"/>
      <c r="D21" s="119"/>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28" ht="21.75" customHeight="1">
      <c r="A22" s="269" t="s">
        <v>12</v>
      </c>
      <c r="B22" s="270"/>
      <c r="C22" s="115">
        <f>SUM(C23:C24)</f>
        <v>7415</v>
      </c>
      <c r="D22" s="115">
        <f>SUM(D23:D24)</f>
        <v>46712</v>
      </c>
      <c r="E22" s="118">
        <v>13</v>
      </c>
      <c r="F22" s="118">
        <v>52</v>
      </c>
      <c r="G22" s="118">
        <f>SUM(G23:G24)</f>
        <v>7361</v>
      </c>
      <c r="H22" s="118">
        <f>SUM(H23:H24)</f>
        <v>44192</v>
      </c>
      <c r="I22" s="118">
        <v>20</v>
      </c>
      <c r="J22" s="118">
        <v>82</v>
      </c>
      <c r="K22" s="118">
        <v>586</v>
      </c>
      <c r="L22" s="118">
        <v>3104</v>
      </c>
      <c r="M22" s="118">
        <v>2497</v>
      </c>
      <c r="N22" s="118">
        <v>19051</v>
      </c>
      <c r="O22" s="118">
        <v>2628</v>
      </c>
      <c r="P22" s="118">
        <v>10139</v>
      </c>
      <c r="Q22" s="118">
        <v>90</v>
      </c>
      <c r="R22" s="118">
        <v>1153</v>
      </c>
      <c r="S22" s="118">
        <v>149</v>
      </c>
      <c r="T22" s="118">
        <v>221</v>
      </c>
      <c r="U22" s="118">
        <v>114</v>
      </c>
      <c r="V22" s="118">
        <v>1937</v>
      </c>
      <c r="W22" s="118">
        <v>11</v>
      </c>
      <c r="X22" s="118">
        <v>297</v>
      </c>
      <c r="Y22" s="118">
        <v>1266</v>
      </c>
      <c r="Z22" s="118">
        <v>8208</v>
      </c>
      <c r="AA22" s="118">
        <v>41</v>
      </c>
      <c r="AB22" s="118">
        <v>2468</v>
      </c>
    </row>
    <row r="23" spans="1:28" ht="21.75" customHeight="1">
      <c r="A23" s="120"/>
      <c r="B23" s="123" t="s">
        <v>66</v>
      </c>
      <c r="C23" s="115">
        <f>SUM(E23,G23,AA23)</f>
        <v>7240</v>
      </c>
      <c r="D23" s="115">
        <f>SUM(F23,H23,AB23)</f>
        <v>41365</v>
      </c>
      <c r="E23" s="118">
        <v>11</v>
      </c>
      <c r="F23" s="118">
        <v>23</v>
      </c>
      <c r="G23" s="118">
        <f>SUM(I23,K23,M23,O23,Q23,S23,U23,W23,Y23)</f>
        <v>7229</v>
      </c>
      <c r="H23" s="118">
        <f>SUM(J23,L23,N23,P23,R23,T23,V23,X23,Z23)</f>
        <v>41342</v>
      </c>
      <c r="I23" s="118">
        <v>20</v>
      </c>
      <c r="J23" s="118">
        <v>82</v>
      </c>
      <c r="K23" s="118">
        <v>586</v>
      </c>
      <c r="L23" s="118">
        <v>3104</v>
      </c>
      <c r="M23" s="118">
        <v>2497</v>
      </c>
      <c r="N23" s="118">
        <v>19051</v>
      </c>
      <c r="O23" s="118">
        <v>2627</v>
      </c>
      <c r="P23" s="118">
        <v>10131</v>
      </c>
      <c r="Q23" s="118">
        <v>90</v>
      </c>
      <c r="R23" s="118">
        <v>1153</v>
      </c>
      <c r="S23" s="118">
        <v>149</v>
      </c>
      <c r="T23" s="118">
        <v>221</v>
      </c>
      <c r="U23" s="118">
        <v>86</v>
      </c>
      <c r="V23" s="118">
        <v>1190</v>
      </c>
      <c r="W23" s="118">
        <v>8</v>
      </c>
      <c r="X23" s="118">
        <v>204</v>
      </c>
      <c r="Y23" s="118">
        <v>1166</v>
      </c>
      <c r="Z23" s="118">
        <v>6206</v>
      </c>
      <c r="AA23" s="118" t="s">
        <v>198</v>
      </c>
      <c r="AB23" s="118" t="s">
        <v>198</v>
      </c>
    </row>
    <row r="24" spans="1:28" ht="21.75" customHeight="1">
      <c r="A24" s="120"/>
      <c r="B24" s="124" t="s">
        <v>188</v>
      </c>
      <c r="C24" s="115">
        <f>SUM(E24,G24,AA24)</f>
        <v>175</v>
      </c>
      <c r="D24" s="115">
        <f>SUM(F24,H24,AB24)</f>
        <v>5347</v>
      </c>
      <c r="E24" s="118">
        <v>2</v>
      </c>
      <c r="F24" s="118">
        <v>29</v>
      </c>
      <c r="G24" s="118">
        <f>SUM(I24,K24,M24,O24,Q24,S24,U24,W24,Y24)</f>
        <v>132</v>
      </c>
      <c r="H24" s="118">
        <f>SUM(J24,L24,N24,P24,R24,T24,V24,X24,Z24)</f>
        <v>2850</v>
      </c>
      <c r="I24" s="118" t="s">
        <v>198</v>
      </c>
      <c r="J24" s="118" t="s">
        <v>198</v>
      </c>
      <c r="K24" s="118" t="s">
        <v>198</v>
      </c>
      <c r="L24" s="118" t="s">
        <v>198</v>
      </c>
      <c r="M24" s="118" t="s">
        <v>198</v>
      </c>
      <c r="N24" s="118" t="s">
        <v>198</v>
      </c>
      <c r="O24" s="118">
        <v>1</v>
      </c>
      <c r="P24" s="118">
        <v>8</v>
      </c>
      <c r="Q24" s="118" t="s">
        <v>198</v>
      </c>
      <c r="R24" s="118" t="s">
        <v>198</v>
      </c>
      <c r="S24" s="118" t="s">
        <v>198</v>
      </c>
      <c r="T24" s="118" t="s">
        <v>198</v>
      </c>
      <c r="U24" s="118">
        <v>28</v>
      </c>
      <c r="V24" s="118">
        <v>747</v>
      </c>
      <c r="W24" s="118">
        <v>3</v>
      </c>
      <c r="X24" s="118">
        <v>93</v>
      </c>
      <c r="Y24" s="118">
        <v>100</v>
      </c>
      <c r="Z24" s="118">
        <v>2002</v>
      </c>
      <c r="AA24" s="118">
        <v>41</v>
      </c>
      <c r="AB24" s="118">
        <v>2468</v>
      </c>
    </row>
    <row r="25" spans="1:28" ht="21.75" customHeight="1">
      <c r="A25" s="120"/>
      <c r="B25" s="125"/>
      <c r="C25" s="119"/>
      <c r="D25" s="119"/>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28" ht="21.75" customHeight="1">
      <c r="A26" s="269" t="s">
        <v>13</v>
      </c>
      <c r="B26" s="270"/>
      <c r="C26" s="115">
        <f>SUM(C27:C28)</f>
        <v>2347</v>
      </c>
      <c r="D26" s="115">
        <f>SUM(D27:D28)</f>
        <v>11825</v>
      </c>
      <c r="E26" s="118">
        <v>13</v>
      </c>
      <c r="F26" s="118">
        <v>219</v>
      </c>
      <c r="G26" s="118">
        <f>SUM(G27:G28)</f>
        <v>2303</v>
      </c>
      <c r="H26" s="118">
        <f>SUM(H27:H28)</f>
        <v>11051</v>
      </c>
      <c r="I26" s="118" t="s">
        <v>198</v>
      </c>
      <c r="J26" s="118" t="s">
        <v>198</v>
      </c>
      <c r="K26" s="118">
        <v>177</v>
      </c>
      <c r="L26" s="118">
        <v>1349</v>
      </c>
      <c r="M26" s="118">
        <v>669</v>
      </c>
      <c r="N26" s="118">
        <v>3330</v>
      </c>
      <c r="O26" s="118">
        <v>838</v>
      </c>
      <c r="P26" s="118">
        <v>2617</v>
      </c>
      <c r="Q26" s="118">
        <v>15</v>
      </c>
      <c r="R26" s="118">
        <v>211</v>
      </c>
      <c r="S26" s="118">
        <v>5</v>
      </c>
      <c r="T26" s="118">
        <v>8</v>
      </c>
      <c r="U26" s="118">
        <v>46</v>
      </c>
      <c r="V26" s="118">
        <v>688</v>
      </c>
      <c r="W26" s="118">
        <v>6</v>
      </c>
      <c r="X26" s="118">
        <v>54</v>
      </c>
      <c r="Y26" s="118">
        <v>547</v>
      </c>
      <c r="Z26" s="118">
        <v>2794</v>
      </c>
      <c r="AA26" s="118">
        <v>31</v>
      </c>
      <c r="AB26" s="118">
        <v>555</v>
      </c>
    </row>
    <row r="27" spans="1:28" ht="21.75" customHeight="1">
      <c r="A27" s="120"/>
      <c r="B27" s="123" t="s">
        <v>66</v>
      </c>
      <c r="C27" s="115">
        <f>SUM(E27,G27,AA27)</f>
        <v>2219</v>
      </c>
      <c r="D27" s="115">
        <f>SUM(F27,H27,AB27)</f>
        <v>9771</v>
      </c>
      <c r="E27" s="118">
        <v>10</v>
      </c>
      <c r="F27" s="118">
        <v>207</v>
      </c>
      <c r="G27" s="118">
        <f>SUM(I27,K27,M27,O27,Q27,S27,U27,W27,Y27)</f>
        <v>2209</v>
      </c>
      <c r="H27" s="118">
        <v>9564</v>
      </c>
      <c r="I27" s="118" t="s">
        <v>198</v>
      </c>
      <c r="J27" s="118" t="s">
        <v>198</v>
      </c>
      <c r="K27" s="118">
        <v>177</v>
      </c>
      <c r="L27" s="118">
        <v>1349</v>
      </c>
      <c r="M27" s="118">
        <v>669</v>
      </c>
      <c r="N27" s="118">
        <v>3330</v>
      </c>
      <c r="O27" s="118">
        <v>837</v>
      </c>
      <c r="P27" s="118">
        <v>2611</v>
      </c>
      <c r="Q27" s="118">
        <v>15</v>
      </c>
      <c r="R27" s="118">
        <v>211</v>
      </c>
      <c r="S27" s="118">
        <v>5</v>
      </c>
      <c r="T27" s="118">
        <v>8</v>
      </c>
      <c r="U27" s="118">
        <v>32</v>
      </c>
      <c r="V27" s="118">
        <v>358</v>
      </c>
      <c r="W27" s="118">
        <v>4</v>
      </c>
      <c r="X27" s="118">
        <v>23</v>
      </c>
      <c r="Y27" s="118">
        <v>470</v>
      </c>
      <c r="Z27" s="118">
        <v>1674</v>
      </c>
      <c r="AA27" s="118" t="s">
        <v>198</v>
      </c>
      <c r="AB27" s="118" t="s">
        <v>198</v>
      </c>
    </row>
    <row r="28" spans="1:28" ht="21.75" customHeight="1">
      <c r="A28" s="120"/>
      <c r="B28" s="124" t="s">
        <v>188</v>
      </c>
      <c r="C28" s="115">
        <f>SUM(E28,G28,AA28)</f>
        <v>128</v>
      </c>
      <c r="D28" s="115">
        <f>SUM(F28,H28,AB28)</f>
        <v>2054</v>
      </c>
      <c r="E28" s="118">
        <v>3</v>
      </c>
      <c r="F28" s="118">
        <v>12</v>
      </c>
      <c r="G28" s="118">
        <f>SUM(I28,K28,M28,O28,Q28,S28,U28,W28,Y28)</f>
        <v>94</v>
      </c>
      <c r="H28" s="118">
        <v>1487</v>
      </c>
      <c r="I28" s="118" t="s">
        <v>198</v>
      </c>
      <c r="J28" s="118" t="s">
        <v>198</v>
      </c>
      <c r="K28" s="118" t="s">
        <v>198</v>
      </c>
      <c r="L28" s="118" t="s">
        <v>198</v>
      </c>
      <c r="M28" s="118" t="s">
        <v>198</v>
      </c>
      <c r="N28" s="118" t="s">
        <v>198</v>
      </c>
      <c r="O28" s="118">
        <v>1</v>
      </c>
      <c r="P28" s="118">
        <v>6</v>
      </c>
      <c r="Q28" s="118" t="s">
        <v>198</v>
      </c>
      <c r="R28" s="118" t="s">
        <v>198</v>
      </c>
      <c r="S28" s="118" t="s">
        <v>198</v>
      </c>
      <c r="T28" s="118" t="s">
        <v>198</v>
      </c>
      <c r="U28" s="118">
        <v>14</v>
      </c>
      <c r="V28" s="118">
        <v>330</v>
      </c>
      <c r="W28" s="118">
        <v>2</v>
      </c>
      <c r="X28" s="118">
        <v>31</v>
      </c>
      <c r="Y28" s="118">
        <v>77</v>
      </c>
      <c r="Z28" s="118">
        <v>1120</v>
      </c>
      <c r="AA28" s="118">
        <v>31</v>
      </c>
      <c r="AB28" s="118">
        <v>555</v>
      </c>
    </row>
    <row r="29" spans="1:28" ht="21.75" customHeight="1">
      <c r="A29" s="120"/>
      <c r="B29" s="125"/>
      <c r="C29" s="119"/>
      <c r="D29" s="119"/>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28" ht="21.75" customHeight="1">
      <c r="A30" s="269" t="s">
        <v>14</v>
      </c>
      <c r="B30" s="270"/>
      <c r="C30" s="115">
        <f>SUM(C31:C32)</f>
        <v>1810</v>
      </c>
      <c r="D30" s="115">
        <f>SUM(D31:D32)</f>
        <v>8331</v>
      </c>
      <c r="E30" s="118">
        <v>8</v>
      </c>
      <c r="F30" s="118">
        <v>59</v>
      </c>
      <c r="G30" s="118">
        <f>SUM(G31:G32)</f>
        <v>1776</v>
      </c>
      <c r="H30" s="118">
        <f>SUM(H31:H32)</f>
        <v>7915</v>
      </c>
      <c r="I30" s="118">
        <v>5</v>
      </c>
      <c r="J30" s="118">
        <v>42</v>
      </c>
      <c r="K30" s="118">
        <v>225</v>
      </c>
      <c r="L30" s="118">
        <v>1433</v>
      </c>
      <c r="M30" s="118">
        <v>173</v>
      </c>
      <c r="N30" s="118">
        <v>1592</v>
      </c>
      <c r="O30" s="118">
        <v>742</v>
      </c>
      <c r="P30" s="118">
        <v>2061</v>
      </c>
      <c r="Q30" s="118">
        <v>15</v>
      </c>
      <c r="R30" s="118">
        <v>169</v>
      </c>
      <c r="S30" s="118">
        <v>2</v>
      </c>
      <c r="T30" s="118">
        <v>4</v>
      </c>
      <c r="U30" s="118">
        <v>55</v>
      </c>
      <c r="V30" s="118">
        <v>349</v>
      </c>
      <c r="W30" s="118">
        <v>6</v>
      </c>
      <c r="X30" s="118">
        <v>49</v>
      </c>
      <c r="Y30" s="118">
        <v>553</v>
      </c>
      <c r="Z30" s="118">
        <v>2216</v>
      </c>
      <c r="AA30" s="118">
        <v>26</v>
      </c>
      <c r="AB30" s="118">
        <v>357</v>
      </c>
    </row>
    <row r="31" spans="1:28" ht="21.75" customHeight="1">
      <c r="A31" s="120"/>
      <c r="B31" s="123" t="s">
        <v>66</v>
      </c>
      <c r="C31" s="115">
        <f>SUM(E31,G31,AA31)</f>
        <v>1689</v>
      </c>
      <c r="D31" s="115">
        <f>SUM(F31,H31,AB31)</f>
        <v>6823</v>
      </c>
      <c r="E31" s="118">
        <v>5</v>
      </c>
      <c r="F31" s="118">
        <v>31</v>
      </c>
      <c r="G31" s="118">
        <f>SUM(I31,K31,M31,O31,Q31,S31,U31,W31,Y31)</f>
        <v>1684</v>
      </c>
      <c r="H31" s="118">
        <f>SUM(J31,L31,N31,P31,R31,T31,V31,X31,Z31)</f>
        <v>6792</v>
      </c>
      <c r="I31" s="118">
        <v>5</v>
      </c>
      <c r="J31" s="118">
        <v>42</v>
      </c>
      <c r="K31" s="118">
        <v>225</v>
      </c>
      <c r="L31" s="118">
        <v>1433</v>
      </c>
      <c r="M31" s="118">
        <v>173</v>
      </c>
      <c r="N31" s="118">
        <v>1592</v>
      </c>
      <c r="O31" s="118">
        <v>741</v>
      </c>
      <c r="P31" s="118">
        <v>2030</v>
      </c>
      <c r="Q31" s="118">
        <v>15</v>
      </c>
      <c r="R31" s="118">
        <v>169</v>
      </c>
      <c r="S31" s="118">
        <v>2</v>
      </c>
      <c r="T31" s="118">
        <v>4</v>
      </c>
      <c r="U31" s="118">
        <v>42</v>
      </c>
      <c r="V31" s="118">
        <v>148</v>
      </c>
      <c r="W31" s="118">
        <v>3</v>
      </c>
      <c r="X31" s="118">
        <v>24</v>
      </c>
      <c r="Y31" s="118">
        <v>478</v>
      </c>
      <c r="Z31" s="118">
        <v>1350</v>
      </c>
      <c r="AA31" s="118" t="s">
        <v>198</v>
      </c>
      <c r="AB31" s="118" t="s">
        <v>198</v>
      </c>
    </row>
    <row r="32" spans="1:28" ht="21.75" customHeight="1">
      <c r="A32" s="120"/>
      <c r="B32" s="124" t="s">
        <v>188</v>
      </c>
      <c r="C32" s="115">
        <f>SUM(E32,G32,AA32)</f>
        <v>121</v>
      </c>
      <c r="D32" s="115">
        <f>SUM(F32,H32,AB32)</f>
        <v>1508</v>
      </c>
      <c r="E32" s="118">
        <v>3</v>
      </c>
      <c r="F32" s="118">
        <v>28</v>
      </c>
      <c r="G32" s="118">
        <f>SUM(I32,K32,M32,O32,Q32,S32,U32,W32,Y32)</f>
        <v>92</v>
      </c>
      <c r="H32" s="118">
        <f>SUM(J32,L32,N32,P32,R32,T32,V32,X32,Z32)</f>
        <v>1123</v>
      </c>
      <c r="I32" s="118" t="s">
        <v>198</v>
      </c>
      <c r="J32" s="118" t="s">
        <v>198</v>
      </c>
      <c r="K32" s="118" t="s">
        <v>198</v>
      </c>
      <c r="L32" s="118" t="s">
        <v>198</v>
      </c>
      <c r="M32" s="118" t="s">
        <v>198</v>
      </c>
      <c r="N32" s="118" t="s">
        <v>198</v>
      </c>
      <c r="O32" s="118">
        <v>1</v>
      </c>
      <c r="P32" s="118">
        <v>31</v>
      </c>
      <c r="Q32" s="118" t="s">
        <v>198</v>
      </c>
      <c r="R32" s="118" t="s">
        <v>198</v>
      </c>
      <c r="S32" s="118" t="s">
        <v>198</v>
      </c>
      <c r="T32" s="118" t="s">
        <v>198</v>
      </c>
      <c r="U32" s="118">
        <v>13</v>
      </c>
      <c r="V32" s="118">
        <v>201</v>
      </c>
      <c r="W32" s="118">
        <v>3</v>
      </c>
      <c r="X32" s="118">
        <v>25</v>
      </c>
      <c r="Y32" s="118">
        <v>75</v>
      </c>
      <c r="Z32" s="118">
        <v>866</v>
      </c>
      <c r="AA32" s="118">
        <v>26</v>
      </c>
      <c r="AB32" s="118">
        <v>357</v>
      </c>
    </row>
    <row r="33" spans="1:28" ht="21.75" customHeight="1">
      <c r="A33" s="120"/>
      <c r="B33" s="125"/>
      <c r="C33" s="119"/>
      <c r="D33" s="119"/>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row>
    <row r="34" spans="1:28" ht="21.75" customHeight="1">
      <c r="A34" s="269" t="s">
        <v>15</v>
      </c>
      <c r="B34" s="270"/>
      <c r="C34" s="115">
        <f>SUM(C35:C36)</f>
        <v>3923</v>
      </c>
      <c r="D34" s="115">
        <f>SUM(D35:D36)</f>
        <v>29319</v>
      </c>
      <c r="E34" s="118">
        <v>11</v>
      </c>
      <c r="F34" s="118">
        <v>105</v>
      </c>
      <c r="G34" s="118">
        <f>SUM(G35:G36)</f>
        <v>3881</v>
      </c>
      <c r="H34" s="118">
        <f>SUM(H35:H36)</f>
        <v>28702</v>
      </c>
      <c r="I34" s="118">
        <v>1</v>
      </c>
      <c r="J34" s="118">
        <v>5</v>
      </c>
      <c r="K34" s="118">
        <v>343</v>
      </c>
      <c r="L34" s="118">
        <v>1810</v>
      </c>
      <c r="M34" s="118">
        <v>805</v>
      </c>
      <c r="N34" s="118">
        <v>9337</v>
      </c>
      <c r="O34" s="118">
        <v>1649</v>
      </c>
      <c r="P34" s="118">
        <v>5810</v>
      </c>
      <c r="Q34" s="118">
        <v>41</v>
      </c>
      <c r="R34" s="118">
        <v>602</v>
      </c>
      <c r="S34" s="118">
        <v>85</v>
      </c>
      <c r="T34" s="118">
        <v>131</v>
      </c>
      <c r="U34" s="118">
        <v>67</v>
      </c>
      <c r="V34" s="118">
        <v>1294</v>
      </c>
      <c r="W34" s="118">
        <v>7</v>
      </c>
      <c r="X34" s="118">
        <v>92</v>
      </c>
      <c r="Y34" s="118">
        <v>883</v>
      </c>
      <c r="Z34" s="118">
        <v>9621</v>
      </c>
      <c r="AA34" s="118">
        <v>31</v>
      </c>
      <c r="AB34" s="118">
        <v>512</v>
      </c>
    </row>
    <row r="35" spans="1:28" ht="21.75" customHeight="1">
      <c r="A35" s="120"/>
      <c r="B35" s="123" t="s">
        <v>66</v>
      </c>
      <c r="C35" s="115">
        <f>SUM(E35,G35,AA35)</f>
        <v>3788</v>
      </c>
      <c r="D35" s="115">
        <f>SUM(F35,H35,AB35)</f>
        <v>26853</v>
      </c>
      <c r="E35" s="118">
        <v>9</v>
      </c>
      <c r="F35" s="118">
        <v>96</v>
      </c>
      <c r="G35" s="118">
        <f>SUM(I35,K35,M35,O35,Q35,S35,U35,W35,Y35)</f>
        <v>3779</v>
      </c>
      <c r="H35" s="118">
        <f>SUM(J35,L35,N35,P35,R35,T35,V35,X35,Z35)</f>
        <v>26757</v>
      </c>
      <c r="I35" s="118">
        <v>1</v>
      </c>
      <c r="J35" s="118">
        <v>5</v>
      </c>
      <c r="K35" s="118">
        <v>343</v>
      </c>
      <c r="L35" s="118">
        <v>1810</v>
      </c>
      <c r="M35" s="118">
        <v>805</v>
      </c>
      <c r="N35" s="118">
        <v>9337</v>
      </c>
      <c r="O35" s="118">
        <v>1648</v>
      </c>
      <c r="P35" s="118">
        <v>5803</v>
      </c>
      <c r="Q35" s="118">
        <v>41</v>
      </c>
      <c r="R35" s="118">
        <v>602</v>
      </c>
      <c r="S35" s="118">
        <v>84</v>
      </c>
      <c r="T35" s="118">
        <v>128</v>
      </c>
      <c r="U35" s="118">
        <v>52</v>
      </c>
      <c r="V35" s="118">
        <v>851</v>
      </c>
      <c r="W35" s="118">
        <v>5</v>
      </c>
      <c r="X35" s="118">
        <v>44</v>
      </c>
      <c r="Y35" s="118">
        <v>800</v>
      </c>
      <c r="Z35" s="118">
        <v>8177</v>
      </c>
      <c r="AA35" s="118" t="s">
        <v>198</v>
      </c>
      <c r="AB35" s="118" t="s">
        <v>198</v>
      </c>
    </row>
    <row r="36" spans="1:28" ht="21.75" customHeight="1">
      <c r="A36" s="120"/>
      <c r="B36" s="124" t="s">
        <v>188</v>
      </c>
      <c r="C36" s="115">
        <f>SUM(E36,G36,AA36)</f>
        <v>135</v>
      </c>
      <c r="D36" s="115">
        <f>SUM(F36,H36,AB36)</f>
        <v>2466</v>
      </c>
      <c r="E36" s="118">
        <v>2</v>
      </c>
      <c r="F36" s="118">
        <v>9</v>
      </c>
      <c r="G36" s="118">
        <f>SUM(I36,K36,M36,O36,Q36,S36,U36,W36,Y36)</f>
        <v>102</v>
      </c>
      <c r="H36" s="118">
        <f>SUM(J36,L36,N36,P36,R36,T36,V36,X36,Z36)</f>
        <v>1945</v>
      </c>
      <c r="I36" s="118" t="s">
        <v>198</v>
      </c>
      <c r="J36" s="118" t="s">
        <v>198</v>
      </c>
      <c r="K36" s="118" t="s">
        <v>198</v>
      </c>
      <c r="L36" s="118" t="s">
        <v>198</v>
      </c>
      <c r="M36" s="118" t="s">
        <v>198</v>
      </c>
      <c r="N36" s="118" t="s">
        <v>198</v>
      </c>
      <c r="O36" s="118">
        <v>1</v>
      </c>
      <c r="P36" s="118">
        <v>7</v>
      </c>
      <c r="Q36" s="118" t="s">
        <v>198</v>
      </c>
      <c r="R36" s="118" t="s">
        <v>198</v>
      </c>
      <c r="S36" s="118">
        <v>1</v>
      </c>
      <c r="T36" s="118">
        <v>3</v>
      </c>
      <c r="U36" s="118">
        <v>15</v>
      </c>
      <c r="V36" s="118">
        <v>443</v>
      </c>
      <c r="W36" s="118">
        <v>2</v>
      </c>
      <c r="X36" s="118">
        <v>48</v>
      </c>
      <c r="Y36" s="118">
        <v>83</v>
      </c>
      <c r="Z36" s="118">
        <v>1444</v>
      </c>
      <c r="AA36" s="118">
        <v>31</v>
      </c>
      <c r="AB36" s="118">
        <v>512</v>
      </c>
    </row>
    <row r="37" spans="1:28" ht="21.75" customHeight="1">
      <c r="A37" s="120"/>
      <c r="B37" s="125"/>
      <c r="C37" s="119"/>
      <c r="D37" s="119"/>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row>
    <row r="38" spans="1:28" ht="21.75" customHeight="1">
      <c r="A38" s="269" t="s">
        <v>16</v>
      </c>
      <c r="B38" s="270"/>
      <c r="C38" s="115">
        <f>SUM(C39:C40)</f>
        <v>1878</v>
      </c>
      <c r="D38" s="115">
        <f>SUM(D39:D40)</f>
        <v>11884</v>
      </c>
      <c r="E38" s="118">
        <v>9</v>
      </c>
      <c r="F38" s="118">
        <v>22</v>
      </c>
      <c r="G38" s="118">
        <f>SUM(G39:G40)</f>
        <v>1849</v>
      </c>
      <c r="H38" s="118">
        <f>SUM(H39:H40)</f>
        <v>11447</v>
      </c>
      <c r="I38" s="118">
        <v>3</v>
      </c>
      <c r="J38" s="118">
        <v>18</v>
      </c>
      <c r="K38" s="118">
        <v>151</v>
      </c>
      <c r="L38" s="118">
        <v>1066</v>
      </c>
      <c r="M38" s="118">
        <v>501</v>
      </c>
      <c r="N38" s="118">
        <v>4693</v>
      </c>
      <c r="O38" s="118">
        <v>727</v>
      </c>
      <c r="P38" s="118">
        <v>2420</v>
      </c>
      <c r="Q38" s="118">
        <v>20</v>
      </c>
      <c r="R38" s="118">
        <v>300</v>
      </c>
      <c r="S38" s="118">
        <v>15</v>
      </c>
      <c r="T38" s="118">
        <v>38</v>
      </c>
      <c r="U38" s="118">
        <v>36</v>
      </c>
      <c r="V38" s="118">
        <v>560</v>
      </c>
      <c r="W38" s="118">
        <v>4</v>
      </c>
      <c r="X38" s="118">
        <v>42</v>
      </c>
      <c r="Y38" s="118">
        <v>392</v>
      </c>
      <c r="Z38" s="118">
        <v>2310</v>
      </c>
      <c r="AA38" s="118">
        <v>20</v>
      </c>
      <c r="AB38" s="118">
        <v>415</v>
      </c>
    </row>
    <row r="39" spans="1:28" ht="21.75" customHeight="1">
      <c r="A39" s="120"/>
      <c r="B39" s="123" t="s">
        <v>66</v>
      </c>
      <c r="C39" s="115">
        <f>SUM(E39,G39,AA39)</f>
        <v>1798</v>
      </c>
      <c r="D39" s="115">
        <f>SUM(F39,H39,AB39)</f>
        <v>10173</v>
      </c>
      <c r="E39" s="118">
        <v>9</v>
      </c>
      <c r="F39" s="118">
        <v>22</v>
      </c>
      <c r="G39" s="118">
        <f>SUM(I39,K39,M39,O39,Q39,S39,U39,W39,Y39)</f>
        <v>1789</v>
      </c>
      <c r="H39" s="118">
        <f>SUM(J39,L39,N39,P39,R39,T39,V39,X39,Z39)</f>
        <v>10151</v>
      </c>
      <c r="I39" s="118">
        <v>3</v>
      </c>
      <c r="J39" s="118">
        <v>18</v>
      </c>
      <c r="K39" s="118">
        <v>151</v>
      </c>
      <c r="L39" s="118">
        <v>1066</v>
      </c>
      <c r="M39" s="118">
        <v>501</v>
      </c>
      <c r="N39" s="118">
        <v>4693</v>
      </c>
      <c r="O39" s="118">
        <v>726</v>
      </c>
      <c r="P39" s="118">
        <v>2415</v>
      </c>
      <c r="Q39" s="118">
        <v>20</v>
      </c>
      <c r="R39" s="118">
        <v>300</v>
      </c>
      <c r="S39" s="118">
        <v>15</v>
      </c>
      <c r="T39" s="118">
        <v>38</v>
      </c>
      <c r="U39" s="118">
        <v>27</v>
      </c>
      <c r="V39" s="118">
        <v>244</v>
      </c>
      <c r="W39" s="118">
        <v>2</v>
      </c>
      <c r="X39" s="118">
        <v>28</v>
      </c>
      <c r="Y39" s="118">
        <v>344</v>
      </c>
      <c r="Z39" s="118">
        <v>1349</v>
      </c>
      <c r="AA39" s="118" t="s">
        <v>198</v>
      </c>
      <c r="AB39" s="118" t="s">
        <v>198</v>
      </c>
    </row>
    <row r="40" spans="1:28" ht="21.75" customHeight="1">
      <c r="A40" s="120"/>
      <c r="B40" s="124" t="s">
        <v>188</v>
      </c>
      <c r="C40" s="115">
        <f>SUM(E40,G40,AA40)</f>
        <v>80</v>
      </c>
      <c r="D40" s="115">
        <f>SUM(F40,H40,AB40)</f>
        <v>1711</v>
      </c>
      <c r="E40" s="118" t="s">
        <v>198</v>
      </c>
      <c r="F40" s="118" t="s">
        <v>198</v>
      </c>
      <c r="G40" s="118">
        <f>SUM(I40,K40,M40,O40,Q40,S40,U40,W40,Y40)</f>
        <v>60</v>
      </c>
      <c r="H40" s="118">
        <f>SUM(J40,L40,N40,P40,R40,T40,V40,X40,Z40)</f>
        <v>1296</v>
      </c>
      <c r="I40" s="118" t="s">
        <v>198</v>
      </c>
      <c r="J40" s="118" t="s">
        <v>198</v>
      </c>
      <c r="K40" s="118" t="s">
        <v>198</v>
      </c>
      <c r="L40" s="118" t="s">
        <v>198</v>
      </c>
      <c r="M40" s="118" t="s">
        <v>198</v>
      </c>
      <c r="N40" s="118" t="s">
        <v>198</v>
      </c>
      <c r="O40" s="118">
        <v>1</v>
      </c>
      <c r="P40" s="118">
        <v>5</v>
      </c>
      <c r="Q40" s="118" t="s">
        <v>198</v>
      </c>
      <c r="R40" s="118" t="s">
        <v>198</v>
      </c>
      <c r="S40" s="118" t="s">
        <v>198</v>
      </c>
      <c r="T40" s="118" t="s">
        <v>198</v>
      </c>
      <c r="U40" s="118">
        <v>9</v>
      </c>
      <c r="V40" s="118">
        <v>316</v>
      </c>
      <c r="W40" s="118">
        <v>2</v>
      </c>
      <c r="X40" s="118">
        <v>14</v>
      </c>
      <c r="Y40" s="118">
        <v>48</v>
      </c>
      <c r="Z40" s="118">
        <v>961</v>
      </c>
      <c r="AA40" s="118">
        <v>20</v>
      </c>
      <c r="AB40" s="118">
        <v>415</v>
      </c>
    </row>
    <row r="41" spans="1:28" ht="21.75" customHeight="1">
      <c r="A41" s="120"/>
      <c r="B41" s="125"/>
      <c r="C41" s="119"/>
      <c r="D41" s="119"/>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row>
    <row r="42" spans="1:28" ht="21.75" customHeight="1">
      <c r="A42" s="269" t="s">
        <v>17</v>
      </c>
      <c r="B42" s="270"/>
      <c r="C42" s="115">
        <f>SUM(C43:C44)</f>
        <v>1617</v>
      </c>
      <c r="D42" s="115">
        <f>SUM(D43:D44)</f>
        <v>13847</v>
      </c>
      <c r="E42" s="118">
        <v>3</v>
      </c>
      <c r="F42" s="118">
        <v>26</v>
      </c>
      <c r="G42" s="118">
        <f>SUM(G43:G44)</f>
        <v>1597</v>
      </c>
      <c r="H42" s="118">
        <f>SUM(H43:H44)</f>
        <v>13483</v>
      </c>
      <c r="I42" s="118" t="s">
        <v>198</v>
      </c>
      <c r="J42" s="118" t="s">
        <v>198</v>
      </c>
      <c r="K42" s="118">
        <v>176</v>
      </c>
      <c r="L42" s="118">
        <v>734</v>
      </c>
      <c r="M42" s="118">
        <v>302</v>
      </c>
      <c r="N42" s="118">
        <v>5409</v>
      </c>
      <c r="O42" s="118">
        <v>683</v>
      </c>
      <c r="P42" s="118">
        <v>3165</v>
      </c>
      <c r="Q42" s="118">
        <v>10</v>
      </c>
      <c r="R42" s="118">
        <v>169</v>
      </c>
      <c r="S42" s="118">
        <v>15</v>
      </c>
      <c r="T42" s="118">
        <v>45</v>
      </c>
      <c r="U42" s="118">
        <v>39</v>
      </c>
      <c r="V42" s="118">
        <v>1616</v>
      </c>
      <c r="W42" s="118">
        <v>2</v>
      </c>
      <c r="X42" s="118">
        <v>11</v>
      </c>
      <c r="Y42" s="118">
        <v>370</v>
      </c>
      <c r="Z42" s="118">
        <v>2334</v>
      </c>
      <c r="AA42" s="118">
        <v>17</v>
      </c>
      <c r="AB42" s="118">
        <v>338</v>
      </c>
    </row>
    <row r="43" spans="1:28" ht="21.75" customHeight="1">
      <c r="A43" s="120"/>
      <c r="B43" s="123" t="s">
        <v>66</v>
      </c>
      <c r="C43" s="115">
        <f>SUM(E43,G43,AA43)</f>
        <v>1536</v>
      </c>
      <c r="D43" s="115">
        <f>SUM(F43,H43,AB43)</f>
        <v>11602</v>
      </c>
      <c r="E43" s="118">
        <v>3</v>
      </c>
      <c r="F43" s="118">
        <v>26</v>
      </c>
      <c r="G43" s="118">
        <f>SUM(I43,K43,M43,O43,Q43,S43,U43,W43,Y43)</f>
        <v>1533</v>
      </c>
      <c r="H43" s="118">
        <f>SUM(J43,L43,N43,P43,R43,T43,V43,X43,Z43)</f>
        <v>11576</v>
      </c>
      <c r="I43" s="118" t="s">
        <v>198</v>
      </c>
      <c r="J43" s="118" t="s">
        <v>198</v>
      </c>
      <c r="K43" s="118">
        <v>176</v>
      </c>
      <c r="L43" s="118">
        <v>734</v>
      </c>
      <c r="M43" s="118">
        <v>302</v>
      </c>
      <c r="N43" s="118">
        <v>5409</v>
      </c>
      <c r="O43" s="118">
        <v>683</v>
      </c>
      <c r="P43" s="118">
        <v>3165</v>
      </c>
      <c r="Q43" s="118">
        <v>10</v>
      </c>
      <c r="R43" s="118">
        <v>169</v>
      </c>
      <c r="S43" s="118">
        <v>15</v>
      </c>
      <c r="T43" s="118">
        <v>45</v>
      </c>
      <c r="U43" s="118">
        <v>29</v>
      </c>
      <c r="V43" s="118">
        <v>540</v>
      </c>
      <c r="W43" s="118" t="s">
        <v>198</v>
      </c>
      <c r="X43" s="118" t="s">
        <v>198</v>
      </c>
      <c r="Y43" s="118">
        <v>318</v>
      </c>
      <c r="Z43" s="118">
        <v>1514</v>
      </c>
      <c r="AA43" s="118" t="s">
        <v>198</v>
      </c>
      <c r="AB43" s="118" t="s">
        <v>198</v>
      </c>
    </row>
    <row r="44" spans="1:28" ht="21.75" customHeight="1">
      <c r="A44" s="120"/>
      <c r="B44" s="124" t="s">
        <v>188</v>
      </c>
      <c r="C44" s="115">
        <f>SUM(E44,G44,AA44)</f>
        <v>81</v>
      </c>
      <c r="D44" s="115">
        <f>SUM(F44,H44,AB44)</f>
        <v>2245</v>
      </c>
      <c r="E44" s="118" t="s">
        <v>198</v>
      </c>
      <c r="F44" s="118" t="s">
        <v>198</v>
      </c>
      <c r="G44" s="118">
        <f>SUM(I44,K44,M44,O44,Q44,S44,U44,W44,Y44)</f>
        <v>64</v>
      </c>
      <c r="H44" s="118">
        <f>SUM(J44,L44,N44,P44,R44,T44,V44,X44,Z44)</f>
        <v>1907</v>
      </c>
      <c r="I44" s="118" t="s">
        <v>198</v>
      </c>
      <c r="J44" s="118" t="s">
        <v>198</v>
      </c>
      <c r="K44" s="118" t="s">
        <v>198</v>
      </c>
      <c r="L44" s="118" t="s">
        <v>198</v>
      </c>
      <c r="M44" s="118" t="s">
        <v>198</v>
      </c>
      <c r="N44" s="118" t="s">
        <v>198</v>
      </c>
      <c r="O44" s="118" t="s">
        <v>198</v>
      </c>
      <c r="P44" s="118" t="s">
        <v>198</v>
      </c>
      <c r="Q44" s="118" t="s">
        <v>198</v>
      </c>
      <c r="R44" s="118" t="s">
        <v>198</v>
      </c>
      <c r="S44" s="118" t="s">
        <v>198</v>
      </c>
      <c r="T44" s="118" t="s">
        <v>198</v>
      </c>
      <c r="U44" s="118">
        <v>10</v>
      </c>
      <c r="V44" s="118">
        <v>1076</v>
      </c>
      <c r="W44" s="118">
        <v>2</v>
      </c>
      <c r="X44" s="118">
        <v>11</v>
      </c>
      <c r="Y44" s="118">
        <v>52</v>
      </c>
      <c r="Z44" s="118">
        <v>820</v>
      </c>
      <c r="AA44" s="118">
        <v>17</v>
      </c>
      <c r="AB44" s="118">
        <v>338</v>
      </c>
    </row>
    <row r="45" spans="1:28" ht="21.75" customHeight="1">
      <c r="A45" s="120"/>
      <c r="B45" s="125"/>
      <c r="C45" s="119"/>
      <c r="D45" s="119"/>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row>
    <row r="46" spans="1:28" s="122" customFormat="1" ht="21.75" customHeight="1">
      <c r="A46" s="281" t="s">
        <v>18</v>
      </c>
      <c r="B46" s="282"/>
      <c r="C46" s="133">
        <f>SUM(E46,G46,AA46)</f>
        <v>1057</v>
      </c>
      <c r="D46" s="133">
        <f>SUM(F46,H46,AB46)</f>
        <v>6222</v>
      </c>
      <c r="E46" s="131" t="s">
        <v>197</v>
      </c>
      <c r="F46" s="131" t="s">
        <v>197</v>
      </c>
      <c r="G46" s="131">
        <f>SUM(I46,K46,M46,O46,Q46,S46,U46,W46,Y46)</f>
        <v>1051</v>
      </c>
      <c r="H46" s="131">
        <f>SUM(J46,L46,N46,P46,R46,T46,V46,X46,Z46)</f>
        <v>6104</v>
      </c>
      <c r="I46" s="131" t="s">
        <v>197</v>
      </c>
      <c r="J46" s="131" t="s">
        <v>197</v>
      </c>
      <c r="K46" s="131">
        <v>43</v>
      </c>
      <c r="L46" s="131">
        <v>193</v>
      </c>
      <c r="M46" s="131">
        <v>477</v>
      </c>
      <c r="N46" s="131">
        <v>1865</v>
      </c>
      <c r="O46" s="131">
        <v>314</v>
      </c>
      <c r="P46" s="131">
        <v>1318</v>
      </c>
      <c r="Q46" s="131">
        <v>8</v>
      </c>
      <c r="R46" s="131">
        <v>122</v>
      </c>
      <c r="S46" s="131">
        <v>16</v>
      </c>
      <c r="T46" s="131">
        <v>17</v>
      </c>
      <c r="U46" s="131">
        <v>13</v>
      </c>
      <c r="V46" s="131">
        <v>173</v>
      </c>
      <c r="W46" s="131">
        <v>5</v>
      </c>
      <c r="X46" s="131">
        <v>27</v>
      </c>
      <c r="Y46" s="131">
        <v>175</v>
      </c>
      <c r="Z46" s="131">
        <v>2389</v>
      </c>
      <c r="AA46" s="131">
        <v>6</v>
      </c>
      <c r="AB46" s="131">
        <v>118</v>
      </c>
    </row>
    <row r="47" spans="1:28" ht="21.75" customHeight="1">
      <c r="A47" s="269" t="s">
        <v>35</v>
      </c>
      <c r="B47" s="270"/>
      <c r="C47" s="115">
        <f>SUM(C48:C49)</f>
        <v>1057</v>
      </c>
      <c r="D47" s="115">
        <f>SUM(D48:D49)</f>
        <v>6222</v>
      </c>
      <c r="E47" s="118" t="s">
        <v>198</v>
      </c>
      <c r="F47" s="118" t="s">
        <v>198</v>
      </c>
      <c r="G47" s="118">
        <f>SUM(G48:G49)</f>
        <v>1051</v>
      </c>
      <c r="H47" s="118">
        <f>SUM(H48:H49)</f>
        <v>6104</v>
      </c>
      <c r="I47" s="118" t="s">
        <v>198</v>
      </c>
      <c r="J47" s="118" t="s">
        <v>198</v>
      </c>
      <c r="K47" s="118">
        <v>43</v>
      </c>
      <c r="L47" s="118">
        <v>193</v>
      </c>
      <c r="M47" s="118">
        <v>477</v>
      </c>
      <c r="N47" s="118">
        <v>1865</v>
      </c>
      <c r="O47" s="118">
        <v>314</v>
      </c>
      <c r="P47" s="118">
        <v>1318</v>
      </c>
      <c r="Q47" s="118">
        <v>8</v>
      </c>
      <c r="R47" s="118">
        <v>122</v>
      </c>
      <c r="S47" s="118">
        <v>16</v>
      </c>
      <c r="T47" s="118">
        <v>17</v>
      </c>
      <c r="U47" s="118">
        <v>13</v>
      </c>
      <c r="V47" s="118">
        <v>173</v>
      </c>
      <c r="W47" s="118">
        <v>5</v>
      </c>
      <c r="X47" s="118">
        <v>27</v>
      </c>
      <c r="Y47" s="118">
        <v>175</v>
      </c>
      <c r="Z47" s="118">
        <v>2389</v>
      </c>
      <c r="AA47" s="118">
        <v>6</v>
      </c>
      <c r="AB47" s="118">
        <v>118</v>
      </c>
    </row>
    <row r="48" spans="1:28" ht="21.75" customHeight="1">
      <c r="A48" s="120"/>
      <c r="B48" s="123" t="s">
        <v>66</v>
      </c>
      <c r="C48" s="115">
        <f>SUM(E48,G48,AA48)</f>
        <v>1021</v>
      </c>
      <c r="D48" s="115">
        <f>SUM(F48,H48,AB48)</f>
        <v>5647</v>
      </c>
      <c r="E48" s="118" t="s">
        <v>198</v>
      </c>
      <c r="F48" s="118" t="s">
        <v>198</v>
      </c>
      <c r="G48" s="118">
        <f>SUM(I48,K48,M48,O48,Q48,S48,U48,W48,Y48)</f>
        <v>1021</v>
      </c>
      <c r="H48" s="118">
        <f>SUM(J48,L48,N48,P48,R48,T48,V48,X48,Z48)</f>
        <v>5647</v>
      </c>
      <c r="I48" s="118" t="s">
        <v>198</v>
      </c>
      <c r="J48" s="118" t="s">
        <v>198</v>
      </c>
      <c r="K48" s="118">
        <v>43</v>
      </c>
      <c r="L48" s="118">
        <v>193</v>
      </c>
      <c r="M48" s="118">
        <v>477</v>
      </c>
      <c r="N48" s="118">
        <v>1865</v>
      </c>
      <c r="O48" s="118">
        <v>313</v>
      </c>
      <c r="P48" s="118">
        <v>1307</v>
      </c>
      <c r="Q48" s="118">
        <v>8</v>
      </c>
      <c r="R48" s="118">
        <v>122</v>
      </c>
      <c r="S48" s="118">
        <v>16</v>
      </c>
      <c r="T48" s="118">
        <v>17</v>
      </c>
      <c r="U48" s="118">
        <v>8</v>
      </c>
      <c r="V48" s="118">
        <v>109</v>
      </c>
      <c r="W48" s="118">
        <v>3</v>
      </c>
      <c r="X48" s="118">
        <v>6</v>
      </c>
      <c r="Y48" s="118">
        <v>153</v>
      </c>
      <c r="Z48" s="118">
        <v>2028</v>
      </c>
      <c r="AA48" s="118" t="s">
        <v>198</v>
      </c>
      <c r="AB48" s="118" t="s">
        <v>198</v>
      </c>
    </row>
    <row r="49" spans="1:28" ht="21.75" customHeight="1">
      <c r="A49" s="120"/>
      <c r="B49" s="124" t="s">
        <v>188</v>
      </c>
      <c r="C49" s="115">
        <f>SUM(E49,G49,AA49)</f>
        <v>36</v>
      </c>
      <c r="D49" s="115">
        <f>SUM(F49,H49,AB49)</f>
        <v>575</v>
      </c>
      <c r="E49" s="118" t="s">
        <v>198</v>
      </c>
      <c r="F49" s="118" t="s">
        <v>198</v>
      </c>
      <c r="G49" s="118">
        <f>SUM(I49,K49,M49,O49,Q49,S49,U49,W49,Y49)</f>
        <v>30</v>
      </c>
      <c r="H49" s="118">
        <f>SUM(J49,L49,N49,P49,R49,T49,V49,X49,Z49)</f>
        <v>457</v>
      </c>
      <c r="I49" s="118" t="s">
        <v>198</v>
      </c>
      <c r="J49" s="118" t="s">
        <v>198</v>
      </c>
      <c r="K49" s="118" t="s">
        <v>198</v>
      </c>
      <c r="L49" s="118" t="s">
        <v>198</v>
      </c>
      <c r="M49" s="118" t="s">
        <v>198</v>
      </c>
      <c r="N49" s="118" t="s">
        <v>198</v>
      </c>
      <c r="O49" s="118">
        <v>1</v>
      </c>
      <c r="P49" s="118">
        <v>11</v>
      </c>
      <c r="Q49" s="118" t="s">
        <v>198</v>
      </c>
      <c r="R49" s="118" t="s">
        <v>198</v>
      </c>
      <c r="S49" s="118" t="s">
        <v>198</v>
      </c>
      <c r="T49" s="118" t="s">
        <v>198</v>
      </c>
      <c r="U49" s="118">
        <v>5</v>
      </c>
      <c r="V49" s="118">
        <v>64</v>
      </c>
      <c r="W49" s="118">
        <v>2</v>
      </c>
      <c r="X49" s="118">
        <v>21</v>
      </c>
      <c r="Y49" s="118">
        <v>22</v>
      </c>
      <c r="Z49" s="118">
        <v>361</v>
      </c>
      <c r="AA49" s="118">
        <v>6</v>
      </c>
      <c r="AB49" s="118">
        <v>118</v>
      </c>
    </row>
    <row r="50" spans="1:28" ht="21.75" customHeight="1">
      <c r="A50" s="120"/>
      <c r="B50" s="125"/>
      <c r="C50" s="119"/>
      <c r="D50" s="119"/>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row>
    <row r="51" spans="1:28" s="122" customFormat="1" ht="21.75" customHeight="1">
      <c r="A51" s="281" t="s">
        <v>19</v>
      </c>
      <c r="B51" s="282"/>
      <c r="C51" s="133">
        <f>SUM(E51,G51,AA51)</f>
        <v>2581</v>
      </c>
      <c r="D51" s="133">
        <f>SUM(F51,H51,AB51)</f>
        <v>16652</v>
      </c>
      <c r="E51" s="131">
        <v>14</v>
      </c>
      <c r="F51" s="131">
        <v>93</v>
      </c>
      <c r="G51" s="131">
        <f>SUM(I51,K51,M51,O51,Q51,S51,U51,W51,Y51)</f>
        <v>2548</v>
      </c>
      <c r="H51" s="131">
        <f>SUM(J51,L51,N51,P51,R51,T51,V51,X51,Z51)</f>
        <v>16254</v>
      </c>
      <c r="I51" s="131">
        <v>10</v>
      </c>
      <c r="J51" s="131">
        <v>125</v>
      </c>
      <c r="K51" s="131">
        <v>317</v>
      </c>
      <c r="L51" s="131">
        <v>1487</v>
      </c>
      <c r="M51" s="131">
        <v>1013</v>
      </c>
      <c r="N51" s="131">
        <v>9383</v>
      </c>
      <c r="O51" s="131">
        <v>761</v>
      </c>
      <c r="P51" s="131">
        <v>2534</v>
      </c>
      <c r="Q51" s="131">
        <v>12</v>
      </c>
      <c r="R51" s="131">
        <v>155</v>
      </c>
      <c r="S51" s="131">
        <v>6</v>
      </c>
      <c r="T51" s="131">
        <v>9</v>
      </c>
      <c r="U51" s="131">
        <v>60</v>
      </c>
      <c r="V51" s="131">
        <v>591</v>
      </c>
      <c r="W51" s="131">
        <v>7</v>
      </c>
      <c r="X51" s="131">
        <v>26</v>
      </c>
      <c r="Y51" s="131">
        <v>362</v>
      </c>
      <c r="Z51" s="131">
        <v>1944</v>
      </c>
      <c r="AA51" s="131">
        <v>19</v>
      </c>
      <c r="AB51" s="131">
        <v>305</v>
      </c>
    </row>
    <row r="52" spans="1:28" ht="21.75" customHeight="1">
      <c r="A52" s="269" t="s">
        <v>36</v>
      </c>
      <c r="B52" s="270"/>
      <c r="C52" s="115">
        <f>SUM(C53:C54)</f>
        <v>874</v>
      </c>
      <c r="D52" s="115">
        <f>SUM(D53:D54)</f>
        <v>6981</v>
      </c>
      <c r="E52" s="118">
        <v>6</v>
      </c>
      <c r="F52" s="118">
        <v>16</v>
      </c>
      <c r="G52" s="118">
        <f>SUM(G53:G54)</f>
        <v>864</v>
      </c>
      <c r="H52" s="118">
        <f>SUM(H53:H54)</f>
        <v>6873</v>
      </c>
      <c r="I52" s="118" t="s">
        <v>197</v>
      </c>
      <c r="J52" s="118" t="s">
        <v>197</v>
      </c>
      <c r="K52" s="118">
        <v>90</v>
      </c>
      <c r="L52" s="118">
        <v>357</v>
      </c>
      <c r="M52" s="118">
        <v>384</v>
      </c>
      <c r="N52" s="118">
        <v>4920</v>
      </c>
      <c r="O52" s="118">
        <v>251</v>
      </c>
      <c r="P52" s="118">
        <v>733</v>
      </c>
      <c r="Q52" s="118">
        <v>4</v>
      </c>
      <c r="R52" s="118">
        <v>74</v>
      </c>
      <c r="S52" s="118" t="s">
        <v>197</v>
      </c>
      <c r="T52" s="118" t="s">
        <v>197</v>
      </c>
      <c r="U52" s="118">
        <v>19</v>
      </c>
      <c r="V52" s="118">
        <v>229</v>
      </c>
      <c r="W52" s="118">
        <v>2</v>
      </c>
      <c r="X52" s="118">
        <v>6</v>
      </c>
      <c r="Y52" s="118">
        <v>114</v>
      </c>
      <c r="Z52" s="118">
        <v>554</v>
      </c>
      <c r="AA52" s="118">
        <v>4</v>
      </c>
      <c r="AB52" s="118">
        <v>92</v>
      </c>
    </row>
    <row r="53" spans="1:28" ht="21.75" customHeight="1">
      <c r="A53" s="120"/>
      <c r="B53" s="123" t="s">
        <v>66</v>
      </c>
      <c r="C53" s="115">
        <f>SUM(E53,G53,AA53)</f>
        <v>848</v>
      </c>
      <c r="D53" s="115">
        <f>SUM(F53,H53,AB53)</f>
        <v>6550</v>
      </c>
      <c r="E53" s="118">
        <v>6</v>
      </c>
      <c r="F53" s="118">
        <v>16</v>
      </c>
      <c r="G53" s="118">
        <f>SUM(I53,K53,M53,O53,Q53,S53,U53,W53,Y53)</f>
        <v>842</v>
      </c>
      <c r="H53" s="118">
        <f>SUM(J53,L53,N53,P53,R53,T53,V53,X53,Z53)</f>
        <v>6534</v>
      </c>
      <c r="I53" s="118" t="s">
        <v>197</v>
      </c>
      <c r="J53" s="118" t="s">
        <v>197</v>
      </c>
      <c r="K53" s="118">
        <v>90</v>
      </c>
      <c r="L53" s="118">
        <v>357</v>
      </c>
      <c r="M53" s="118">
        <v>384</v>
      </c>
      <c r="N53" s="118">
        <v>4920</v>
      </c>
      <c r="O53" s="118">
        <v>251</v>
      </c>
      <c r="P53" s="118">
        <v>733</v>
      </c>
      <c r="Q53" s="118">
        <v>4</v>
      </c>
      <c r="R53" s="118">
        <v>74</v>
      </c>
      <c r="S53" s="118" t="s">
        <v>197</v>
      </c>
      <c r="T53" s="118" t="s">
        <v>197</v>
      </c>
      <c r="U53" s="118">
        <v>15</v>
      </c>
      <c r="V53" s="118">
        <v>174</v>
      </c>
      <c r="W53" s="118">
        <v>1</v>
      </c>
      <c r="X53" s="118">
        <v>1</v>
      </c>
      <c r="Y53" s="118">
        <v>97</v>
      </c>
      <c r="Z53" s="118">
        <v>275</v>
      </c>
      <c r="AA53" s="118" t="s">
        <v>197</v>
      </c>
      <c r="AB53" s="118" t="s">
        <v>197</v>
      </c>
    </row>
    <row r="54" spans="1:28" ht="21.75" customHeight="1">
      <c r="A54" s="126"/>
      <c r="B54" s="127" t="s">
        <v>188</v>
      </c>
      <c r="C54" s="132">
        <f>SUM(E54,G54,AA54)</f>
        <v>26</v>
      </c>
      <c r="D54" s="128">
        <f>SUM(F54,H54,AB54)</f>
        <v>431</v>
      </c>
      <c r="E54" s="128" t="s">
        <v>197</v>
      </c>
      <c r="F54" s="128" t="s">
        <v>197</v>
      </c>
      <c r="G54" s="128">
        <f>SUM(I54,K54,M54,O54,Q54,S54,U54,W54,Y54)</f>
        <v>22</v>
      </c>
      <c r="H54" s="128">
        <v>339</v>
      </c>
      <c r="I54" s="128" t="s">
        <v>197</v>
      </c>
      <c r="J54" s="128" t="s">
        <v>197</v>
      </c>
      <c r="K54" s="128" t="s">
        <v>197</v>
      </c>
      <c r="L54" s="128" t="s">
        <v>197</v>
      </c>
      <c r="M54" s="128" t="s">
        <v>197</v>
      </c>
      <c r="N54" s="128" t="s">
        <v>197</v>
      </c>
      <c r="O54" s="128" t="s">
        <v>197</v>
      </c>
      <c r="P54" s="128" t="s">
        <v>197</v>
      </c>
      <c r="Q54" s="128" t="s">
        <v>197</v>
      </c>
      <c r="R54" s="128" t="s">
        <v>197</v>
      </c>
      <c r="S54" s="128" t="s">
        <v>197</v>
      </c>
      <c r="T54" s="128" t="s">
        <v>197</v>
      </c>
      <c r="U54" s="128">
        <v>4</v>
      </c>
      <c r="V54" s="128">
        <v>55</v>
      </c>
      <c r="W54" s="128">
        <v>1</v>
      </c>
      <c r="X54" s="128">
        <v>5</v>
      </c>
      <c r="Y54" s="128">
        <v>17</v>
      </c>
      <c r="Z54" s="128">
        <v>279</v>
      </c>
      <c r="AA54" s="128">
        <v>4</v>
      </c>
      <c r="AB54" s="128">
        <v>92</v>
      </c>
    </row>
    <row r="55" spans="1:8" ht="21.75" customHeight="1">
      <c r="A55" s="121" t="s">
        <v>258</v>
      </c>
      <c r="E55" s="120"/>
      <c r="F55" s="120"/>
      <c r="G55" s="120"/>
      <c r="H55" s="120"/>
    </row>
    <row r="56" spans="5:8" ht="21.75" customHeight="1">
      <c r="E56" s="120"/>
      <c r="F56" s="120"/>
      <c r="G56" s="120"/>
      <c r="H56" s="120"/>
    </row>
    <row r="57" spans="5:8" ht="21.75" customHeight="1">
      <c r="E57" s="120"/>
      <c r="F57" s="120"/>
      <c r="G57" s="120"/>
      <c r="H57" s="120"/>
    </row>
    <row r="58" spans="5:8" ht="21.75" customHeight="1">
      <c r="E58" s="120"/>
      <c r="F58" s="120"/>
      <c r="G58" s="120"/>
      <c r="H58" s="120"/>
    </row>
    <row r="59" spans="5:8" ht="21.75" customHeight="1">
      <c r="E59" s="120"/>
      <c r="F59" s="120"/>
      <c r="G59" s="120"/>
      <c r="H59" s="120"/>
    </row>
    <row r="60" spans="5:8" ht="21.75" customHeight="1">
      <c r="E60" s="120"/>
      <c r="F60" s="120"/>
      <c r="G60" s="120"/>
      <c r="H60" s="120"/>
    </row>
    <row r="61" spans="5:8" ht="21.75" customHeight="1">
      <c r="E61" s="120"/>
      <c r="F61" s="120"/>
      <c r="G61" s="120"/>
      <c r="H61" s="120"/>
    </row>
    <row r="62" spans="5:8" ht="21.75" customHeight="1">
      <c r="E62" s="120"/>
      <c r="F62" s="120"/>
      <c r="G62" s="120"/>
      <c r="H62" s="120"/>
    </row>
    <row r="63" spans="5:8" ht="21.75" customHeight="1">
      <c r="E63" s="120"/>
      <c r="F63" s="120"/>
      <c r="G63" s="120"/>
      <c r="H63" s="120"/>
    </row>
    <row r="64" spans="5:8" ht="21.75" customHeight="1">
      <c r="E64" s="120"/>
      <c r="F64" s="120"/>
      <c r="G64" s="120"/>
      <c r="H64" s="120"/>
    </row>
    <row r="65" spans="5:8" ht="21.75" customHeight="1">
      <c r="E65" s="120"/>
      <c r="F65" s="120"/>
      <c r="G65" s="120"/>
      <c r="H65" s="120"/>
    </row>
    <row r="66" spans="5:8" ht="21.75" customHeight="1">
      <c r="E66" s="120"/>
      <c r="F66" s="120"/>
      <c r="G66" s="120"/>
      <c r="H66" s="120"/>
    </row>
    <row r="67" spans="5:8" ht="21.75" customHeight="1">
      <c r="E67" s="120"/>
      <c r="F67" s="120"/>
      <c r="G67" s="120"/>
      <c r="H67" s="120"/>
    </row>
    <row r="68" spans="5:8" ht="21.75" customHeight="1">
      <c r="E68" s="120"/>
      <c r="F68" s="120"/>
      <c r="G68" s="120"/>
      <c r="H68" s="120"/>
    </row>
    <row r="69" spans="5:8" ht="21.75" customHeight="1">
      <c r="E69" s="120"/>
      <c r="F69" s="120"/>
      <c r="G69" s="120"/>
      <c r="H69" s="120"/>
    </row>
    <row r="70" spans="5:8" ht="21.75" customHeight="1">
      <c r="E70" s="120"/>
      <c r="F70" s="120"/>
      <c r="G70" s="120"/>
      <c r="H70" s="120"/>
    </row>
    <row r="71" spans="5:8" ht="21.75" customHeight="1">
      <c r="E71" s="120"/>
      <c r="F71" s="120"/>
      <c r="G71" s="120"/>
      <c r="H71" s="120"/>
    </row>
    <row r="72" spans="5:8" ht="21.75" customHeight="1">
      <c r="E72" s="120"/>
      <c r="F72" s="120"/>
      <c r="G72" s="120"/>
      <c r="H72" s="120"/>
    </row>
    <row r="73" spans="5:8" ht="21.75" customHeight="1">
      <c r="E73" s="120"/>
      <c r="F73" s="120"/>
      <c r="G73" s="120"/>
      <c r="H73" s="120"/>
    </row>
    <row r="74" spans="5:8" ht="21.75" customHeight="1">
      <c r="E74" s="120"/>
      <c r="F74" s="120"/>
      <c r="G74" s="120"/>
      <c r="H74" s="120"/>
    </row>
    <row r="75" spans="5:8" ht="21.75" customHeight="1">
      <c r="E75" s="120"/>
      <c r="F75" s="120"/>
      <c r="G75" s="120"/>
      <c r="H75" s="120"/>
    </row>
    <row r="76" spans="5:8" ht="21.75" customHeight="1">
      <c r="E76" s="120"/>
      <c r="F76" s="120"/>
      <c r="G76" s="120"/>
      <c r="H76" s="120"/>
    </row>
    <row r="77" spans="5:8" ht="21.75" customHeight="1">
      <c r="E77" s="120"/>
      <c r="F77" s="120"/>
      <c r="G77" s="120"/>
      <c r="H77" s="120"/>
    </row>
    <row r="78" spans="5:8" ht="21.75" customHeight="1">
      <c r="E78" s="120"/>
      <c r="F78" s="120"/>
      <c r="G78" s="120"/>
      <c r="H78" s="120"/>
    </row>
    <row r="79" spans="5:8" ht="21.75" customHeight="1">
      <c r="E79" s="120"/>
      <c r="F79" s="120"/>
      <c r="G79" s="120"/>
      <c r="H79" s="120"/>
    </row>
    <row r="80" spans="5:8" ht="21.75" customHeight="1">
      <c r="E80" s="120"/>
      <c r="F80" s="120"/>
      <c r="G80" s="120"/>
      <c r="H80" s="120"/>
    </row>
    <row r="81" spans="5:8" ht="21.75" customHeight="1">
      <c r="E81" s="120"/>
      <c r="F81" s="120"/>
      <c r="G81" s="120"/>
      <c r="H81" s="120"/>
    </row>
    <row r="82" spans="6:8" ht="21.75" customHeight="1">
      <c r="F82" s="120"/>
      <c r="G82" s="120"/>
      <c r="H82" s="120"/>
    </row>
    <row r="83" spans="6:8" ht="21.75" customHeight="1">
      <c r="F83" s="120"/>
      <c r="G83" s="120"/>
      <c r="H83" s="120"/>
    </row>
    <row r="84" spans="6:8" ht="21.75" customHeight="1">
      <c r="F84" s="120"/>
      <c r="G84" s="120"/>
      <c r="H84" s="120"/>
    </row>
    <row r="85" spans="6:8" ht="21.75" customHeight="1">
      <c r="F85" s="120"/>
      <c r="G85" s="120"/>
      <c r="H85" s="120"/>
    </row>
    <row r="86" spans="6:8" ht="21.75" customHeight="1">
      <c r="F86" s="120"/>
      <c r="G86" s="120"/>
      <c r="H86" s="120"/>
    </row>
  </sheetData>
  <sheetProtection/>
  <mergeCells count="28">
    <mergeCell ref="A26:B26"/>
    <mergeCell ref="A30:B30"/>
    <mergeCell ref="A18:B18"/>
    <mergeCell ref="A22:B22"/>
    <mergeCell ref="A51:B51"/>
    <mergeCell ref="A52:B52"/>
    <mergeCell ref="A34:B34"/>
    <mergeCell ref="A38:B38"/>
    <mergeCell ref="A42:B42"/>
    <mergeCell ref="A46:B46"/>
    <mergeCell ref="A47:B47"/>
    <mergeCell ref="A14:B14"/>
    <mergeCell ref="AA5:AB6"/>
    <mergeCell ref="O5:P6"/>
    <mergeCell ref="K5:L6"/>
    <mergeCell ref="M5:N6"/>
    <mergeCell ref="C5:D6"/>
    <mergeCell ref="Q5:R6"/>
    <mergeCell ref="S5:T6"/>
    <mergeCell ref="Y5:Z6"/>
    <mergeCell ref="E5:F6"/>
    <mergeCell ref="W5:X6"/>
    <mergeCell ref="A3:AB3"/>
    <mergeCell ref="A5:B8"/>
    <mergeCell ref="A10:B10"/>
    <mergeCell ref="G5:H6"/>
    <mergeCell ref="I5:J6"/>
    <mergeCell ref="U5:V6"/>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dimension ref="A1:AC73"/>
  <sheetViews>
    <sheetView zoomScaleSheetLayoutView="75" zoomScalePageLayoutView="0" workbookViewId="0" topLeftCell="A1">
      <selection activeCell="A1" sqref="A1:IV8"/>
    </sheetView>
  </sheetViews>
  <sheetFormatPr defaultColWidth="9.625" defaultRowHeight="21.75" customHeight="1"/>
  <cols>
    <col min="1" max="1" width="3.75390625" style="69" customWidth="1"/>
    <col min="2" max="2" width="19.875" style="69" customWidth="1"/>
    <col min="3" max="16384" width="9.625" style="69" customWidth="1"/>
  </cols>
  <sheetData>
    <row r="1" spans="1:28" ht="21.75" customHeight="1">
      <c r="A1" s="30" t="s">
        <v>266</v>
      </c>
      <c r="AB1" s="143" t="s">
        <v>267</v>
      </c>
    </row>
    <row r="2" s="18" customFormat="1" ht="21.75" customHeight="1">
      <c r="AB2" s="35"/>
    </row>
    <row r="3" spans="1:28" s="18" customFormat="1" ht="21.75" customHeight="1">
      <c r="A3" s="285" t="s">
        <v>268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row>
    <row r="4" spans="1:29" s="18" customFormat="1" ht="21.75" customHeight="1" thickBot="1">
      <c r="A4" s="21"/>
      <c r="B4" s="47"/>
      <c r="C4" s="20"/>
      <c r="D4" s="20"/>
      <c r="E4" s="20"/>
      <c r="F4" s="20"/>
      <c r="G4" s="20"/>
      <c r="H4" s="20"/>
      <c r="I4" s="20"/>
      <c r="J4" s="20"/>
      <c r="K4" s="20"/>
      <c r="L4" s="20"/>
      <c r="M4" s="20"/>
      <c r="N4" s="20"/>
      <c r="O4" s="20"/>
      <c r="P4" s="20"/>
      <c r="Q4" s="20"/>
      <c r="R4" s="20"/>
      <c r="S4" s="20"/>
      <c r="T4" s="20"/>
      <c r="U4" s="20"/>
      <c r="V4" s="20"/>
      <c r="W4" s="20"/>
      <c r="X4" s="20"/>
      <c r="Y4" s="20"/>
      <c r="Z4" s="20"/>
      <c r="AA4" s="20"/>
      <c r="AB4" s="20"/>
      <c r="AC4" s="23"/>
    </row>
    <row r="5" spans="1:29" s="18" customFormat="1" ht="21.75" customHeight="1">
      <c r="A5" s="261" t="s">
        <v>251</v>
      </c>
      <c r="B5" s="262"/>
      <c r="C5" s="275" t="s">
        <v>252</v>
      </c>
      <c r="D5" s="253"/>
      <c r="E5" s="252" t="s">
        <v>170</v>
      </c>
      <c r="F5" s="253"/>
      <c r="G5" s="252" t="s">
        <v>189</v>
      </c>
      <c r="H5" s="253"/>
      <c r="I5" s="252" t="s">
        <v>253</v>
      </c>
      <c r="J5" s="253"/>
      <c r="K5" s="252" t="s">
        <v>152</v>
      </c>
      <c r="L5" s="253"/>
      <c r="M5" s="252" t="s">
        <v>153</v>
      </c>
      <c r="N5" s="253"/>
      <c r="O5" s="252" t="s">
        <v>171</v>
      </c>
      <c r="P5" s="253"/>
      <c r="Q5" s="252" t="s">
        <v>262</v>
      </c>
      <c r="R5" s="253"/>
      <c r="S5" s="277" t="s">
        <v>154</v>
      </c>
      <c r="T5" s="278"/>
      <c r="U5" s="252" t="s">
        <v>263</v>
      </c>
      <c r="V5" s="253"/>
      <c r="W5" s="256" t="s">
        <v>255</v>
      </c>
      <c r="X5" s="257"/>
      <c r="Y5" s="252" t="s">
        <v>155</v>
      </c>
      <c r="Z5" s="253"/>
      <c r="AA5" s="256" t="s">
        <v>254</v>
      </c>
      <c r="AB5" s="271"/>
      <c r="AC5" s="23"/>
    </row>
    <row r="6" spans="1:29" s="18" customFormat="1" ht="21.75" customHeight="1">
      <c r="A6" s="263"/>
      <c r="B6" s="264"/>
      <c r="C6" s="276"/>
      <c r="D6" s="255"/>
      <c r="E6" s="254"/>
      <c r="F6" s="255"/>
      <c r="G6" s="254"/>
      <c r="H6" s="255"/>
      <c r="I6" s="254"/>
      <c r="J6" s="255"/>
      <c r="K6" s="254"/>
      <c r="L6" s="255"/>
      <c r="M6" s="254"/>
      <c r="N6" s="255"/>
      <c r="O6" s="273"/>
      <c r="P6" s="274"/>
      <c r="Q6" s="273"/>
      <c r="R6" s="274"/>
      <c r="S6" s="279"/>
      <c r="T6" s="280"/>
      <c r="U6" s="254"/>
      <c r="V6" s="255"/>
      <c r="W6" s="258"/>
      <c r="X6" s="259"/>
      <c r="Y6" s="254"/>
      <c r="Z6" s="255"/>
      <c r="AA6" s="258"/>
      <c r="AB6" s="272"/>
      <c r="AC6" s="23"/>
    </row>
    <row r="7" spans="1:29" s="18" customFormat="1" ht="21.75" customHeight="1">
      <c r="A7" s="263"/>
      <c r="B7" s="264"/>
      <c r="C7" s="43" t="s">
        <v>156</v>
      </c>
      <c r="D7" s="44" t="s">
        <v>157</v>
      </c>
      <c r="E7" s="43" t="s">
        <v>156</v>
      </c>
      <c r="F7" s="44" t="s">
        <v>157</v>
      </c>
      <c r="G7" s="43" t="s">
        <v>156</v>
      </c>
      <c r="H7" s="44" t="s">
        <v>157</v>
      </c>
      <c r="I7" s="43" t="s">
        <v>156</v>
      </c>
      <c r="J7" s="44" t="s">
        <v>157</v>
      </c>
      <c r="K7" s="43" t="s">
        <v>156</v>
      </c>
      <c r="L7" s="44" t="s">
        <v>157</v>
      </c>
      <c r="M7" s="43" t="s">
        <v>156</v>
      </c>
      <c r="N7" s="44" t="s">
        <v>157</v>
      </c>
      <c r="O7" s="43" t="s">
        <v>156</v>
      </c>
      <c r="P7" s="44" t="s">
        <v>157</v>
      </c>
      <c r="Q7" s="43" t="s">
        <v>156</v>
      </c>
      <c r="R7" s="44" t="s">
        <v>157</v>
      </c>
      <c r="S7" s="43" t="s">
        <v>156</v>
      </c>
      <c r="T7" s="44" t="s">
        <v>157</v>
      </c>
      <c r="U7" s="43" t="s">
        <v>156</v>
      </c>
      <c r="V7" s="44" t="s">
        <v>157</v>
      </c>
      <c r="W7" s="43" t="s">
        <v>156</v>
      </c>
      <c r="X7" s="44" t="s">
        <v>157</v>
      </c>
      <c r="Y7" s="43" t="s">
        <v>156</v>
      </c>
      <c r="Z7" s="44" t="s">
        <v>157</v>
      </c>
      <c r="AA7" s="43" t="s">
        <v>156</v>
      </c>
      <c r="AB7" s="129" t="s">
        <v>157</v>
      </c>
      <c r="AC7" s="23"/>
    </row>
    <row r="8" spans="1:29" s="18" customFormat="1" ht="21.75" customHeight="1">
      <c r="A8" s="265"/>
      <c r="B8" s="266"/>
      <c r="C8" s="45" t="s">
        <v>158</v>
      </c>
      <c r="D8" s="46" t="s">
        <v>159</v>
      </c>
      <c r="E8" s="45" t="s">
        <v>158</v>
      </c>
      <c r="F8" s="46" t="s">
        <v>159</v>
      </c>
      <c r="G8" s="45" t="s">
        <v>158</v>
      </c>
      <c r="H8" s="46" t="s">
        <v>159</v>
      </c>
      <c r="I8" s="45" t="s">
        <v>158</v>
      </c>
      <c r="J8" s="46" t="s">
        <v>159</v>
      </c>
      <c r="K8" s="45" t="s">
        <v>158</v>
      </c>
      <c r="L8" s="46" t="s">
        <v>159</v>
      </c>
      <c r="M8" s="45" t="s">
        <v>158</v>
      </c>
      <c r="N8" s="46" t="s">
        <v>159</v>
      </c>
      <c r="O8" s="45" t="s">
        <v>158</v>
      </c>
      <c r="P8" s="46" t="s">
        <v>159</v>
      </c>
      <c r="Q8" s="45" t="s">
        <v>158</v>
      </c>
      <c r="R8" s="46" t="s">
        <v>159</v>
      </c>
      <c r="S8" s="45" t="s">
        <v>158</v>
      </c>
      <c r="T8" s="46" t="s">
        <v>159</v>
      </c>
      <c r="U8" s="45" t="s">
        <v>158</v>
      </c>
      <c r="V8" s="46" t="s">
        <v>159</v>
      </c>
      <c r="W8" s="45" t="s">
        <v>158</v>
      </c>
      <c r="X8" s="46" t="s">
        <v>159</v>
      </c>
      <c r="Y8" s="45" t="s">
        <v>158</v>
      </c>
      <c r="Z8" s="46" t="s">
        <v>159</v>
      </c>
      <c r="AA8" s="45" t="s">
        <v>158</v>
      </c>
      <c r="AB8" s="130" t="s">
        <v>159</v>
      </c>
      <c r="AC8" s="23"/>
    </row>
    <row r="9" spans="1:29" ht="21.75" customHeight="1">
      <c r="A9" s="139"/>
      <c r="B9" s="140"/>
      <c r="D9" s="73" t="s">
        <v>27</v>
      </c>
      <c r="F9" s="73" t="s">
        <v>27</v>
      </c>
      <c r="H9" s="73" t="s">
        <v>27</v>
      </c>
      <c r="J9" s="73" t="s">
        <v>27</v>
      </c>
      <c r="L9" s="73" t="s">
        <v>27</v>
      </c>
      <c r="N9" s="73" t="s">
        <v>27</v>
      </c>
      <c r="P9" s="73" t="s">
        <v>27</v>
      </c>
      <c r="R9" s="73" t="s">
        <v>27</v>
      </c>
      <c r="T9" s="73" t="s">
        <v>27</v>
      </c>
      <c r="V9" s="73" t="s">
        <v>27</v>
      </c>
      <c r="X9" s="73" t="s">
        <v>27</v>
      </c>
      <c r="Z9" s="73" t="s">
        <v>27</v>
      </c>
      <c r="AB9" s="73" t="s">
        <v>27</v>
      </c>
      <c r="AC9" s="135"/>
    </row>
    <row r="10" spans="1:28" ht="21.75" customHeight="1">
      <c r="A10" s="283" t="s">
        <v>37</v>
      </c>
      <c r="B10" s="284"/>
      <c r="C10" s="115">
        <f aca="true" t="shared" si="0" ref="C10:D12">SUM(E10,G10,AA10)</f>
        <v>1051</v>
      </c>
      <c r="D10" s="115">
        <f t="shared" si="0"/>
        <v>5426</v>
      </c>
      <c r="E10" s="118">
        <v>3</v>
      </c>
      <c r="F10" s="118">
        <v>20</v>
      </c>
      <c r="G10" s="118">
        <f>SUM(G11:G12)</f>
        <v>1044</v>
      </c>
      <c r="H10" s="118">
        <f>SUM(H11:H12)</f>
        <v>5316</v>
      </c>
      <c r="I10" s="118" t="s">
        <v>198</v>
      </c>
      <c r="J10" s="118" t="s">
        <v>198</v>
      </c>
      <c r="K10" s="118">
        <v>116</v>
      </c>
      <c r="L10" s="118">
        <v>483</v>
      </c>
      <c r="M10" s="118">
        <v>429</v>
      </c>
      <c r="N10" s="118">
        <v>2466</v>
      </c>
      <c r="O10" s="118">
        <v>340</v>
      </c>
      <c r="P10" s="118">
        <v>1341</v>
      </c>
      <c r="Q10" s="118">
        <v>3</v>
      </c>
      <c r="R10" s="118">
        <v>48</v>
      </c>
      <c r="S10" s="118">
        <v>2</v>
      </c>
      <c r="T10" s="118">
        <v>4</v>
      </c>
      <c r="U10" s="118">
        <v>16</v>
      </c>
      <c r="V10" s="118">
        <v>271</v>
      </c>
      <c r="W10" s="118">
        <v>3</v>
      </c>
      <c r="X10" s="118">
        <v>11</v>
      </c>
      <c r="Y10" s="118">
        <v>135</v>
      </c>
      <c r="Z10" s="118">
        <v>692</v>
      </c>
      <c r="AA10" s="118">
        <v>4</v>
      </c>
      <c r="AB10" s="118">
        <v>90</v>
      </c>
    </row>
    <row r="11" spans="1:28" ht="21.75" customHeight="1">
      <c r="A11" s="141"/>
      <c r="B11" s="136" t="s">
        <v>66</v>
      </c>
      <c r="C11" s="115">
        <f t="shared" si="0"/>
        <v>1027</v>
      </c>
      <c r="D11" s="115">
        <f t="shared" si="0"/>
        <v>5070</v>
      </c>
      <c r="E11" s="118">
        <v>3</v>
      </c>
      <c r="F11" s="118">
        <v>20</v>
      </c>
      <c r="G11" s="118">
        <f>SUM(I11,K11,M11,O11,Q11,S11,U11,W11,Y11)</f>
        <v>1024</v>
      </c>
      <c r="H11" s="118">
        <f>SUM(J11,L11,N11,P11,R11,T11,V11,X11,Z11)</f>
        <v>5050</v>
      </c>
      <c r="I11" s="118" t="s">
        <v>198</v>
      </c>
      <c r="J11" s="118" t="s">
        <v>198</v>
      </c>
      <c r="K11" s="118">
        <v>116</v>
      </c>
      <c r="L11" s="118">
        <v>483</v>
      </c>
      <c r="M11" s="118">
        <v>429</v>
      </c>
      <c r="N11" s="118">
        <v>2466</v>
      </c>
      <c r="O11" s="118">
        <v>340</v>
      </c>
      <c r="P11" s="118">
        <v>1341</v>
      </c>
      <c r="Q11" s="118">
        <v>3</v>
      </c>
      <c r="R11" s="118">
        <v>48</v>
      </c>
      <c r="S11" s="118">
        <v>1</v>
      </c>
      <c r="T11" s="118">
        <v>3</v>
      </c>
      <c r="U11" s="118">
        <v>12</v>
      </c>
      <c r="V11" s="118">
        <v>235</v>
      </c>
      <c r="W11" s="118">
        <v>1</v>
      </c>
      <c r="X11" s="118">
        <v>5</v>
      </c>
      <c r="Y11" s="118">
        <v>122</v>
      </c>
      <c r="Z11" s="118">
        <v>469</v>
      </c>
      <c r="AA11" s="118" t="s">
        <v>198</v>
      </c>
      <c r="AB11" s="118" t="s">
        <v>198</v>
      </c>
    </row>
    <row r="12" spans="1:28" ht="21.75" customHeight="1">
      <c r="A12" s="141"/>
      <c r="B12" s="137" t="s">
        <v>264</v>
      </c>
      <c r="C12" s="115">
        <f t="shared" si="0"/>
        <v>24</v>
      </c>
      <c r="D12" s="115">
        <f t="shared" si="0"/>
        <v>356</v>
      </c>
      <c r="E12" s="118" t="s">
        <v>198</v>
      </c>
      <c r="F12" s="118" t="s">
        <v>269</v>
      </c>
      <c r="G12" s="118">
        <f>SUM(I12,K12,M12,O12,Q12,S12,U12,W12,Y12)</f>
        <v>20</v>
      </c>
      <c r="H12" s="118">
        <f>SUM(J12,L12,N12,P12,R12,T12,V12,X12,Z12)</f>
        <v>266</v>
      </c>
      <c r="I12" s="118" t="s">
        <v>198</v>
      </c>
      <c r="J12" s="118" t="s">
        <v>198</v>
      </c>
      <c r="K12" s="118" t="s">
        <v>198</v>
      </c>
      <c r="L12" s="118" t="s">
        <v>198</v>
      </c>
      <c r="M12" s="118" t="s">
        <v>198</v>
      </c>
      <c r="N12" s="118" t="s">
        <v>198</v>
      </c>
      <c r="O12" s="118" t="s">
        <v>198</v>
      </c>
      <c r="P12" s="118" t="s">
        <v>198</v>
      </c>
      <c r="Q12" s="118" t="s">
        <v>198</v>
      </c>
      <c r="R12" s="118" t="s">
        <v>198</v>
      </c>
      <c r="S12" s="118">
        <v>1</v>
      </c>
      <c r="T12" s="118">
        <v>1</v>
      </c>
      <c r="U12" s="118">
        <v>4</v>
      </c>
      <c r="V12" s="118">
        <v>36</v>
      </c>
      <c r="W12" s="118">
        <v>2</v>
      </c>
      <c r="X12" s="118">
        <v>6</v>
      </c>
      <c r="Y12" s="118">
        <v>13</v>
      </c>
      <c r="Z12" s="118">
        <v>223</v>
      </c>
      <c r="AA12" s="118">
        <v>4</v>
      </c>
      <c r="AB12" s="118">
        <v>90</v>
      </c>
    </row>
    <row r="13" spans="1:28" ht="21.75" customHeight="1">
      <c r="A13" s="141"/>
      <c r="B13" s="136"/>
      <c r="C13" s="119"/>
      <c r="D13" s="119"/>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21.75" customHeight="1">
      <c r="A14" s="283" t="s">
        <v>38</v>
      </c>
      <c r="B14" s="284"/>
      <c r="C14" s="115">
        <f aca="true" t="shared" si="1" ref="C14:D16">SUM(E14,G14,AA14)</f>
        <v>502</v>
      </c>
      <c r="D14" s="115">
        <f t="shared" si="1"/>
        <v>3193</v>
      </c>
      <c r="E14" s="118">
        <v>4</v>
      </c>
      <c r="F14" s="118">
        <v>55</v>
      </c>
      <c r="G14" s="118">
        <f>SUM(G15:G16)</f>
        <v>492</v>
      </c>
      <c r="H14" s="118">
        <f>SUM(H15:H16)</f>
        <v>3063</v>
      </c>
      <c r="I14" s="118">
        <v>2</v>
      </c>
      <c r="J14" s="118">
        <v>47</v>
      </c>
      <c r="K14" s="118">
        <v>95</v>
      </c>
      <c r="L14" s="118">
        <v>504</v>
      </c>
      <c r="M14" s="118">
        <v>149</v>
      </c>
      <c r="N14" s="118">
        <v>1517</v>
      </c>
      <c r="O14" s="118">
        <v>132</v>
      </c>
      <c r="P14" s="118">
        <v>348</v>
      </c>
      <c r="Q14" s="118">
        <v>4</v>
      </c>
      <c r="R14" s="118">
        <v>30</v>
      </c>
      <c r="S14" s="118">
        <v>4</v>
      </c>
      <c r="T14" s="118">
        <v>5</v>
      </c>
      <c r="U14" s="118">
        <v>21</v>
      </c>
      <c r="V14" s="118">
        <v>74</v>
      </c>
      <c r="W14" s="118">
        <v>2</v>
      </c>
      <c r="X14" s="118">
        <v>9</v>
      </c>
      <c r="Y14" s="118">
        <v>83</v>
      </c>
      <c r="Z14" s="118">
        <v>529</v>
      </c>
      <c r="AA14" s="118">
        <v>6</v>
      </c>
      <c r="AB14" s="118">
        <v>75</v>
      </c>
    </row>
    <row r="15" spans="1:28" ht="21.75" customHeight="1">
      <c r="A15" s="141"/>
      <c r="B15" s="136" t="s">
        <v>66</v>
      </c>
      <c r="C15" s="115">
        <f t="shared" si="1"/>
        <v>475</v>
      </c>
      <c r="D15" s="115">
        <f t="shared" si="1"/>
        <v>2953</v>
      </c>
      <c r="E15" s="118">
        <v>3</v>
      </c>
      <c r="F15" s="118">
        <v>42</v>
      </c>
      <c r="G15" s="118">
        <f>SUM(I15,K15,M15,O15,Q15,S15,U15,W15,Y15)</f>
        <v>472</v>
      </c>
      <c r="H15" s="118">
        <f>SUM(J15,L15,N15,P15,R15,T15,V15,X15,Z15)</f>
        <v>2911</v>
      </c>
      <c r="I15" s="118">
        <v>2</v>
      </c>
      <c r="J15" s="118">
        <v>47</v>
      </c>
      <c r="K15" s="118">
        <v>95</v>
      </c>
      <c r="L15" s="118">
        <v>504</v>
      </c>
      <c r="M15" s="118">
        <v>149</v>
      </c>
      <c r="N15" s="118">
        <v>1517</v>
      </c>
      <c r="O15" s="118">
        <v>131</v>
      </c>
      <c r="P15" s="118">
        <v>343</v>
      </c>
      <c r="Q15" s="118">
        <v>4</v>
      </c>
      <c r="R15" s="118">
        <v>30</v>
      </c>
      <c r="S15" s="118">
        <v>4</v>
      </c>
      <c r="T15" s="118">
        <v>5</v>
      </c>
      <c r="U15" s="118">
        <v>18</v>
      </c>
      <c r="V15" s="118">
        <v>48</v>
      </c>
      <c r="W15" s="118">
        <v>1</v>
      </c>
      <c r="X15" s="118">
        <v>4</v>
      </c>
      <c r="Y15" s="118">
        <v>68</v>
      </c>
      <c r="Z15" s="118">
        <v>413</v>
      </c>
      <c r="AA15" s="118" t="s">
        <v>198</v>
      </c>
      <c r="AB15" s="118" t="s">
        <v>198</v>
      </c>
    </row>
    <row r="16" spans="1:28" ht="21.75" customHeight="1">
      <c r="A16" s="141"/>
      <c r="B16" s="137" t="s">
        <v>264</v>
      </c>
      <c r="C16" s="115">
        <f t="shared" si="1"/>
        <v>27</v>
      </c>
      <c r="D16" s="115">
        <f t="shared" si="1"/>
        <v>240</v>
      </c>
      <c r="E16" s="118">
        <v>1</v>
      </c>
      <c r="F16" s="118">
        <v>13</v>
      </c>
      <c r="G16" s="118">
        <f>SUM(I16,K16,M16,O16,Q16,S16,U16,W16,Y16)</f>
        <v>20</v>
      </c>
      <c r="H16" s="118">
        <f>SUM(J16,L16,N16,P16,R16,T16,V16,X16,Z16)</f>
        <v>152</v>
      </c>
      <c r="I16" s="118" t="s">
        <v>270</v>
      </c>
      <c r="J16" s="118" t="s">
        <v>270</v>
      </c>
      <c r="K16" s="118" t="s">
        <v>198</v>
      </c>
      <c r="L16" s="118" t="s">
        <v>271</v>
      </c>
      <c r="M16" s="118" t="s">
        <v>198</v>
      </c>
      <c r="N16" s="118" t="s">
        <v>270</v>
      </c>
      <c r="O16" s="118">
        <v>1</v>
      </c>
      <c r="P16" s="118">
        <v>5</v>
      </c>
      <c r="Q16" s="118" t="s">
        <v>270</v>
      </c>
      <c r="R16" s="118" t="s">
        <v>198</v>
      </c>
      <c r="S16" s="118" t="s">
        <v>198</v>
      </c>
      <c r="T16" s="118" t="s">
        <v>272</v>
      </c>
      <c r="U16" s="118">
        <v>3</v>
      </c>
      <c r="V16" s="118">
        <v>26</v>
      </c>
      <c r="W16" s="118">
        <v>1</v>
      </c>
      <c r="X16" s="118">
        <v>5</v>
      </c>
      <c r="Y16" s="118">
        <v>15</v>
      </c>
      <c r="Z16" s="118">
        <v>116</v>
      </c>
      <c r="AA16" s="118">
        <v>6</v>
      </c>
      <c r="AB16" s="118">
        <v>75</v>
      </c>
    </row>
    <row r="17" spans="1:28" ht="21.75" customHeight="1">
      <c r="A17" s="141"/>
      <c r="B17" s="136"/>
      <c r="C17" s="119"/>
      <c r="D17" s="119"/>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28" ht="21.75" customHeight="1">
      <c r="A18" s="283" t="s">
        <v>192</v>
      </c>
      <c r="B18" s="284"/>
      <c r="C18" s="115">
        <f aca="true" t="shared" si="2" ref="C18:D20">SUM(E18,G18,AA18)</f>
        <v>154</v>
      </c>
      <c r="D18" s="115">
        <f t="shared" si="2"/>
        <v>1052</v>
      </c>
      <c r="E18" s="118">
        <v>1</v>
      </c>
      <c r="F18" s="118">
        <v>2</v>
      </c>
      <c r="G18" s="118">
        <f>SUM(G19:G20)</f>
        <v>148</v>
      </c>
      <c r="H18" s="118">
        <f>SUM(H19:H20)</f>
        <v>1002</v>
      </c>
      <c r="I18" s="118">
        <v>8</v>
      </c>
      <c r="J18" s="118">
        <v>78</v>
      </c>
      <c r="K18" s="118">
        <v>16</v>
      </c>
      <c r="L18" s="118">
        <v>143</v>
      </c>
      <c r="M18" s="118">
        <v>51</v>
      </c>
      <c r="N18" s="118">
        <v>480</v>
      </c>
      <c r="O18" s="118">
        <v>38</v>
      </c>
      <c r="P18" s="118">
        <v>112</v>
      </c>
      <c r="Q18" s="118">
        <v>1</v>
      </c>
      <c r="R18" s="118">
        <v>3</v>
      </c>
      <c r="S18" s="118" t="s">
        <v>272</v>
      </c>
      <c r="T18" s="118" t="s">
        <v>272</v>
      </c>
      <c r="U18" s="118">
        <v>4</v>
      </c>
      <c r="V18" s="118">
        <v>17</v>
      </c>
      <c r="W18" s="118" t="s">
        <v>270</v>
      </c>
      <c r="X18" s="118" t="s">
        <v>272</v>
      </c>
      <c r="Y18" s="118">
        <v>30</v>
      </c>
      <c r="Z18" s="118">
        <v>169</v>
      </c>
      <c r="AA18" s="118">
        <v>5</v>
      </c>
      <c r="AB18" s="118">
        <v>48</v>
      </c>
    </row>
    <row r="19" spans="1:28" ht="21.75" customHeight="1">
      <c r="A19" s="141"/>
      <c r="B19" s="136" t="s">
        <v>66</v>
      </c>
      <c r="C19" s="115">
        <f t="shared" si="2"/>
        <v>141</v>
      </c>
      <c r="D19" s="115">
        <f t="shared" si="2"/>
        <v>926</v>
      </c>
      <c r="E19" s="118">
        <v>1</v>
      </c>
      <c r="F19" s="118">
        <v>2</v>
      </c>
      <c r="G19" s="118">
        <f>SUM(I19,K19,M19,O19,Q19,S19,U19,W19,Y19)</f>
        <v>140</v>
      </c>
      <c r="H19" s="118">
        <f>SUM(J19,L19,N19,P19,R19,T19,V19,X19,Z19)</f>
        <v>924</v>
      </c>
      <c r="I19" s="118">
        <v>8</v>
      </c>
      <c r="J19" s="118">
        <v>78</v>
      </c>
      <c r="K19" s="118">
        <v>16</v>
      </c>
      <c r="L19" s="118">
        <v>143</v>
      </c>
      <c r="M19" s="118">
        <v>51</v>
      </c>
      <c r="N19" s="118">
        <v>480</v>
      </c>
      <c r="O19" s="118">
        <v>38</v>
      </c>
      <c r="P19" s="118">
        <v>112</v>
      </c>
      <c r="Q19" s="118">
        <v>1</v>
      </c>
      <c r="R19" s="118">
        <v>3</v>
      </c>
      <c r="S19" s="118" t="s">
        <v>272</v>
      </c>
      <c r="T19" s="118" t="s">
        <v>273</v>
      </c>
      <c r="U19" s="118">
        <v>3</v>
      </c>
      <c r="V19" s="118">
        <v>16</v>
      </c>
      <c r="W19" s="118" t="s">
        <v>271</v>
      </c>
      <c r="X19" s="118" t="s">
        <v>273</v>
      </c>
      <c r="Y19" s="118">
        <v>23</v>
      </c>
      <c r="Z19" s="118">
        <v>92</v>
      </c>
      <c r="AA19" s="118" t="s">
        <v>274</v>
      </c>
      <c r="AB19" s="118" t="s">
        <v>272</v>
      </c>
    </row>
    <row r="20" spans="1:28" ht="21.75" customHeight="1">
      <c r="A20" s="141"/>
      <c r="B20" s="137" t="s">
        <v>264</v>
      </c>
      <c r="C20" s="115">
        <f t="shared" si="2"/>
        <v>13</v>
      </c>
      <c r="D20" s="115">
        <f t="shared" si="2"/>
        <v>126</v>
      </c>
      <c r="E20" s="118" t="s">
        <v>272</v>
      </c>
      <c r="F20" s="118" t="s">
        <v>270</v>
      </c>
      <c r="G20" s="118">
        <f>SUM(I20,K20,M20,O20,Q20,S20,U20,W20,Y20)</f>
        <v>8</v>
      </c>
      <c r="H20" s="118">
        <f>SUM(J20,L20,N20,P20,R20,T20,V20,X20,Z20)</f>
        <v>78</v>
      </c>
      <c r="I20" s="118" t="s">
        <v>272</v>
      </c>
      <c r="J20" s="118" t="s">
        <v>274</v>
      </c>
      <c r="K20" s="118" t="s">
        <v>271</v>
      </c>
      <c r="L20" s="118" t="s">
        <v>198</v>
      </c>
      <c r="M20" s="118" t="s">
        <v>198</v>
      </c>
      <c r="N20" s="118" t="s">
        <v>198</v>
      </c>
      <c r="O20" s="118" t="s">
        <v>198</v>
      </c>
      <c r="P20" s="118" t="s">
        <v>198</v>
      </c>
      <c r="Q20" s="118" t="s">
        <v>198</v>
      </c>
      <c r="R20" s="118" t="s">
        <v>272</v>
      </c>
      <c r="S20" s="118" t="s">
        <v>275</v>
      </c>
      <c r="T20" s="118" t="s">
        <v>276</v>
      </c>
      <c r="U20" s="118">
        <v>1</v>
      </c>
      <c r="V20" s="118">
        <v>1</v>
      </c>
      <c r="W20" s="118" t="s">
        <v>276</v>
      </c>
      <c r="X20" s="118" t="s">
        <v>272</v>
      </c>
      <c r="Y20" s="118">
        <v>7</v>
      </c>
      <c r="Z20" s="118">
        <v>77</v>
      </c>
      <c r="AA20" s="118">
        <v>5</v>
      </c>
      <c r="AB20" s="118">
        <v>48</v>
      </c>
    </row>
    <row r="21" spans="1:28" ht="21.75" customHeight="1">
      <c r="A21" s="141"/>
      <c r="B21" s="136"/>
      <c r="C21" s="50"/>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row>
    <row r="22" spans="1:28" s="142" customFormat="1" ht="21.75" customHeight="1">
      <c r="A22" s="286" t="s">
        <v>20</v>
      </c>
      <c r="B22" s="287"/>
      <c r="C22" s="133">
        <f>SUM(C23,C27,C31,C35,C39,C43,C47,C51,)</f>
        <v>2917</v>
      </c>
      <c r="D22" s="133">
        <f>SUM(D23,D27,D31,D35,D39,D43,D47,D51,)</f>
        <v>24712</v>
      </c>
      <c r="E22" s="131">
        <f>SUM(E23,E27,E31,E35,E39,E43,E47,E51,)</f>
        <v>16</v>
      </c>
      <c r="F22" s="131">
        <f>SUM(F23,F27,F31,F35,F39,F43,F47,F51,)</f>
        <v>86</v>
      </c>
      <c r="G22" s="131">
        <f>SUM(I22,K22,M22,O22,Q22,S22,U22,W22,Y22)</f>
        <v>2850</v>
      </c>
      <c r="H22" s="131">
        <f>SUM(J22,L22,N22,P22,R22,T22,V22,X22,Z22)</f>
        <v>24102</v>
      </c>
      <c r="I22" s="131">
        <f aca="true" t="shared" si="3" ref="I22:AB22">SUM(I23,I27,I31,I35,I39,I43,I47,I51,)</f>
        <v>13</v>
      </c>
      <c r="J22" s="131">
        <f t="shared" si="3"/>
        <v>174</v>
      </c>
      <c r="K22" s="131">
        <f t="shared" si="3"/>
        <v>423</v>
      </c>
      <c r="L22" s="131">
        <f t="shared" si="3"/>
        <v>4230</v>
      </c>
      <c r="M22" s="131">
        <f t="shared" si="3"/>
        <v>445</v>
      </c>
      <c r="N22" s="131">
        <f t="shared" si="3"/>
        <v>7712</v>
      </c>
      <c r="O22" s="131">
        <f t="shared" si="3"/>
        <v>1177</v>
      </c>
      <c r="P22" s="131">
        <f t="shared" si="3"/>
        <v>5236</v>
      </c>
      <c r="Q22" s="131">
        <f t="shared" si="3"/>
        <v>21</v>
      </c>
      <c r="R22" s="131">
        <f t="shared" si="3"/>
        <v>321</v>
      </c>
      <c r="S22" s="131">
        <f t="shared" si="3"/>
        <v>37</v>
      </c>
      <c r="T22" s="131">
        <f t="shared" si="3"/>
        <v>106</v>
      </c>
      <c r="U22" s="131">
        <f t="shared" si="3"/>
        <v>101</v>
      </c>
      <c r="V22" s="131">
        <f t="shared" si="3"/>
        <v>1725</v>
      </c>
      <c r="W22" s="131">
        <f t="shared" si="3"/>
        <v>20</v>
      </c>
      <c r="X22" s="131">
        <f t="shared" si="3"/>
        <v>181</v>
      </c>
      <c r="Y22" s="131">
        <f t="shared" si="3"/>
        <v>613</v>
      </c>
      <c r="Z22" s="131">
        <f t="shared" si="3"/>
        <v>4417</v>
      </c>
      <c r="AA22" s="131">
        <f t="shared" si="3"/>
        <v>51</v>
      </c>
      <c r="AB22" s="131">
        <f t="shared" si="3"/>
        <v>524</v>
      </c>
    </row>
    <row r="23" spans="1:28" ht="21.75" customHeight="1">
      <c r="A23" s="283" t="s">
        <v>39</v>
      </c>
      <c r="B23" s="284"/>
      <c r="C23" s="115">
        <f aca="true" t="shared" si="4" ref="C23:D25">SUM(E23,G23,AA23)</f>
        <v>772</v>
      </c>
      <c r="D23" s="115">
        <f t="shared" si="4"/>
        <v>4486</v>
      </c>
      <c r="E23" s="118">
        <v>2</v>
      </c>
      <c r="F23" s="118">
        <v>8</v>
      </c>
      <c r="G23" s="118">
        <f>SUM(G24:G25)</f>
        <v>762</v>
      </c>
      <c r="H23" s="118">
        <f>SUM(H24:H25)</f>
        <v>4409</v>
      </c>
      <c r="I23" s="118">
        <v>1</v>
      </c>
      <c r="J23" s="118">
        <v>1</v>
      </c>
      <c r="K23" s="118">
        <v>113</v>
      </c>
      <c r="L23" s="118">
        <v>360</v>
      </c>
      <c r="M23" s="118">
        <v>186</v>
      </c>
      <c r="N23" s="118">
        <v>2544</v>
      </c>
      <c r="O23" s="118">
        <v>293</v>
      </c>
      <c r="P23" s="118">
        <v>805</v>
      </c>
      <c r="Q23" s="118">
        <v>4</v>
      </c>
      <c r="R23" s="118">
        <v>59</v>
      </c>
      <c r="S23" s="118">
        <v>3</v>
      </c>
      <c r="T23" s="118">
        <v>19</v>
      </c>
      <c r="U23" s="118">
        <v>26</v>
      </c>
      <c r="V23" s="118">
        <v>195</v>
      </c>
      <c r="W23" s="118">
        <v>2</v>
      </c>
      <c r="X23" s="118">
        <v>8</v>
      </c>
      <c r="Y23" s="118">
        <v>134</v>
      </c>
      <c r="Z23" s="118">
        <v>418</v>
      </c>
      <c r="AA23" s="118">
        <v>8</v>
      </c>
      <c r="AB23" s="118">
        <v>69</v>
      </c>
    </row>
    <row r="24" spans="1:28" ht="21.75" customHeight="1">
      <c r="A24" s="141"/>
      <c r="B24" s="136" t="s">
        <v>66</v>
      </c>
      <c r="C24" s="115">
        <f t="shared" si="4"/>
        <v>743</v>
      </c>
      <c r="D24" s="115">
        <f t="shared" si="4"/>
        <v>4276</v>
      </c>
      <c r="E24" s="118">
        <v>2</v>
      </c>
      <c r="F24" s="118">
        <v>8</v>
      </c>
      <c r="G24" s="118">
        <f>SUM(I24,K24,M24,O24,Q24,S24,U24,W24,Y24)</f>
        <v>741</v>
      </c>
      <c r="H24" s="118">
        <f>SUM(J24,L24,N24,P24,R24,T24,V24,X24,Z24)</f>
        <v>4268</v>
      </c>
      <c r="I24" s="118">
        <v>1</v>
      </c>
      <c r="J24" s="118">
        <v>1</v>
      </c>
      <c r="K24" s="118">
        <v>113</v>
      </c>
      <c r="L24" s="118">
        <v>360</v>
      </c>
      <c r="M24" s="118">
        <v>186</v>
      </c>
      <c r="N24" s="118">
        <v>2544</v>
      </c>
      <c r="O24" s="118">
        <v>293</v>
      </c>
      <c r="P24" s="118">
        <v>805</v>
      </c>
      <c r="Q24" s="118">
        <v>4</v>
      </c>
      <c r="R24" s="118">
        <v>59</v>
      </c>
      <c r="S24" s="118">
        <v>3</v>
      </c>
      <c r="T24" s="118">
        <v>19</v>
      </c>
      <c r="U24" s="118">
        <v>22</v>
      </c>
      <c r="V24" s="118">
        <v>138</v>
      </c>
      <c r="W24" s="118">
        <v>1</v>
      </c>
      <c r="X24" s="118">
        <v>4</v>
      </c>
      <c r="Y24" s="118">
        <v>118</v>
      </c>
      <c r="Z24" s="118">
        <v>338</v>
      </c>
      <c r="AA24" s="118" t="s">
        <v>272</v>
      </c>
      <c r="AB24" s="118" t="s">
        <v>272</v>
      </c>
    </row>
    <row r="25" spans="1:28" ht="21.75" customHeight="1">
      <c r="A25" s="141"/>
      <c r="B25" s="137" t="s">
        <v>264</v>
      </c>
      <c r="C25" s="115">
        <f t="shared" si="4"/>
        <v>29</v>
      </c>
      <c r="D25" s="115">
        <f t="shared" si="4"/>
        <v>210</v>
      </c>
      <c r="E25" s="118" t="s">
        <v>198</v>
      </c>
      <c r="F25" s="118" t="s">
        <v>198</v>
      </c>
      <c r="G25" s="118">
        <f>SUM(I25,K25,M25,O25,Q25,S25,U25,W25,Y25)</f>
        <v>21</v>
      </c>
      <c r="H25" s="118">
        <f>SUM(J25,L25,N25,P25,R25,T25,V25,X25,Z25)</f>
        <v>141</v>
      </c>
      <c r="I25" s="118" t="s">
        <v>198</v>
      </c>
      <c r="J25" s="118" t="s">
        <v>275</v>
      </c>
      <c r="K25" s="118" t="s">
        <v>272</v>
      </c>
      <c r="L25" s="118" t="s">
        <v>275</v>
      </c>
      <c r="M25" s="118" t="s">
        <v>275</v>
      </c>
      <c r="N25" s="118" t="s">
        <v>277</v>
      </c>
      <c r="O25" s="118" t="s">
        <v>198</v>
      </c>
      <c r="P25" s="118" t="s">
        <v>272</v>
      </c>
      <c r="Q25" s="118" t="s">
        <v>275</v>
      </c>
      <c r="R25" s="118" t="s">
        <v>275</v>
      </c>
      <c r="S25" s="118" t="s">
        <v>277</v>
      </c>
      <c r="T25" s="118" t="s">
        <v>274</v>
      </c>
      <c r="U25" s="118">
        <v>4</v>
      </c>
      <c r="V25" s="118">
        <v>57</v>
      </c>
      <c r="W25" s="118">
        <v>1</v>
      </c>
      <c r="X25" s="118">
        <v>4</v>
      </c>
      <c r="Y25" s="118">
        <v>16</v>
      </c>
      <c r="Z25" s="118">
        <v>80</v>
      </c>
      <c r="AA25" s="118">
        <v>8</v>
      </c>
      <c r="AB25" s="118">
        <v>69</v>
      </c>
    </row>
    <row r="26" spans="1:28" ht="21.75" customHeight="1">
      <c r="A26" s="141"/>
      <c r="B26" s="136"/>
      <c r="C26" s="119"/>
      <c r="D26" s="119"/>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28" ht="21.75" customHeight="1">
      <c r="A27" s="283" t="s">
        <v>40</v>
      </c>
      <c r="B27" s="284"/>
      <c r="C27" s="115">
        <f aca="true" t="shared" si="5" ref="C27:D29">SUM(E27,G27,AA27)</f>
        <v>706</v>
      </c>
      <c r="D27" s="115">
        <f t="shared" si="5"/>
        <v>4730</v>
      </c>
      <c r="E27" s="118">
        <v>2</v>
      </c>
      <c r="F27" s="118">
        <v>3</v>
      </c>
      <c r="G27" s="118">
        <f>SUM(G28:G29)</f>
        <v>695</v>
      </c>
      <c r="H27" s="118">
        <f>SUM(H28:H29)</f>
        <v>4594</v>
      </c>
      <c r="I27" s="118">
        <v>3</v>
      </c>
      <c r="J27" s="118">
        <v>16</v>
      </c>
      <c r="K27" s="118">
        <v>86</v>
      </c>
      <c r="L27" s="118">
        <v>501</v>
      </c>
      <c r="M27" s="118">
        <v>79</v>
      </c>
      <c r="N27" s="118">
        <v>1485</v>
      </c>
      <c r="O27" s="118">
        <v>324</v>
      </c>
      <c r="P27" s="118">
        <v>1144</v>
      </c>
      <c r="Q27" s="118">
        <v>7</v>
      </c>
      <c r="R27" s="118">
        <v>90</v>
      </c>
      <c r="S27" s="118">
        <v>2</v>
      </c>
      <c r="T27" s="118">
        <v>2</v>
      </c>
      <c r="U27" s="118">
        <v>21</v>
      </c>
      <c r="V27" s="118">
        <v>293</v>
      </c>
      <c r="W27" s="118">
        <v>3</v>
      </c>
      <c r="X27" s="118">
        <v>35</v>
      </c>
      <c r="Y27" s="118">
        <v>170</v>
      </c>
      <c r="Z27" s="118">
        <v>1028</v>
      </c>
      <c r="AA27" s="118">
        <v>9</v>
      </c>
      <c r="AB27" s="118">
        <v>133</v>
      </c>
    </row>
    <row r="28" spans="1:28" ht="21.75" customHeight="1">
      <c r="A28" s="141"/>
      <c r="B28" s="136" t="s">
        <v>66</v>
      </c>
      <c r="C28" s="115">
        <f t="shared" si="5"/>
        <v>668</v>
      </c>
      <c r="D28" s="115">
        <f t="shared" si="5"/>
        <v>4053</v>
      </c>
      <c r="E28" s="118" t="s">
        <v>275</v>
      </c>
      <c r="F28" s="118" t="s">
        <v>275</v>
      </c>
      <c r="G28" s="118">
        <f>SUM(I28,K28,M28,O28,Q28,S28,U28,W28,Y28)</f>
        <v>668</v>
      </c>
      <c r="H28" s="118">
        <f>SUM(J28,L28,N28,P28,R28,T28,V28,X28,Z28)</f>
        <v>4053</v>
      </c>
      <c r="I28" s="118">
        <v>3</v>
      </c>
      <c r="J28" s="118">
        <v>16</v>
      </c>
      <c r="K28" s="118">
        <v>86</v>
      </c>
      <c r="L28" s="118">
        <v>501</v>
      </c>
      <c r="M28" s="118">
        <v>79</v>
      </c>
      <c r="N28" s="118">
        <v>1485</v>
      </c>
      <c r="O28" s="118">
        <v>324</v>
      </c>
      <c r="P28" s="118">
        <v>1144</v>
      </c>
      <c r="Q28" s="118">
        <v>7</v>
      </c>
      <c r="R28" s="118">
        <v>90</v>
      </c>
      <c r="S28" s="118">
        <v>2</v>
      </c>
      <c r="T28" s="118">
        <v>2</v>
      </c>
      <c r="U28" s="118">
        <v>17</v>
      </c>
      <c r="V28" s="118">
        <v>170</v>
      </c>
      <c r="W28" s="118">
        <v>2</v>
      </c>
      <c r="X28" s="118">
        <v>26</v>
      </c>
      <c r="Y28" s="118">
        <v>148</v>
      </c>
      <c r="Z28" s="118">
        <v>619</v>
      </c>
      <c r="AA28" s="118" t="s">
        <v>275</v>
      </c>
      <c r="AB28" s="118" t="s">
        <v>272</v>
      </c>
    </row>
    <row r="29" spans="1:28" ht="21.75" customHeight="1">
      <c r="A29" s="141"/>
      <c r="B29" s="137" t="s">
        <v>264</v>
      </c>
      <c r="C29" s="115">
        <f t="shared" si="5"/>
        <v>38</v>
      </c>
      <c r="D29" s="115">
        <f t="shared" si="5"/>
        <v>677</v>
      </c>
      <c r="E29" s="118">
        <v>2</v>
      </c>
      <c r="F29" s="118">
        <v>3</v>
      </c>
      <c r="G29" s="118">
        <f>SUM(I29,K29,M29,O29,Q29,S29,U29,W29,Y29)</f>
        <v>27</v>
      </c>
      <c r="H29" s="118">
        <f>SUM(J29,L29,N29,P29,R29,T29,V29,X29,Z29)</f>
        <v>541</v>
      </c>
      <c r="I29" s="118" t="s">
        <v>275</v>
      </c>
      <c r="J29" s="118" t="s">
        <v>275</v>
      </c>
      <c r="K29" s="118" t="s">
        <v>277</v>
      </c>
      <c r="L29" s="118" t="s">
        <v>275</v>
      </c>
      <c r="M29" s="118" t="s">
        <v>272</v>
      </c>
      <c r="N29" s="118" t="s">
        <v>275</v>
      </c>
      <c r="O29" s="118" t="s">
        <v>275</v>
      </c>
      <c r="P29" s="118" t="s">
        <v>277</v>
      </c>
      <c r="Q29" s="118" t="s">
        <v>272</v>
      </c>
      <c r="R29" s="118" t="s">
        <v>275</v>
      </c>
      <c r="S29" s="118" t="s">
        <v>275</v>
      </c>
      <c r="T29" s="118" t="s">
        <v>277</v>
      </c>
      <c r="U29" s="118">
        <v>4</v>
      </c>
      <c r="V29" s="118">
        <v>123</v>
      </c>
      <c r="W29" s="118">
        <v>1</v>
      </c>
      <c r="X29" s="118">
        <v>9</v>
      </c>
      <c r="Y29" s="118">
        <v>22</v>
      </c>
      <c r="Z29" s="118">
        <v>409</v>
      </c>
      <c r="AA29" s="118">
        <v>9</v>
      </c>
      <c r="AB29" s="118">
        <v>133</v>
      </c>
    </row>
    <row r="30" spans="1:28" ht="21.75" customHeight="1">
      <c r="A30" s="141"/>
      <c r="B30" s="136"/>
      <c r="C30" s="119"/>
      <c r="D30" s="119"/>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28" ht="21.75" customHeight="1">
      <c r="A31" s="283" t="s">
        <v>41</v>
      </c>
      <c r="B31" s="284"/>
      <c r="C31" s="115">
        <f aca="true" t="shared" si="6" ref="C31:D33">SUM(E31,G31,AA31)</f>
        <v>912</v>
      </c>
      <c r="D31" s="115">
        <f t="shared" si="6"/>
        <v>11072</v>
      </c>
      <c r="E31" s="118">
        <v>4</v>
      </c>
      <c r="F31" s="118">
        <v>32</v>
      </c>
      <c r="G31" s="118">
        <f>SUM(G32:G33)</f>
        <v>902</v>
      </c>
      <c r="H31" s="118">
        <f>SUM(H32:H33)</f>
        <v>10920</v>
      </c>
      <c r="I31" s="118">
        <v>3</v>
      </c>
      <c r="J31" s="118">
        <v>54</v>
      </c>
      <c r="K31" s="118">
        <v>115</v>
      </c>
      <c r="L31" s="118">
        <v>1323</v>
      </c>
      <c r="M31" s="118">
        <v>124</v>
      </c>
      <c r="N31" s="118">
        <v>2933</v>
      </c>
      <c r="O31" s="118">
        <v>409</v>
      </c>
      <c r="P31" s="118">
        <v>2994</v>
      </c>
      <c r="Q31" s="118">
        <v>8</v>
      </c>
      <c r="R31" s="118">
        <v>160</v>
      </c>
      <c r="S31" s="118">
        <v>31</v>
      </c>
      <c r="T31" s="118">
        <v>84</v>
      </c>
      <c r="U31" s="118">
        <v>33</v>
      </c>
      <c r="V31" s="118">
        <v>1135</v>
      </c>
      <c r="W31" s="118">
        <v>2</v>
      </c>
      <c r="X31" s="118">
        <v>16</v>
      </c>
      <c r="Y31" s="118">
        <v>177</v>
      </c>
      <c r="Z31" s="118">
        <v>2221</v>
      </c>
      <c r="AA31" s="118">
        <v>6</v>
      </c>
      <c r="AB31" s="118">
        <v>120</v>
      </c>
    </row>
    <row r="32" spans="1:28" ht="21.75" customHeight="1">
      <c r="A32" s="141"/>
      <c r="B32" s="136" t="s">
        <v>66</v>
      </c>
      <c r="C32" s="115">
        <f t="shared" si="6"/>
        <v>882</v>
      </c>
      <c r="D32" s="115">
        <f t="shared" si="6"/>
        <v>10425</v>
      </c>
      <c r="E32" s="118">
        <v>4</v>
      </c>
      <c r="F32" s="118">
        <v>32</v>
      </c>
      <c r="G32" s="118">
        <f>SUM(I32,K32,M32,O32,Q32,S32,U32,W32,Y32)</f>
        <v>878</v>
      </c>
      <c r="H32" s="118">
        <f>SUM(J32,L32,N32,P32,R32,T32,V32,X32,Z32)</f>
        <v>10393</v>
      </c>
      <c r="I32" s="118">
        <v>3</v>
      </c>
      <c r="J32" s="118">
        <v>54</v>
      </c>
      <c r="K32" s="118">
        <v>115</v>
      </c>
      <c r="L32" s="118">
        <v>1323</v>
      </c>
      <c r="M32" s="118">
        <v>124</v>
      </c>
      <c r="N32" s="118">
        <v>2933</v>
      </c>
      <c r="O32" s="118">
        <v>409</v>
      </c>
      <c r="P32" s="118">
        <v>2994</v>
      </c>
      <c r="Q32" s="118">
        <v>8</v>
      </c>
      <c r="R32" s="118">
        <v>160</v>
      </c>
      <c r="S32" s="118">
        <v>31</v>
      </c>
      <c r="T32" s="118">
        <v>84</v>
      </c>
      <c r="U32" s="118">
        <v>30</v>
      </c>
      <c r="V32" s="118">
        <v>1123</v>
      </c>
      <c r="W32" s="118">
        <v>1</v>
      </c>
      <c r="X32" s="118">
        <v>6</v>
      </c>
      <c r="Y32" s="118">
        <v>157</v>
      </c>
      <c r="Z32" s="118">
        <v>1716</v>
      </c>
      <c r="AA32" s="118" t="s">
        <v>274</v>
      </c>
      <c r="AB32" s="118" t="s">
        <v>272</v>
      </c>
    </row>
    <row r="33" spans="1:28" ht="21.75" customHeight="1">
      <c r="A33" s="141"/>
      <c r="B33" s="137" t="s">
        <v>264</v>
      </c>
      <c r="C33" s="115">
        <f t="shared" si="6"/>
        <v>30</v>
      </c>
      <c r="D33" s="115">
        <f t="shared" si="6"/>
        <v>647</v>
      </c>
      <c r="E33" s="118" t="s">
        <v>275</v>
      </c>
      <c r="F33" s="118" t="s">
        <v>275</v>
      </c>
      <c r="G33" s="118">
        <f>SUM(I33,K33,M33,O33,Q33,S33,U33,W33,Y33)</f>
        <v>24</v>
      </c>
      <c r="H33" s="118">
        <f>SUM(J33,L33,N33,P33,R33,T33,V33,X33,Z33)</f>
        <v>527</v>
      </c>
      <c r="I33" s="118" t="s">
        <v>277</v>
      </c>
      <c r="J33" s="118" t="s">
        <v>274</v>
      </c>
      <c r="K33" s="118" t="s">
        <v>198</v>
      </c>
      <c r="L33" s="118" t="s">
        <v>198</v>
      </c>
      <c r="M33" s="118" t="s">
        <v>272</v>
      </c>
      <c r="N33" s="118" t="s">
        <v>275</v>
      </c>
      <c r="O33" s="118" t="s">
        <v>278</v>
      </c>
      <c r="P33" s="118" t="s">
        <v>275</v>
      </c>
      <c r="Q33" s="118" t="s">
        <v>272</v>
      </c>
      <c r="R33" s="118" t="s">
        <v>271</v>
      </c>
      <c r="S33" s="118" t="s">
        <v>271</v>
      </c>
      <c r="T33" s="118" t="s">
        <v>270</v>
      </c>
      <c r="U33" s="118">
        <v>3</v>
      </c>
      <c r="V33" s="118">
        <v>12</v>
      </c>
      <c r="W33" s="118">
        <v>1</v>
      </c>
      <c r="X33" s="118">
        <v>10</v>
      </c>
      <c r="Y33" s="118">
        <v>20</v>
      </c>
      <c r="Z33" s="118">
        <v>505</v>
      </c>
      <c r="AA33" s="118">
        <v>6</v>
      </c>
      <c r="AB33" s="118">
        <v>120</v>
      </c>
    </row>
    <row r="34" spans="1:28" ht="21.75" customHeight="1">
      <c r="A34" s="141"/>
      <c r="B34" s="136"/>
      <c r="C34" s="119"/>
      <c r="D34" s="119"/>
      <c r="E34" s="118"/>
      <c r="F34" s="118"/>
      <c r="G34" s="118"/>
      <c r="H34" s="118"/>
      <c r="I34" s="135"/>
      <c r="J34" s="135"/>
      <c r="K34" s="135"/>
      <c r="L34" s="135"/>
      <c r="M34" s="135"/>
      <c r="N34" s="135"/>
      <c r="O34" s="135"/>
      <c r="P34" s="135"/>
      <c r="Q34" s="135"/>
      <c r="R34" s="135"/>
      <c r="S34" s="135"/>
      <c r="T34" s="135"/>
      <c r="U34" s="135"/>
      <c r="V34" s="135"/>
      <c r="W34" s="135"/>
      <c r="X34" s="135"/>
      <c r="Y34" s="135"/>
      <c r="Z34" s="135"/>
      <c r="AA34" s="135"/>
      <c r="AB34" s="135"/>
    </row>
    <row r="35" spans="1:28" ht="21.75" customHeight="1">
      <c r="A35" s="283" t="s">
        <v>42</v>
      </c>
      <c r="B35" s="284"/>
      <c r="C35" s="115">
        <f aca="true" t="shared" si="7" ref="C35:D37">SUM(E35,G35,AA35)</f>
        <v>65</v>
      </c>
      <c r="D35" s="115">
        <f t="shared" si="7"/>
        <v>599</v>
      </c>
      <c r="E35" s="118">
        <v>2</v>
      </c>
      <c r="F35" s="118">
        <v>21</v>
      </c>
      <c r="G35" s="118">
        <f>SUM(G36:G37)</f>
        <v>58</v>
      </c>
      <c r="H35" s="118">
        <f>SUM(H36:H37)</f>
        <v>552</v>
      </c>
      <c r="I35" s="118">
        <v>2</v>
      </c>
      <c r="J35" s="118">
        <v>8</v>
      </c>
      <c r="K35" s="118">
        <v>17</v>
      </c>
      <c r="L35" s="118">
        <v>232</v>
      </c>
      <c r="M35" s="118">
        <v>13</v>
      </c>
      <c r="N35" s="118">
        <v>178</v>
      </c>
      <c r="O35" s="118">
        <v>8</v>
      </c>
      <c r="P35" s="118">
        <v>15</v>
      </c>
      <c r="Q35" s="118" t="s">
        <v>271</v>
      </c>
      <c r="R35" s="118" t="s">
        <v>275</v>
      </c>
      <c r="S35" s="118" t="s">
        <v>270</v>
      </c>
      <c r="T35" s="118" t="s">
        <v>270</v>
      </c>
      <c r="U35" s="118">
        <v>5</v>
      </c>
      <c r="V35" s="118">
        <v>6</v>
      </c>
      <c r="W35" s="118">
        <v>1</v>
      </c>
      <c r="X35" s="118">
        <v>7</v>
      </c>
      <c r="Y35" s="118">
        <v>12</v>
      </c>
      <c r="Z35" s="118">
        <v>106</v>
      </c>
      <c r="AA35" s="118">
        <v>5</v>
      </c>
      <c r="AB35" s="118">
        <v>26</v>
      </c>
    </row>
    <row r="36" spans="1:28" ht="21.75" customHeight="1">
      <c r="A36" s="141"/>
      <c r="B36" s="136" t="s">
        <v>66</v>
      </c>
      <c r="C36" s="115">
        <f t="shared" si="7"/>
        <v>53</v>
      </c>
      <c r="D36" s="115">
        <f t="shared" si="7"/>
        <v>539</v>
      </c>
      <c r="E36" s="118">
        <v>2</v>
      </c>
      <c r="F36" s="118">
        <v>21</v>
      </c>
      <c r="G36" s="118">
        <f>SUM(I36,K36,M36,O36,Q36,S36,U36,W36,Y36)</f>
        <v>51</v>
      </c>
      <c r="H36" s="118">
        <f>SUM(J36,L36,N36,P36,R36,T36,V36,X36,Z36)</f>
        <v>518</v>
      </c>
      <c r="I36" s="118">
        <v>2</v>
      </c>
      <c r="J36" s="118">
        <v>8</v>
      </c>
      <c r="K36" s="118">
        <v>17</v>
      </c>
      <c r="L36" s="118">
        <v>232</v>
      </c>
      <c r="M36" s="118">
        <v>13</v>
      </c>
      <c r="N36" s="118">
        <v>178</v>
      </c>
      <c r="O36" s="118">
        <v>8</v>
      </c>
      <c r="P36" s="118">
        <v>15</v>
      </c>
      <c r="Q36" s="118" t="s">
        <v>275</v>
      </c>
      <c r="R36" s="118" t="s">
        <v>272</v>
      </c>
      <c r="S36" s="118" t="s">
        <v>272</v>
      </c>
      <c r="T36" s="118" t="s">
        <v>272</v>
      </c>
      <c r="U36" s="118">
        <v>4</v>
      </c>
      <c r="V36" s="118">
        <v>4</v>
      </c>
      <c r="W36" s="118">
        <v>1</v>
      </c>
      <c r="X36" s="118">
        <v>7</v>
      </c>
      <c r="Y36" s="118">
        <v>6</v>
      </c>
      <c r="Z36" s="118">
        <v>74</v>
      </c>
      <c r="AA36" s="118" t="s">
        <v>270</v>
      </c>
      <c r="AB36" s="118" t="s">
        <v>198</v>
      </c>
    </row>
    <row r="37" spans="1:28" ht="21.75" customHeight="1">
      <c r="A37" s="141"/>
      <c r="B37" s="137" t="s">
        <v>265</v>
      </c>
      <c r="C37" s="115">
        <f t="shared" si="7"/>
        <v>12</v>
      </c>
      <c r="D37" s="115">
        <f t="shared" si="7"/>
        <v>60</v>
      </c>
      <c r="E37" s="118" t="s">
        <v>198</v>
      </c>
      <c r="F37" s="118" t="s">
        <v>198</v>
      </c>
      <c r="G37" s="118">
        <f>SUM(I37,K37,M37,O37,Q37,S37,U37,W37,Y37)</f>
        <v>7</v>
      </c>
      <c r="H37" s="118">
        <f>SUM(J37,L37,N37,P37,R37,T37,V37,X37,Z37)</f>
        <v>34</v>
      </c>
      <c r="I37" s="118" t="s">
        <v>279</v>
      </c>
      <c r="J37" s="118" t="s">
        <v>279</v>
      </c>
      <c r="K37" s="118" t="s">
        <v>198</v>
      </c>
      <c r="L37" s="118" t="s">
        <v>198</v>
      </c>
      <c r="M37" s="118" t="s">
        <v>198</v>
      </c>
      <c r="N37" s="118" t="s">
        <v>198</v>
      </c>
      <c r="O37" s="118" t="s">
        <v>280</v>
      </c>
      <c r="P37" s="118" t="s">
        <v>280</v>
      </c>
      <c r="Q37" s="118" t="s">
        <v>280</v>
      </c>
      <c r="R37" s="118" t="s">
        <v>280</v>
      </c>
      <c r="S37" s="118" t="s">
        <v>280</v>
      </c>
      <c r="T37" s="118" t="s">
        <v>280</v>
      </c>
      <c r="U37" s="118">
        <v>1</v>
      </c>
      <c r="V37" s="118">
        <v>2</v>
      </c>
      <c r="W37" s="118" t="s">
        <v>280</v>
      </c>
      <c r="X37" s="118" t="s">
        <v>280</v>
      </c>
      <c r="Y37" s="118">
        <v>6</v>
      </c>
      <c r="Z37" s="118">
        <v>32</v>
      </c>
      <c r="AA37" s="118">
        <v>5</v>
      </c>
      <c r="AB37" s="118">
        <v>26</v>
      </c>
    </row>
    <row r="38" spans="1:28" ht="21.75" customHeight="1">
      <c r="A38" s="141"/>
      <c r="B38" s="136"/>
      <c r="C38" s="119"/>
      <c r="D38" s="119"/>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row>
    <row r="39" spans="1:28" ht="21.75" customHeight="1">
      <c r="A39" s="283" t="s">
        <v>43</v>
      </c>
      <c r="B39" s="284"/>
      <c r="C39" s="115">
        <f aca="true" t="shared" si="8" ref="C39:D41">SUM(E39,G39,AA39)</f>
        <v>135</v>
      </c>
      <c r="D39" s="115">
        <f t="shared" si="8"/>
        <v>945</v>
      </c>
      <c r="E39" s="118">
        <v>1</v>
      </c>
      <c r="F39" s="118">
        <v>2</v>
      </c>
      <c r="G39" s="118">
        <f>SUM(G40:G41)</f>
        <v>130</v>
      </c>
      <c r="H39" s="118">
        <f>SUM(H40:H41)</f>
        <v>902</v>
      </c>
      <c r="I39" s="118">
        <v>1</v>
      </c>
      <c r="J39" s="118">
        <v>11</v>
      </c>
      <c r="K39" s="118">
        <v>35</v>
      </c>
      <c r="L39" s="118">
        <v>419</v>
      </c>
      <c r="M39" s="118">
        <v>14</v>
      </c>
      <c r="N39" s="118">
        <v>166</v>
      </c>
      <c r="O39" s="118">
        <v>41</v>
      </c>
      <c r="P39" s="118">
        <v>83</v>
      </c>
      <c r="Q39" s="118" t="s">
        <v>280</v>
      </c>
      <c r="R39" s="118" t="s">
        <v>280</v>
      </c>
      <c r="S39" s="118" t="s">
        <v>280</v>
      </c>
      <c r="T39" s="118" t="s">
        <v>280</v>
      </c>
      <c r="U39" s="118">
        <v>5</v>
      </c>
      <c r="V39" s="118">
        <v>14</v>
      </c>
      <c r="W39" s="118">
        <v>5</v>
      </c>
      <c r="X39" s="118">
        <v>76</v>
      </c>
      <c r="Y39" s="118">
        <v>29</v>
      </c>
      <c r="Z39" s="118">
        <v>133</v>
      </c>
      <c r="AA39" s="118">
        <v>4</v>
      </c>
      <c r="AB39" s="118">
        <v>41</v>
      </c>
    </row>
    <row r="40" spans="1:28" ht="21.75" customHeight="1">
      <c r="A40" s="141"/>
      <c r="B40" s="136" t="s">
        <v>66</v>
      </c>
      <c r="C40" s="115">
        <f t="shared" si="8"/>
        <v>123</v>
      </c>
      <c r="D40" s="115">
        <f t="shared" si="8"/>
        <v>849</v>
      </c>
      <c r="E40" s="118">
        <v>1</v>
      </c>
      <c r="F40" s="118">
        <v>2</v>
      </c>
      <c r="G40" s="118">
        <f>SUM(I40,K40,M40,O40,Q40,S40,U40,W40,Y40)</f>
        <v>122</v>
      </c>
      <c r="H40" s="118">
        <f>SUM(J40,L40,N40,P40,R40,T40,V40,X40,Z40)</f>
        <v>847</v>
      </c>
      <c r="I40" s="118">
        <v>1</v>
      </c>
      <c r="J40" s="118">
        <v>11</v>
      </c>
      <c r="K40" s="118">
        <v>35</v>
      </c>
      <c r="L40" s="118">
        <v>419</v>
      </c>
      <c r="M40" s="118">
        <v>14</v>
      </c>
      <c r="N40" s="118">
        <v>166</v>
      </c>
      <c r="O40" s="118">
        <v>41</v>
      </c>
      <c r="P40" s="118">
        <v>83</v>
      </c>
      <c r="Q40" s="118" t="s">
        <v>280</v>
      </c>
      <c r="R40" s="118" t="s">
        <v>280</v>
      </c>
      <c r="S40" s="118" t="s">
        <v>280</v>
      </c>
      <c r="T40" s="118" t="s">
        <v>280</v>
      </c>
      <c r="U40" s="118">
        <v>4</v>
      </c>
      <c r="V40" s="118">
        <v>5</v>
      </c>
      <c r="W40" s="118">
        <v>5</v>
      </c>
      <c r="X40" s="118">
        <v>76</v>
      </c>
      <c r="Y40" s="118">
        <v>22</v>
      </c>
      <c r="Z40" s="118">
        <v>87</v>
      </c>
      <c r="AA40" s="118" t="s">
        <v>280</v>
      </c>
      <c r="AB40" s="118" t="s">
        <v>280</v>
      </c>
    </row>
    <row r="41" spans="1:28" ht="21.75" customHeight="1">
      <c r="A41" s="141"/>
      <c r="B41" s="137" t="s">
        <v>265</v>
      </c>
      <c r="C41" s="115">
        <f t="shared" si="8"/>
        <v>12</v>
      </c>
      <c r="D41" s="115">
        <f t="shared" si="8"/>
        <v>96</v>
      </c>
      <c r="E41" s="118" t="s">
        <v>280</v>
      </c>
      <c r="F41" s="118" t="s">
        <v>280</v>
      </c>
      <c r="G41" s="118">
        <f>SUM(I41,K41,M41,O41,Q41,S41,U41,W41,Y41)</f>
        <v>8</v>
      </c>
      <c r="H41" s="118">
        <f>SUM(J41,L41,N41,P41,R41,T41,V41,X41,Z41)</f>
        <v>55</v>
      </c>
      <c r="I41" s="118" t="s">
        <v>280</v>
      </c>
      <c r="J41" s="118" t="s">
        <v>280</v>
      </c>
      <c r="K41" s="118" t="s">
        <v>280</v>
      </c>
      <c r="L41" s="118" t="s">
        <v>280</v>
      </c>
      <c r="M41" s="118" t="s">
        <v>280</v>
      </c>
      <c r="N41" s="118" t="s">
        <v>280</v>
      </c>
      <c r="O41" s="118" t="s">
        <v>280</v>
      </c>
      <c r="P41" s="118" t="s">
        <v>280</v>
      </c>
      <c r="Q41" s="118" t="s">
        <v>280</v>
      </c>
      <c r="R41" s="118" t="s">
        <v>280</v>
      </c>
      <c r="S41" s="118" t="s">
        <v>280</v>
      </c>
      <c r="T41" s="118" t="s">
        <v>280</v>
      </c>
      <c r="U41" s="118">
        <v>1</v>
      </c>
      <c r="V41" s="118">
        <v>9</v>
      </c>
      <c r="W41" s="118" t="s">
        <v>280</v>
      </c>
      <c r="X41" s="118" t="s">
        <v>280</v>
      </c>
      <c r="Y41" s="118">
        <v>7</v>
      </c>
      <c r="Z41" s="118">
        <v>46</v>
      </c>
      <c r="AA41" s="118">
        <v>4</v>
      </c>
      <c r="AB41" s="118">
        <v>41</v>
      </c>
    </row>
    <row r="42" spans="1:28" ht="21.75" customHeight="1">
      <c r="A42" s="141"/>
      <c r="B42" s="136"/>
      <c r="C42" s="119"/>
      <c r="D42" s="119"/>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ht="21.75" customHeight="1">
      <c r="A43" s="283" t="s">
        <v>44</v>
      </c>
      <c r="B43" s="284"/>
      <c r="C43" s="115">
        <f aca="true" t="shared" si="9" ref="C43:D45">SUM(E43,G43,AA43)</f>
        <v>128</v>
      </c>
      <c r="D43" s="115">
        <f t="shared" si="9"/>
        <v>928</v>
      </c>
      <c r="E43" s="118" t="s">
        <v>197</v>
      </c>
      <c r="F43" s="118" t="s">
        <v>197</v>
      </c>
      <c r="G43" s="118">
        <f>SUM(G44:G45)</f>
        <v>121</v>
      </c>
      <c r="H43" s="118">
        <f>SUM(H44:H45)</f>
        <v>865</v>
      </c>
      <c r="I43" s="118">
        <v>1</v>
      </c>
      <c r="J43" s="118">
        <v>44</v>
      </c>
      <c r="K43" s="118">
        <v>22</v>
      </c>
      <c r="L43" s="118">
        <v>436</v>
      </c>
      <c r="M43" s="118">
        <v>18</v>
      </c>
      <c r="N43" s="118">
        <v>150</v>
      </c>
      <c r="O43" s="118">
        <v>44</v>
      </c>
      <c r="P43" s="118">
        <v>75</v>
      </c>
      <c r="Q43" s="118">
        <v>1</v>
      </c>
      <c r="R43" s="118">
        <v>4</v>
      </c>
      <c r="S43" s="118">
        <v>1</v>
      </c>
      <c r="T43" s="118">
        <v>1</v>
      </c>
      <c r="U43" s="118">
        <v>2</v>
      </c>
      <c r="V43" s="118">
        <v>14</v>
      </c>
      <c r="W43" s="118">
        <v>2</v>
      </c>
      <c r="X43" s="118">
        <v>8</v>
      </c>
      <c r="Y43" s="118">
        <v>30</v>
      </c>
      <c r="Z43" s="118">
        <v>133</v>
      </c>
      <c r="AA43" s="118">
        <v>7</v>
      </c>
      <c r="AB43" s="118">
        <v>63</v>
      </c>
    </row>
    <row r="44" spans="1:28" ht="21.75" customHeight="1">
      <c r="A44" s="141"/>
      <c r="B44" s="136" t="s">
        <v>66</v>
      </c>
      <c r="C44" s="115">
        <f t="shared" si="9"/>
        <v>105</v>
      </c>
      <c r="D44" s="115">
        <f t="shared" si="9"/>
        <v>763</v>
      </c>
      <c r="E44" s="118" t="s">
        <v>197</v>
      </c>
      <c r="F44" s="118" t="s">
        <v>197</v>
      </c>
      <c r="G44" s="118">
        <f>SUM(I44,K44,M44,O44,Q44,S44,U44,W44,Y44)</f>
        <v>105</v>
      </c>
      <c r="H44" s="118">
        <f>SUM(J44,L44,N44,P44,R44,T44,V44,X44,Z44)</f>
        <v>763</v>
      </c>
      <c r="I44" s="118">
        <v>1</v>
      </c>
      <c r="J44" s="118">
        <v>44</v>
      </c>
      <c r="K44" s="118">
        <v>22</v>
      </c>
      <c r="L44" s="118">
        <v>436</v>
      </c>
      <c r="M44" s="118">
        <v>18</v>
      </c>
      <c r="N44" s="118">
        <v>150</v>
      </c>
      <c r="O44" s="118">
        <v>44</v>
      </c>
      <c r="P44" s="118">
        <v>75</v>
      </c>
      <c r="Q44" s="118">
        <v>1</v>
      </c>
      <c r="R44" s="118">
        <v>4</v>
      </c>
      <c r="S44" s="118" t="s">
        <v>197</v>
      </c>
      <c r="T44" s="118" t="s">
        <v>197</v>
      </c>
      <c r="U44" s="118" t="s">
        <v>197</v>
      </c>
      <c r="V44" s="118" t="s">
        <v>197</v>
      </c>
      <c r="W44" s="118" t="s">
        <v>197</v>
      </c>
      <c r="X44" s="118" t="s">
        <v>197</v>
      </c>
      <c r="Y44" s="118">
        <v>19</v>
      </c>
      <c r="Z44" s="118">
        <v>54</v>
      </c>
      <c r="AA44" s="118" t="s">
        <v>197</v>
      </c>
      <c r="AB44" s="118" t="s">
        <v>197</v>
      </c>
    </row>
    <row r="45" spans="1:28" ht="21.75" customHeight="1">
      <c r="A45" s="141"/>
      <c r="B45" s="137" t="s">
        <v>265</v>
      </c>
      <c r="C45" s="115">
        <f t="shared" si="9"/>
        <v>23</v>
      </c>
      <c r="D45" s="115">
        <f t="shared" si="9"/>
        <v>165</v>
      </c>
      <c r="E45" s="118" t="s">
        <v>197</v>
      </c>
      <c r="F45" s="118" t="s">
        <v>197</v>
      </c>
      <c r="G45" s="118">
        <f>SUM(I45,K45,M45,O45,Q45,S45,U45,W45,Y45)</f>
        <v>16</v>
      </c>
      <c r="H45" s="118">
        <f>SUM(J45,L45,N45,P45,R45,T45,V45,X45,Z45)</f>
        <v>102</v>
      </c>
      <c r="I45" s="118" t="s">
        <v>197</v>
      </c>
      <c r="J45" s="118" t="s">
        <v>197</v>
      </c>
      <c r="K45" s="118" t="s">
        <v>197</v>
      </c>
      <c r="L45" s="118" t="s">
        <v>197</v>
      </c>
      <c r="M45" s="118" t="s">
        <v>197</v>
      </c>
      <c r="N45" s="118" t="s">
        <v>197</v>
      </c>
      <c r="O45" s="118" t="s">
        <v>197</v>
      </c>
      <c r="P45" s="118" t="s">
        <v>197</v>
      </c>
      <c r="Q45" s="118" t="s">
        <v>197</v>
      </c>
      <c r="R45" s="118" t="s">
        <v>197</v>
      </c>
      <c r="S45" s="118">
        <v>1</v>
      </c>
      <c r="T45" s="118">
        <v>1</v>
      </c>
      <c r="U45" s="118">
        <v>2</v>
      </c>
      <c r="V45" s="118">
        <v>14</v>
      </c>
      <c r="W45" s="118">
        <v>2</v>
      </c>
      <c r="X45" s="118">
        <v>8</v>
      </c>
      <c r="Y45" s="118">
        <v>11</v>
      </c>
      <c r="Z45" s="118">
        <v>79</v>
      </c>
      <c r="AA45" s="118">
        <v>7</v>
      </c>
      <c r="AB45" s="118">
        <v>63</v>
      </c>
    </row>
    <row r="46" spans="1:28" ht="21.75" customHeight="1">
      <c r="A46" s="141"/>
      <c r="B46" s="136"/>
      <c r="C46" s="119"/>
      <c r="D46" s="119"/>
      <c r="E46" s="118"/>
      <c r="F46" s="118"/>
      <c r="G46" s="118"/>
      <c r="H46" s="118"/>
      <c r="I46" s="135"/>
      <c r="J46" s="135"/>
      <c r="K46" s="135"/>
      <c r="L46" s="135"/>
      <c r="M46" s="135"/>
      <c r="N46" s="135"/>
      <c r="O46" s="135"/>
      <c r="P46" s="135"/>
      <c r="Q46" s="135"/>
      <c r="R46" s="135"/>
      <c r="S46" s="135"/>
      <c r="T46" s="135"/>
      <c r="U46" s="135"/>
      <c r="V46" s="135"/>
      <c r="W46" s="135"/>
      <c r="X46" s="135"/>
      <c r="Y46" s="135"/>
      <c r="Z46" s="135"/>
      <c r="AA46" s="135"/>
      <c r="AB46" s="135"/>
    </row>
    <row r="47" spans="1:28" ht="21.75" customHeight="1">
      <c r="A47" s="283" t="s">
        <v>45</v>
      </c>
      <c r="B47" s="284"/>
      <c r="C47" s="115">
        <f aca="true" t="shared" si="10" ref="C47:D49">SUM(E47,G47,AA47)</f>
        <v>70</v>
      </c>
      <c r="D47" s="115">
        <f t="shared" si="10"/>
        <v>1026</v>
      </c>
      <c r="E47" s="118" t="s">
        <v>197</v>
      </c>
      <c r="F47" s="118" t="s">
        <v>197</v>
      </c>
      <c r="G47" s="118">
        <f>SUM(G48:G49)</f>
        <v>67</v>
      </c>
      <c r="H47" s="118">
        <f>SUM(H48:H49)</f>
        <v>999</v>
      </c>
      <c r="I47" s="76">
        <v>1</v>
      </c>
      <c r="J47" s="76">
        <v>24</v>
      </c>
      <c r="K47" s="76">
        <v>19</v>
      </c>
      <c r="L47" s="76">
        <v>553</v>
      </c>
      <c r="M47" s="76">
        <v>5</v>
      </c>
      <c r="N47" s="76">
        <v>133</v>
      </c>
      <c r="O47" s="76">
        <v>18</v>
      </c>
      <c r="P47" s="76">
        <v>46</v>
      </c>
      <c r="Q47" s="76" t="s">
        <v>197</v>
      </c>
      <c r="R47" s="76" t="s">
        <v>197</v>
      </c>
      <c r="S47" s="76" t="s">
        <v>197</v>
      </c>
      <c r="T47" s="76" t="s">
        <v>197</v>
      </c>
      <c r="U47" s="76">
        <v>4</v>
      </c>
      <c r="V47" s="76">
        <v>20</v>
      </c>
      <c r="W47" s="76">
        <v>2</v>
      </c>
      <c r="X47" s="76">
        <v>27</v>
      </c>
      <c r="Y47" s="76">
        <v>18</v>
      </c>
      <c r="Z47" s="76">
        <v>196</v>
      </c>
      <c r="AA47" s="76">
        <v>3</v>
      </c>
      <c r="AB47" s="76">
        <v>27</v>
      </c>
    </row>
    <row r="48" spans="1:28" ht="21.75" customHeight="1">
      <c r="A48" s="141"/>
      <c r="B48" s="136" t="s">
        <v>66</v>
      </c>
      <c r="C48" s="115">
        <f t="shared" si="10"/>
        <v>57</v>
      </c>
      <c r="D48" s="115">
        <f t="shared" si="10"/>
        <v>952</v>
      </c>
      <c r="E48" s="118" t="s">
        <v>197</v>
      </c>
      <c r="F48" s="118" t="s">
        <v>197</v>
      </c>
      <c r="G48" s="118">
        <f>SUM(I48,K48,M48,O48,Q48,S48,U48,W48,Y48)</f>
        <v>57</v>
      </c>
      <c r="H48" s="118">
        <f>SUM(J48,L48,N48,P48,R48,T48,V48,X48,Z48)</f>
        <v>952</v>
      </c>
      <c r="I48" s="76">
        <v>1</v>
      </c>
      <c r="J48" s="76">
        <v>24</v>
      </c>
      <c r="K48" s="76">
        <v>19</v>
      </c>
      <c r="L48" s="76">
        <v>553</v>
      </c>
      <c r="M48" s="76">
        <v>5</v>
      </c>
      <c r="N48" s="76">
        <v>133</v>
      </c>
      <c r="O48" s="76">
        <v>18</v>
      </c>
      <c r="P48" s="76">
        <v>46</v>
      </c>
      <c r="Q48" s="76" t="s">
        <v>197</v>
      </c>
      <c r="R48" s="76" t="s">
        <v>197</v>
      </c>
      <c r="S48" s="76" t="s">
        <v>197</v>
      </c>
      <c r="T48" s="76" t="s">
        <v>197</v>
      </c>
      <c r="U48" s="76">
        <v>2</v>
      </c>
      <c r="V48" s="76">
        <v>4</v>
      </c>
      <c r="W48" s="76">
        <v>2</v>
      </c>
      <c r="X48" s="76">
        <v>27</v>
      </c>
      <c r="Y48" s="76">
        <v>10</v>
      </c>
      <c r="Z48" s="76">
        <v>165</v>
      </c>
      <c r="AA48" s="76" t="s">
        <v>197</v>
      </c>
      <c r="AB48" s="76" t="s">
        <v>197</v>
      </c>
    </row>
    <row r="49" spans="1:28" ht="21.75" customHeight="1">
      <c r="A49" s="141"/>
      <c r="B49" s="137" t="s">
        <v>265</v>
      </c>
      <c r="C49" s="115">
        <f t="shared" si="10"/>
        <v>13</v>
      </c>
      <c r="D49" s="115">
        <f t="shared" si="10"/>
        <v>74</v>
      </c>
      <c r="E49" s="118" t="s">
        <v>197</v>
      </c>
      <c r="F49" s="118" t="s">
        <v>197</v>
      </c>
      <c r="G49" s="118">
        <f>SUM(I49,K49,M49,O49,Q49,S49,U49,W49,Y49)</f>
        <v>10</v>
      </c>
      <c r="H49" s="118">
        <f>SUM(J49,L49,N49,P49,R49,T49,V49,X49,Z49)</f>
        <v>47</v>
      </c>
      <c r="I49" s="76" t="s">
        <v>197</v>
      </c>
      <c r="J49" s="76" t="s">
        <v>197</v>
      </c>
      <c r="K49" s="76" t="s">
        <v>197</v>
      </c>
      <c r="L49" s="76" t="s">
        <v>197</v>
      </c>
      <c r="M49" s="76" t="s">
        <v>197</v>
      </c>
      <c r="N49" s="76" t="s">
        <v>197</v>
      </c>
      <c r="O49" s="76" t="s">
        <v>197</v>
      </c>
      <c r="P49" s="76" t="s">
        <v>197</v>
      </c>
      <c r="Q49" s="76" t="s">
        <v>197</v>
      </c>
      <c r="R49" s="76" t="s">
        <v>197</v>
      </c>
      <c r="S49" s="76" t="s">
        <v>197</v>
      </c>
      <c r="T49" s="76" t="s">
        <v>197</v>
      </c>
      <c r="U49" s="76">
        <v>2</v>
      </c>
      <c r="V49" s="76">
        <v>16</v>
      </c>
      <c r="W49" s="76" t="s">
        <v>197</v>
      </c>
      <c r="X49" s="76" t="s">
        <v>197</v>
      </c>
      <c r="Y49" s="76">
        <v>8</v>
      </c>
      <c r="Z49" s="76">
        <v>31</v>
      </c>
      <c r="AA49" s="76">
        <v>3</v>
      </c>
      <c r="AB49" s="76">
        <v>27</v>
      </c>
    </row>
    <row r="50" spans="1:28" ht="21.75" customHeight="1">
      <c r="A50" s="141"/>
      <c r="B50" s="136"/>
      <c r="C50" s="49"/>
      <c r="D50" s="48"/>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row>
    <row r="51" spans="1:28" ht="21.75" customHeight="1">
      <c r="A51" s="283" t="s">
        <v>46</v>
      </c>
      <c r="B51" s="284"/>
      <c r="C51" s="69">
        <f aca="true" t="shared" si="11" ref="C51:D53">SUM(E51,G51,AA51)</f>
        <v>129</v>
      </c>
      <c r="D51" s="69">
        <f t="shared" si="11"/>
        <v>926</v>
      </c>
      <c r="E51" s="76">
        <v>5</v>
      </c>
      <c r="F51" s="76">
        <v>20</v>
      </c>
      <c r="G51" s="76">
        <f>SUM(G52:G53)</f>
        <v>115</v>
      </c>
      <c r="H51" s="76">
        <f>SUM(H52:H53)</f>
        <v>861</v>
      </c>
      <c r="I51" s="76">
        <v>1</v>
      </c>
      <c r="J51" s="76">
        <v>16</v>
      </c>
      <c r="K51" s="76">
        <v>16</v>
      </c>
      <c r="L51" s="76">
        <v>406</v>
      </c>
      <c r="M51" s="76">
        <v>6</v>
      </c>
      <c r="N51" s="76">
        <v>123</v>
      </c>
      <c r="O51" s="76">
        <v>40</v>
      </c>
      <c r="P51" s="76">
        <v>74</v>
      </c>
      <c r="Q51" s="76">
        <v>1</v>
      </c>
      <c r="R51" s="76">
        <v>8</v>
      </c>
      <c r="S51" s="76" t="s">
        <v>197</v>
      </c>
      <c r="T51" s="76" t="s">
        <v>197</v>
      </c>
      <c r="U51" s="76">
        <v>5</v>
      </c>
      <c r="V51" s="76">
        <v>48</v>
      </c>
      <c r="W51" s="76">
        <v>3</v>
      </c>
      <c r="X51" s="76">
        <v>4</v>
      </c>
      <c r="Y51" s="76">
        <v>43</v>
      </c>
      <c r="Z51" s="76">
        <v>182</v>
      </c>
      <c r="AA51" s="76">
        <v>9</v>
      </c>
      <c r="AB51" s="76">
        <v>45</v>
      </c>
    </row>
    <row r="52" spans="1:28" ht="21.75" customHeight="1">
      <c r="A52" s="135"/>
      <c r="B52" s="136" t="s">
        <v>66</v>
      </c>
      <c r="C52" s="69">
        <f t="shared" si="11"/>
        <v>105</v>
      </c>
      <c r="D52" s="69">
        <f t="shared" si="11"/>
        <v>803</v>
      </c>
      <c r="E52" s="76">
        <v>2</v>
      </c>
      <c r="F52" s="76">
        <v>13</v>
      </c>
      <c r="G52" s="76">
        <f>SUM(I52,K52,M52,O52,Q52,S52,U52,W52,Y52)</f>
        <v>103</v>
      </c>
      <c r="H52" s="76">
        <f>SUM(J52,L52,N52,P52,R52,T52,V52,X52,Z52)</f>
        <v>790</v>
      </c>
      <c r="I52" s="76">
        <v>1</v>
      </c>
      <c r="J52" s="76">
        <v>16</v>
      </c>
      <c r="K52" s="76">
        <v>16</v>
      </c>
      <c r="L52" s="76">
        <v>406</v>
      </c>
      <c r="M52" s="76">
        <v>6</v>
      </c>
      <c r="N52" s="76">
        <v>123</v>
      </c>
      <c r="O52" s="76">
        <v>40</v>
      </c>
      <c r="P52" s="76">
        <v>74</v>
      </c>
      <c r="Q52" s="76">
        <v>1</v>
      </c>
      <c r="R52" s="76">
        <v>8</v>
      </c>
      <c r="S52" s="76" t="s">
        <v>197</v>
      </c>
      <c r="T52" s="76" t="s">
        <v>197</v>
      </c>
      <c r="U52" s="76">
        <v>3</v>
      </c>
      <c r="V52" s="76">
        <v>26</v>
      </c>
      <c r="W52" s="76">
        <v>2</v>
      </c>
      <c r="X52" s="76">
        <v>3</v>
      </c>
      <c r="Y52" s="76">
        <v>34</v>
      </c>
      <c r="Z52" s="76">
        <v>134</v>
      </c>
      <c r="AA52" s="76" t="s">
        <v>197</v>
      </c>
      <c r="AB52" s="76" t="s">
        <v>197</v>
      </c>
    </row>
    <row r="53" spans="1:28" ht="21.75" customHeight="1">
      <c r="A53" s="97"/>
      <c r="B53" s="138" t="s">
        <v>265</v>
      </c>
      <c r="C53" s="106">
        <f t="shared" si="11"/>
        <v>24</v>
      </c>
      <c r="D53" s="97">
        <f t="shared" si="11"/>
        <v>123</v>
      </c>
      <c r="E53" s="78">
        <v>3</v>
      </c>
      <c r="F53" s="78">
        <v>7</v>
      </c>
      <c r="G53" s="78">
        <f>SUM(I53,K53,M53,O53,Q53,S53,U53,W53,Y53)</f>
        <v>12</v>
      </c>
      <c r="H53" s="78">
        <f>SUM(J53,L53,N53,P53,R53,T53,V53,X53,Z53)</f>
        <v>71</v>
      </c>
      <c r="I53" s="78" t="s">
        <v>197</v>
      </c>
      <c r="J53" s="78" t="s">
        <v>197</v>
      </c>
      <c r="K53" s="78" t="s">
        <v>197</v>
      </c>
      <c r="L53" s="78" t="s">
        <v>197</v>
      </c>
      <c r="M53" s="78" t="s">
        <v>197</v>
      </c>
      <c r="N53" s="78" t="s">
        <v>197</v>
      </c>
      <c r="O53" s="78" t="s">
        <v>197</v>
      </c>
      <c r="P53" s="78" t="s">
        <v>197</v>
      </c>
      <c r="Q53" s="78" t="s">
        <v>197</v>
      </c>
      <c r="R53" s="78" t="s">
        <v>197</v>
      </c>
      <c r="S53" s="78" t="s">
        <v>197</v>
      </c>
      <c r="T53" s="78" t="s">
        <v>197</v>
      </c>
      <c r="U53" s="78">
        <v>2</v>
      </c>
      <c r="V53" s="78">
        <v>22</v>
      </c>
      <c r="W53" s="78">
        <v>1</v>
      </c>
      <c r="X53" s="78">
        <v>1</v>
      </c>
      <c r="Y53" s="78">
        <v>9</v>
      </c>
      <c r="Z53" s="78">
        <v>48</v>
      </c>
      <c r="AA53" s="78">
        <v>9</v>
      </c>
      <c r="AB53" s="78">
        <v>45</v>
      </c>
    </row>
    <row r="54" spans="3:5" ht="21.75" customHeight="1">
      <c r="C54" s="49"/>
      <c r="D54" s="48"/>
      <c r="E54" s="135"/>
    </row>
    <row r="55" spans="3:5" ht="21.75" customHeight="1">
      <c r="C55" s="49"/>
      <c r="D55" s="48"/>
      <c r="E55" s="135"/>
    </row>
    <row r="56" spans="3:5" ht="21.75" customHeight="1">
      <c r="C56" s="64"/>
      <c r="D56" s="24"/>
      <c r="E56" s="135"/>
    </row>
    <row r="57" spans="3:5" ht="21.75" customHeight="1">
      <c r="C57" s="49"/>
      <c r="D57" s="48"/>
      <c r="E57" s="135"/>
    </row>
    <row r="58" spans="3:5" ht="21.75" customHeight="1">
      <c r="C58" s="49"/>
      <c r="D58" s="48"/>
      <c r="E58" s="135"/>
    </row>
    <row r="59" spans="3:5" ht="21.75" customHeight="1">
      <c r="C59" s="49"/>
      <c r="D59" s="48"/>
      <c r="E59" s="135"/>
    </row>
    <row r="60" spans="3:5" ht="21.75" customHeight="1">
      <c r="C60" s="49"/>
      <c r="D60" s="48"/>
      <c r="E60" s="135"/>
    </row>
    <row r="61" spans="3:5" ht="21.75" customHeight="1">
      <c r="C61" s="49"/>
      <c r="D61" s="48"/>
      <c r="E61" s="135"/>
    </row>
    <row r="62" spans="3:5" ht="21.75" customHeight="1">
      <c r="C62" s="64"/>
      <c r="D62" s="24"/>
      <c r="E62" s="135"/>
    </row>
    <row r="63" spans="3:5" ht="21.75" customHeight="1">
      <c r="C63" s="49"/>
      <c r="D63" s="48"/>
      <c r="E63" s="135"/>
    </row>
    <row r="64" spans="3:5" ht="21.75" customHeight="1">
      <c r="C64" s="135"/>
      <c r="D64" s="135"/>
      <c r="E64" s="135"/>
    </row>
    <row r="65" spans="3:5" ht="21.75" customHeight="1">
      <c r="C65" s="135"/>
      <c r="D65" s="135"/>
      <c r="E65" s="135"/>
    </row>
    <row r="66" spans="3:5" ht="21.75" customHeight="1">
      <c r="C66" s="135"/>
      <c r="D66" s="135"/>
      <c r="E66" s="135"/>
    </row>
    <row r="67" spans="3:5" ht="21.75" customHeight="1">
      <c r="C67" s="135"/>
      <c r="D67" s="135"/>
      <c r="E67" s="135"/>
    </row>
    <row r="68" spans="4:5" ht="21.75" customHeight="1">
      <c r="D68" s="135"/>
      <c r="E68" s="135"/>
    </row>
    <row r="69" spans="4:5" ht="21.75" customHeight="1">
      <c r="D69" s="135"/>
      <c r="E69" s="135"/>
    </row>
    <row r="70" spans="4:5" ht="21.75" customHeight="1">
      <c r="D70" s="135"/>
      <c r="E70" s="135"/>
    </row>
    <row r="71" spans="4:5" ht="21.75" customHeight="1">
      <c r="D71" s="135"/>
      <c r="E71" s="135"/>
    </row>
    <row r="72" spans="4:5" ht="21.75" customHeight="1">
      <c r="D72" s="135"/>
      <c r="E72" s="135"/>
    </row>
    <row r="73" spans="4:5" ht="21.75" customHeight="1">
      <c r="D73" s="135"/>
      <c r="E73" s="135"/>
    </row>
  </sheetData>
  <sheetProtection/>
  <mergeCells count="27">
    <mergeCell ref="A3:AB3"/>
    <mergeCell ref="A47:B47"/>
    <mergeCell ref="A51:B51"/>
    <mergeCell ref="A31:B31"/>
    <mergeCell ref="A35:B35"/>
    <mergeCell ref="A39:B39"/>
    <mergeCell ref="A43:B43"/>
    <mergeCell ref="A18:B18"/>
    <mergeCell ref="A22:B22"/>
    <mergeCell ref="A23:B23"/>
    <mergeCell ref="A27:B27"/>
    <mergeCell ref="A10:B10"/>
    <mergeCell ref="A14:B14"/>
    <mergeCell ref="Y5:Z6"/>
    <mergeCell ref="AA5:AB6"/>
    <mergeCell ref="U5:V6"/>
    <mergeCell ref="O5:P6"/>
    <mergeCell ref="Q5:R6"/>
    <mergeCell ref="S5:T6"/>
    <mergeCell ref="I5:J6"/>
    <mergeCell ref="K5:L6"/>
    <mergeCell ref="M5:N6"/>
    <mergeCell ref="W5:X6"/>
    <mergeCell ref="A5:B8"/>
    <mergeCell ref="C5:D6"/>
    <mergeCell ref="E5:F6"/>
    <mergeCell ref="G5:H6"/>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dimension ref="A1:AC51"/>
  <sheetViews>
    <sheetView zoomScaleSheetLayoutView="75" zoomScalePageLayoutView="0" workbookViewId="0" topLeftCell="A1">
      <selection activeCell="A1" sqref="A1:IV8"/>
    </sheetView>
  </sheetViews>
  <sheetFormatPr defaultColWidth="9.625" defaultRowHeight="22.5" customHeight="1"/>
  <cols>
    <col min="1" max="1" width="3.75390625" style="65" customWidth="1"/>
    <col min="2" max="2" width="19.875" style="65" customWidth="1"/>
    <col min="3" max="16384" width="9.625" style="65" customWidth="1"/>
  </cols>
  <sheetData>
    <row r="1" spans="1:28" s="69" customFormat="1" ht="22.5" customHeight="1">
      <c r="A1" s="30" t="s">
        <v>284</v>
      </c>
      <c r="AB1" s="143" t="s">
        <v>285</v>
      </c>
    </row>
    <row r="2" s="18" customFormat="1" ht="22.5" customHeight="1">
      <c r="AB2" s="35"/>
    </row>
    <row r="3" spans="1:28" s="18" customFormat="1" ht="22.5" customHeight="1">
      <c r="A3" s="285" t="s">
        <v>268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row>
    <row r="4" spans="1:29" s="18" customFormat="1" ht="22.5" customHeight="1" thickBot="1">
      <c r="A4" s="21"/>
      <c r="B4" s="47"/>
      <c r="C4" s="20"/>
      <c r="D4" s="20"/>
      <c r="E4" s="20"/>
      <c r="F4" s="20"/>
      <c r="G4" s="20"/>
      <c r="H4" s="20"/>
      <c r="I4" s="20"/>
      <c r="J4" s="20"/>
      <c r="K4" s="20"/>
      <c r="L4" s="20"/>
      <c r="M4" s="20"/>
      <c r="N4" s="20"/>
      <c r="O4" s="20"/>
      <c r="P4" s="20"/>
      <c r="Q4" s="20"/>
      <c r="R4" s="20"/>
      <c r="S4" s="20"/>
      <c r="T4" s="20"/>
      <c r="U4" s="20"/>
      <c r="V4" s="20"/>
      <c r="W4" s="20"/>
      <c r="X4" s="20"/>
      <c r="Y4" s="20"/>
      <c r="Z4" s="20"/>
      <c r="AA4" s="20"/>
      <c r="AB4" s="20"/>
      <c r="AC4" s="23"/>
    </row>
    <row r="5" spans="1:29" s="18" customFormat="1" ht="22.5" customHeight="1">
      <c r="A5" s="261" t="s">
        <v>251</v>
      </c>
      <c r="B5" s="262"/>
      <c r="C5" s="275" t="s">
        <v>252</v>
      </c>
      <c r="D5" s="253"/>
      <c r="E5" s="252" t="s">
        <v>170</v>
      </c>
      <c r="F5" s="253"/>
      <c r="G5" s="252" t="s">
        <v>189</v>
      </c>
      <c r="H5" s="253"/>
      <c r="I5" s="252" t="s">
        <v>253</v>
      </c>
      <c r="J5" s="253"/>
      <c r="K5" s="252" t="s">
        <v>152</v>
      </c>
      <c r="L5" s="253"/>
      <c r="M5" s="252" t="s">
        <v>153</v>
      </c>
      <c r="N5" s="253"/>
      <c r="O5" s="252" t="s">
        <v>171</v>
      </c>
      <c r="P5" s="253"/>
      <c r="Q5" s="252" t="s">
        <v>257</v>
      </c>
      <c r="R5" s="253"/>
      <c r="S5" s="277" t="s">
        <v>154</v>
      </c>
      <c r="T5" s="278"/>
      <c r="U5" s="252" t="s">
        <v>256</v>
      </c>
      <c r="V5" s="253"/>
      <c r="W5" s="256" t="s">
        <v>255</v>
      </c>
      <c r="X5" s="257"/>
      <c r="Y5" s="252" t="s">
        <v>155</v>
      </c>
      <c r="Z5" s="253"/>
      <c r="AA5" s="256" t="s">
        <v>254</v>
      </c>
      <c r="AB5" s="271"/>
      <c r="AC5" s="23"/>
    </row>
    <row r="6" spans="1:29" s="18" customFormat="1" ht="22.5" customHeight="1">
      <c r="A6" s="263"/>
      <c r="B6" s="264"/>
      <c r="C6" s="276"/>
      <c r="D6" s="255"/>
      <c r="E6" s="254"/>
      <c r="F6" s="255"/>
      <c r="G6" s="254"/>
      <c r="H6" s="255"/>
      <c r="I6" s="254"/>
      <c r="J6" s="255"/>
      <c r="K6" s="254"/>
      <c r="L6" s="255"/>
      <c r="M6" s="254"/>
      <c r="N6" s="255"/>
      <c r="O6" s="273"/>
      <c r="P6" s="274"/>
      <c r="Q6" s="273"/>
      <c r="R6" s="274"/>
      <c r="S6" s="279"/>
      <c r="T6" s="280"/>
      <c r="U6" s="254"/>
      <c r="V6" s="255"/>
      <c r="W6" s="258"/>
      <c r="X6" s="259"/>
      <c r="Y6" s="254"/>
      <c r="Z6" s="255"/>
      <c r="AA6" s="258"/>
      <c r="AB6" s="272"/>
      <c r="AC6" s="23"/>
    </row>
    <row r="7" spans="1:29" s="18" customFormat="1" ht="22.5" customHeight="1">
      <c r="A7" s="263"/>
      <c r="B7" s="264"/>
      <c r="C7" s="43" t="s">
        <v>156</v>
      </c>
      <c r="D7" s="44" t="s">
        <v>157</v>
      </c>
      <c r="E7" s="43" t="s">
        <v>156</v>
      </c>
      <c r="F7" s="44" t="s">
        <v>157</v>
      </c>
      <c r="G7" s="43" t="s">
        <v>156</v>
      </c>
      <c r="H7" s="44" t="s">
        <v>157</v>
      </c>
      <c r="I7" s="43" t="s">
        <v>156</v>
      </c>
      <c r="J7" s="44" t="s">
        <v>157</v>
      </c>
      <c r="K7" s="43" t="s">
        <v>156</v>
      </c>
      <c r="L7" s="44" t="s">
        <v>157</v>
      </c>
      <c r="M7" s="43" t="s">
        <v>156</v>
      </c>
      <c r="N7" s="44" t="s">
        <v>157</v>
      </c>
      <c r="O7" s="43" t="s">
        <v>156</v>
      </c>
      <c r="P7" s="44" t="s">
        <v>157</v>
      </c>
      <c r="Q7" s="43" t="s">
        <v>156</v>
      </c>
      <c r="R7" s="44" t="s">
        <v>157</v>
      </c>
      <c r="S7" s="43" t="s">
        <v>156</v>
      </c>
      <c r="T7" s="44" t="s">
        <v>157</v>
      </c>
      <c r="U7" s="43" t="s">
        <v>156</v>
      </c>
      <c r="V7" s="44" t="s">
        <v>157</v>
      </c>
      <c r="W7" s="43" t="s">
        <v>156</v>
      </c>
      <c r="X7" s="44" t="s">
        <v>157</v>
      </c>
      <c r="Y7" s="43" t="s">
        <v>156</v>
      </c>
      <c r="Z7" s="44" t="s">
        <v>157</v>
      </c>
      <c r="AA7" s="43" t="s">
        <v>156</v>
      </c>
      <c r="AB7" s="129" t="s">
        <v>157</v>
      </c>
      <c r="AC7" s="23"/>
    </row>
    <row r="8" spans="1:29" s="18" customFormat="1" ht="22.5" customHeight="1">
      <c r="A8" s="265"/>
      <c r="B8" s="266"/>
      <c r="C8" s="45" t="s">
        <v>158</v>
      </c>
      <c r="D8" s="46" t="s">
        <v>159</v>
      </c>
      <c r="E8" s="45" t="s">
        <v>158</v>
      </c>
      <c r="F8" s="46" t="s">
        <v>159</v>
      </c>
      <c r="G8" s="45" t="s">
        <v>158</v>
      </c>
      <c r="H8" s="46" t="s">
        <v>159</v>
      </c>
      <c r="I8" s="45" t="s">
        <v>158</v>
      </c>
      <c r="J8" s="46" t="s">
        <v>159</v>
      </c>
      <c r="K8" s="45" t="s">
        <v>158</v>
      </c>
      <c r="L8" s="46" t="s">
        <v>159</v>
      </c>
      <c r="M8" s="45" t="s">
        <v>158</v>
      </c>
      <c r="N8" s="46" t="s">
        <v>159</v>
      </c>
      <c r="O8" s="45" t="s">
        <v>158</v>
      </c>
      <c r="P8" s="46" t="s">
        <v>159</v>
      </c>
      <c r="Q8" s="45" t="s">
        <v>158</v>
      </c>
      <c r="R8" s="46" t="s">
        <v>159</v>
      </c>
      <c r="S8" s="45" t="s">
        <v>158</v>
      </c>
      <c r="T8" s="46" t="s">
        <v>159</v>
      </c>
      <c r="U8" s="45" t="s">
        <v>158</v>
      </c>
      <c r="V8" s="46" t="s">
        <v>159</v>
      </c>
      <c r="W8" s="45" t="s">
        <v>158</v>
      </c>
      <c r="X8" s="46" t="s">
        <v>159</v>
      </c>
      <c r="Y8" s="45" t="s">
        <v>158</v>
      </c>
      <c r="Z8" s="46" t="s">
        <v>159</v>
      </c>
      <c r="AA8" s="45" t="s">
        <v>158</v>
      </c>
      <c r="AB8" s="130" t="s">
        <v>159</v>
      </c>
      <c r="AC8" s="23"/>
    </row>
    <row r="9" spans="1:29" ht="22.5" customHeight="1">
      <c r="A9" s="146"/>
      <c r="B9" s="147"/>
      <c r="C9" s="73"/>
      <c r="D9" s="73" t="s">
        <v>27</v>
      </c>
      <c r="E9" s="73"/>
      <c r="F9" s="73" t="s">
        <v>27</v>
      </c>
      <c r="G9" s="73"/>
      <c r="H9" s="73" t="s">
        <v>27</v>
      </c>
      <c r="I9" s="73"/>
      <c r="J9" s="73" t="s">
        <v>27</v>
      </c>
      <c r="K9" s="73"/>
      <c r="L9" s="73" t="s">
        <v>27</v>
      </c>
      <c r="M9" s="73"/>
      <c r="N9" s="73" t="s">
        <v>27</v>
      </c>
      <c r="O9" s="73"/>
      <c r="P9" s="73" t="s">
        <v>27</v>
      </c>
      <c r="Q9" s="73"/>
      <c r="R9" s="73" t="s">
        <v>27</v>
      </c>
      <c r="S9" s="73"/>
      <c r="T9" s="73" t="s">
        <v>27</v>
      </c>
      <c r="U9" s="73"/>
      <c r="V9" s="73" t="s">
        <v>27</v>
      </c>
      <c r="W9" s="73"/>
      <c r="X9" s="73" t="s">
        <v>27</v>
      </c>
      <c r="Y9" s="73"/>
      <c r="Z9" s="73" t="s">
        <v>27</v>
      </c>
      <c r="AA9" s="73"/>
      <c r="AB9" s="73" t="s">
        <v>27</v>
      </c>
      <c r="AC9" s="66"/>
    </row>
    <row r="10" spans="1:28" ht="22.5" customHeight="1">
      <c r="A10" s="290" t="s">
        <v>21</v>
      </c>
      <c r="B10" s="291"/>
      <c r="C10" s="92">
        <f>SUM(C11,C15,C19,C23,C27)</f>
        <v>4094</v>
      </c>
      <c r="D10" s="92">
        <f>SUM(D11,D15,D19,D23,D27)</f>
        <v>22008</v>
      </c>
      <c r="E10" s="92">
        <f aca="true" t="shared" si="0" ref="E10:AB10">SUM(E11,E15,E19,E23,E27)</f>
        <v>12</v>
      </c>
      <c r="F10" s="92">
        <f>SUM(F11,F15,F19,F23,F27)</f>
        <v>67</v>
      </c>
      <c r="G10" s="92">
        <f t="shared" si="0"/>
        <v>4044</v>
      </c>
      <c r="H10" s="92">
        <f t="shared" si="0"/>
        <v>21411</v>
      </c>
      <c r="I10" s="151" t="s">
        <v>281</v>
      </c>
      <c r="J10" s="151" t="s">
        <v>281</v>
      </c>
      <c r="K10" s="92">
        <f t="shared" si="0"/>
        <v>373</v>
      </c>
      <c r="L10" s="92">
        <f t="shared" si="0"/>
        <v>2029</v>
      </c>
      <c r="M10" s="92">
        <f t="shared" si="0"/>
        <v>1778</v>
      </c>
      <c r="N10" s="92">
        <f t="shared" si="0"/>
        <v>10673</v>
      </c>
      <c r="O10" s="92">
        <f t="shared" si="0"/>
        <v>1058</v>
      </c>
      <c r="P10" s="92">
        <f t="shared" si="0"/>
        <v>3182</v>
      </c>
      <c r="Q10" s="92">
        <f t="shared" si="0"/>
        <v>25</v>
      </c>
      <c r="R10" s="92">
        <f t="shared" si="0"/>
        <v>369</v>
      </c>
      <c r="S10" s="92">
        <f t="shared" si="0"/>
        <v>15</v>
      </c>
      <c r="T10" s="92">
        <f t="shared" si="0"/>
        <v>28</v>
      </c>
      <c r="U10" s="92">
        <f t="shared" si="0"/>
        <v>62</v>
      </c>
      <c r="V10" s="92">
        <f t="shared" si="0"/>
        <v>549</v>
      </c>
      <c r="W10" s="92">
        <f t="shared" si="0"/>
        <v>12</v>
      </c>
      <c r="X10" s="92">
        <f t="shared" si="0"/>
        <v>93</v>
      </c>
      <c r="Y10" s="92">
        <f t="shared" si="0"/>
        <v>721</v>
      </c>
      <c r="Z10" s="92">
        <f t="shared" si="0"/>
        <v>4488</v>
      </c>
      <c r="AA10" s="92">
        <f t="shared" si="0"/>
        <v>38</v>
      </c>
      <c r="AB10" s="92">
        <f t="shared" si="0"/>
        <v>530</v>
      </c>
    </row>
    <row r="11" spans="1:28" ht="22.5" customHeight="1">
      <c r="A11" s="288" t="s">
        <v>47</v>
      </c>
      <c r="B11" s="289"/>
      <c r="C11" s="115">
        <f aca="true" t="shared" si="1" ref="C11:D13">SUM(E11,G11,AA11)</f>
        <v>893</v>
      </c>
      <c r="D11" s="115">
        <f t="shared" si="1"/>
        <v>6151</v>
      </c>
      <c r="E11" s="118">
        <v>4</v>
      </c>
      <c r="F11" s="118">
        <v>15</v>
      </c>
      <c r="G11" s="118">
        <f>SUM(G12:G13)</f>
        <v>876</v>
      </c>
      <c r="H11" s="118">
        <f>SUM(H12:H13)</f>
        <v>5910</v>
      </c>
      <c r="I11" s="118" t="s">
        <v>198</v>
      </c>
      <c r="J11" s="118" t="s">
        <v>198</v>
      </c>
      <c r="K11" s="118">
        <v>107</v>
      </c>
      <c r="L11" s="118">
        <v>756</v>
      </c>
      <c r="M11" s="118">
        <v>171</v>
      </c>
      <c r="N11" s="118">
        <v>2138</v>
      </c>
      <c r="O11" s="118">
        <v>341</v>
      </c>
      <c r="P11" s="118">
        <v>1203</v>
      </c>
      <c r="Q11" s="118">
        <v>6</v>
      </c>
      <c r="R11" s="118">
        <v>62</v>
      </c>
      <c r="S11" s="118">
        <v>2</v>
      </c>
      <c r="T11" s="118">
        <v>4</v>
      </c>
      <c r="U11" s="118">
        <v>20</v>
      </c>
      <c r="V11" s="118">
        <v>190</v>
      </c>
      <c r="W11" s="118">
        <v>3</v>
      </c>
      <c r="X11" s="118">
        <v>43</v>
      </c>
      <c r="Y11" s="118">
        <v>226</v>
      </c>
      <c r="Z11" s="118">
        <v>1514</v>
      </c>
      <c r="AA11" s="118">
        <v>13</v>
      </c>
      <c r="AB11" s="118">
        <v>226</v>
      </c>
    </row>
    <row r="12" spans="1:28" ht="22.5" customHeight="1">
      <c r="A12" s="66"/>
      <c r="B12" s="14" t="s">
        <v>66</v>
      </c>
      <c r="C12" s="115">
        <f t="shared" si="1"/>
        <v>826</v>
      </c>
      <c r="D12" s="115">
        <f t="shared" si="1"/>
        <v>5043</v>
      </c>
      <c r="E12" s="118">
        <v>4</v>
      </c>
      <c r="F12" s="118">
        <v>15</v>
      </c>
      <c r="G12" s="118">
        <f>SUM(I12,K12,M12,O12,Q12,S12,U12,W12,Y12)</f>
        <v>822</v>
      </c>
      <c r="H12" s="118">
        <f>SUM(J12,L12,N12,P12,R12,T12,V12,X12,Z12)</f>
        <v>5028</v>
      </c>
      <c r="I12" s="118" t="s">
        <v>198</v>
      </c>
      <c r="J12" s="118" t="s">
        <v>198</v>
      </c>
      <c r="K12" s="118">
        <v>107</v>
      </c>
      <c r="L12" s="118">
        <v>756</v>
      </c>
      <c r="M12" s="118">
        <v>171</v>
      </c>
      <c r="N12" s="118">
        <v>2138</v>
      </c>
      <c r="O12" s="118">
        <v>341</v>
      </c>
      <c r="P12" s="118">
        <v>1203</v>
      </c>
      <c r="Q12" s="118">
        <v>6</v>
      </c>
      <c r="R12" s="118">
        <v>62</v>
      </c>
      <c r="S12" s="118">
        <v>2</v>
      </c>
      <c r="T12" s="118">
        <v>4</v>
      </c>
      <c r="U12" s="118">
        <v>11</v>
      </c>
      <c r="V12" s="118">
        <v>92</v>
      </c>
      <c r="W12" s="118">
        <v>2</v>
      </c>
      <c r="X12" s="118">
        <v>31</v>
      </c>
      <c r="Y12" s="118">
        <v>182</v>
      </c>
      <c r="Z12" s="118">
        <v>742</v>
      </c>
      <c r="AA12" s="118" t="s">
        <v>198</v>
      </c>
      <c r="AB12" s="118" t="s">
        <v>198</v>
      </c>
    </row>
    <row r="13" spans="1:28" ht="22.5" customHeight="1">
      <c r="A13" s="66"/>
      <c r="B13" s="144" t="s">
        <v>282</v>
      </c>
      <c r="C13" s="115">
        <f t="shared" si="1"/>
        <v>67</v>
      </c>
      <c r="D13" s="115">
        <f t="shared" si="1"/>
        <v>1108</v>
      </c>
      <c r="E13" s="118" t="s">
        <v>198</v>
      </c>
      <c r="F13" s="118" t="s">
        <v>198</v>
      </c>
      <c r="G13" s="118">
        <f>SUM(I13,K13,M13,O13,Q13,S13,U13,W13,Y13)</f>
        <v>54</v>
      </c>
      <c r="H13" s="118">
        <f>SUM(J13,L13,N13,P13,R13,T13,V13,X13,Z13)</f>
        <v>882</v>
      </c>
      <c r="I13" s="118" t="s">
        <v>286</v>
      </c>
      <c r="J13" s="118" t="s">
        <v>198</v>
      </c>
      <c r="K13" s="118" t="s">
        <v>198</v>
      </c>
      <c r="L13" s="118" t="s">
        <v>198</v>
      </c>
      <c r="M13" s="118" t="s">
        <v>198</v>
      </c>
      <c r="N13" s="118" t="s">
        <v>198</v>
      </c>
      <c r="O13" s="118" t="s">
        <v>198</v>
      </c>
      <c r="P13" s="118" t="s">
        <v>198</v>
      </c>
      <c r="Q13" s="118" t="s">
        <v>198</v>
      </c>
      <c r="R13" s="118" t="s">
        <v>198</v>
      </c>
      <c r="S13" s="118" t="s">
        <v>198</v>
      </c>
      <c r="T13" s="118" t="s">
        <v>198</v>
      </c>
      <c r="U13" s="118">
        <v>9</v>
      </c>
      <c r="V13" s="118">
        <v>98</v>
      </c>
      <c r="W13" s="118">
        <v>1</v>
      </c>
      <c r="X13" s="118">
        <v>12</v>
      </c>
      <c r="Y13" s="118">
        <v>44</v>
      </c>
      <c r="Z13" s="118">
        <v>772</v>
      </c>
      <c r="AA13" s="118">
        <v>13</v>
      </c>
      <c r="AB13" s="118">
        <v>226</v>
      </c>
    </row>
    <row r="14" spans="1:28" ht="22.5" customHeight="1">
      <c r="A14" s="66"/>
      <c r="B14" s="14"/>
      <c r="C14" s="119"/>
      <c r="D14" s="119"/>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22.5" customHeight="1">
      <c r="A15" s="288" t="s">
        <v>48</v>
      </c>
      <c r="B15" s="289"/>
      <c r="C15" s="115">
        <f aca="true" t="shared" si="2" ref="C15:D17">SUM(E15,G15,AA15)</f>
        <v>694</v>
      </c>
      <c r="D15" s="115">
        <f t="shared" si="2"/>
        <v>3330</v>
      </c>
      <c r="E15" s="118">
        <v>2</v>
      </c>
      <c r="F15" s="118">
        <v>2</v>
      </c>
      <c r="G15" s="118">
        <f>SUM(G16:G17)</f>
        <v>686</v>
      </c>
      <c r="H15" s="118">
        <f>SUM(H16:H17)</f>
        <v>3259</v>
      </c>
      <c r="I15" s="118" t="s">
        <v>198</v>
      </c>
      <c r="J15" s="118" t="s">
        <v>287</v>
      </c>
      <c r="K15" s="118">
        <v>49</v>
      </c>
      <c r="L15" s="118">
        <v>230</v>
      </c>
      <c r="M15" s="118">
        <v>339</v>
      </c>
      <c r="N15" s="118">
        <v>1808</v>
      </c>
      <c r="O15" s="118">
        <v>174</v>
      </c>
      <c r="P15" s="118">
        <v>494</v>
      </c>
      <c r="Q15" s="118">
        <v>5</v>
      </c>
      <c r="R15" s="118">
        <v>62</v>
      </c>
      <c r="S15" s="118">
        <v>1</v>
      </c>
      <c r="T15" s="118">
        <v>1</v>
      </c>
      <c r="U15" s="118">
        <v>8</v>
      </c>
      <c r="V15" s="118">
        <v>60</v>
      </c>
      <c r="W15" s="118">
        <v>3</v>
      </c>
      <c r="X15" s="118">
        <v>13</v>
      </c>
      <c r="Y15" s="118">
        <v>107</v>
      </c>
      <c r="Z15" s="118">
        <v>591</v>
      </c>
      <c r="AA15" s="118">
        <v>6</v>
      </c>
      <c r="AB15" s="118">
        <v>69</v>
      </c>
    </row>
    <row r="16" spans="1:28" ht="22.5" customHeight="1">
      <c r="A16" s="66"/>
      <c r="B16" s="14" t="s">
        <v>66</v>
      </c>
      <c r="C16" s="115">
        <f t="shared" si="2"/>
        <v>669</v>
      </c>
      <c r="D16" s="115">
        <f t="shared" si="2"/>
        <v>2953</v>
      </c>
      <c r="E16" s="118">
        <v>1</v>
      </c>
      <c r="F16" s="118">
        <v>1</v>
      </c>
      <c r="G16" s="118">
        <f>SUM(I16,K16,M16,O16,Q16,S16,U16,W16,Y16)</f>
        <v>668</v>
      </c>
      <c r="H16" s="118">
        <f>SUM(J16,L16,N16,P16,R16,T16,V16,X16,Z16)</f>
        <v>2952</v>
      </c>
      <c r="I16" s="118" t="s">
        <v>287</v>
      </c>
      <c r="J16" s="118" t="s">
        <v>198</v>
      </c>
      <c r="K16" s="118">
        <v>49</v>
      </c>
      <c r="L16" s="118">
        <v>230</v>
      </c>
      <c r="M16" s="118">
        <v>339</v>
      </c>
      <c r="N16" s="118">
        <v>1808</v>
      </c>
      <c r="O16" s="118">
        <v>173</v>
      </c>
      <c r="P16" s="118">
        <v>486</v>
      </c>
      <c r="Q16" s="118">
        <v>5</v>
      </c>
      <c r="R16" s="118">
        <v>62</v>
      </c>
      <c r="S16" s="118">
        <v>1</v>
      </c>
      <c r="T16" s="118">
        <v>1</v>
      </c>
      <c r="U16" s="118">
        <v>4</v>
      </c>
      <c r="V16" s="118">
        <v>23</v>
      </c>
      <c r="W16" s="118">
        <v>2</v>
      </c>
      <c r="X16" s="118">
        <v>7</v>
      </c>
      <c r="Y16" s="118">
        <v>95</v>
      </c>
      <c r="Z16" s="118">
        <v>335</v>
      </c>
      <c r="AA16" s="118" t="s">
        <v>288</v>
      </c>
      <c r="AB16" s="118" t="s">
        <v>198</v>
      </c>
    </row>
    <row r="17" spans="1:28" ht="22.5" customHeight="1">
      <c r="A17" s="66"/>
      <c r="B17" s="144" t="s">
        <v>282</v>
      </c>
      <c r="C17" s="115">
        <f t="shared" si="2"/>
        <v>25</v>
      </c>
      <c r="D17" s="115">
        <f t="shared" si="2"/>
        <v>377</v>
      </c>
      <c r="E17" s="118">
        <v>1</v>
      </c>
      <c r="F17" s="118">
        <v>1</v>
      </c>
      <c r="G17" s="118">
        <f>SUM(I17,K17,M17,O17,Q17,S17,U17,W17,Y17)</f>
        <v>18</v>
      </c>
      <c r="H17" s="118">
        <f>SUM(J17,L17,N17,P17,R17,T17,V17,X17,Z17)</f>
        <v>307</v>
      </c>
      <c r="I17" s="118" t="s">
        <v>287</v>
      </c>
      <c r="J17" s="118" t="s">
        <v>287</v>
      </c>
      <c r="K17" s="118" t="s">
        <v>198</v>
      </c>
      <c r="L17" s="118" t="s">
        <v>198</v>
      </c>
      <c r="M17" s="118" t="s">
        <v>198</v>
      </c>
      <c r="N17" s="118" t="s">
        <v>198</v>
      </c>
      <c r="O17" s="118">
        <v>1</v>
      </c>
      <c r="P17" s="118">
        <v>8</v>
      </c>
      <c r="Q17" s="118" t="s">
        <v>198</v>
      </c>
      <c r="R17" s="118" t="s">
        <v>198</v>
      </c>
      <c r="S17" s="118" t="s">
        <v>198</v>
      </c>
      <c r="T17" s="118" t="s">
        <v>198</v>
      </c>
      <c r="U17" s="118">
        <v>4</v>
      </c>
      <c r="V17" s="118">
        <v>37</v>
      </c>
      <c r="W17" s="118">
        <v>1</v>
      </c>
      <c r="X17" s="118">
        <v>6</v>
      </c>
      <c r="Y17" s="118">
        <v>12</v>
      </c>
      <c r="Z17" s="118">
        <v>256</v>
      </c>
      <c r="AA17" s="118">
        <v>6</v>
      </c>
      <c r="AB17" s="118">
        <v>69</v>
      </c>
    </row>
    <row r="18" spans="1:28" ht="22.5" customHeight="1">
      <c r="A18" s="66"/>
      <c r="B18" s="14"/>
      <c r="C18" s="119"/>
      <c r="D18" s="119"/>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28" ht="22.5" customHeight="1">
      <c r="A19" s="288" t="s">
        <v>49</v>
      </c>
      <c r="B19" s="289"/>
      <c r="C19" s="115">
        <f aca="true" t="shared" si="3" ref="C19:D21">SUM(E19,G19,AA19)</f>
        <v>934</v>
      </c>
      <c r="D19" s="115">
        <f t="shared" si="3"/>
        <v>4636</v>
      </c>
      <c r="E19" s="118">
        <v>4</v>
      </c>
      <c r="F19" s="118">
        <v>48</v>
      </c>
      <c r="G19" s="118">
        <f>SUM(G20:G21)</f>
        <v>923</v>
      </c>
      <c r="H19" s="118">
        <f>SUM(H20:H21)</f>
        <v>4522</v>
      </c>
      <c r="I19" s="118" t="s">
        <v>198</v>
      </c>
      <c r="J19" s="118" t="s">
        <v>198</v>
      </c>
      <c r="K19" s="118">
        <v>64</v>
      </c>
      <c r="L19" s="118">
        <v>406</v>
      </c>
      <c r="M19" s="118">
        <v>593</v>
      </c>
      <c r="N19" s="118">
        <v>3149</v>
      </c>
      <c r="O19" s="118">
        <v>165</v>
      </c>
      <c r="P19" s="118">
        <v>435</v>
      </c>
      <c r="Q19" s="118">
        <v>2</v>
      </c>
      <c r="R19" s="118">
        <v>22</v>
      </c>
      <c r="S19" s="118" t="s">
        <v>198</v>
      </c>
      <c r="T19" s="118" t="s">
        <v>198</v>
      </c>
      <c r="U19" s="118">
        <v>9</v>
      </c>
      <c r="V19" s="118">
        <v>108</v>
      </c>
      <c r="W19" s="118" t="s">
        <v>198</v>
      </c>
      <c r="X19" s="118" t="s">
        <v>198</v>
      </c>
      <c r="Y19" s="118">
        <v>90</v>
      </c>
      <c r="Z19" s="118">
        <v>402</v>
      </c>
      <c r="AA19" s="118">
        <v>7</v>
      </c>
      <c r="AB19" s="118">
        <v>66</v>
      </c>
    </row>
    <row r="20" spans="1:28" ht="22.5" customHeight="1">
      <c r="A20" s="66"/>
      <c r="B20" s="14" t="s">
        <v>66</v>
      </c>
      <c r="C20" s="115">
        <f t="shared" si="3"/>
        <v>915</v>
      </c>
      <c r="D20" s="115">
        <f t="shared" si="3"/>
        <v>4424</v>
      </c>
      <c r="E20" s="118">
        <v>4</v>
      </c>
      <c r="F20" s="118">
        <v>48</v>
      </c>
      <c r="G20" s="118">
        <f>SUM(I20,K20,M20,O20,Q20,S20,U20,W20,Y20)</f>
        <v>911</v>
      </c>
      <c r="H20" s="118">
        <f>SUM(J20,L20,N20,P20,R20,T20,V20,X20,Z20)</f>
        <v>4376</v>
      </c>
      <c r="I20" s="118" t="s">
        <v>198</v>
      </c>
      <c r="J20" s="118" t="s">
        <v>198</v>
      </c>
      <c r="K20" s="118">
        <v>64</v>
      </c>
      <c r="L20" s="118">
        <v>406</v>
      </c>
      <c r="M20" s="118">
        <v>593</v>
      </c>
      <c r="N20" s="118">
        <v>3149</v>
      </c>
      <c r="O20" s="118">
        <v>165</v>
      </c>
      <c r="P20" s="118">
        <v>435</v>
      </c>
      <c r="Q20" s="118">
        <v>2</v>
      </c>
      <c r="R20" s="118">
        <v>22</v>
      </c>
      <c r="S20" s="118" t="s">
        <v>198</v>
      </c>
      <c r="T20" s="118" t="s">
        <v>198</v>
      </c>
      <c r="U20" s="118">
        <v>7</v>
      </c>
      <c r="V20" s="118">
        <v>101</v>
      </c>
      <c r="W20" s="118" t="s">
        <v>198</v>
      </c>
      <c r="X20" s="118" t="s">
        <v>198</v>
      </c>
      <c r="Y20" s="118">
        <v>80</v>
      </c>
      <c r="Z20" s="118">
        <v>263</v>
      </c>
      <c r="AA20" s="118" t="s">
        <v>198</v>
      </c>
      <c r="AB20" s="118" t="s">
        <v>198</v>
      </c>
    </row>
    <row r="21" spans="1:28" ht="22.5" customHeight="1">
      <c r="A21" s="66"/>
      <c r="B21" s="144" t="s">
        <v>282</v>
      </c>
      <c r="C21" s="115">
        <f t="shared" si="3"/>
        <v>19</v>
      </c>
      <c r="D21" s="115">
        <f t="shared" si="3"/>
        <v>212</v>
      </c>
      <c r="E21" s="118" t="s">
        <v>198</v>
      </c>
      <c r="F21" s="118" t="s">
        <v>198</v>
      </c>
      <c r="G21" s="118">
        <f>SUM(I21,K21,M21,O21,Q21,S21,U21,W21,Y21)</f>
        <v>12</v>
      </c>
      <c r="H21" s="118">
        <f>SUM(J21,L21,N21,P21,R21,T21,V21,X21,Z21)</f>
        <v>146</v>
      </c>
      <c r="I21" s="118" t="s">
        <v>198</v>
      </c>
      <c r="J21" s="118" t="s">
        <v>198</v>
      </c>
      <c r="K21" s="118" t="s">
        <v>198</v>
      </c>
      <c r="L21" s="118" t="s">
        <v>198</v>
      </c>
      <c r="M21" s="118" t="s">
        <v>198</v>
      </c>
      <c r="N21" s="118" t="s">
        <v>198</v>
      </c>
      <c r="O21" s="118" t="s">
        <v>198</v>
      </c>
      <c r="P21" s="118" t="s">
        <v>198</v>
      </c>
      <c r="Q21" s="118" t="s">
        <v>198</v>
      </c>
      <c r="R21" s="118" t="s">
        <v>198</v>
      </c>
      <c r="S21" s="118" t="s">
        <v>198</v>
      </c>
      <c r="T21" s="118" t="s">
        <v>198</v>
      </c>
      <c r="U21" s="118">
        <v>2</v>
      </c>
      <c r="V21" s="118">
        <v>7</v>
      </c>
      <c r="W21" s="118" t="s">
        <v>198</v>
      </c>
      <c r="X21" s="118" t="s">
        <v>198</v>
      </c>
      <c r="Y21" s="118">
        <v>10</v>
      </c>
      <c r="Z21" s="118">
        <v>139</v>
      </c>
      <c r="AA21" s="118">
        <v>7</v>
      </c>
      <c r="AB21" s="118">
        <v>66</v>
      </c>
    </row>
    <row r="22" spans="1:28" ht="22.5" customHeight="1">
      <c r="A22" s="66"/>
      <c r="B22" s="144"/>
      <c r="C22" s="119"/>
      <c r="D22" s="119"/>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28" ht="22.5" customHeight="1">
      <c r="A23" s="288" t="s">
        <v>50</v>
      </c>
      <c r="B23" s="289"/>
      <c r="C23" s="115">
        <f aca="true" t="shared" si="4" ref="C23:D25">SUM(E23,G23,AA23)</f>
        <v>676</v>
      </c>
      <c r="D23" s="115">
        <f t="shared" si="4"/>
        <v>3933</v>
      </c>
      <c r="E23" s="118" t="s">
        <v>198</v>
      </c>
      <c r="F23" s="118" t="s">
        <v>198</v>
      </c>
      <c r="G23" s="118">
        <f>SUM(G24:G25)</f>
        <v>670</v>
      </c>
      <c r="H23" s="118">
        <f>SUM(H24:H25)</f>
        <v>3864</v>
      </c>
      <c r="I23" s="118" t="s">
        <v>198</v>
      </c>
      <c r="J23" s="118" t="s">
        <v>198</v>
      </c>
      <c r="K23" s="118">
        <v>27</v>
      </c>
      <c r="L23" s="118">
        <v>182</v>
      </c>
      <c r="M23" s="118">
        <v>346</v>
      </c>
      <c r="N23" s="118">
        <v>2405</v>
      </c>
      <c r="O23" s="118">
        <v>171</v>
      </c>
      <c r="P23" s="118">
        <v>515</v>
      </c>
      <c r="Q23" s="118">
        <v>8</v>
      </c>
      <c r="R23" s="118">
        <v>168</v>
      </c>
      <c r="S23" s="118">
        <v>1</v>
      </c>
      <c r="T23" s="118">
        <v>9</v>
      </c>
      <c r="U23" s="118">
        <v>5</v>
      </c>
      <c r="V23" s="118">
        <v>94</v>
      </c>
      <c r="W23" s="118">
        <v>2</v>
      </c>
      <c r="X23" s="118">
        <v>8</v>
      </c>
      <c r="Y23" s="118">
        <v>110</v>
      </c>
      <c r="Z23" s="118">
        <v>483</v>
      </c>
      <c r="AA23" s="118">
        <v>6</v>
      </c>
      <c r="AB23" s="118">
        <v>69</v>
      </c>
    </row>
    <row r="24" spans="1:28" ht="22.5" customHeight="1">
      <c r="A24" s="66"/>
      <c r="B24" s="14" t="s">
        <v>66</v>
      </c>
      <c r="C24" s="115">
        <f t="shared" si="4"/>
        <v>650</v>
      </c>
      <c r="D24" s="115">
        <f t="shared" si="4"/>
        <v>3572</v>
      </c>
      <c r="E24" s="118" t="s">
        <v>198</v>
      </c>
      <c r="F24" s="118" t="s">
        <v>198</v>
      </c>
      <c r="G24" s="118">
        <f>SUM(I24,K24,M24,O24,Q24,S24,U24,W24,Y24)</f>
        <v>650</v>
      </c>
      <c r="H24" s="118">
        <f>SUM(J24,L24,N24,P24,R24,T24,V24,X24,Z24)</f>
        <v>3572</v>
      </c>
      <c r="I24" s="118" t="s">
        <v>198</v>
      </c>
      <c r="J24" s="118" t="s">
        <v>198</v>
      </c>
      <c r="K24" s="118">
        <v>27</v>
      </c>
      <c r="L24" s="118">
        <v>182</v>
      </c>
      <c r="M24" s="118">
        <v>346</v>
      </c>
      <c r="N24" s="118">
        <v>2405</v>
      </c>
      <c r="O24" s="118">
        <v>170</v>
      </c>
      <c r="P24" s="118">
        <v>508</v>
      </c>
      <c r="Q24" s="118">
        <v>8</v>
      </c>
      <c r="R24" s="118">
        <v>168</v>
      </c>
      <c r="S24" s="118">
        <v>1</v>
      </c>
      <c r="T24" s="118">
        <v>9</v>
      </c>
      <c r="U24" s="118">
        <v>3</v>
      </c>
      <c r="V24" s="118">
        <v>18</v>
      </c>
      <c r="W24" s="118">
        <v>1</v>
      </c>
      <c r="X24" s="118">
        <v>2</v>
      </c>
      <c r="Y24" s="118">
        <v>94</v>
      </c>
      <c r="Z24" s="118">
        <v>280</v>
      </c>
      <c r="AA24" s="118" t="s">
        <v>198</v>
      </c>
      <c r="AB24" s="118" t="s">
        <v>198</v>
      </c>
    </row>
    <row r="25" spans="1:28" ht="22.5" customHeight="1">
      <c r="A25" s="66"/>
      <c r="B25" s="144" t="s">
        <v>282</v>
      </c>
      <c r="C25" s="115">
        <f t="shared" si="4"/>
        <v>26</v>
      </c>
      <c r="D25" s="115">
        <f t="shared" si="4"/>
        <v>361</v>
      </c>
      <c r="E25" s="118" t="s">
        <v>198</v>
      </c>
      <c r="F25" s="118" t="s">
        <v>198</v>
      </c>
      <c r="G25" s="118">
        <f>SUM(I25,K25,M25,O25,Q25,S25,U25,W25,Y25)</f>
        <v>20</v>
      </c>
      <c r="H25" s="118">
        <f>SUM(J25,L25,N25,P25,R25,T25,V25,X25,Z25)</f>
        <v>292</v>
      </c>
      <c r="I25" s="118" t="s">
        <v>198</v>
      </c>
      <c r="J25" s="118" t="s">
        <v>198</v>
      </c>
      <c r="K25" s="118" t="s">
        <v>198</v>
      </c>
      <c r="L25" s="118" t="s">
        <v>198</v>
      </c>
      <c r="M25" s="118" t="s">
        <v>198</v>
      </c>
      <c r="N25" s="118" t="s">
        <v>198</v>
      </c>
      <c r="O25" s="118">
        <v>1</v>
      </c>
      <c r="P25" s="118">
        <v>7</v>
      </c>
      <c r="Q25" s="118" t="s">
        <v>198</v>
      </c>
      <c r="R25" s="118" t="s">
        <v>198</v>
      </c>
      <c r="S25" s="118" t="s">
        <v>198</v>
      </c>
      <c r="T25" s="118" t="s">
        <v>198</v>
      </c>
      <c r="U25" s="118">
        <v>2</v>
      </c>
      <c r="V25" s="118">
        <v>76</v>
      </c>
      <c r="W25" s="118">
        <v>1</v>
      </c>
      <c r="X25" s="118">
        <v>6</v>
      </c>
      <c r="Y25" s="118">
        <v>16</v>
      </c>
      <c r="Z25" s="118">
        <v>203</v>
      </c>
      <c r="AA25" s="118">
        <v>6</v>
      </c>
      <c r="AB25" s="118">
        <v>69</v>
      </c>
    </row>
    <row r="26" spans="1:28" ht="22.5" customHeight="1">
      <c r="A26" s="66"/>
      <c r="B26" s="14"/>
      <c r="C26" s="119"/>
      <c r="D26" s="119"/>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28" ht="22.5" customHeight="1">
      <c r="A27" s="288" t="s">
        <v>51</v>
      </c>
      <c r="B27" s="289"/>
      <c r="C27" s="115">
        <f aca="true" t="shared" si="5" ref="C27:D29">SUM(E27,G27,AA27)</f>
        <v>897</v>
      </c>
      <c r="D27" s="115">
        <f t="shared" si="5"/>
        <v>3958</v>
      </c>
      <c r="E27" s="118">
        <v>2</v>
      </c>
      <c r="F27" s="118">
        <v>2</v>
      </c>
      <c r="G27" s="118">
        <f>SUM(G28:G29)</f>
        <v>889</v>
      </c>
      <c r="H27" s="118">
        <f>SUM(H28:H29)</f>
        <v>3856</v>
      </c>
      <c r="I27" s="118" t="s">
        <v>198</v>
      </c>
      <c r="J27" s="118" t="s">
        <v>198</v>
      </c>
      <c r="K27" s="118">
        <v>126</v>
      </c>
      <c r="L27" s="118">
        <v>455</v>
      </c>
      <c r="M27" s="118">
        <v>329</v>
      </c>
      <c r="N27" s="118">
        <v>1173</v>
      </c>
      <c r="O27" s="118">
        <v>207</v>
      </c>
      <c r="P27" s="118">
        <v>535</v>
      </c>
      <c r="Q27" s="118">
        <v>4</v>
      </c>
      <c r="R27" s="118">
        <v>55</v>
      </c>
      <c r="S27" s="118">
        <v>11</v>
      </c>
      <c r="T27" s="118">
        <v>14</v>
      </c>
      <c r="U27" s="118">
        <v>20</v>
      </c>
      <c r="V27" s="118">
        <v>97</v>
      </c>
      <c r="W27" s="118">
        <v>4</v>
      </c>
      <c r="X27" s="118">
        <v>29</v>
      </c>
      <c r="Y27" s="118">
        <v>188</v>
      </c>
      <c r="Z27" s="118">
        <v>1498</v>
      </c>
      <c r="AA27" s="118">
        <v>6</v>
      </c>
      <c r="AB27" s="118">
        <v>100</v>
      </c>
    </row>
    <row r="28" spans="1:28" ht="22.5" customHeight="1">
      <c r="A28" s="66"/>
      <c r="B28" s="14" t="s">
        <v>66</v>
      </c>
      <c r="C28" s="115">
        <f t="shared" si="5"/>
        <v>856</v>
      </c>
      <c r="D28" s="115">
        <f t="shared" si="5"/>
        <v>3605</v>
      </c>
      <c r="E28" s="118">
        <v>2</v>
      </c>
      <c r="F28" s="118">
        <v>2</v>
      </c>
      <c r="G28" s="118">
        <f>SUM(I28,K28,M28,O28,Q28,S28,U28,W28,Y28)</f>
        <v>854</v>
      </c>
      <c r="H28" s="118">
        <f>SUM(J28,L28,N28,P28,R28,T28,V28,X28,Z28)</f>
        <v>3603</v>
      </c>
      <c r="I28" s="118" t="s">
        <v>198</v>
      </c>
      <c r="J28" s="118" t="s">
        <v>198</v>
      </c>
      <c r="K28" s="118">
        <v>126</v>
      </c>
      <c r="L28" s="118">
        <v>455</v>
      </c>
      <c r="M28" s="118">
        <v>329</v>
      </c>
      <c r="N28" s="118">
        <v>1173</v>
      </c>
      <c r="O28" s="118">
        <v>206</v>
      </c>
      <c r="P28" s="118">
        <v>525</v>
      </c>
      <c r="Q28" s="118">
        <v>4</v>
      </c>
      <c r="R28" s="118">
        <v>55</v>
      </c>
      <c r="S28" s="118">
        <v>11</v>
      </c>
      <c r="T28" s="118">
        <v>14</v>
      </c>
      <c r="U28" s="118">
        <v>18</v>
      </c>
      <c r="V28" s="118">
        <v>89</v>
      </c>
      <c r="W28" s="118">
        <v>2</v>
      </c>
      <c r="X28" s="118">
        <v>17</v>
      </c>
      <c r="Y28" s="118">
        <v>158</v>
      </c>
      <c r="Z28" s="118">
        <v>1275</v>
      </c>
      <c r="AA28" s="118" t="s">
        <v>198</v>
      </c>
      <c r="AB28" s="118" t="s">
        <v>198</v>
      </c>
    </row>
    <row r="29" spans="1:28" ht="22.5" customHeight="1">
      <c r="A29" s="66"/>
      <c r="B29" s="144" t="s">
        <v>282</v>
      </c>
      <c r="C29" s="115">
        <f t="shared" si="5"/>
        <v>41</v>
      </c>
      <c r="D29" s="115">
        <f t="shared" si="5"/>
        <v>353</v>
      </c>
      <c r="E29" s="118" t="s">
        <v>198</v>
      </c>
      <c r="F29" s="118" t="s">
        <v>198</v>
      </c>
      <c r="G29" s="118">
        <f>SUM(I29,K29,M29,O29,Q29,S29,U29,W29,Y29)</f>
        <v>35</v>
      </c>
      <c r="H29" s="118">
        <f>SUM(J29,L29,N29,P29,R29,T29,V29,X29,Z29)</f>
        <v>253</v>
      </c>
      <c r="I29" s="118" t="s">
        <v>198</v>
      </c>
      <c r="J29" s="118" t="s">
        <v>198</v>
      </c>
      <c r="K29" s="118" t="s">
        <v>198</v>
      </c>
      <c r="L29" s="118" t="s">
        <v>198</v>
      </c>
      <c r="M29" s="118" t="s">
        <v>198</v>
      </c>
      <c r="N29" s="118" t="s">
        <v>198</v>
      </c>
      <c r="O29" s="118">
        <v>1</v>
      </c>
      <c r="P29" s="118">
        <v>10</v>
      </c>
      <c r="Q29" s="118" t="s">
        <v>198</v>
      </c>
      <c r="R29" s="118" t="s">
        <v>198</v>
      </c>
      <c r="S29" s="118" t="s">
        <v>198</v>
      </c>
      <c r="T29" s="118" t="s">
        <v>198</v>
      </c>
      <c r="U29" s="118">
        <v>2</v>
      </c>
      <c r="V29" s="118">
        <v>8</v>
      </c>
      <c r="W29" s="118">
        <v>2</v>
      </c>
      <c r="X29" s="118">
        <v>12</v>
      </c>
      <c r="Y29" s="118">
        <v>30</v>
      </c>
      <c r="Z29" s="118">
        <v>223</v>
      </c>
      <c r="AA29" s="118">
        <v>6</v>
      </c>
      <c r="AB29" s="118">
        <v>100</v>
      </c>
    </row>
    <row r="30" spans="1:28" ht="22.5" customHeight="1">
      <c r="A30" s="66"/>
      <c r="B30" s="14"/>
      <c r="C30" s="73"/>
      <c r="D30" s="52"/>
      <c r="E30" s="53"/>
      <c r="F30" s="53"/>
      <c r="G30" s="53"/>
      <c r="H30" s="53"/>
      <c r="I30" s="53"/>
      <c r="J30" s="53"/>
      <c r="K30" s="53"/>
      <c r="L30" s="53"/>
      <c r="M30" s="53"/>
      <c r="N30" s="53"/>
      <c r="O30" s="53"/>
      <c r="P30" s="53"/>
      <c r="Q30" s="53"/>
      <c r="R30" s="53"/>
      <c r="S30" s="53"/>
      <c r="T30" s="53"/>
      <c r="U30" s="53"/>
      <c r="V30" s="53"/>
      <c r="W30" s="53"/>
      <c r="X30" s="53"/>
      <c r="Y30" s="53"/>
      <c r="Z30" s="53"/>
      <c r="AA30" s="53"/>
      <c r="AB30" s="53"/>
    </row>
    <row r="31" spans="1:28" ht="22.5" customHeight="1">
      <c r="A31" s="290" t="s">
        <v>22</v>
      </c>
      <c r="B31" s="291"/>
      <c r="C31" s="92">
        <f>SUM(C32,C36,C40,C44)</f>
        <v>2984</v>
      </c>
      <c r="D31" s="92">
        <f>SUM(D32,D36,D40,D44)</f>
        <v>14465</v>
      </c>
      <c r="E31" s="92">
        <f aca="true" t="shared" si="6" ref="E31:AB31">SUM(E32,E36,E40,E44)</f>
        <v>34</v>
      </c>
      <c r="F31" s="92">
        <f t="shared" si="6"/>
        <v>443</v>
      </c>
      <c r="G31" s="92">
        <f t="shared" si="6"/>
        <v>2907</v>
      </c>
      <c r="H31" s="92">
        <f t="shared" si="6"/>
        <v>13629</v>
      </c>
      <c r="I31" s="92">
        <f t="shared" si="6"/>
        <v>3</v>
      </c>
      <c r="J31" s="92">
        <f t="shared" si="6"/>
        <v>30</v>
      </c>
      <c r="K31" s="92">
        <f t="shared" si="6"/>
        <v>411</v>
      </c>
      <c r="L31" s="92">
        <f t="shared" si="6"/>
        <v>1592</v>
      </c>
      <c r="M31" s="92">
        <f t="shared" si="6"/>
        <v>755</v>
      </c>
      <c r="N31" s="92">
        <f t="shared" si="6"/>
        <v>5799</v>
      </c>
      <c r="O31" s="92">
        <f t="shared" si="6"/>
        <v>1019</v>
      </c>
      <c r="P31" s="92">
        <f t="shared" si="6"/>
        <v>2593</v>
      </c>
      <c r="Q31" s="92">
        <f t="shared" si="6"/>
        <v>14</v>
      </c>
      <c r="R31" s="92">
        <f t="shared" si="6"/>
        <v>170</v>
      </c>
      <c r="S31" s="92">
        <f t="shared" si="6"/>
        <v>4</v>
      </c>
      <c r="T31" s="92">
        <f t="shared" si="6"/>
        <v>10</v>
      </c>
      <c r="U31" s="92">
        <f t="shared" si="6"/>
        <v>64</v>
      </c>
      <c r="V31" s="92">
        <f t="shared" si="6"/>
        <v>448</v>
      </c>
      <c r="W31" s="92">
        <f t="shared" si="6"/>
        <v>16</v>
      </c>
      <c r="X31" s="92">
        <f t="shared" si="6"/>
        <v>89</v>
      </c>
      <c r="Y31" s="92">
        <f t="shared" si="6"/>
        <v>621</v>
      </c>
      <c r="Z31" s="92">
        <f t="shared" si="6"/>
        <v>2898</v>
      </c>
      <c r="AA31" s="92">
        <f t="shared" si="6"/>
        <v>43</v>
      </c>
      <c r="AB31" s="92">
        <f t="shared" si="6"/>
        <v>393</v>
      </c>
    </row>
    <row r="32" spans="1:28" ht="22.5" customHeight="1">
      <c r="A32" s="288" t="s">
        <v>52</v>
      </c>
      <c r="B32" s="289"/>
      <c r="C32" s="115">
        <f aca="true" t="shared" si="7" ref="C32:D34">SUM(E32,G32,AA32)</f>
        <v>832</v>
      </c>
      <c r="D32" s="115">
        <f t="shared" si="7"/>
        <v>3817</v>
      </c>
      <c r="E32" s="118">
        <v>10</v>
      </c>
      <c r="F32" s="118">
        <v>151</v>
      </c>
      <c r="G32" s="118">
        <f>SUM(G33:G34)</f>
        <v>805</v>
      </c>
      <c r="H32" s="118">
        <f>SUM(H33:H34)</f>
        <v>3547</v>
      </c>
      <c r="I32" s="118" t="s">
        <v>198</v>
      </c>
      <c r="J32" s="118" t="s">
        <v>198</v>
      </c>
      <c r="K32" s="118">
        <v>125</v>
      </c>
      <c r="L32" s="118">
        <v>488</v>
      </c>
      <c r="M32" s="118">
        <v>82</v>
      </c>
      <c r="N32" s="118">
        <v>999</v>
      </c>
      <c r="O32" s="118">
        <v>316</v>
      </c>
      <c r="P32" s="118">
        <v>828</v>
      </c>
      <c r="Q32" s="118">
        <v>4</v>
      </c>
      <c r="R32" s="118">
        <v>36</v>
      </c>
      <c r="S32" s="118">
        <v>3</v>
      </c>
      <c r="T32" s="118">
        <v>3</v>
      </c>
      <c r="U32" s="118">
        <v>28</v>
      </c>
      <c r="V32" s="118">
        <v>231</v>
      </c>
      <c r="W32" s="118">
        <v>9</v>
      </c>
      <c r="X32" s="118">
        <v>34</v>
      </c>
      <c r="Y32" s="118">
        <v>238</v>
      </c>
      <c r="Z32" s="118">
        <v>928</v>
      </c>
      <c r="AA32" s="118">
        <v>17</v>
      </c>
      <c r="AB32" s="118">
        <v>119</v>
      </c>
    </row>
    <row r="33" spans="1:28" ht="22.5" customHeight="1">
      <c r="A33" s="66"/>
      <c r="B33" s="14" t="s">
        <v>66</v>
      </c>
      <c r="C33" s="115">
        <f t="shared" si="7"/>
        <v>774</v>
      </c>
      <c r="D33" s="115">
        <f>SUM(F33,H33,AB33)</f>
        <v>3250</v>
      </c>
      <c r="E33" s="118">
        <v>10</v>
      </c>
      <c r="F33" s="118">
        <v>151</v>
      </c>
      <c r="G33" s="118">
        <f>SUM(I33,K33,M33,O33,Q33,S33,U33,W33,Y33)</f>
        <v>764</v>
      </c>
      <c r="H33" s="118">
        <f>SUM(J33,L33,N33,P33,R33,T33,V33,X33,Z33)</f>
        <v>3099</v>
      </c>
      <c r="I33" s="118" t="s">
        <v>198</v>
      </c>
      <c r="J33" s="118" t="s">
        <v>198</v>
      </c>
      <c r="K33" s="118">
        <v>125</v>
      </c>
      <c r="L33" s="118">
        <v>488</v>
      </c>
      <c r="M33" s="118">
        <v>82</v>
      </c>
      <c r="N33" s="118">
        <v>999</v>
      </c>
      <c r="O33" s="118">
        <v>315</v>
      </c>
      <c r="P33" s="118">
        <v>815</v>
      </c>
      <c r="Q33" s="118">
        <v>4</v>
      </c>
      <c r="R33" s="118">
        <v>36</v>
      </c>
      <c r="S33" s="118">
        <v>3</v>
      </c>
      <c r="T33" s="118">
        <v>3</v>
      </c>
      <c r="U33" s="118">
        <v>19</v>
      </c>
      <c r="V33" s="118">
        <v>141</v>
      </c>
      <c r="W33" s="118">
        <v>8</v>
      </c>
      <c r="X33" s="118">
        <v>13</v>
      </c>
      <c r="Y33" s="118">
        <v>208</v>
      </c>
      <c r="Z33" s="118">
        <v>604</v>
      </c>
      <c r="AA33" s="118" t="s">
        <v>198</v>
      </c>
      <c r="AB33" s="118" t="s">
        <v>198</v>
      </c>
    </row>
    <row r="34" spans="1:28" ht="22.5" customHeight="1">
      <c r="A34" s="66"/>
      <c r="B34" s="144" t="s">
        <v>282</v>
      </c>
      <c r="C34" s="115">
        <f t="shared" si="7"/>
        <v>58</v>
      </c>
      <c r="D34" s="115">
        <f t="shared" si="7"/>
        <v>567</v>
      </c>
      <c r="E34" s="118" t="s">
        <v>198</v>
      </c>
      <c r="F34" s="118" t="s">
        <v>198</v>
      </c>
      <c r="G34" s="118">
        <f>SUM(I34,K34,M34,O34,Q34,S34,U34,W34,Y34)</f>
        <v>41</v>
      </c>
      <c r="H34" s="118">
        <f>SUM(J34,L34,N34,P34,R34,T34,V34,X34,Z34)</f>
        <v>448</v>
      </c>
      <c r="I34" s="118" t="s">
        <v>198</v>
      </c>
      <c r="J34" s="118" t="s">
        <v>198</v>
      </c>
      <c r="K34" s="118" t="s">
        <v>198</v>
      </c>
      <c r="L34" s="118" t="s">
        <v>198</v>
      </c>
      <c r="M34" s="118" t="s">
        <v>198</v>
      </c>
      <c r="N34" s="118" t="s">
        <v>198</v>
      </c>
      <c r="O34" s="118">
        <v>1</v>
      </c>
      <c r="P34" s="118">
        <v>13</v>
      </c>
      <c r="Q34" s="118" t="s">
        <v>198</v>
      </c>
      <c r="R34" s="118" t="s">
        <v>198</v>
      </c>
      <c r="S34" s="118" t="s">
        <v>198</v>
      </c>
      <c r="T34" s="118" t="s">
        <v>198</v>
      </c>
      <c r="U34" s="118">
        <v>9</v>
      </c>
      <c r="V34" s="118">
        <v>90</v>
      </c>
      <c r="W34" s="118">
        <v>1</v>
      </c>
      <c r="X34" s="118">
        <v>21</v>
      </c>
      <c r="Y34" s="118">
        <v>30</v>
      </c>
      <c r="Z34" s="118">
        <v>324</v>
      </c>
      <c r="AA34" s="118">
        <v>17</v>
      </c>
      <c r="AB34" s="118">
        <v>119</v>
      </c>
    </row>
    <row r="35" spans="1:28" ht="22.5" customHeight="1">
      <c r="A35" s="66"/>
      <c r="B35" s="144"/>
      <c r="C35" s="119"/>
      <c r="D35" s="119"/>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28" ht="22.5" customHeight="1">
      <c r="A36" s="288" t="s">
        <v>53</v>
      </c>
      <c r="B36" s="289"/>
      <c r="C36" s="115">
        <f aca="true" t="shared" si="8" ref="C36:D38">SUM(E36,G36,AA36)</f>
        <v>430</v>
      </c>
      <c r="D36" s="115">
        <f t="shared" si="8"/>
        <v>1995</v>
      </c>
      <c r="E36" s="118">
        <v>5</v>
      </c>
      <c r="F36" s="118">
        <v>9</v>
      </c>
      <c r="G36" s="118">
        <f>SUM(G37:G38)</f>
        <v>418</v>
      </c>
      <c r="H36" s="118">
        <f>SUM(H37:H38)</f>
        <v>1913</v>
      </c>
      <c r="I36" s="118">
        <v>1</v>
      </c>
      <c r="J36" s="118">
        <v>6</v>
      </c>
      <c r="K36" s="118">
        <v>55</v>
      </c>
      <c r="L36" s="118">
        <v>177</v>
      </c>
      <c r="M36" s="118">
        <v>104</v>
      </c>
      <c r="N36" s="118">
        <v>905</v>
      </c>
      <c r="O36" s="118">
        <v>148</v>
      </c>
      <c r="P36" s="118">
        <v>373</v>
      </c>
      <c r="Q36" s="118">
        <v>2</v>
      </c>
      <c r="R36" s="118">
        <v>27</v>
      </c>
      <c r="S36" s="118" t="s">
        <v>198</v>
      </c>
      <c r="T36" s="118" t="s">
        <v>198</v>
      </c>
      <c r="U36" s="118">
        <v>9</v>
      </c>
      <c r="V36" s="118">
        <v>64</v>
      </c>
      <c r="W36" s="118">
        <v>1</v>
      </c>
      <c r="X36" s="118">
        <v>6</v>
      </c>
      <c r="Y36" s="118">
        <v>98</v>
      </c>
      <c r="Z36" s="118">
        <v>355</v>
      </c>
      <c r="AA36" s="118">
        <v>7</v>
      </c>
      <c r="AB36" s="118">
        <v>73</v>
      </c>
    </row>
    <row r="37" spans="1:28" ht="22.5" customHeight="1">
      <c r="A37" s="66"/>
      <c r="B37" s="14" t="s">
        <v>66</v>
      </c>
      <c r="C37" s="115">
        <f t="shared" si="8"/>
        <v>409</v>
      </c>
      <c r="D37" s="115">
        <f t="shared" si="8"/>
        <v>1721</v>
      </c>
      <c r="E37" s="118">
        <v>5</v>
      </c>
      <c r="F37" s="118">
        <v>9</v>
      </c>
      <c r="G37" s="118">
        <f>SUM(I37,K37,M37,O37,Q37,S37,U37,W37,Y37)</f>
        <v>404</v>
      </c>
      <c r="H37" s="118">
        <f>SUM(J37,L37,N37,P37,R37,T37,V37,X37,Z37)</f>
        <v>1712</v>
      </c>
      <c r="I37" s="118">
        <v>1</v>
      </c>
      <c r="J37" s="118">
        <v>6</v>
      </c>
      <c r="K37" s="118">
        <v>55</v>
      </c>
      <c r="L37" s="118">
        <v>177</v>
      </c>
      <c r="M37" s="118">
        <v>104</v>
      </c>
      <c r="N37" s="118">
        <v>905</v>
      </c>
      <c r="O37" s="118">
        <v>148</v>
      </c>
      <c r="P37" s="118">
        <v>373</v>
      </c>
      <c r="Q37" s="118">
        <v>2</v>
      </c>
      <c r="R37" s="118">
        <v>27</v>
      </c>
      <c r="S37" s="118" t="s">
        <v>198</v>
      </c>
      <c r="T37" s="118" t="s">
        <v>198</v>
      </c>
      <c r="U37" s="118">
        <v>8</v>
      </c>
      <c r="V37" s="118">
        <v>44</v>
      </c>
      <c r="W37" s="118" t="s">
        <v>198</v>
      </c>
      <c r="X37" s="118" t="s">
        <v>198</v>
      </c>
      <c r="Y37" s="118">
        <v>86</v>
      </c>
      <c r="Z37" s="118">
        <v>180</v>
      </c>
      <c r="AA37" s="118" t="s">
        <v>198</v>
      </c>
      <c r="AB37" s="118" t="s">
        <v>198</v>
      </c>
    </row>
    <row r="38" spans="1:28" ht="22.5" customHeight="1">
      <c r="A38" s="66"/>
      <c r="B38" s="144" t="s">
        <v>282</v>
      </c>
      <c r="C38" s="115">
        <f t="shared" si="8"/>
        <v>21</v>
      </c>
      <c r="D38" s="115">
        <f t="shared" si="8"/>
        <v>274</v>
      </c>
      <c r="E38" s="118" t="s">
        <v>198</v>
      </c>
      <c r="F38" s="118" t="s">
        <v>198</v>
      </c>
      <c r="G38" s="118">
        <f>SUM(I38,K38,M38,O38,Q38,S38,U38,W38,Y38)</f>
        <v>14</v>
      </c>
      <c r="H38" s="118">
        <f>SUM(J38,L38,N38,P38,R38,T38,V38,X38,Z38)</f>
        <v>201</v>
      </c>
      <c r="I38" s="118" t="s">
        <v>198</v>
      </c>
      <c r="J38" s="118" t="s">
        <v>198</v>
      </c>
      <c r="K38" s="118" t="s">
        <v>198</v>
      </c>
      <c r="L38" s="118" t="s">
        <v>198</v>
      </c>
      <c r="M38" s="118" t="s">
        <v>198</v>
      </c>
      <c r="N38" s="118" t="s">
        <v>198</v>
      </c>
      <c r="O38" s="118" t="s">
        <v>198</v>
      </c>
      <c r="P38" s="118" t="s">
        <v>198</v>
      </c>
      <c r="Q38" s="118" t="s">
        <v>198</v>
      </c>
      <c r="R38" s="118" t="s">
        <v>198</v>
      </c>
      <c r="S38" s="118" t="s">
        <v>198</v>
      </c>
      <c r="T38" s="118" t="s">
        <v>198</v>
      </c>
      <c r="U38" s="118">
        <v>1</v>
      </c>
      <c r="V38" s="118">
        <v>20</v>
      </c>
      <c r="W38" s="118">
        <v>1</v>
      </c>
      <c r="X38" s="118">
        <v>6</v>
      </c>
      <c r="Y38" s="118">
        <v>12</v>
      </c>
      <c r="Z38" s="118">
        <v>175</v>
      </c>
      <c r="AA38" s="118">
        <v>7</v>
      </c>
      <c r="AB38" s="118">
        <v>73</v>
      </c>
    </row>
    <row r="39" spans="1:28" ht="22.5" customHeight="1">
      <c r="A39" s="66"/>
      <c r="B39" s="14"/>
      <c r="C39" s="119"/>
      <c r="D39" s="119"/>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row>
    <row r="40" spans="1:28" ht="22.5" customHeight="1">
      <c r="A40" s="288" t="s">
        <v>54</v>
      </c>
      <c r="B40" s="289"/>
      <c r="C40" s="115">
        <f aca="true" t="shared" si="9" ref="C40:D42">SUM(E40,G40,AA40)</f>
        <v>1141</v>
      </c>
      <c r="D40" s="115">
        <f t="shared" si="9"/>
        <v>5564</v>
      </c>
      <c r="E40" s="118">
        <v>16</v>
      </c>
      <c r="F40" s="118">
        <v>56</v>
      </c>
      <c r="G40" s="118">
        <f>SUM(G41:G42)</f>
        <v>1113</v>
      </c>
      <c r="H40" s="118">
        <f>SUM(H41:H42)</f>
        <v>5380</v>
      </c>
      <c r="I40" s="118">
        <v>1</v>
      </c>
      <c r="J40" s="118">
        <v>20</v>
      </c>
      <c r="K40" s="118">
        <v>156</v>
      </c>
      <c r="L40" s="118">
        <v>609</v>
      </c>
      <c r="M40" s="118">
        <v>375</v>
      </c>
      <c r="N40" s="118">
        <v>2699</v>
      </c>
      <c r="O40" s="118">
        <v>360</v>
      </c>
      <c r="P40" s="118">
        <v>921</v>
      </c>
      <c r="Q40" s="118">
        <v>7</v>
      </c>
      <c r="R40" s="118">
        <v>95</v>
      </c>
      <c r="S40" s="118" t="s">
        <v>198</v>
      </c>
      <c r="T40" s="118" t="s">
        <v>198</v>
      </c>
      <c r="U40" s="118">
        <v>16</v>
      </c>
      <c r="V40" s="118">
        <v>96</v>
      </c>
      <c r="W40" s="118">
        <v>4</v>
      </c>
      <c r="X40" s="118">
        <v>44</v>
      </c>
      <c r="Y40" s="118">
        <v>194</v>
      </c>
      <c r="Z40" s="118">
        <v>896</v>
      </c>
      <c r="AA40" s="118">
        <v>12</v>
      </c>
      <c r="AB40" s="118">
        <v>128</v>
      </c>
    </row>
    <row r="41" spans="1:28" ht="22.5" customHeight="1">
      <c r="A41" s="66"/>
      <c r="B41" s="14" t="s">
        <v>66</v>
      </c>
      <c r="C41" s="115">
        <f t="shared" si="9"/>
        <v>1097</v>
      </c>
      <c r="D41" s="115">
        <f t="shared" si="9"/>
        <v>5079</v>
      </c>
      <c r="E41" s="118">
        <v>15</v>
      </c>
      <c r="F41" s="118">
        <v>50</v>
      </c>
      <c r="G41" s="118">
        <f>SUM(I41,K41,M41,O41,Q41,S41,U41,W41,Y41)</f>
        <v>1082</v>
      </c>
      <c r="H41" s="118">
        <f>SUM(J41,L41,N41,P41,R41,T41,V41,X41,Z41)</f>
        <v>5029</v>
      </c>
      <c r="I41" s="118">
        <v>1</v>
      </c>
      <c r="J41" s="118">
        <v>20</v>
      </c>
      <c r="K41" s="118">
        <v>156</v>
      </c>
      <c r="L41" s="118">
        <v>609</v>
      </c>
      <c r="M41" s="118">
        <v>375</v>
      </c>
      <c r="N41" s="118">
        <v>2699</v>
      </c>
      <c r="O41" s="118">
        <v>359</v>
      </c>
      <c r="P41" s="118">
        <v>908</v>
      </c>
      <c r="Q41" s="118">
        <v>7</v>
      </c>
      <c r="R41" s="118">
        <v>95</v>
      </c>
      <c r="S41" s="118" t="s">
        <v>198</v>
      </c>
      <c r="T41" s="118" t="s">
        <v>198</v>
      </c>
      <c r="U41" s="118">
        <v>11</v>
      </c>
      <c r="V41" s="118">
        <v>50</v>
      </c>
      <c r="W41" s="118">
        <v>3</v>
      </c>
      <c r="X41" s="118">
        <v>36</v>
      </c>
      <c r="Y41" s="118">
        <v>170</v>
      </c>
      <c r="Z41" s="118">
        <v>612</v>
      </c>
      <c r="AA41" s="118" t="s">
        <v>198</v>
      </c>
      <c r="AB41" s="118" t="s">
        <v>198</v>
      </c>
    </row>
    <row r="42" spans="1:28" ht="22.5" customHeight="1">
      <c r="A42" s="66"/>
      <c r="B42" s="144" t="s">
        <v>282</v>
      </c>
      <c r="C42" s="115">
        <f t="shared" si="9"/>
        <v>44</v>
      </c>
      <c r="D42" s="115">
        <f t="shared" si="9"/>
        <v>485</v>
      </c>
      <c r="E42" s="118">
        <v>1</v>
      </c>
      <c r="F42" s="118">
        <v>6</v>
      </c>
      <c r="G42" s="118">
        <f>SUM(I42,K42,M42,O42,Q42,S42,U42,W42,Y42)</f>
        <v>31</v>
      </c>
      <c r="H42" s="118">
        <f>SUM(J42,L42,N42,P42,R42,T42,V42,X42,Z42)</f>
        <v>351</v>
      </c>
      <c r="I42" s="118" t="s">
        <v>198</v>
      </c>
      <c r="J42" s="118" t="s">
        <v>198</v>
      </c>
      <c r="K42" s="118" t="s">
        <v>198</v>
      </c>
      <c r="L42" s="118" t="s">
        <v>198</v>
      </c>
      <c r="M42" s="118" t="s">
        <v>198</v>
      </c>
      <c r="N42" s="118" t="s">
        <v>198</v>
      </c>
      <c r="O42" s="118">
        <v>1</v>
      </c>
      <c r="P42" s="118">
        <v>13</v>
      </c>
      <c r="Q42" s="118" t="s">
        <v>198</v>
      </c>
      <c r="R42" s="118" t="s">
        <v>198</v>
      </c>
      <c r="S42" s="118" t="s">
        <v>198</v>
      </c>
      <c r="T42" s="118" t="s">
        <v>198</v>
      </c>
      <c r="U42" s="118">
        <v>5</v>
      </c>
      <c r="V42" s="118">
        <v>46</v>
      </c>
      <c r="W42" s="118">
        <v>1</v>
      </c>
      <c r="X42" s="118">
        <v>8</v>
      </c>
      <c r="Y42" s="118">
        <v>24</v>
      </c>
      <c r="Z42" s="118">
        <v>284</v>
      </c>
      <c r="AA42" s="118">
        <v>12</v>
      </c>
      <c r="AB42" s="118">
        <v>128</v>
      </c>
    </row>
    <row r="43" spans="1:28" ht="22.5" customHeight="1">
      <c r="A43" s="66"/>
      <c r="B43" s="14"/>
      <c r="C43" s="119"/>
      <c r="D43" s="119"/>
      <c r="E43" s="118"/>
      <c r="F43" s="118"/>
      <c r="G43" s="118"/>
      <c r="H43" s="118"/>
      <c r="I43" s="51"/>
      <c r="J43" s="51"/>
      <c r="K43" s="51"/>
      <c r="L43" s="51"/>
      <c r="M43" s="51"/>
      <c r="N43" s="51"/>
      <c r="O43" s="51"/>
      <c r="P43" s="51"/>
      <c r="Q43" s="51"/>
      <c r="R43" s="51"/>
      <c r="S43" s="51"/>
      <c r="T43" s="51"/>
      <c r="U43" s="51"/>
      <c r="V43" s="51"/>
      <c r="W43" s="51"/>
      <c r="X43" s="51"/>
      <c r="Y43" s="51"/>
      <c r="Z43" s="51"/>
      <c r="AA43" s="51"/>
      <c r="AB43" s="51"/>
    </row>
    <row r="44" spans="1:28" ht="22.5" customHeight="1">
      <c r="A44" s="288" t="s">
        <v>55</v>
      </c>
      <c r="B44" s="289"/>
      <c r="C44" s="115">
        <f aca="true" t="shared" si="10" ref="C44:D46">SUM(E44,G44,AA44)</f>
        <v>581</v>
      </c>
      <c r="D44" s="115">
        <f t="shared" si="10"/>
        <v>3089</v>
      </c>
      <c r="E44" s="118">
        <v>3</v>
      </c>
      <c r="F44" s="118">
        <v>227</v>
      </c>
      <c r="G44" s="118">
        <f>SUM(G45:G46)</f>
        <v>571</v>
      </c>
      <c r="H44" s="118">
        <f>SUM(H45:H46)</f>
        <v>2789</v>
      </c>
      <c r="I44" s="118">
        <v>1</v>
      </c>
      <c r="J44" s="118">
        <v>4</v>
      </c>
      <c r="K44" s="118">
        <v>75</v>
      </c>
      <c r="L44" s="118">
        <v>318</v>
      </c>
      <c r="M44" s="118">
        <v>194</v>
      </c>
      <c r="N44" s="118">
        <v>1196</v>
      </c>
      <c r="O44" s="118">
        <v>195</v>
      </c>
      <c r="P44" s="118">
        <v>471</v>
      </c>
      <c r="Q44" s="118">
        <v>1</v>
      </c>
      <c r="R44" s="118">
        <v>12</v>
      </c>
      <c r="S44" s="118">
        <v>1</v>
      </c>
      <c r="T44" s="118">
        <v>7</v>
      </c>
      <c r="U44" s="118">
        <v>11</v>
      </c>
      <c r="V44" s="118">
        <v>57</v>
      </c>
      <c r="W44" s="118">
        <v>2</v>
      </c>
      <c r="X44" s="118">
        <v>5</v>
      </c>
      <c r="Y44" s="118">
        <v>91</v>
      </c>
      <c r="Z44" s="118">
        <v>719</v>
      </c>
      <c r="AA44" s="118">
        <v>7</v>
      </c>
      <c r="AB44" s="118">
        <v>73</v>
      </c>
    </row>
    <row r="45" spans="1:28" ht="22.5" customHeight="1">
      <c r="A45" s="66"/>
      <c r="B45" s="14" t="s">
        <v>66</v>
      </c>
      <c r="C45" s="115">
        <f t="shared" si="10"/>
        <v>559</v>
      </c>
      <c r="D45" s="115">
        <f t="shared" si="10"/>
        <v>2772</v>
      </c>
      <c r="E45" s="118">
        <v>3</v>
      </c>
      <c r="F45" s="118">
        <v>227</v>
      </c>
      <c r="G45" s="118">
        <f>SUM(I45,K45,M45,O45,Q45,S45,U45,W45,Y45)</f>
        <v>556</v>
      </c>
      <c r="H45" s="118">
        <f>SUM(J45,L45,N45,P45,R45,T45,V45,X45,Z45)</f>
        <v>2545</v>
      </c>
      <c r="I45" s="118">
        <v>1</v>
      </c>
      <c r="J45" s="118">
        <v>4</v>
      </c>
      <c r="K45" s="118">
        <v>75</v>
      </c>
      <c r="L45" s="118">
        <v>318</v>
      </c>
      <c r="M45" s="118">
        <v>194</v>
      </c>
      <c r="N45" s="118">
        <v>1196</v>
      </c>
      <c r="O45" s="118">
        <v>195</v>
      </c>
      <c r="P45" s="118">
        <v>471</v>
      </c>
      <c r="Q45" s="118">
        <v>1</v>
      </c>
      <c r="R45" s="118">
        <v>12</v>
      </c>
      <c r="S45" s="118">
        <v>1</v>
      </c>
      <c r="T45" s="118">
        <v>7</v>
      </c>
      <c r="U45" s="118">
        <v>8</v>
      </c>
      <c r="V45" s="118">
        <v>22</v>
      </c>
      <c r="W45" s="118">
        <v>1</v>
      </c>
      <c r="X45" s="118">
        <v>1</v>
      </c>
      <c r="Y45" s="118">
        <v>80</v>
      </c>
      <c r="Z45" s="118">
        <v>514</v>
      </c>
      <c r="AA45" s="118" t="s">
        <v>198</v>
      </c>
      <c r="AB45" s="118" t="s">
        <v>198</v>
      </c>
    </row>
    <row r="46" spans="1:28" ht="22.5" customHeight="1">
      <c r="A46" s="66"/>
      <c r="B46" s="144" t="s">
        <v>282</v>
      </c>
      <c r="C46" s="115">
        <f t="shared" si="10"/>
        <v>22</v>
      </c>
      <c r="D46" s="115">
        <f t="shared" si="10"/>
        <v>317</v>
      </c>
      <c r="E46" s="118" t="s">
        <v>198</v>
      </c>
      <c r="F46" s="118" t="s">
        <v>198</v>
      </c>
      <c r="G46" s="118">
        <f>SUM(I46,K46,M46,O46,Q46,S46,U46,W46,Y46)</f>
        <v>15</v>
      </c>
      <c r="H46" s="118">
        <f>SUM(J46,L46,N46,P46,R46,T46,V46,X46,Z46)</f>
        <v>244</v>
      </c>
      <c r="I46" s="118" t="s">
        <v>198</v>
      </c>
      <c r="J46" s="118" t="s">
        <v>198</v>
      </c>
      <c r="K46" s="118" t="s">
        <v>198</v>
      </c>
      <c r="L46" s="118" t="s">
        <v>198</v>
      </c>
      <c r="M46" s="118" t="s">
        <v>198</v>
      </c>
      <c r="N46" s="118" t="s">
        <v>198</v>
      </c>
      <c r="O46" s="118" t="s">
        <v>198</v>
      </c>
      <c r="P46" s="118" t="s">
        <v>198</v>
      </c>
      <c r="Q46" s="118" t="s">
        <v>198</v>
      </c>
      <c r="R46" s="118" t="s">
        <v>198</v>
      </c>
      <c r="S46" s="118" t="s">
        <v>198</v>
      </c>
      <c r="T46" s="118" t="s">
        <v>198</v>
      </c>
      <c r="U46" s="118">
        <v>3</v>
      </c>
      <c r="V46" s="118">
        <v>35</v>
      </c>
      <c r="W46" s="118">
        <v>1</v>
      </c>
      <c r="X46" s="118">
        <v>4</v>
      </c>
      <c r="Y46" s="118">
        <v>11</v>
      </c>
      <c r="Z46" s="118">
        <v>205</v>
      </c>
      <c r="AA46" s="118">
        <v>7</v>
      </c>
      <c r="AB46" s="118">
        <v>73</v>
      </c>
    </row>
    <row r="47" spans="1:28" ht="22.5" customHeight="1">
      <c r="A47" s="66"/>
      <c r="B47" s="14"/>
      <c r="C47" s="73"/>
      <c r="D47" s="76"/>
      <c r="E47" s="76"/>
      <c r="F47" s="76"/>
      <c r="G47" s="76"/>
      <c r="H47" s="76"/>
      <c r="I47" s="76"/>
      <c r="J47" s="76"/>
      <c r="K47" s="76"/>
      <c r="L47" s="76"/>
      <c r="M47" s="76"/>
      <c r="N47" s="76"/>
      <c r="O47" s="76"/>
      <c r="P47" s="76"/>
      <c r="Q47" s="76"/>
      <c r="R47" s="76"/>
      <c r="S47" s="76"/>
      <c r="T47" s="76"/>
      <c r="U47" s="76"/>
      <c r="V47" s="76"/>
      <c r="W47" s="76"/>
      <c r="X47" s="76"/>
      <c r="Y47" s="76"/>
      <c r="Z47" s="76"/>
      <c r="AA47" s="76"/>
      <c r="AB47" s="76"/>
    </row>
    <row r="48" spans="1:28" ht="22.5" customHeight="1">
      <c r="A48" s="290" t="s">
        <v>23</v>
      </c>
      <c r="B48" s="291"/>
      <c r="C48" s="92">
        <f aca="true" t="shared" si="11" ref="C48:D51">SUM(E48,G48,AA48)</f>
        <v>3336</v>
      </c>
      <c r="D48" s="92">
        <f t="shared" si="11"/>
        <v>14182</v>
      </c>
      <c r="E48" s="152">
        <v>9</v>
      </c>
      <c r="F48" s="152">
        <v>50</v>
      </c>
      <c r="G48" s="152">
        <f>SUM(I48,K48,M48,O48,Q48,S48,U48,W48,Y48)</f>
        <v>3280</v>
      </c>
      <c r="H48" s="152">
        <f>SUM(J48,L48,N48,P48,R48,T48,V48,X48,Z48)</f>
        <v>13741</v>
      </c>
      <c r="I48" s="152">
        <v>1</v>
      </c>
      <c r="J48" s="152">
        <v>20</v>
      </c>
      <c r="K48" s="152">
        <v>318</v>
      </c>
      <c r="L48" s="152">
        <v>1037</v>
      </c>
      <c r="M48" s="152">
        <v>1481</v>
      </c>
      <c r="N48" s="152">
        <v>7727</v>
      </c>
      <c r="O48" s="152">
        <v>863</v>
      </c>
      <c r="P48" s="152">
        <v>2089</v>
      </c>
      <c r="Q48" s="152">
        <v>14</v>
      </c>
      <c r="R48" s="152">
        <v>144</v>
      </c>
      <c r="S48" s="152">
        <v>1</v>
      </c>
      <c r="T48" s="152">
        <v>2</v>
      </c>
      <c r="U48" s="152">
        <v>67</v>
      </c>
      <c r="V48" s="152">
        <v>488</v>
      </c>
      <c r="W48" s="152">
        <v>13</v>
      </c>
      <c r="X48" s="152">
        <v>58</v>
      </c>
      <c r="Y48" s="152">
        <v>522</v>
      </c>
      <c r="Z48" s="152">
        <v>2176</v>
      </c>
      <c r="AA48" s="152">
        <v>47</v>
      </c>
      <c r="AB48" s="152">
        <v>391</v>
      </c>
    </row>
    <row r="49" spans="1:28" ht="22.5" customHeight="1">
      <c r="A49" s="288" t="s">
        <v>56</v>
      </c>
      <c r="B49" s="289"/>
      <c r="C49" s="115">
        <f t="shared" si="11"/>
        <v>468</v>
      </c>
      <c r="D49" s="115">
        <f t="shared" si="11"/>
        <v>1938</v>
      </c>
      <c r="E49" s="118">
        <v>2</v>
      </c>
      <c r="F49" s="118">
        <v>3</v>
      </c>
      <c r="G49" s="118">
        <f>SUM(G50:G51)</f>
        <v>460</v>
      </c>
      <c r="H49" s="118">
        <f>SUM(H50:H51)</f>
        <v>1888</v>
      </c>
      <c r="I49" s="118" t="s">
        <v>198</v>
      </c>
      <c r="J49" s="118" t="s">
        <v>198</v>
      </c>
      <c r="K49" s="118">
        <v>33</v>
      </c>
      <c r="L49" s="118">
        <v>139</v>
      </c>
      <c r="M49" s="118">
        <v>206</v>
      </c>
      <c r="N49" s="118">
        <v>967</v>
      </c>
      <c r="O49" s="118">
        <v>136</v>
      </c>
      <c r="P49" s="118">
        <v>373</v>
      </c>
      <c r="Q49" s="118">
        <v>1</v>
      </c>
      <c r="R49" s="118">
        <v>12</v>
      </c>
      <c r="S49" s="118" t="s">
        <v>198</v>
      </c>
      <c r="T49" s="118" t="s">
        <v>198</v>
      </c>
      <c r="U49" s="118">
        <v>8</v>
      </c>
      <c r="V49" s="118">
        <v>55</v>
      </c>
      <c r="W49" s="118">
        <v>1</v>
      </c>
      <c r="X49" s="118">
        <v>5</v>
      </c>
      <c r="Y49" s="118">
        <v>75</v>
      </c>
      <c r="Z49" s="118">
        <v>337</v>
      </c>
      <c r="AA49" s="118">
        <v>6</v>
      </c>
      <c r="AB49" s="118">
        <v>47</v>
      </c>
    </row>
    <row r="50" spans="1:28" ht="22.5" customHeight="1">
      <c r="A50" s="66"/>
      <c r="B50" s="14" t="s">
        <v>66</v>
      </c>
      <c r="C50" s="115">
        <f t="shared" si="11"/>
        <v>440</v>
      </c>
      <c r="D50" s="115">
        <f t="shared" si="11"/>
        <v>1660</v>
      </c>
      <c r="E50" s="118">
        <v>2</v>
      </c>
      <c r="F50" s="118">
        <v>3</v>
      </c>
      <c r="G50" s="118">
        <f>SUM(I50,K50,M50,O50,Q50,S50,U50,W50,Y50)</f>
        <v>438</v>
      </c>
      <c r="H50" s="118">
        <f>SUM(J50,L50,N50,P50,R50,T50,V50,X50,Z50)</f>
        <v>1657</v>
      </c>
      <c r="I50" s="118" t="s">
        <v>198</v>
      </c>
      <c r="J50" s="118" t="s">
        <v>198</v>
      </c>
      <c r="K50" s="118">
        <v>33</v>
      </c>
      <c r="L50" s="118">
        <v>139</v>
      </c>
      <c r="M50" s="118">
        <v>206</v>
      </c>
      <c r="N50" s="118">
        <v>967</v>
      </c>
      <c r="O50" s="118">
        <v>135</v>
      </c>
      <c r="P50" s="118">
        <v>362</v>
      </c>
      <c r="Q50" s="118">
        <v>1</v>
      </c>
      <c r="R50" s="118">
        <v>12</v>
      </c>
      <c r="S50" s="118" t="s">
        <v>198</v>
      </c>
      <c r="T50" s="118" t="s">
        <v>198</v>
      </c>
      <c r="U50" s="118">
        <v>4</v>
      </c>
      <c r="V50" s="118">
        <v>30</v>
      </c>
      <c r="W50" s="118" t="s">
        <v>198</v>
      </c>
      <c r="X50" s="118" t="s">
        <v>198</v>
      </c>
      <c r="Y50" s="118">
        <v>59</v>
      </c>
      <c r="Z50" s="118">
        <v>147</v>
      </c>
      <c r="AA50" s="118" t="s">
        <v>198</v>
      </c>
      <c r="AB50" s="118" t="s">
        <v>198</v>
      </c>
    </row>
    <row r="51" spans="1:28" ht="22.5" customHeight="1">
      <c r="A51" s="77"/>
      <c r="B51" s="145" t="s">
        <v>283</v>
      </c>
      <c r="C51" s="149">
        <f t="shared" si="11"/>
        <v>28</v>
      </c>
      <c r="D51" s="150">
        <f t="shared" si="11"/>
        <v>278</v>
      </c>
      <c r="E51" s="128" t="s">
        <v>197</v>
      </c>
      <c r="F51" s="128" t="s">
        <v>197</v>
      </c>
      <c r="G51" s="128">
        <f>SUM(I51,K51,M51,O51,Q51,S51,U51,W51,Y51)</f>
        <v>22</v>
      </c>
      <c r="H51" s="128">
        <f>SUM(J51,L51,N51,P51,R51,T51,V51,X51,Z51)</f>
        <v>231</v>
      </c>
      <c r="I51" s="128" t="s">
        <v>198</v>
      </c>
      <c r="J51" s="128" t="s">
        <v>198</v>
      </c>
      <c r="K51" s="128" t="s">
        <v>198</v>
      </c>
      <c r="L51" s="128" t="s">
        <v>198</v>
      </c>
      <c r="M51" s="128" t="s">
        <v>198</v>
      </c>
      <c r="N51" s="128" t="s">
        <v>198</v>
      </c>
      <c r="O51" s="128">
        <v>1</v>
      </c>
      <c r="P51" s="128">
        <v>11</v>
      </c>
      <c r="Q51" s="128" t="s">
        <v>198</v>
      </c>
      <c r="R51" s="128" t="s">
        <v>198</v>
      </c>
      <c r="S51" s="128" t="s">
        <v>198</v>
      </c>
      <c r="T51" s="128" t="s">
        <v>198</v>
      </c>
      <c r="U51" s="128">
        <v>4</v>
      </c>
      <c r="V51" s="128">
        <v>25</v>
      </c>
      <c r="W51" s="128">
        <v>1</v>
      </c>
      <c r="X51" s="128">
        <v>5</v>
      </c>
      <c r="Y51" s="128">
        <v>16</v>
      </c>
      <c r="Z51" s="128">
        <v>190</v>
      </c>
      <c r="AA51" s="128">
        <v>6</v>
      </c>
      <c r="AB51" s="128">
        <v>47</v>
      </c>
    </row>
  </sheetData>
  <sheetProtection/>
  <mergeCells count="28">
    <mergeCell ref="A48:B48"/>
    <mergeCell ref="A49:B49"/>
    <mergeCell ref="A31:B31"/>
    <mergeCell ref="A32:B32"/>
    <mergeCell ref="A36:B36"/>
    <mergeCell ref="A40:B40"/>
    <mergeCell ref="A19:B19"/>
    <mergeCell ref="A23:B23"/>
    <mergeCell ref="A27:B27"/>
    <mergeCell ref="A10:B10"/>
    <mergeCell ref="A11:B11"/>
    <mergeCell ref="A44:B44"/>
    <mergeCell ref="AA5:AB6"/>
    <mergeCell ref="Q5:R6"/>
    <mergeCell ref="S5:T6"/>
    <mergeCell ref="U5:V6"/>
    <mergeCell ref="W5:X6"/>
    <mergeCell ref="A15:B15"/>
    <mergeCell ref="A3:AB3"/>
    <mergeCell ref="I5:J6"/>
    <mergeCell ref="K5:L6"/>
    <mergeCell ref="M5:N6"/>
    <mergeCell ref="O5:P6"/>
    <mergeCell ref="A5:B8"/>
    <mergeCell ref="C5:D6"/>
    <mergeCell ref="E5:F6"/>
    <mergeCell ref="G5:H6"/>
    <mergeCell ref="Y5:Z6"/>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A1:AC50"/>
  <sheetViews>
    <sheetView zoomScalePageLayoutView="0" workbookViewId="0" topLeftCell="A1">
      <selection activeCell="A4" sqref="A4"/>
    </sheetView>
  </sheetViews>
  <sheetFormatPr defaultColWidth="9.625" defaultRowHeight="23.25" customHeight="1"/>
  <cols>
    <col min="1" max="1" width="3.75390625" style="65" customWidth="1"/>
    <col min="2" max="2" width="19.875" style="65" customWidth="1"/>
    <col min="3" max="16384" width="9.625" style="65" customWidth="1"/>
  </cols>
  <sheetData>
    <row r="1" spans="1:28" s="69" customFormat="1" ht="23.25" customHeight="1">
      <c r="A1" s="30" t="s">
        <v>290</v>
      </c>
      <c r="AB1" s="143" t="s">
        <v>291</v>
      </c>
    </row>
    <row r="2" s="18" customFormat="1" ht="23.25" customHeight="1">
      <c r="AB2" s="35"/>
    </row>
    <row r="3" spans="1:28" s="18" customFormat="1" ht="23.25" customHeight="1">
      <c r="A3" s="285" t="s">
        <v>268</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row>
    <row r="4" spans="1:29" s="18" customFormat="1" ht="23.25" customHeight="1" thickBot="1">
      <c r="A4" s="21"/>
      <c r="B4" s="47"/>
      <c r="C4" s="20"/>
      <c r="D4" s="20"/>
      <c r="E4" s="20"/>
      <c r="F4" s="20"/>
      <c r="G4" s="20"/>
      <c r="H4" s="20"/>
      <c r="I4" s="20"/>
      <c r="J4" s="20"/>
      <c r="K4" s="20"/>
      <c r="L4" s="20"/>
      <c r="M4" s="20"/>
      <c r="N4" s="20"/>
      <c r="O4" s="20"/>
      <c r="P4" s="20"/>
      <c r="Q4" s="20"/>
      <c r="R4" s="20"/>
      <c r="S4" s="20"/>
      <c r="T4" s="20"/>
      <c r="U4" s="20"/>
      <c r="V4" s="20"/>
      <c r="W4" s="20"/>
      <c r="X4" s="20"/>
      <c r="Y4" s="20"/>
      <c r="Z4" s="20"/>
      <c r="AA4" s="20"/>
      <c r="AB4" s="20"/>
      <c r="AC4" s="23"/>
    </row>
    <row r="5" spans="1:29" s="18" customFormat="1" ht="23.25" customHeight="1">
      <c r="A5" s="261" t="s">
        <v>251</v>
      </c>
      <c r="B5" s="262"/>
      <c r="C5" s="275" t="s">
        <v>252</v>
      </c>
      <c r="D5" s="253"/>
      <c r="E5" s="252" t="s">
        <v>170</v>
      </c>
      <c r="F5" s="253"/>
      <c r="G5" s="252" t="s">
        <v>189</v>
      </c>
      <c r="H5" s="253"/>
      <c r="I5" s="252" t="s">
        <v>253</v>
      </c>
      <c r="J5" s="253"/>
      <c r="K5" s="252" t="s">
        <v>152</v>
      </c>
      <c r="L5" s="253"/>
      <c r="M5" s="252" t="s">
        <v>153</v>
      </c>
      <c r="N5" s="253"/>
      <c r="O5" s="252" t="s">
        <v>171</v>
      </c>
      <c r="P5" s="253"/>
      <c r="Q5" s="252" t="s">
        <v>257</v>
      </c>
      <c r="R5" s="253"/>
      <c r="S5" s="277" t="s">
        <v>154</v>
      </c>
      <c r="T5" s="278"/>
      <c r="U5" s="252" t="s">
        <v>256</v>
      </c>
      <c r="V5" s="253"/>
      <c r="W5" s="256" t="s">
        <v>255</v>
      </c>
      <c r="X5" s="257"/>
      <c r="Y5" s="252" t="s">
        <v>155</v>
      </c>
      <c r="Z5" s="253"/>
      <c r="AA5" s="256" t="s">
        <v>254</v>
      </c>
      <c r="AB5" s="271"/>
      <c r="AC5" s="23"/>
    </row>
    <row r="6" spans="1:29" s="18" customFormat="1" ht="23.25" customHeight="1">
      <c r="A6" s="263"/>
      <c r="B6" s="264"/>
      <c r="C6" s="276"/>
      <c r="D6" s="255"/>
      <c r="E6" s="254"/>
      <c r="F6" s="255"/>
      <c r="G6" s="254"/>
      <c r="H6" s="255"/>
      <c r="I6" s="254"/>
      <c r="J6" s="255"/>
      <c r="K6" s="254"/>
      <c r="L6" s="255"/>
      <c r="M6" s="254"/>
      <c r="N6" s="255"/>
      <c r="O6" s="273"/>
      <c r="P6" s="274"/>
      <c r="Q6" s="273"/>
      <c r="R6" s="274"/>
      <c r="S6" s="279"/>
      <c r="T6" s="280"/>
      <c r="U6" s="254"/>
      <c r="V6" s="255"/>
      <c r="W6" s="258"/>
      <c r="X6" s="259"/>
      <c r="Y6" s="254"/>
      <c r="Z6" s="255"/>
      <c r="AA6" s="258"/>
      <c r="AB6" s="272"/>
      <c r="AC6" s="23"/>
    </row>
    <row r="7" spans="1:29" s="18" customFormat="1" ht="23.25" customHeight="1">
      <c r="A7" s="263"/>
      <c r="B7" s="264"/>
      <c r="C7" s="43" t="s">
        <v>156</v>
      </c>
      <c r="D7" s="44" t="s">
        <v>157</v>
      </c>
      <c r="E7" s="43" t="s">
        <v>156</v>
      </c>
      <c r="F7" s="44" t="s">
        <v>157</v>
      </c>
      <c r="G7" s="43" t="s">
        <v>156</v>
      </c>
      <c r="H7" s="44" t="s">
        <v>157</v>
      </c>
      <c r="I7" s="43" t="s">
        <v>156</v>
      </c>
      <c r="J7" s="44" t="s">
        <v>157</v>
      </c>
      <c r="K7" s="43" t="s">
        <v>156</v>
      </c>
      <c r="L7" s="44" t="s">
        <v>157</v>
      </c>
      <c r="M7" s="43" t="s">
        <v>156</v>
      </c>
      <c r="N7" s="44" t="s">
        <v>157</v>
      </c>
      <c r="O7" s="43" t="s">
        <v>156</v>
      </c>
      <c r="P7" s="44" t="s">
        <v>157</v>
      </c>
      <c r="Q7" s="43" t="s">
        <v>156</v>
      </c>
      <c r="R7" s="44" t="s">
        <v>157</v>
      </c>
      <c r="S7" s="43" t="s">
        <v>156</v>
      </c>
      <c r="T7" s="44" t="s">
        <v>157</v>
      </c>
      <c r="U7" s="43" t="s">
        <v>156</v>
      </c>
      <c r="V7" s="44" t="s">
        <v>157</v>
      </c>
      <c r="W7" s="43" t="s">
        <v>156</v>
      </c>
      <c r="X7" s="44" t="s">
        <v>157</v>
      </c>
      <c r="Y7" s="43" t="s">
        <v>156</v>
      </c>
      <c r="Z7" s="44" t="s">
        <v>157</v>
      </c>
      <c r="AA7" s="43" t="s">
        <v>156</v>
      </c>
      <c r="AB7" s="129" t="s">
        <v>157</v>
      </c>
      <c r="AC7" s="23"/>
    </row>
    <row r="8" spans="1:29" s="18" customFormat="1" ht="23.25" customHeight="1">
      <c r="A8" s="265"/>
      <c r="B8" s="266"/>
      <c r="C8" s="45" t="s">
        <v>158</v>
      </c>
      <c r="D8" s="46" t="s">
        <v>159</v>
      </c>
      <c r="E8" s="45" t="s">
        <v>158</v>
      </c>
      <c r="F8" s="46" t="s">
        <v>159</v>
      </c>
      <c r="G8" s="45" t="s">
        <v>158</v>
      </c>
      <c r="H8" s="46" t="s">
        <v>159</v>
      </c>
      <c r="I8" s="45" t="s">
        <v>158</v>
      </c>
      <c r="J8" s="46" t="s">
        <v>159</v>
      </c>
      <c r="K8" s="45" t="s">
        <v>158</v>
      </c>
      <c r="L8" s="46" t="s">
        <v>159</v>
      </c>
      <c r="M8" s="45" t="s">
        <v>158</v>
      </c>
      <c r="N8" s="46" t="s">
        <v>159</v>
      </c>
      <c r="O8" s="45" t="s">
        <v>158</v>
      </c>
      <c r="P8" s="46" t="s">
        <v>159</v>
      </c>
      <c r="Q8" s="45" t="s">
        <v>158</v>
      </c>
      <c r="R8" s="46" t="s">
        <v>159</v>
      </c>
      <c r="S8" s="45" t="s">
        <v>158</v>
      </c>
      <c r="T8" s="46" t="s">
        <v>159</v>
      </c>
      <c r="U8" s="45" t="s">
        <v>158</v>
      </c>
      <c r="V8" s="46" t="s">
        <v>159</v>
      </c>
      <c r="W8" s="45" t="s">
        <v>158</v>
      </c>
      <c r="X8" s="46" t="s">
        <v>159</v>
      </c>
      <c r="Y8" s="45" t="s">
        <v>158</v>
      </c>
      <c r="Z8" s="46" t="s">
        <v>159</v>
      </c>
      <c r="AA8" s="45" t="s">
        <v>158</v>
      </c>
      <c r="AB8" s="130" t="s">
        <v>159</v>
      </c>
      <c r="AC8" s="23"/>
    </row>
    <row r="9" spans="1:28" ht="23.25" customHeight="1">
      <c r="A9" s="146"/>
      <c r="B9" s="147"/>
      <c r="C9" s="73"/>
      <c r="D9" s="73" t="s">
        <v>27</v>
      </c>
      <c r="E9" s="73"/>
      <c r="F9" s="73" t="s">
        <v>27</v>
      </c>
      <c r="G9" s="73"/>
      <c r="H9" s="73" t="s">
        <v>27</v>
      </c>
      <c r="I9" s="73"/>
      <c r="J9" s="73" t="s">
        <v>27</v>
      </c>
      <c r="K9" s="73"/>
      <c r="L9" s="73" t="s">
        <v>27</v>
      </c>
      <c r="M9" s="73"/>
      <c r="N9" s="73" t="s">
        <v>27</v>
      </c>
      <c r="O9" s="73"/>
      <c r="P9" s="73" t="s">
        <v>27</v>
      </c>
      <c r="Q9" s="73"/>
      <c r="R9" s="73" t="s">
        <v>27</v>
      </c>
      <c r="S9" s="73"/>
      <c r="T9" s="73" t="s">
        <v>27</v>
      </c>
      <c r="U9" s="73"/>
      <c r="V9" s="73" t="s">
        <v>27</v>
      </c>
      <c r="W9" s="73"/>
      <c r="X9" s="73" t="s">
        <v>27</v>
      </c>
      <c r="Y9" s="73"/>
      <c r="Z9" s="73" t="s">
        <v>27</v>
      </c>
      <c r="AA9" s="73"/>
      <c r="AB9" s="73" t="s">
        <v>27</v>
      </c>
    </row>
    <row r="10" spans="1:28" ht="23.25" customHeight="1">
      <c r="A10" s="240" t="s">
        <v>67</v>
      </c>
      <c r="B10" s="241"/>
      <c r="C10" s="115">
        <f aca="true" t="shared" si="0" ref="C10:D12">SUM(E10,G10,AA10)</f>
        <v>613</v>
      </c>
      <c r="D10" s="115">
        <f t="shared" si="0"/>
        <v>3025</v>
      </c>
      <c r="E10" s="118">
        <v>3</v>
      </c>
      <c r="F10" s="118">
        <v>34</v>
      </c>
      <c r="G10" s="118">
        <f>SUM(G11:G12)</f>
        <v>603</v>
      </c>
      <c r="H10" s="118">
        <f>SUM(H11:H12)</f>
        <v>2917</v>
      </c>
      <c r="I10" s="118">
        <v>1</v>
      </c>
      <c r="J10" s="118">
        <v>20</v>
      </c>
      <c r="K10" s="118">
        <v>37</v>
      </c>
      <c r="L10" s="118">
        <v>142</v>
      </c>
      <c r="M10" s="118">
        <v>342</v>
      </c>
      <c r="N10" s="118">
        <v>1775</v>
      </c>
      <c r="O10" s="118">
        <v>126</v>
      </c>
      <c r="P10" s="118">
        <v>389</v>
      </c>
      <c r="Q10" s="118">
        <v>5</v>
      </c>
      <c r="R10" s="118">
        <v>60</v>
      </c>
      <c r="S10" s="118" t="s">
        <v>198</v>
      </c>
      <c r="T10" s="118" t="s">
        <v>198</v>
      </c>
      <c r="U10" s="118">
        <v>12</v>
      </c>
      <c r="V10" s="118">
        <v>168</v>
      </c>
      <c r="W10" s="118">
        <v>1</v>
      </c>
      <c r="X10" s="118">
        <v>5</v>
      </c>
      <c r="Y10" s="118">
        <v>79</v>
      </c>
      <c r="Z10" s="118">
        <v>358</v>
      </c>
      <c r="AA10" s="118">
        <v>7</v>
      </c>
      <c r="AB10" s="118">
        <v>74</v>
      </c>
    </row>
    <row r="11" spans="1:28" ht="23.25" customHeight="1">
      <c r="A11" s="13"/>
      <c r="B11" s="14" t="s">
        <v>66</v>
      </c>
      <c r="C11" s="115">
        <f t="shared" si="0"/>
        <v>596</v>
      </c>
      <c r="D11" s="115">
        <f t="shared" si="0"/>
        <v>2827</v>
      </c>
      <c r="E11" s="118">
        <v>3</v>
      </c>
      <c r="F11" s="118">
        <v>34</v>
      </c>
      <c r="G11" s="118">
        <f>SUM(I11,K11,M11,O11,Q11,S11,U11,W11,Y11)</f>
        <v>593</v>
      </c>
      <c r="H11" s="118">
        <f>SUM(J11,L11,N11,P11,R11,T11,V11,X11,Z11)</f>
        <v>2793</v>
      </c>
      <c r="I11" s="118">
        <v>1</v>
      </c>
      <c r="J11" s="118">
        <v>20</v>
      </c>
      <c r="K11" s="118">
        <v>37</v>
      </c>
      <c r="L11" s="118">
        <v>142</v>
      </c>
      <c r="M11" s="118">
        <v>342</v>
      </c>
      <c r="N11" s="118">
        <v>1775</v>
      </c>
      <c r="O11" s="118">
        <v>126</v>
      </c>
      <c r="P11" s="118">
        <v>389</v>
      </c>
      <c r="Q11" s="118">
        <v>5</v>
      </c>
      <c r="R11" s="118">
        <v>60</v>
      </c>
      <c r="S11" s="118" t="s">
        <v>198</v>
      </c>
      <c r="T11" s="118" t="s">
        <v>198</v>
      </c>
      <c r="U11" s="118">
        <v>11</v>
      </c>
      <c r="V11" s="118">
        <v>148</v>
      </c>
      <c r="W11" s="118" t="s">
        <v>198</v>
      </c>
      <c r="X11" s="118" t="s">
        <v>198</v>
      </c>
      <c r="Y11" s="118">
        <v>71</v>
      </c>
      <c r="Z11" s="118">
        <v>259</v>
      </c>
      <c r="AA11" s="118" t="s">
        <v>198</v>
      </c>
      <c r="AB11" s="118" t="s">
        <v>198</v>
      </c>
    </row>
    <row r="12" spans="1:28" ht="23.25" customHeight="1">
      <c r="A12" s="13"/>
      <c r="B12" s="144" t="s">
        <v>162</v>
      </c>
      <c r="C12" s="115">
        <f t="shared" si="0"/>
        <v>17</v>
      </c>
      <c r="D12" s="115">
        <f t="shared" si="0"/>
        <v>198</v>
      </c>
      <c r="E12" s="118" t="s">
        <v>198</v>
      </c>
      <c r="F12" s="118" t="s">
        <v>198</v>
      </c>
      <c r="G12" s="118">
        <f>SUM(I12,K12,M12,O12,Q12,S12,U12,W12,Y12)</f>
        <v>10</v>
      </c>
      <c r="H12" s="118">
        <f>SUM(J12,L12,N12,P12,R12,T12,V12,X12,Z12)</f>
        <v>124</v>
      </c>
      <c r="I12" s="118" t="s">
        <v>198</v>
      </c>
      <c r="J12" s="118" t="s">
        <v>198</v>
      </c>
      <c r="K12" s="118" t="s">
        <v>198</v>
      </c>
      <c r="L12" s="118" t="s">
        <v>198</v>
      </c>
      <c r="M12" s="118" t="s">
        <v>198</v>
      </c>
      <c r="N12" s="118" t="s">
        <v>198</v>
      </c>
      <c r="O12" s="118" t="s">
        <v>198</v>
      </c>
      <c r="P12" s="118" t="s">
        <v>198</v>
      </c>
      <c r="Q12" s="118" t="s">
        <v>198</v>
      </c>
      <c r="R12" s="118" t="s">
        <v>198</v>
      </c>
      <c r="S12" s="118" t="s">
        <v>198</v>
      </c>
      <c r="T12" s="118" t="s">
        <v>198</v>
      </c>
      <c r="U12" s="118">
        <v>1</v>
      </c>
      <c r="V12" s="118">
        <v>20</v>
      </c>
      <c r="W12" s="118">
        <v>1</v>
      </c>
      <c r="X12" s="118">
        <v>5</v>
      </c>
      <c r="Y12" s="118">
        <v>8</v>
      </c>
      <c r="Z12" s="118">
        <v>99</v>
      </c>
      <c r="AA12" s="118">
        <v>7</v>
      </c>
      <c r="AB12" s="118">
        <v>74</v>
      </c>
    </row>
    <row r="13" spans="1:28" ht="23.25" customHeight="1">
      <c r="A13" s="13"/>
      <c r="B13" s="14"/>
      <c r="C13" s="119"/>
      <c r="D13" s="119"/>
      <c r="E13" s="118"/>
      <c r="F13" s="118"/>
      <c r="G13" s="118"/>
      <c r="H13" s="118"/>
      <c r="I13" s="73"/>
      <c r="J13" s="73"/>
      <c r="K13" s="73"/>
      <c r="L13" s="73"/>
      <c r="M13" s="73"/>
      <c r="N13" s="73"/>
      <c r="O13" s="73"/>
      <c r="P13" s="73"/>
      <c r="Q13" s="73"/>
      <c r="R13" s="73"/>
      <c r="S13" s="73"/>
      <c r="T13" s="73"/>
      <c r="U13" s="73"/>
      <c r="V13" s="73"/>
      <c r="W13" s="73"/>
      <c r="X13" s="73"/>
      <c r="Y13" s="73"/>
      <c r="Z13" s="73"/>
      <c r="AA13" s="73"/>
      <c r="AB13" s="73"/>
    </row>
    <row r="14" spans="1:28" ht="23.25" customHeight="1">
      <c r="A14" s="288" t="s">
        <v>57</v>
      </c>
      <c r="B14" s="289"/>
      <c r="C14" s="115">
        <f aca="true" t="shared" si="1" ref="C14:D16">SUM(E14,G14,AA14)</f>
        <v>471</v>
      </c>
      <c r="D14" s="115">
        <f t="shared" si="1"/>
        <v>1917</v>
      </c>
      <c r="E14" s="118">
        <v>1</v>
      </c>
      <c r="F14" s="118">
        <v>1</v>
      </c>
      <c r="G14" s="118">
        <f>SUM(G15:G16)</f>
        <v>461</v>
      </c>
      <c r="H14" s="118">
        <f>SUM(H15:H16)</f>
        <v>1827</v>
      </c>
      <c r="I14" s="118" t="s">
        <v>198</v>
      </c>
      <c r="J14" s="118" t="s">
        <v>198</v>
      </c>
      <c r="K14" s="118">
        <v>56</v>
      </c>
      <c r="L14" s="118">
        <v>211</v>
      </c>
      <c r="M14" s="118">
        <v>75</v>
      </c>
      <c r="N14" s="118">
        <v>628</v>
      </c>
      <c r="O14" s="118">
        <v>194</v>
      </c>
      <c r="P14" s="118">
        <v>442</v>
      </c>
      <c r="Q14" s="118">
        <v>3</v>
      </c>
      <c r="R14" s="118">
        <v>18</v>
      </c>
      <c r="S14" s="118" t="s">
        <v>198</v>
      </c>
      <c r="T14" s="118" t="s">
        <v>198</v>
      </c>
      <c r="U14" s="118">
        <v>8</v>
      </c>
      <c r="V14" s="118">
        <v>49</v>
      </c>
      <c r="W14" s="118">
        <v>3</v>
      </c>
      <c r="X14" s="118">
        <v>8</v>
      </c>
      <c r="Y14" s="118">
        <v>122</v>
      </c>
      <c r="Z14" s="118">
        <v>471</v>
      </c>
      <c r="AA14" s="118">
        <v>9</v>
      </c>
      <c r="AB14" s="118">
        <v>89</v>
      </c>
    </row>
    <row r="15" spans="1:28" ht="23.25" customHeight="1">
      <c r="A15" s="13"/>
      <c r="B15" s="14" t="s">
        <v>66</v>
      </c>
      <c r="C15" s="115">
        <f t="shared" si="1"/>
        <v>434</v>
      </c>
      <c r="D15" s="115">
        <f t="shared" si="1"/>
        <v>1564</v>
      </c>
      <c r="E15" s="118">
        <v>1</v>
      </c>
      <c r="F15" s="118">
        <v>1</v>
      </c>
      <c r="G15" s="118">
        <f>SUM(I15,K15,M15,O15,Q15,S15,U15,W15,Y15)</f>
        <v>433</v>
      </c>
      <c r="H15" s="118">
        <f>SUM(J15,L15,N15,P15,R15,T15,V15,X15,Z15)</f>
        <v>1563</v>
      </c>
      <c r="I15" s="118" t="s">
        <v>198</v>
      </c>
      <c r="J15" s="118" t="s">
        <v>198</v>
      </c>
      <c r="K15" s="118">
        <v>56</v>
      </c>
      <c r="L15" s="118">
        <v>211</v>
      </c>
      <c r="M15" s="118">
        <v>75</v>
      </c>
      <c r="N15" s="118">
        <v>628</v>
      </c>
      <c r="O15" s="118">
        <v>194</v>
      </c>
      <c r="P15" s="118">
        <v>442</v>
      </c>
      <c r="Q15" s="118">
        <v>3</v>
      </c>
      <c r="R15" s="118">
        <v>18</v>
      </c>
      <c r="S15" s="118" t="s">
        <v>198</v>
      </c>
      <c r="T15" s="118" t="s">
        <v>198</v>
      </c>
      <c r="U15" s="118">
        <v>3</v>
      </c>
      <c r="V15" s="118">
        <v>17</v>
      </c>
      <c r="W15" s="118">
        <v>2</v>
      </c>
      <c r="X15" s="118">
        <v>6</v>
      </c>
      <c r="Y15" s="118">
        <v>100</v>
      </c>
      <c r="Z15" s="118">
        <v>241</v>
      </c>
      <c r="AA15" s="118" t="s">
        <v>198</v>
      </c>
      <c r="AB15" s="118" t="s">
        <v>198</v>
      </c>
    </row>
    <row r="16" spans="1:28" ht="23.25" customHeight="1">
      <c r="A16" s="13"/>
      <c r="B16" s="144" t="s">
        <v>282</v>
      </c>
      <c r="C16" s="115">
        <f t="shared" si="1"/>
        <v>37</v>
      </c>
      <c r="D16" s="115">
        <f t="shared" si="1"/>
        <v>353</v>
      </c>
      <c r="E16" s="118" t="s">
        <v>198</v>
      </c>
      <c r="F16" s="118" t="s">
        <v>198</v>
      </c>
      <c r="G16" s="118">
        <f>SUM(I16,K16,M16,O16,Q16,S16,U16,W16,Y16)</f>
        <v>28</v>
      </c>
      <c r="H16" s="118">
        <f>SUM(J16,L16,N16,P16,R16,T16,V16,X16,Z16)</f>
        <v>264</v>
      </c>
      <c r="I16" s="118" t="s">
        <v>198</v>
      </c>
      <c r="J16" s="118" t="s">
        <v>198</v>
      </c>
      <c r="K16" s="118" t="s">
        <v>198</v>
      </c>
      <c r="L16" s="118" t="s">
        <v>198</v>
      </c>
      <c r="M16" s="118" t="s">
        <v>198</v>
      </c>
      <c r="N16" s="118" t="s">
        <v>198</v>
      </c>
      <c r="O16" s="118" t="s">
        <v>198</v>
      </c>
      <c r="P16" s="118" t="s">
        <v>198</v>
      </c>
      <c r="Q16" s="118" t="s">
        <v>198</v>
      </c>
      <c r="R16" s="118" t="s">
        <v>198</v>
      </c>
      <c r="S16" s="118" t="s">
        <v>198</v>
      </c>
      <c r="T16" s="118" t="s">
        <v>198</v>
      </c>
      <c r="U16" s="118">
        <v>5</v>
      </c>
      <c r="V16" s="118">
        <v>32</v>
      </c>
      <c r="W16" s="118">
        <v>1</v>
      </c>
      <c r="X16" s="118">
        <v>2</v>
      </c>
      <c r="Y16" s="118">
        <v>22</v>
      </c>
      <c r="Z16" s="118">
        <v>230</v>
      </c>
      <c r="AA16" s="118">
        <v>9</v>
      </c>
      <c r="AB16" s="118">
        <v>89</v>
      </c>
    </row>
    <row r="17" spans="1:28" ht="23.25" customHeight="1">
      <c r="A17" s="13"/>
      <c r="B17" s="14"/>
      <c r="C17" s="119"/>
      <c r="D17" s="119"/>
      <c r="E17" s="118"/>
      <c r="F17" s="118"/>
      <c r="G17" s="118"/>
      <c r="H17" s="118"/>
      <c r="I17" s="73"/>
      <c r="J17" s="73"/>
      <c r="K17" s="73"/>
      <c r="L17" s="73"/>
      <c r="M17" s="73"/>
      <c r="N17" s="73"/>
      <c r="O17" s="73"/>
      <c r="P17" s="73"/>
      <c r="Q17" s="73"/>
      <c r="R17" s="73"/>
      <c r="S17" s="73"/>
      <c r="T17" s="73"/>
      <c r="U17" s="73"/>
      <c r="V17" s="73"/>
      <c r="W17" s="73"/>
      <c r="X17" s="73"/>
      <c r="Y17" s="73"/>
      <c r="Z17" s="73"/>
      <c r="AA17" s="73"/>
      <c r="AB17" s="73"/>
    </row>
    <row r="18" spans="1:28" ht="23.25" customHeight="1">
      <c r="A18" s="288" t="s">
        <v>58</v>
      </c>
      <c r="B18" s="289"/>
      <c r="C18" s="115">
        <f aca="true" t="shared" si="2" ref="C18:D20">SUM(E18,G18,AA18)</f>
        <v>1013</v>
      </c>
      <c r="D18" s="115">
        <f t="shared" si="2"/>
        <v>3930</v>
      </c>
      <c r="E18" s="118" t="s">
        <v>198</v>
      </c>
      <c r="F18" s="118" t="s">
        <v>198</v>
      </c>
      <c r="G18" s="118">
        <f>SUM(G19:G20)</f>
        <v>1003</v>
      </c>
      <c r="H18" s="118">
        <f>SUM(H19:H20)</f>
        <v>3860</v>
      </c>
      <c r="I18" s="118" t="s">
        <v>198</v>
      </c>
      <c r="J18" s="118" t="s">
        <v>198</v>
      </c>
      <c r="K18" s="118">
        <v>109</v>
      </c>
      <c r="L18" s="118">
        <v>187</v>
      </c>
      <c r="M18" s="118">
        <v>560</v>
      </c>
      <c r="N18" s="118">
        <v>2697</v>
      </c>
      <c r="O18" s="118">
        <v>214</v>
      </c>
      <c r="P18" s="118">
        <v>450</v>
      </c>
      <c r="Q18" s="118">
        <v>2</v>
      </c>
      <c r="R18" s="118">
        <v>25</v>
      </c>
      <c r="S18" s="118">
        <v>1</v>
      </c>
      <c r="T18" s="118">
        <v>2</v>
      </c>
      <c r="U18" s="118">
        <v>20</v>
      </c>
      <c r="V18" s="118">
        <v>82</v>
      </c>
      <c r="W18" s="118">
        <v>3</v>
      </c>
      <c r="X18" s="118">
        <v>17</v>
      </c>
      <c r="Y18" s="118">
        <v>94</v>
      </c>
      <c r="Z18" s="118">
        <v>400</v>
      </c>
      <c r="AA18" s="118">
        <v>10</v>
      </c>
      <c r="AB18" s="118">
        <v>70</v>
      </c>
    </row>
    <row r="19" spans="1:28" ht="23.25" customHeight="1">
      <c r="A19" s="13"/>
      <c r="B19" s="14" t="s">
        <v>66</v>
      </c>
      <c r="C19" s="115">
        <f t="shared" si="2"/>
        <v>983</v>
      </c>
      <c r="D19" s="115">
        <f t="shared" si="2"/>
        <v>3665</v>
      </c>
      <c r="E19" s="118" t="s">
        <v>198</v>
      </c>
      <c r="F19" s="118" t="s">
        <v>198</v>
      </c>
      <c r="G19" s="118">
        <f>SUM(I19,K19,M19,O19,Q19,S19,U19,W19,Y19)</f>
        <v>983</v>
      </c>
      <c r="H19" s="118">
        <f>SUM(J19,L19,N19,P19,R19,T19,V19,X19,Z19)</f>
        <v>3665</v>
      </c>
      <c r="I19" s="118" t="s">
        <v>198</v>
      </c>
      <c r="J19" s="118" t="s">
        <v>198</v>
      </c>
      <c r="K19" s="118">
        <v>109</v>
      </c>
      <c r="L19" s="118">
        <v>187</v>
      </c>
      <c r="M19" s="118">
        <v>560</v>
      </c>
      <c r="N19" s="118">
        <v>2697</v>
      </c>
      <c r="O19" s="118">
        <v>214</v>
      </c>
      <c r="P19" s="118">
        <v>450</v>
      </c>
      <c r="Q19" s="118">
        <v>2</v>
      </c>
      <c r="R19" s="118">
        <v>25</v>
      </c>
      <c r="S19" s="118">
        <v>1</v>
      </c>
      <c r="T19" s="118">
        <v>2</v>
      </c>
      <c r="U19" s="118">
        <v>16</v>
      </c>
      <c r="V19" s="118">
        <v>57</v>
      </c>
      <c r="W19" s="118">
        <v>2</v>
      </c>
      <c r="X19" s="118">
        <v>11</v>
      </c>
      <c r="Y19" s="118">
        <v>79</v>
      </c>
      <c r="Z19" s="118">
        <v>236</v>
      </c>
      <c r="AA19" s="118" t="s">
        <v>198</v>
      </c>
      <c r="AB19" s="118" t="s">
        <v>198</v>
      </c>
    </row>
    <row r="20" spans="1:28" ht="23.25" customHeight="1">
      <c r="A20" s="13"/>
      <c r="B20" s="144" t="s">
        <v>282</v>
      </c>
      <c r="C20" s="115">
        <f t="shared" si="2"/>
        <v>30</v>
      </c>
      <c r="D20" s="115">
        <f t="shared" si="2"/>
        <v>265</v>
      </c>
      <c r="E20" s="118" t="s">
        <v>198</v>
      </c>
      <c r="F20" s="118" t="s">
        <v>198</v>
      </c>
      <c r="G20" s="118">
        <f>SUM(I20,K20,M20,O20,Q20,S20,U20,W20,Y20)</f>
        <v>20</v>
      </c>
      <c r="H20" s="118">
        <f>SUM(J20,L20,N20,P20,R20,T20,V20,X20,Z20)</f>
        <v>195</v>
      </c>
      <c r="I20" s="118" t="s">
        <v>198</v>
      </c>
      <c r="J20" s="118" t="s">
        <v>198</v>
      </c>
      <c r="K20" s="118" t="s">
        <v>198</v>
      </c>
      <c r="L20" s="118" t="s">
        <v>198</v>
      </c>
      <c r="M20" s="118" t="s">
        <v>198</v>
      </c>
      <c r="N20" s="118" t="s">
        <v>198</v>
      </c>
      <c r="O20" s="118" t="s">
        <v>198</v>
      </c>
      <c r="P20" s="118" t="s">
        <v>198</v>
      </c>
      <c r="Q20" s="118" t="s">
        <v>198</v>
      </c>
      <c r="R20" s="118" t="s">
        <v>198</v>
      </c>
      <c r="S20" s="118" t="s">
        <v>198</v>
      </c>
      <c r="T20" s="118" t="s">
        <v>198</v>
      </c>
      <c r="U20" s="118">
        <v>4</v>
      </c>
      <c r="V20" s="118">
        <v>25</v>
      </c>
      <c r="W20" s="118">
        <v>1</v>
      </c>
      <c r="X20" s="118">
        <v>6</v>
      </c>
      <c r="Y20" s="118">
        <v>15</v>
      </c>
      <c r="Z20" s="118">
        <v>164</v>
      </c>
      <c r="AA20" s="118">
        <v>10</v>
      </c>
      <c r="AB20" s="118">
        <v>70</v>
      </c>
    </row>
    <row r="21" spans="1:28" ht="23.25" customHeight="1">
      <c r="A21" s="13"/>
      <c r="B21" s="14"/>
      <c r="C21" s="119"/>
      <c r="D21" s="119"/>
      <c r="E21" s="118"/>
      <c r="F21" s="118"/>
      <c r="G21" s="118"/>
      <c r="H21" s="118"/>
      <c r="I21" s="73"/>
      <c r="J21" s="73"/>
      <c r="K21" s="73"/>
      <c r="L21" s="73"/>
      <c r="M21" s="73"/>
      <c r="N21" s="73"/>
      <c r="O21" s="73"/>
      <c r="P21" s="73"/>
      <c r="Q21" s="73"/>
      <c r="R21" s="73"/>
      <c r="S21" s="73"/>
      <c r="T21" s="73"/>
      <c r="U21" s="73"/>
      <c r="V21" s="73"/>
      <c r="W21" s="73"/>
      <c r="X21" s="73"/>
      <c r="Y21" s="73"/>
      <c r="Z21" s="73"/>
      <c r="AA21" s="73"/>
      <c r="AB21" s="73"/>
    </row>
    <row r="22" spans="1:28" ht="23.25" customHeight="1">
      <c r="A22" s="288" t="s">
        <v>59</v>
      </c>
      <c r="B22" s="289"/>
      <c r="C22" s="115">
        <f aca="true" t="shared" si="3" ref="C22:D24">SUM(E22,G22,AA22)</f>
        <v>217</v>
      </c>
      <c r="D22" s="115">
        <f t="shared" si="3"/>
        <v>835</v>
      </c>
      <c r="E22" s="118">
        <v>2</v>
      </c>
      <c r="F22" s="118">
        <v>10</v>
      </c>
      <c r="G22" s="118">
        <f>SUM(G23:G24)</f>
        <v>206</v>
      </c>
      <c r="H22" s="118">
        <f>SUM(H23:H24)</f>
        <v>757</v>
      </c>
      <c r="I22" s="118" t="s">
        <v>198</v>
      </c>
      <c r="J22" s="118" t="s">
        <v>198</v>
      </c>
      <c r="K22" s="118">
        <v>36</v>
      </c>
      <c r="L22" s="118">
        <v>187</v>
      </c>
      <c r="M22" s="118">
        <v>46</v>
      </c>
      <c r="N22" s="118">
        <v>174</v>
      </c>
      <c r="O22" s="118">
        <v>45</v>
      </c>
      <c r="P22" s="118">
        <v>92</v>
      </c>
      <c r="Q22" s="118">
        <v>1</v>
      </c>
      <c r="R22" s="118">
        <v>2</v>
      </c>
      <c r="S22" s="118" t="s">
        <v>198</v>
      </c>
      <c r="T22" s="118" t="s">
        <v>198</v>
      </c>
      <c r="U22" s="118">
        <v>10</v>
      </c>
      <c r="V22" s="118">
        <v>58</v>
      </c>
      <c r="W22" s="118">
        <v>2</v>
      </c>
      <c r="X22" s="118">
        <v>3</v>
      </c>
      <c r="Y22" s="118">
        <v>66</v>
      </c>
      <c r="Z22" s="118">
        <v>241</v>
      </c>
      <c r="AA22" s="118">
        <v>9</v>
      </c>
      <c r="AB22" s="118">
        <v>68</v>
      </c>
    </row>
    <row r="23" spans="1:28" ht="23.25" customHeight="1">
      <c r="A23" s="13"/>
      <c r="B23" s="14" t="s">
        <v>66</v>
      </c>
      <c r="C23" s="115">
        <f t="shared" si="3"/>
        <v>188</v>
      </c>
      <c r="D23" s="115">
        <f t="shared" si="3"/>
        <v>630</v>
      </c>
      <c r="E23" s="118">
        <v>2</v>
      </c>
      <c r="F23" s="118">
        <v>10</v>
      </c>
      <c r="G23" s="118">
        <f>SUM(I23,K23,M23,O23,Q23,S23,U23,W23,Y23)</f>
        <v>186</v>
      </c>
      <c r="H23" s="118">
        <f>SUM(J23,L23,N23,P23,R23,T23,V23,X23,Z23)</f>
        <v>620</v>
      </c>
      <c r="I23" s="118" t="s">
        <v>198</v>
      </c>
      <c r="J23" s="118" t="s">
        <v>198</v>
      </c>
      <c r="K23" s="118">
        <v>36</v>
      </c>
      <c r="L23" s="118">
        <v>187</v>
      </c>
      <c r="M23" s="118">
        <v>46</v>
      </c>
      <c r="N23" s="118">
        <v>174</v>
      </c>
      <c r="O23" s="118">
        <v>45</v>
      </c>
      <c r="P23" s="118">
        <v>92</v>
      </c>
      <c r="Q23" s="118">
        <v>1</v>
      </c>
      <c r="R23" s="118">
        <v>2</v>
      </c>
      <c r="S23" s="118" t="s">
        <v>198</v>
      </c>
      <c r="T23" s="118" t="s">
        <v>198</v>
      </c>
      <c r="U23" s="118">
        <v>6</v>
      </c>
      <c r="V23" s="118">
        <v>25</v>
      </c>
      <c r="W23" s="118">
        <v>1</v>
      </c>
      <c r="X23" s="118">
        <v>2</v>
      </c>
      <c r="Y23" s="118">
        <v>51</v>
      </c>
      <c r="Z23" s="118">
        <v>138</v>
      </c>
      <c r="AA23" s="118" t="s">
        <v>198</v>
      </c>
      <c r="AB23" s="118" t="s">
        <v>198</v>
      </c>
    </row>
    <row r="24" spans="1:28" ht="23.25" customHeight="1">
      <c r="A24" s="13"/>
      <c r="B24" s="144" t="s">
        <v>282</v>
      </c>
      <c r="C24" s="115">
        <f t="shared" si="3"/>
        <v>29</v>
      </c>
      <c r="D24" s="115">
        <f t="shared" si="3"/>
        <v>205</v>
      </c>
      <c r="E24" s="118" t="s">
        <v>198</v>
      </c>
      <c r="F24" s="118" t="s">
        <v>198</v>
      </c>
      <c r="G24" s="118">
        <f>SUM(I24,K24,M24,O24,Q24,S24,U24,W24,Y24)</f>
        <v>20</v>
      </c>
      <c r="H24" s="118">
        <f>SUM(J24,L24,N24,P24,R24,T24,V24,X24,Z24)</f>
        <v>137</v>
      </c>
      <c r="I24" s="118" t="s">
        <v>198</v>
      </c>
      <c r="J24" s="118" t="s">
        <v>198</v>
      </c>
      <c r="K24" s="118" t="s">
        <v>198</v>
      </c>
      <c r="L24" s="118" t="s">
        <v>198</v>
      </c>
      <c r="M24" s="118" t="s">
        <v>198</v>
      </c>
      <c r="N24" s="118" t="s">
        <v>198</v>
      </c>
      <c r="O24" s="118" t="s">
        <v>198</v>
      </c>
      <c r="P24" s="118" t="s">
        <v>198</v>
      </c>
      <c r="Q24" s="118" t="s">
        <v>198</v>
      </c>
      <c r="R24" s="118" t="s">
        <v>198</v>
      </c>
      <c r="S24" s="118" t="s">
        <v>198</v>
      </c>
      <c r="T24" s="118" t="s">
        <v>198</v>
      </c>
      <c r="U24" s="118">
        <v>4</v>
      </c>
      <c r="V24" s="118">
        <v>33</v>
      </c>
      <c r="W24" s="118">
        <v>1</v>
      </c>
      <c r="X24" s="118">
        <v>1</v>
      </c>
      <c r="Y24" s="118">
        <v>15</v>
      </c>
      <c r="Z24" s="118">
        <v>103</v>
      </c>
      <c r="AA24" s="118">
        <v>9</v>
      </c>
      <c r="AB24" s="118">
        <v>68</v>
      </c>
    </row>
    <row r="25" spans="1:28" ht="23.25" customHeight="1">
      <c r="A25" s="13"/>
      <c r="B25" s="14"/>
      <c r="C25" s="119"/>
      <c r="D25" s="119"/>
      <c r="E25" s="118"/>
      <c r="F25" s="118"/>
      <c r="G25" s="118"/>
      <c r="H25" s="118"/>
      <c r="I25" s="73"/>
      <c r="J25" s="73"/>
      <c r="K25" s="73"/>
      <c r="L25" s="73"/>
      <c r="M25" s="73"/>
      <c r="N25" s="73"/>
      <c r="O25" s="73"/>
      <c r="P25" s="73"/>
      <c r="Q25" s="73"/>
      <c r="R25" s="73"/>
      <c r="S25" s="73"/>
      <c r="T25" s="73"/>
      <c r="U25" s="73"/>
      <c r="V25" s="73"/>
      <c r="W25" s="73"/>
      <c r="X25" s="73"/>
      <c r="Y25" s="73"/>
      <c r="Z25" s="73"/>
      <c r="AA25" s="73"/>
      <c r="AB25" s="73"/>
    </row>
    <row r="26" spans="1:28" ht="23.25" customHeight="1">
      <c r="A26" s="288" t="s">
        <v>60</v>
      </c>
      <c r="B26" s="289"/>
      <c r="C26" s="115">
        <f aca="true" t="shared" si="4" ref="C26:D28">SUM(E26,G26,AA26)</f>
        <v>554</v>
      </c>
      <c r="D26" s="115">
        <f t="shared" si="4"/>
        <v>2537</v>
      </c>
      <c r="E26" s="118">
        <v>1</v>
      </c>
      <c r="F26" s="118">
        <v>2</v>
      </c>
      <c r="G26" s="118">
        <f>SUM(G27:G28)</f>
        <v>547</v>
      </c>
      <c r="H26" s="118">
        <f>SUM(H27:H28)</f>
        <v>2492</v>
      </c>
      <c r="I26" s="118" t="s">
        <v>198</v>
      </c>
      <c r="J26" s="118" t="s">
        <v>198</v>
      </c>
      <c r="K26" s="118">
        <v>47</v>
      </c>
      <c r="L26" s="118">
        <v>171</v>
      </c>
      <c r="M26" s="118">
        <v>252</v>
      </c>
      <c r="N26" s="118">
        <v>1486</v>
      </c>
      <c r="O26" s="118">
        <v>148</v>
      </c>
      <c r="P26" s="118">
        <v>343</v>
      </c>
      <c r="Q26" s="118">
        <v>2</v>
      </c>
      <c r="R26" s="118">
        <v>27</v>
      </c>
      <c r="S26" s="118" t="s">
        <v>198</v>
      </c>
      <c r="T26" s="118" t="s">
        <v>198</v>
      </c>
      <c r="U26" s="118">
        <v>9</v>
      </c>
      <c r="V26" s="118">
        <v>76</v>
      </c>
      <c r="W26" s="118">
        <v>3</v>
      </c>
      <c r="X26" s="118">
        <v>20</v>
      </c>
      <c r="Y26" s="118">
        <v>86</v>
      </c>
      <c r="Z26" s="118">
        <v>369</v>
      </c>
      <c r="AA26" s="118">
        <v>6</v>
      </c>
      <c r="AB26" s="118">
        <v>43</v>
      </c>
    </row>
    <row r="27" spans="1:28" ht="23.25" customHeight="1">
      <c r="A27" s="13"/>
      <c r="B27" s="14" t="s">
        <v>66</v>
      </c>
      <c r="C27" s="115">
        <f t="shared" si="4"/>
        <v>529</v>
      </c>
      <c r="D27" s="115">
        <f t="shared" si="4"/>
        <v>2286</v>
      </c>
      <c r="E27" s="118">
        <v>1</v>
      </c>
      <c r="F27" s="118">
        <v>2</v>
      </c>
      <c r="G27" s="118">
        <f>SUM(I27,K27,M27,O27,Q27,S27,U27,W27,Y27)</f>
        <v>528</v>
      </c>
      <c r="H27" s="118">
        <f>SUM(J27,L27,N27,P27,R27,T27,V27,X27,Z27)</f>
        <v>2284</v>
      </c>
      <c r="I27" s="118" t="s">
        <v>198</v>
      </c>
      <c r="J27" s="118" t="s">
        <v>198</v>
      </c>
      <c r="K27" s="118">
        <v>47</v>
      </c>
      <c r="L27" s="118">
        <v>171</v>
      </c>
      <c r="M27" s="118">
        <v>252</v>
      </c>
      <c r="N27" s="118">
        <v>1486</v>
      </c>
      <c r="O27" s="118">
        <v>148</v>
      </c>
      <c r="P27" s="118">
        <v>343</v>
      </c>
      <c r="Q27" s="118">
        <v>2</v>
      </c>
      <c r="R27" s="118">
        <v>27</v>
      </c>
      <c r="S27" s="118" t="s">
        <v>198</v>
      </c>
      <c r="T27" s="118" t="s">
        <v>198</v>
      </c>
      <c r="U27" s="118">
        <v>6</v>
      </c>
      <c r="V27" s="118">
        <v>42</v>
      </c>
      <c r="W27" s="118">
        <v>1</v>
      </c>
      <c r="X27" s="118">
        <v>14</v>
      </c>
      <c r="Y27" s="118">
        <v>72</v>
      </c>
      <c r="Z27" s="118">
        <v>201</v>
      </c>
      <c r="AA27" s="118" t="s">
        <v>198</v>
      </c>
      <c r="AB27" s="118" t="s">
        <v>198</v>
      </c>
    </row>
    <row r="28" spans="1:28" ht="23.25" customHeight="1">
      <c r="A28" s="13"/>
      <c r="B28" s="144" t="s">
        <v>282</v>
      </c>
      <c r="C28" s="115">
        <f t="shared" si="4"/>
        <v>25</v>
      </c>
      <c r="D28" s="115">
        <f t="shared" si="4"/>
        <v>251</v>
      </c>
      <c r="E28" s="118" t="s">
        <v>198</v>
      </c>
      <c r="F28" s="118" t="s">
        <v>198</v>
      </c>
      <c r="G28" s="118">
        <f>SUM(I28,K28,M28,O28,Q28,S28,U28,W28,Y28)</f>
        <v>19</v>
      </c>
      <c r="H28" s="118">
        <f>SUM(J28,L28,N28,P28,R28,T28,V28,X28,Z28)</f>
        <v>208</v>
      </c>
      <c r="I28" s="118" t="s">
        <v>198</v>
      </c>
      <c r="J28" s="118" t="s">
        <v>198</v>
      </c>
      <c r="K28" s="118" t="s">
        <v>198</v>
      </c>
      <c r="L28" s="118" t="s">
        <v>198</v>
      </c>
      <c r="M28" s="118" t="s">
        <v>198</v>
      </c>
      <c r="N28" s="118" t="s">
        <v>198</v>
      </c>
      <c r="O28" s="118" t="s">
        <v>198</v>
      </c>
      <c r="P28" s="118" t="s">
        <v>198</v>
      </c>
      <c r="Q28" s="118" t="s">
        <v>198</v>
      </c>
      <c r="R28" s="118" t="s">
        <v>198</v>
      </c>
      <c r="S28" s="118" t="s">
        <v>198</v>
      </c>
      <c r="T28" s="118" t="s">
        <v>198</v>
      </c>
      <c r="U28" s="118">
        <v>3</v>
      </c>
      <c r="V28" s="118">
        <v>34</v>
      </c>
      <c r="W28" s="118">
        <v>2</v>
      </c>
      <c r="X28" s="118">
        <v>6</v>
      </c>
      <c r="Y28" s="118">
        <v>14</v>
      </c>
      <c r="Z28" s="118">
        <v>168</v>
      </c>
      <c r="AA28" s="118">
        <v>6</v>
      </c>
      <c r="AB28" s="118">
        <v>43</v>
      </c>
    </row>
    <row r="29" spans="1:28" ht="23.25" customHeight="1">
      <c r="A29" s="13"/>
      <c r="B29" s="14"/>
      <c r="C29" s="73"/>
      <c r="D29" s="52"/>
      <c r="E29" s="73"/>
      <c r="F29" s="73"/>
      <c r="G29" s="73"/>
      <c r="H29" s="73"/>
      <c r="I29" s="73"/>
      <c r="J29" s="73"/>
      <c r="K29" s="73"/>
      <c r="L29" s="73"/>
      <c r="M29" s="73"/>
      <c r="N29" s="73"/>
      <c r="O29" s="73"/>
      <c r="P29" s="73"/>
      <c r="Q29" s="73"/>
      <c r="R29" s="73"/>
      <c r="S29" s="73"/>
      <c r="T29" s="73"/>
      <c r="U29" s="73"/>
      <c r="V29" s="73"/>
      <c r="W29" s="73"/>
      <c r="X29" s="73"/>
      <c r="Y29" s="73"/>
      <c r="Z29" s="73"/>
      <c r="AA29" s="73"/>
      <c r="AB29" s="73"/>
    </row>
    <row r="30" spans="1:28" ht="23.25" customHeight="1">
      <c r="A30" s="290" t="s">
        <v>24</v>
      </c>
      <c r="B30" s="291"/>
      <c r="C30" s="92">
        <f>SUM(C31,C35,C39,C43)</f>
        <v>2755</v>
      </c>
      <c r="D30" s="92">
        <f>SUM(D31,D35,D39,D43)</f>
        <v>15098</v>
      </c>
      <c r="E30" s="92">
        <f aca="true" t="shared" si="5" ref="E30:AB30">SUM(E31,E35,E39,E43)</f>
        <v>12</v>
      </c>
      <c r="F30" s="92">
        <f t="shared" si="5"/>
        <v>275</v>
      </c>
      <c r="G30" s="92">
        <f t="shared" si="5"/>
        <v>2697</v>
      </c>
      <c r="H30" s="92">
        <f t="shared" si="5"/>
        <v>14186</v>
      </c>
      <c r="I30" s="92">
        <f t="shared" si="5"/>
        <v>1</v>
      </c>
      <c r="J30" s="92">
        <f t="shared" si="5"/>
        <v>8</v>
      </c>
      <c r="K30" s="92">
        <f t="shared" si="5"/>
        <v>308</v>
      </c>
      <c r="L30" s="92">
        <f t="shared" si="5"/>
        <v>2617</v>
      </c>
      <c r="M30" s="92">
        <f t="shared" si="5"/>
        <v>289</v>
      </c>
      <c r="N30" s="92">
        <f t="shared" si="5"/>
        <v>3295</v>
      </c>
      <c r="O30" s="92">
        <f t="shared" si="5"/>
        <v>1172</v>
      </c>
      <c r="P30" s="92">
        <f t="shared" si="5"/>
        <v>3324</v>
      </c>
      <c r="Q30" s="92">
        <f t="shared" si="5"/>
        <v>30</v>
      </c>
      <c r="R30" s="92">
        <f t="shared" si="5"/>
        <v>359</v>
      </c>
      <c r="S30" s="92">
        <f t="shared" si="5"/>
        <v>6</v>
      </c>
      <c r="T30" s="92">
        <f t="shared" si="5"/>
        <v>8</v>
      </c>
      <c r="U30" s="92">
        <f t="shared" si="5"/>
        <v>90</v>
      </c>
      <c r="V30" s="92">
        <f t="shared" si="5"/>
        <v>949</v>
      </c>
      <c r="W30" s="92">
        <f t="shared" si="5"/>
        <v>14</v>
      </c>
      <c r="X30" s="92">
        <f t="shared" si="5"/>
        <v>124</v>
      </c>
      <c r="Y30" s="92">
        <f t="shared" si="5"/>
        <v>787</v>
      </c>
      <c r="Z30" s="92">
        <f t="shared" si="5"/>
        <v>3502</v>
      </c>
      <c r="AA30" s="92">
        <f t="shared" si="5"/>
        <v>46</v>
      </c>
      <c r="AB30" s="92">
        <f t="shared" si="5"/>
        <v>637</v>
      </c>
    </row>
    <row r="31" spans="1:28" ht="23.25" customHeight="1">
      <c r="A31" s="288" t="s">
        <v>61</v>
      </c>
      <c r="B31" s="289"/>
      <c r="C31" s="115">
        <f aca="true" t="shared" si="6" ref="C31:D33">SUM(E31,G31,AA31)</f>
        <v>785</v>
      </c>
      <c r="D31" s="115">
        <f t="shared" si="6"/>
        <v>4447</v>
      </c>
      <c r="E31" s="118">
        <v>7</v>
      </c>
      <c r="F31" s="118">
        <v>138</v>
      </c>
      <c r="G31" s="118">
        <f>SUM(G32:G33)</f>
        <v>763</v>
      </c>
      <c r="H31" s="118">
        <f>SUM(H32:H33)</f>
        <v>4062</v>
      </c>
      <c r="I31" s="118">
        <v>1</v>
      </c>
      <c r="J31" s="118">
        <v>8</v>
      </c>
      <c r="K31" s="118">
        <v>38</v>
      </c>
      <c r="L31" s="118">
        <v>566</v>
      </c>
      <c r="M31" s="118">
        <v>81</v>
      </c>
      <c r="N31" s="118">
        <v>717</v>
      </c>
      <c r="O31" s="118">
        <v>371</v>
      </c>
      <c r="P31" s="118">
        <v>1119</v>
      </c>
      <c r="Q31" s="118">
        <v>9</v>
      </c>
      <c r="R31" s="118">
        <v>102</v>
      </c>
      <c r="S31" s="118">
        <v>4</v>
      </c>
      <c r="T31" s="118">
        <v>5</v>
      </c>
      <c r="U31" s="118">
        <v>24</v>
      </c>
      <c r="V31" s="118">
        <v>422</v>
      </c>
      <c r="W31" s="118">
        <v>7</v>
      </c>
      <c r="X31" s="118">
        <v>76</v>
      </c>
      <c r="Y31" s="118">
        <v>228</v>
      </c>
      <c r="Z31" s="118">
        <v>1047</v>
      </c>
      <c r="AA31" s="118">
        <v>15</v>
      </c>
      <c r="AB31" s="118">
        <v>247</v>
      </c>
    </row>
    <row r="32" spans="1:28" ht="23.25" customHeight="1">
      <c r="A32" s="13"/>
      <c r="B32" s="14" t="s">
        <v>66</v>
      </c>
      <c r="C32" s="115">
        <f t="shared" si="6"/>
        <v>723</v>
      </c>
      <c r="D32" s="115">
        <f t="shared" si="6"/>
        <v>3434</v>
      </c>
      <c r="E32" s="118">
        <v>7</v>
      </c>
      <c r="F32" s="118">
        <v>138</v>
      </c>
      <c r="G32" s="118">
        <f>SUM(I32,K32,M32,O32,Q32,S32,U32,W32,Y32)</f>
        <v>716</v>
      </c>
      <c r="H32" s="118">
        <f>SUM(J32,L32,N32,P32,R32,T32,V32,X32,Z32)</f>
        <v>3296</v>
      </c>
      <c r="I32" s="118">
        <v>1</v>
      </c>
      <c r="J32" s="118">
        <v>8</v>
      </c>
      <c r="K32" s="118">
        <v>38</v>
      </c>
      <c r="L32" s="118">
        <v>566</v>
      </c>
      <c r="M32" s="118">
        <v>81</v>
      </c>
      <c r="N32" s="118">
        <v>717</v>
      </c>
      <c r="O32" s="118">
        <v>371</v>
      </c>
      <c r="P32" s="118">
        <v>1119</v>
      </c>
      <c r="Q32" s="118">
        <v>9</v>
      </c>
      <c r="R32" s="118">
        <v>102</v>
      </c>
      <c r="S32" s="118">
        <v>4</v>
      </c>
      <c r="T32" s="118">
        <v>5</v>
      </c>
      <c r="U32" s="118">
        <v>15</v>
      </c>
      <c r="V32" s="118">
        <v>111</v>
      </c>
      <c r="W32" s="118">
        <v>4</v>
      </c>
      <c r="X32" s="118">
        <v>67</v>
      </c>
      <c r="Y32" s="118">
        <v>193</v>
      </c>
      <c r="Z32" s="118">
        <v>601</v>
      </c>
      <c r="AA32" s="118" t="s">
        <v>198</v>
      </c>
      <c r="AB32" s="118" t="s">
        <v>198</v>
      </c>
    </row>
    <row r="33" spans="1:28" ht="23.25" customHeight="1">
      <c r="A33" s="13"/>
      <c r="B33" s="144" t="s">
        <v>282</v>
      </c>
      <c r="C33" s="115">
        <f t="shared" si="6"/>
        <v>62</v>
      </c>
      <c r="D33" s="115">
        <f t="shared" si="6"/>
        <v>1013</v>
      </c>
      <c r="E33" s="118" t="s">
        <v>198</v>
      </c>
      <c r="F33" s="118" t="s">
        <v>198</v>
      </c>
      <c r="G33" s="118">
        <f>SUM(I33,K33,M33,O33,Q33,S33,U33,W33,Y33)</f>
        <v>47</v>
      </c>
      <c r="H33" s="118">
        <f>SUM(J33,L33,N33,P33,R33,T33,V33,X33,Z33)</f>
        <v>766</v>
      </c>
      <c r="I33" s="118" t="s">
        <v>198</v>
      </c>
      <c r="J33" s="118" t="s">
        <v>198</v>
      </c>
      <c r="K33" s="118" t="s">
        <v>198</v>
      </c>
      <c r="L33" s="118" t="s">
        <v>198</v>
      </c>
      <c r="M33" s="118" t="s">
        <v>198</v>
      </c>
      <c r="N33" s="118" t="s">
        <v>198</v>
      </c>
      <c r="O33" s="118" t="s">
        <v>198</v>
      </c>
      <c r="P33" s="118" t="s">
        <v>198</v>
      </c>
      <c r="Q33" s="118" t="s">
        <v>198</v>
      </c>
      <c r="R33" s="118" t="s">
        <v>198</v>
      </c>
      <c r="S33" s="118" t="s">
        <v>198</v>
      </c>
      <c r="T33" s="118" t="s">
        <v>198</v>
      </c>
      <c r="U33" s="118">
        <v>9</v>
      </c>
      <c r="V33" s="118">
        <v>311</v>
      </c>
      <c r="W33" s="118">
        <v>3</v>
      </c>
      <c r="X33" s="118">
        <v>9</v>
      </c>
      <c r="Y33" s="118">
        <v>35</v>
      </c>
      <c r="Z33" s="118">
        <v>446</v>
      </c>
      <c r="AA33" s="118">
        <v>15</v>
      </c>
      <c r="AB33" s="118">
        <v>247</v>
      </c>
    </row>
    <row r="34" spans="1:28" ht="23.25" customHeight="1">
      <c r="A34" s="13"/>
      <c r="B34" s="14"/>
      <c r="C34" s="119"/>
      <c r="D34" s="119"/>
      <c r="E34" s="118"/>
      <c r="F34" s="118"/>
      <c r="G34" s="118"/>
      <c r="H34" s="118"/>
      <c r="I34" s="73"/>
      <c r="J34" s="73"/>
      <c r="K34" s="73"/>
      <c r="L34" s="73"/>
      <c r="M34" s="73"/>
      <c r="N34" s="73"/>
      <c r="O34" s="73"/>
      <c r="P34" s="73"/>
      <c r="Q34" s="73"/>
      <c r="R34" s="73"/>
      <c r="S34" s="73"/>
      <c r="T34" s="73"/>
      <c r="U34" s="73"/>
      <c r="V34" s="73"/>
      <c r="W34" s="73"/>
      <c r="X34" s="73"/>
      <c r="Y34" s="73"/>
      <c r="Z34" s="73"/>
      <c r="AA34" s="73"/>
      <c r="AB34" s="73"/>
    </row>
    <row r="35" spans="1:28" ht="23.25" customHeight="1">
      <c r="A35" s="288" t="s">
        <v>62</v>
      </c>
      <c r="B35" s="289"/>
      <c r="C35" s="115">
        <f aca="true" t="shared" si="7" ref="C35:D37">SUM(E35,G35,AA35)</f>
        <v>723</v>
      </c>
      <c r="D35" s="115">
        <f t="shared" si="7"/>
        <v>3832</v>
      </c>
      <c r="E35" s="118" t="s">
        <v>198</v>
      </c>
      <c r="F35" s="118" t="s">
        <v>198</v>
      </c>
      <c r="G35" s="118">
        <f>SUM(G36:G37)</f>
        <v>712</v>
      </c>
      <c r="H35" s="118">
        <f>SUM(H36:H37)</f>
        <v>3697</v>
      </c>
      <c r="I35" s="118" t="s">
        <v>198</v>
      </c>
      <c r="J35" s="118" t="s">
        <v>198</v>
      </c>
      <c r="K35" s="118">
        <v>114</v>
      </c>
      <c r="L35" s="118">
        <v>803</v>
      </c>
      <c r="M35" s="118">
        <v>96</v>
      </c>
      <c r="N35" s="118">
        <v>1264</v>
      </c>
      <c r="O35" s="118">
        <v>270</v>
      </c>
      <c r="P35" s="118">
        <v>644</v>
      </c>
      <c r="Q35" s="118">
        <v>5</v>
      </c>
      <c r="R35" s="118">
        <v>45</v>
      </c>
      <c r="S35" s="118" t="s">
        <v>198</v>
      </c>
      <c r="T35" s="118" t="s">
        <v>198</v>
      </c>
      <c r="U35" s="118">
        <v>19</v>
      </c>
      <c r="V35" s="118">
        <v>158</v>
      </c>
      <c r="W35" s="118">
        <v>1</v>
      </c>
      <c r="X35" s="118">
        <v>7</v>
      </c>
      <c r="Y35" s="118">
        <v>207</v>
      </c>
      <c r="Z35" s="118">
        <v>776</v>
      </c>
      <c r="AA35" s="118">
        <v>11</v>
      </c>
      <c r="AB35" s="118">
        <v>135</v>
      </c>
    </row>
    <row r="36" spans="1:28" ht="23.25" customHeight="1">
      <c r="A36" s="13"/>
      <c r="B36" s="14" t="s">
        <v>66</v>
      </c>
      <c r="C36" s="115">
        <f t="shared" si="7"/>
        <v>665</v>
      </c>
      <c r="D36" s="115">
        <f t="shared" si="7"/>
        <v>3329</v>
      </c>
      <c r="E36" s="118" t="s">
        <v>198</v>
      </c>
      <c r="F36" s="118" t="s">
        <v>198</v>
      </c>
      <c r="G36" s="118">
        <f>SUM(I36,K36,M36,O36,Q36,S36,U36,W36,Y36)</f>
        <v>665</v>
      </c>
      <c r="H36" s="118">
        <f>SUM(J36,L36,N36,P36,R36,T36,V36,X36,Z36)</f>
        <v>3329</v>
      </c>
      <c r="I36" s="118" t="s">
        <v>198</v>
      </c>
      <c r="J36" s="118" t="s">
        <v>198</v>
      </c>
      <c r="K36" s="118">
        <v>114</v>
      </c>
      <c r="L36" s="118">
        <v>803</v>
      </c>
      <c r="M36" s="118">
        <v>96</v>
      </c>
      <c r="N36" s="118">
        <v>1264</v>
      </c>
      <c r="O36" s="118">
        <v>270</v>
      </c>
      <c r="P36" s="118">
        <v>644</v>
      </c>
      <c r="Q36" s="118">
        <v>5</v>
      </c>
      <c r="R36" s="118">
        <v>45</v>
      </c>
      <c r="S36" s="118" t="s">
        <v>198</v>
      </c>
      <c r="T36" s="118" t="s">
        <v>198</v>
      </c>
      <c r="U36" s="118">
        <v>11</v>
      </c>
      <c r="V36" s="118">
        <v>90</v>
      </c>
      <c r="W36" s="118" t="s">
        <v>198</v>
      </c>
      <c r="X36" s="118" t="s">
        <v>198</v>
      </c>
      <c r="Y36" s="118">
        <v>169</v>
      </c>
      <c r="Z36" s="118">
        <v>483</v>
      </c>
      <c r="AA36" s="118" t="s">
        <v>198</v>
      </c>
      <c r="AB36" s="118" t="s">
        <v>198</v>
      </c>
    </row>
    <row r="37" spans="1:28" ht="23.25" customHeight="1">
      <c r="A37" s="13"/>
      <c r="B37" s="144" t="s">
        <v>282</v>
      </c>
      <c r="C37" s="115">
        <f t="shared" si="7"/>
        <v>58</v>
      </c>
      <c r="D37" s="115">
        <f t="shared" si="7"/>
        <v>503</v>
      </c>
      <c r="E37" s="118" t="s">
        <v>198</v>
      </c>
      <c r="F37" s="118" t="s">
        <v>198</v>
      </c>
      <c r="G37" s="118">
        <f>SUM(I37,K37,M37,O37,Q37,S37,U37,W37,Y37)</f>
        <v>47</v>
      </c>
      <c r="H37" s="118">
        <f>SUM(J37,L37,N37,P37,R37,T37,V37,X37,Z37)</f>
        <v>368</v>
      </c>
      <c r="I37" s="118" t="s">
        <v>198</v>
      </c>
      <c r="J37" s="118" t="s">
        <v>198</v>
      </c>
      <c r="K37" s="118" t="s">
        <v>198</v>
      </c>
      <c r="L37" s="118" t="s">
        <v>198</v>
      </c>
      <c r="M37" s="118" t="s">
        <v>198</v>
      </c>
      <c r="N37" s="118" t="s">
        <v>198</v>
      </c>
      <c r="O37" s="118" t="s">
        <v>198</v>
      </c>
      <c r="P37" s="118" t="s">
        <v>198</v>
      </c>
      <c r="Q37" s="118" t="s">
        <v>198</v>
      </c>
      <c r="R37" s="118" t="s">
        <v>198</v>
      </c>
      <c r="S37" s="118" t="s">
        <v>198</v>
      </c>
      <c r="T37" s="118" t="s">
        <v>198</v>
      </c>
      <c r="U37" s="118">
        <v>8</v>
      </c>
      <c r="V37" s="118">
        <v>68</v>
      </c>
      <c r="W37" s="118">
        <v>1</v>
      </c>
      <c r="X37" s="118">
        <v>7</v>
      </c>
      <c r="Y37" s="118">
        <v>38</v>
      </c>
      <c r="Z37" s="118">
        <v>293</v>
      </c>
      <c r="AA37" s="118">
        <v>11</v>
      </c>
      <c r="AB37" s="118">
        <v>135</v>
      </c>
    </row>
    <row r="38" spans="1:28" ht="23.25" customHeight="1">
      <c r="A38" s="13"/>
      <c r="B38" s="14"/>
      <c r="C38" s="119"/>
      <c r="D38" s="119"/>
      <c r="E38" s="118"/>
      <c r="F38" s="118"/>
      <c r="G38" s="118"/>
      <c r="H38" s="118"/>
      <c r="I38" s="76"/>
      <c r="J38" s="76"/>
      <c r="K38" s="76"/>
      <c r="L38" s="76"/>
      <c r="M38" s="76"/>
      <c r="N38" s="76"/>
      <c r="O38" s="76"/>
      <c r="P38" s="76"/>
      <c r="Q38" s="76"/>
      <c r="R38" s="76"/>
      <c r="S38" s="76"/>
      <c r="T38" s="76"/>
      <c r="U38" s="76"/>
      <c r="V38" s="76"/>
      <c r="W38" s="76"/>
      <c r="X38" s="76"/>
      <c r="Y38" s="76"/>
      <c r="Z38" s="76"/>
      <c r="AA38" s="76"/>
      <c r="AB38" s="76"/>
    </row>
    <row r="39" spans="1:28" ht="23.25" customHeight="1">
      <c r="A39" s="288" t="s">
        <v>63</v>
      </c>
      <c r="B39" s="289"/>
      <c r="C39" s="115">
        <f aca="true" t="shared" si="8" ref="C39:D41">SUM(E39,G39,AA39)</f>
        <v>970</v>
      </c>
      <c r="D39" s="115">
        <f t="shared" si="8"/>
        <v>5272</v>
      </c>
      <c r="E39" s="118">
        <v>4</v>
      </c>
      <c r="F39" s="118">
        <v>129</v>
      </c>
      <c r="G39" s="118">
        <f>SUM(G40:G41)</f>
        <v>954</v>
      </c>
      <c r="H39" s="118">
        <f>SUM(H40:H41)</f>
        <v>4980</v>
      </c>
      <c r="I39" s="118" t="s">
        <v>198</v>
      </c>
      <c r="J39" s="118" t="s">
        <v>198</v>
      </c>
      <c r="K39" s="118">
        <v>93</v>
      </c>
      <c r="L39" s="118">
        <v>825</v>
      </c>
      <c r="M39" s="118">
        <v>91</v>
      </c>
      <c r="N39" s="118">
        <v>955</v>
      </c>
      <c r="O39" s="118">
        <v>441</v>
      </c>
      <c r="P39" s="118">
        <v>1387</v>
      </c>
      <c r="Q39" s="118">
        <v>14</v>
      </c>
      <c r="R39" s="118">
        <v>204</v>
      </c>
      <c r="S39" s="118">
        <v>2</v>
      </c>
      <c r="T39" s="118">
        <v>3</v>
      </c>
      <c r="U39" s="118">
        <v>40</v>
      </c>
      <c r="V39" s="118">
        <v>316</v>
      </c>
      <c r="W39" s="118">
        <v>4</v>
      </c>
      <c r="X39" s="118">
        <v>38</v>
      </c>
      <c r="Y39" s="118">
        <v>269</v>
      </c>
      <c r="Z39" s="118">
        <v>1252</v>
      </c>
      <c r="AA39" s="118">
        <v>12</v>
      </c>
      <c r="AB39" s="118">
        <v>163</v>
      </c>
    </row>
    <row r="40" spans="1:28" ht="23.25" customHeight="1">
      <c r="A40" s="13"/>
      <c r="B40" s="14" t="s">
        <v>66</v>
      </c>
      <c r="C40" s="115">
        <f t="shared" si="8"/>
        <v>909</v>
      </c>
      <c r="D40" s="115">
        <f t="shared" si="8"/>
        <v>4413</v>
      </c>
      <c r="E40" s="118">
        <v>4</v>
      </c>
      <c r="F40" s="118">
        <v>129</v>
      </c>
      <c r="G40" s="118">
        <f>SUM(I40,K40,M40,O40,Q40,S40,U40,W40,Y40)</f>
        <v>905</v>
      </c>
      <c r="H40" s="118">
        <f>SUM(J40,L40,N40,P40,R40,T40,V40,X40,Z40)</f>
        <v>4284</v>
      </c>
      <c r="I40" s="118" t="s">
        <v>198</v>
      </c>
      <c r="J40" s="118" t="s">
        <v>198</v>
      </c>
      <c r="K40" s="118">
        <v>93</v>
      </c>
      <c r="L40" s="118">
        <v>825</v>
      </c>
      <c r="M40" s="118">
        <v>91</v>
      </c>
      <c r="N40" s="118">
        <v>955</v>
      </c>
      <c r="O40" s="118">
        <v>439</v>
      </c>
      <c r="P40" s="118">
        <v>1382</v>
      </c>
      <c r="Q40" s="118">
        <v>14</v>
      </c>
      <c r="R40" s="118">
        <v>204</v>
      </c>
      <c r="S40" s="118">
        <v>2</v>
      </c>
      <c r="T40" s="118">
        <v>3</v>
      </c>
      <c r="U40" s="118">
        <v>31</v>
      </c>
      <c r="V40" s="118">
        <v>98</v>
      </c>
      <c r="W40" s="118">
        <v>3</v>
      </c>
      <c r="X40" s="118">
        <v>28</v>
      </c>
      <c r="Y40" s="118">
        <v>232</v>
      </c>
      <c r="Z40" s="118">
        <v>789</v>
      </c>
      <c r="AA40" s="118" t="s">
        <v>198</v>
      </c>
      <c r="AB40" s="118" t="s">
        <v>198</v>
      </c>
    </row>
    <row r="41" spans="1:28" ht="23.25" customHeight="1">
      <c r="A41" s="13"/>
      <c r="B41" s="144" t="s">
        <v>282</v>
      </c>
      <c r="C41" s="115">
        <f t="shared" si="8"/>
        <v>61</v>
      </c>
      <c r="D41" s="115">
        <f t="shared" si="8"/>
        <v>859</v>
      </c>
      <c r="E41" s="118" t="s">
        <v>198</v>
      </c>
      <c r="F41" s="118" t="s">
        <v>198</v>
      </c>
      <c r="G41" s="118">
        <f>SUM(I41,K41,M41,O41,Q41,S41,U41,W41,Y41)</f>
        <v>49</v>
      </c>
      <c r="H41" s="118">
        <f>SUM(J41,L41,N41,P41,R41,T41,V41,X41,Z41)</f>
        <v>696</v>
      </c>
      <c r="I41" s="118" t="s">
        <v>198</v>
      </c>
      <c r="J41" s="118" t="s">
        <v>198</v>
      </c>
      <c r="K41" s="118" t="s">
        <v>198</v>
      </c>
      <c r="L41" s="118" t="s">
        <v>198</v>
      </c>
      <c r="M41" s="118" t="s">
        <v>198</v>
      </c>
      <c r="N41" s="118" t="s">
        <v>198</v>
      </c>
      <c r="O41" s="118">
        <v>2</v>
      </c>
      <c r="P41" s="118">
        <v>5</v>
      </c>
      <c r="Q41" s="118" t="s">
        <v>198</v>
      </c>
      <c r="R41" s="118" t="s">
        <v>198</v>
      </c>
      <c r="S41" s="118" t="s">
        <v>198</v>
      </c>
      <c r="T41" s="118" t="s">
        <v>198</v>
      </c>
      <c r="U41" s="118">
        <v>9</v>
      </c>
      <c r="V41" s="118">
        <v>218</v>
      </c>
      <c r="W41" s="118">
        <v>1</v>
      </c>
      <c r="X41" s="118">
        <v>10</v>
      </c>
      <c r="Y41" s="118">
        <v>37</v>
      </c>
      <c r="Z41" s="118">
        <v>463</v>
      </c>
      <c r="AA41" s="118">
        <v>12</v>
      </c>
      <c r="AB41" s="118">
        <v>163</v>
      </c>
    </row>
    <row r="42" spans="1:28" ht="23.25" customHeight="1">
      <c r="A42" s="13"/>
      <c r="B42" s="14"/>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row>
    <row r="43" spans="1:28" ht="23.25" customHeight="1">
      <c r="A43" s="288" t="s">
        <v>64</v>
      </c>
      <c r="B43" s="289"/>
      <c r="C43" s="115">
        <f aca="true" t="shared" si="9" ref="C43:D45">SUM(E43,G43,AA43)</f>
        <v>277</v>
      </c>
      <c r="D43" s="115">
        <f>SUM(F43,H43,AB43)</f>
        <v>1547</v>
      </c>
      <c r="E43" s="118">
        <v>1</v>
      </c>
      <c r="F43" s="118">
        <v>8</v>
      </c>
      <c r="G43" s="118">
        <f>SUM(G44:G45)</f>
        <v>268</v>
      </c>
      <c r="H43" s="118">
        <f>SUM(H44:H45)</f>
        <v>1447</v>
      </c>
      <c r="I43" s="118" t="s">
        <v>198</v>
      </c>
      <c r="J43" s="118" t="s">
        <v>198</v>
      </c>
      <c r="K43" s="118">
        <v>63</v>
      </c>
      <c r="L43" s="118">
        <v>423</v>
      </c>
      <c r="M43" s="118">
        <v>21</v>
      </c>
      <c r="N43" s="118">
        <v>359</v>
      </c>
      <c r="O43" s="118">
        <v>90</v>
      </c>
      <c r="P43" s="118">
        <v>174</v>
      </c>
      <c r="Q43" s="118">
        <v>2</v>
      </c>
      <c r="R43" s="118">
        <v>8</v>
      </c>
      <c r="S43" s="118" t="s">
        <v>198</v>
      </c>
      <c r="T43" s="118" t="s">
        <v>198</v>
      </c>
      <c r="U43" s="118">
        <v>7</v>
      </c>
      <c r="V43" s="118">
        <v>53</v>
      </c>
      <c r="W43" s="118">
        <v>2</v>
      </c>
      <c r="X43" s="118">
        <v>3</v>
      </c>
      <c r="Y43" s="118">
        <v>83</v>
      </c>
      <c r="Z43" s="118">
        <v>427</v>
      </c>
      <c r="AA43" s="118">
        <v>8</v>
      </c>
      <c r="AB43" s="118">
        <v>92</v>
      </c>
    </row>
    <row r="44" spans="1:28" ht="23.25" customHeight="1">
      <c r="A44" s="13"/>
      <c r="B44" s="14" t="s">
        <v>66</v>
      </c>
      <c r="C44" s="115">
        <f t="shared" si="9"/>
        <v>244</v>
      </c>
      <c r="D44" s="115">
        <f t="shared" si="9"/>
        <v>1212</v>
      </c>
      <c r="E44" s="118">
        <v>1</v>
      </c>
      <c r="F44" s="118">
        <v>8</v>
      </c>
      <c r="G44" s="118">
        <f>SUM(I44,K44,M44,O44,Q44,S44,U44,W44,Y44)</f>
        <v>243</v>
      </c>
      <c r="H44" s="118">
        <f>SUM(J44,L44,N44,P44,R44,T44,V44,X44,Z44)</f>
        <v>1204</v>
      </c>
      <c r="I44" s="118" t="s">
        <v>198</v>
      </c>
      <c r="J44" s="118" t="s">
        <v>198</v>
      </c>
      <c r="K44" s="118">
        <v>63</v>
      </c>
      <c r="L44" s="118">
        <v>423</v>
      </c>
      <c r="M44" s="118">
        <v>21</v>
      </c>
      <c r="N44" s="118">
        <v>359</v>
      </c>
      <c r="O44" s="118">
        <v>90</v>
      </c>
      <c r="P44" s="118">
        <v>174</v>
      </c>
      <c r="Q44" s="118">
        <v>2</v>
      </c>
      <c r="R44" s="118">
        <v>8</v>
      </c>
      <c r="S44" s="118" t="s">
        <v>198</v>
      </c>
      <c r="T44" s="118" t="s">
        <v>198</v>
      </c>
      <c r="U44" s="118">
        <v>5</v>
      </c>
      <c r="V44" s="118">
        <v>19</v>
      </c>
      <c r="W44" s="118">
        <v>1</v>
      </c>
      <c r="X44" s="118">
        <v>1</v>
      </c>
      <c r="Y44" s="118">
        <v>61</v>
      </c>
      <c r="Z44" s="118">
        <v>220</v>
      </c>
      <c r="AA44" s="118" t="s">
        <v>198</v>
      </c>
      <c r="AB44" s="118" t="s">
        <v>198</v>
      </c>
    </row>
    <row r="45" spans="1:28" ht="23.25" customHeight="1">
      <c r="A45" s="13"/>
      <c r="B45" s="144" t="s">
        <v>289</v>
      </c>
      <c r="C45" s="115">
        <f t="shared" si="9"/>
        <v>33</v>
      </c>
      <c r="D45" s="115">
        <f t="shared" si="9"/>
        <v>335</v>
      </c>
      <c r="E45" s="118" t="s">
        <v>198</v>
      </c>
      <c r="F45" s="118" t="s">
        <v>198</v>
      </c>
      <c r="G45" s="118">
        <f>SUM(I45,K45,M45,O45,Q45,S45,U45,W45,Y45)</f>
        <v>25</v>
      </c>
      <c r="H45" s="118">
        <f>SUM(J45,L45,N45,P45,R45,T45,V45,X45,Z45)</f>
        <v>243</v>
      </c>
      <c r="I45" s="118" t="s">
        <v>198</v>
      </c>
      <c r="J45" s="118" t="s">
        <v>198</v>
      </c>
      <c r="K45" s="118" t="s">
        <v>198</v>
      </c>
      <c r="L45" s="118" t="s">
        <v>198</v>
      </c>
      <c r="M45" s="118" t="s">
        <v>198</v>
      </c>
      <c r="N45" s="118" t="s">
        <v>198</v>
      </c>
      <c r="O45" s="118" t="s">
        <v>198</v>
      </c>
      <c r="P45" s="118" t="s">
        <v>198</v>
      </c>
      <c r="Q45" s="118" t="s">
        <v>198</v>
      </c>
      <c r="R45" s="118" t="s">
        <v>198</v>
      </c>
      <c r="S45" s="118" t="s">
        <v>198</v>
      </c>
      <c r="T45" s="118" t="s">
        <v>198</v>
      </c>
      <c r="U45" s="118">
        <v>2</v>
      </c>
      <c r="V45" s="118">
        <v>34</v>
      </c>
      <c r="W45" s="118">
        <v>1</v>
      </c>
      <c r="X45" s="118">
        <v>2</v>
      </c>
      <c r="Y45" s="118">
        <v>22</v>
      </c>
      <c r="Z45" s="118">
        <v>207</v>
      </c>
      <c r="AA45" s="118">
        <v>8</v>
      </c>
      <c r="AB45" s="118">
        <v>92</v>
      </c>
    </row>
    <row r="46" spans="1:28" ht="23.25" customHeight="1">
      <c r="A46" s="13"/>
      <c r="B46" s="14"/>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row>
    <row r="47" spans="1:28" ht="23.25" customHeight="1">
      <c r="A47" s="290" t="s">
        <v>25</v>
      </c>
      <c r="B47" s="291"/>
      <c r="C47" s="92">
        <f aca="true" t="shared" si="10" ref="C47:D50">SUM(E47,G47,AA47)</f>
        <v>527</v>
      </c>
      <c r="D47" s="92">
        <f t="shared" si="10"/>
        <v>2798</v>
      </c>
      <c r="E47" s="92">
        <f>SUM(E48)</f>
        <v>6</v>
      </c>
      <c r="F47" s="92">
        <f>SUM(F48)</f>
        <v>295</v>
      </c>
      <c r="G47" s="92">
        <f>SUM(I47,K47,M47,O47,Q47,S47,U47,W47,Y47)</f>
        <v>509</v>
      </c>
      <c r="H47" s="92">
        <f>SUM(J47,L47,N47,P47,R47,T47,V47,X47,Z47)</f>
        <v>2385</v>
      </c>
      <c r="I47" s="92" t="s">
        <v>197</v>
      </c>
      <c r="J47" s="92" t="s">
        <v>197</v>
      </c>
      <c r="K47" s="92">
        <f>SUM(K48)</f>
        <v>48</v>
      </c>
      <c r="L47" s="92">
        <f>SUM(L48)</f>
        <v>241</v>
      </c>
      <c r="M47" s="92">
        <f aca="true" t="shared" si="11" ref="M47:AB47">SUM(M48)</f>
        <v>64</v>
      </c>
      <c r="N47" s="92">
        <f t="shared" si="11"/>
        <v>513</v>
      </c>
      <c r="O47" s="92">
        <f t="shared" si="11"/>
        <v>205</v>
      </c>
      <c r="P47" s="92">
        <f t="shared" si="11"/>
        <v>544</v>
      </c>
      <c r="Q47" s="92">
        <f t="shared" si="11"/>
        <v>2</v>
      </c>
      <c r="R47" s="92">
        <f t="shared" si="11"/>
        <v>13</v>
      </c>
      <c r="S47" s="153" t="s">
        <v>197</v>
      </c>
      <c r="T47" s="153" t="s">
        <v>197</v>
      </c>
      <c r="U47" s="92">
        <f t="shared" si="11"/>
        <v>16</v>
      </c>
      <c r="V47" s="92">
        <f t="shared" si="11"/>
        <v>133</v>
      </c>
      <c r="W47" s="92">
        <f t="shared" si="11"/>
        <v>1</v>
      </c>
      <c r="X47" s="92">
        <f t="shared" si="11"/>
        <v>3</v>
      </c>
      <c r="Y47" s="92">
        <f t="shared" si="11"/>
        <v>173</v>
      </c>
      <c r="Z47" s="92">
        <f t="shared" si="11"/>
        <v>938</v>
      </c>
      <c r="AA47" s="92">
        <f t="shared" si="11"/>
        <v>12</v>
      </c>
      <c r="AB47" s="92">
        <f t="shared" si="11"/>
        <v>118</v>
      </c>
    </row>
    <row r="48" spans="1:28" ht="23.25" customHeight="1">
      <c r="A48" s="288" t="s">
        <v>65</v>
      </c>
      <c r="B48" s="289"/>
      <c r="C48" s="73">
        <f t="shared" si="10"/>
        <v>527</v>
      </c>
      <c r="D48" s="73">
        <f>SUM(F48,H48,AB48)</f>
        <v>2798</v>
      </c>
      <c r="E48" s="76">
        <f>SUM(E49:E50)</f>
        <v>6</v>
      </c>
      <c r="F48" s="76">
        <f>SUM(F49:F50)</f>
        <v>295</v>
      </c>
      <c r="G48" s="76">
        <f>SUM(G49:G50)</f>
        <v>509</v>
      </c>
      <c r="H48" s="76">
        <f>SUM(H49:H50)</f>
        <v>2385</v>
      </c>
      <c r="I48" s="76" t="s">
        <v>197</v>
      </c>
      <c r="J48" s="76" t="s">
        <v>197</v>
      </c>
      <c r="K48" s="76">
        <f>SUM(K49:K50)</f>
        <v>48</v>
      </c>
      <c r="L48" s="76">
        <f>SUM(L49:L50)</f>
        <v>241</v>
      </c>
      <c r="M48" s="76">
        <f aca="true" t="shared" si="12" ref="M48:AB48">SUM(M49:M50)</f>
        <v>64</v>
      </c>
      <c r="N48" s="76">
        <f t="shared" si="12"/>
        <v>513</v>
      </c>
      <c r="O48" s="76">
        <f t="shared" si="12"/>
        <v>205</v>
      </c>
      <c r="P48" s="76">
        <f t="shared" si="12"/>
        <v>544</v>
      </c>
      <c r="Q48" s="76">
        <f t="shared" si="12"/>
        <v>2</v>
      </c>
      <c r="R48" s="76">
        <f t="shared" si="12"/>
        <v>13</v>
      </c>
      <c r="S48" s="76" t="s">
        <v>197</v>
      </c>
      <c r="T48" s="76" t="s">
        <v>197</v>
      </c>
      <c r="U48" s="76">
        <f t="shared" si="12"/>
        <v>16</v>
      </c>
      <c r="V48" s="76">
        <f t="shared" si="12"/>
        <v>133</v>
      </c>
      <c r="W48" s="76">
        <f t="shared" si="12"/>
        <v>1</v>
      </c>
      <c r="X48" s="76">
        <f t="shared" si="12"/>
        <v>3</v>
      </c>
      <c r="Y48" s="76">
        <f t="shared" si="12"/>
        <v>173</v>
      </c>
      <c r="Z48" s="76">
        <f t="shared" si="12"/>
        <v>938</v>
      </c>
      <c r="AA48" s="76">
        <f t="shared" si="12"/>
        <v>12</v>
      </c>
      <c r="AB48" s="76">
        <f t="shared" si="12"/>
        <v>118</v>
      </c>
    </row>
    <row r="49" spans="1:28" ht="23.25" customHeight="1">
      <c r="A49" s="66"/>
      <c r="B49" s="14" t="s">
        <v>66</v>
      </c>
      <c r="C49" s="73">
        <f t="shared" si="10"/>
        <v>483</v>
      </c>
      <c r="D49" s="73">
        <f t="shared" si="10"/>
        <v>2421</v>
      </c>
      <c r="E49" s="76">
        <v>5</v>
      </c>
      <c r="F49" s="76">
        <v>269</v>
      </c>
      <c r="G49" s="76">
        <f>SUM(I49,K49,M49,O49,Q49,S49,U49,W49,Y49)</f>
        <v>478</v>
      </c>
      <c r="H49" s="76">
        <f>SUM(J49,L49,N49,P49,R49,T49,V49,X49,Z49)</f>
        <v>2152</v>
      </c>
      <c r="I49" s="76" t="s">
        <v>197</v>
      </c>
      <c r="J49" s="76" t="s">
        <v>197</v>
      </c>
      <c r="K49" s="76">
        <v>48</v>
      </c>
      <c r="L49" s="76">
        <v>241</v>
      </c>
      <c r="M49" s="76">
        <v>64</v>
      </c>
      <c r="N49" s="76">
        <v>513</v>
      </c>
      <c r="O49" s="76">
        <v>204</v>
      </c>
      <c r="P49" s="76">
        <v>542</v>
      </c>
      <c r="Q49" s="76">
        <v>2</v>
      </c>
      <c r="R49" s="76">
        <v>13</v>
      </c>
      <c r="S49" s="76" t="s">
        <v>197</v>
      </c>
      <c r="T49" s="76" t="s">
        <v>197</v>
      </c>
      <c r="U49" s="76">
        <v>12</v>
      </c>
      <c r="V49" s="76">
        <v>93</v>
      </c>
      <c r="W49" s="76" t="s">
        <v>197</v>
      </c>
      <c r="X49" s="76" t="s">
        <v>197</v>
      </c>
      <c r="Y49" s="76">
        <v>148</v>
      </c>
      <c r="Z49" s="76">
        <v>750</v>
      </c>
      <c r="AA49" s="118" t="s">
        <v>198</v>
      </c>
      <c r="AB49" s="118" t="s">
        <v>198</v>
      </c>
    </row>
    <row r="50" spans="1:28" ht="23.25" customHeight="1">
      <c r="A50" s="77"/>
      <c r="B50" s="145" t="s">
        <v>282</v>
      </c>
      <c r="C50" s="85">
        <f t="shared" si="10"/>
        <v>44</v>
      </c>
      <c r="D50" s="78">
        <f t="shared" si="10"/>
        <v>377</v>
      </c>
      <c r="E50" s="78">
        <v>1</v>
      </c>
      <c r="F50" s="78">
        <v>26</v>
      </c>
      <c r="G50" s="78">
        <f>SUM(I50,K50,M50,O50,Q50,S50,U50,W50,Y50)</f>
        <v>31</v>
      </c>
      <c r="H50" s="78">
        <f>SUM(J50,L50,N50,P50,R50,T50,V50,X50,Z50)</f>
        <v>233</v>
      </c>
      <c r="I50" s="78" t="s">
        <v>197</v>
      </c>
      <c r="J50" s="78" t="s">
        <v>197</v>
      </c>
      <c r="K50" s="78" t="s">
        <v>197</v>
      </c>
      <c r="L50" s="78" t="s">
        <v>197</v>
      </c>
      <c r="M50" s="78" t="s">
        <v>197</v>
      </c>
      <c r="N50" s="78" t="s">
        <v>197</v>
      </c>
      <c r="O50" s="78">
        <v>1</v>
      </c>
      <c r="P50" s="78">
        <v>2</v>
      </c>
      <c r="Q50" s="78" t="s">
        <v>197</v>
      </c>
      <c r="R50" s="78" t="s">
        <v>197</v>
      </c>
      <c r="S50" s="78" t="s">
        <v>197</v>
      </c>
      <c r="T50" s="78" t="s">
        <v>197</v>
      </c>
      <c r="U50" s="78">
        <v>4</v>
      </c>
      <c r="V50" s="78">
        <v>40</v>
      </c>
      <c r="W50" s="78">
        <v>1</v>
      </c>
      <c r="X50" s="78">
        <v>3</v>
      </c>
      <c r="Y50" s="78">
        <v>25</v>
      </c>
      <c r="Z50" s="78">
        <v>188</v>
      </c>
      <c r="AA50" s="78">
        <v>12</v>
      </c>
      <c r="AB50" s="78">
        <v>118</v>
      </c>
    </row>
  </sheetData>
  <sheetProtection/>
  <mergeCells count="27">
    <mergeCell ref="A48:B48"/>
    <mergeCell ref="A31:B31"/>
    <mergeCell ref="A35:B35"/>
    <mergeCell ref="A39:B39"/>
    <mergeCell ref="A43:B43"/>
    <mergeCell ref="A22:B22"/>
    <mergeCell ref="A26:B26"/>
    <mergeCell ref="A30:B30"/>
    <mergeCell ref="A10:B10"/>
    <mergeCell ref="A14:B14"/>
    <mergeCell ref="A47:B47"/>
    <mergeCell ref="AA5:AB6"/>
    <mergeCell ref="Q5:R6"/>
    <mergeCell ref="S5:T6"/>
    <mergeCell ref="U5:V6"/>
    <mergeCell ref="W5:X6"/>
    <mergeCell ref="A18:B18"/>
    <mergeCell ref="A3:AB3"/>
    <mergeCell ref="I5:J6"/>
    <mergeCell ref="K5:L6"/>
    <mergeCell ref="M5:N6"/>
    <mergeCell ref="O5:P6"/>
    <mergeCell ref="A5:B8"/>
    <mergeCell ref="C5:D6"/>
    <mergeCell ref="E5:F6"/>
    <mergeCell ref="G5:H6"/>
    <mergeCell ref="Y5:Z6"/>
  </mergeCells>
  <printOptions horizontalCentered="1"/>
  <pageMargins left="0.3937007874015748" right="0.3937007874015748" top="0.5905511811023623" bottom="0.3937007874015748" header="0" footer="0"/>
  <pageSetup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dimension ref="A1:V48"/>
  <sheetViews>
    <sheetView zoomScalePageLayoutView="0" workbookViewId="0" topLeftCell="H1">
      <selection activeCell="R6" sqref="R6:R7"/>
    </sheetView>
  </sheetViews>
  <sheetFormatPr defaultColWidth="9.00390625" defaultRowHeight="21" customHeight="1"/>
  <cols>
    <col min="1" max="2" width="3.125" style="65" customWidth="1"/>
    <col min="3" max="3" width="37.50390625" style="65" customWidth="1"/>
    <col min="4" max="4" width="9.75390625" style="65" customWidth="1"/>
    <col min="5" max="5" width="12.00390625" style="65" customWidth="1"/>
    <col min="6" max="21" width="9.75390625" style="65" customWidth="1"/>
    <col min="22" max="16384" width="9.00390625" style="65" customWidth="1"/>
  </cols>
  <sheetData>
    <row r="1" spans="1:21" s="18" customFormat="1" ht="21" customHeight="1">
      <c r="A1" s="30" t="s">
        <v>295</v>
      </c>
      <c r="U1" s="17" t="s">
        <v>296</v>
      </c>
    </row>
    <row r="2" s="18" customFormat="1" ht="21" customHeight="1">
      <c r="U2" s="35"/>
    </row>
    <row r="3" spans="1:21" s="18" customFormat="1" ht="21" customHeight="1">
      <c r="A3" s="292" t="s">
        <v>297</v>
      </c>
      <c r="B3" s="292"/>
      <c r="C3" s="292"/>
      <c r="D3" s="292"/>
      <c r="E3" s="292"/>
      <c r="F3" s="292"/>
      <c r="G3" s="292"/>
      <c r="H3" s="292"/>
      <c r="I3" s="292"/>
      <c r="J3" s="292"/>
      <c r="K3" s="292"/>
      <c r="L3" s="292"/>
      <c r="M3" s="292"/>
      <c r="N3" s="292"/>
      <c r="O3" s="292"/>
      <c r="P3" s="292"/>
      <c r="Q3" s="292"/>
      <c r="R3" s="292"/>
      <c r="S3" s="292"/>
      <c r="T3" s="292"/>
      <c r="U3" s="292"/>
    </row>
    <row r="4" spans="2:21" s="18" customFormat="1" ht="21" customHeight="1" thickBot="1">
      <c r="B4" s="19"/>
      <c r="C4" s="19"/>
      <c r="D4" s="20"/>
      <c r="E4" s="20"/>
      <c r="F4" s="20"/>
      <c r="G4" s="20"/>
      <c r="H4" s="20"/>
      <c r="I4" s="20"/>
      <c r="J4" s="20"/>
      <c r="K4" s="20"/>
      <c r="L4" s="20"/>
      <c r="M4" s="20"/>
      <c r="N4" s="20"/>
      <c r="O4" s="20"/>
      <c r="P4" s="20"/>
      <c r="Q4" s="20"/>
      <c r="R4" s="20"/>
      <c r="S4" s="20"/>
      <c r="T4" s="21"/>
      <c r="U4" s="21"/>
    </row>
    <row r="5" spans="1:22" s="18" customFormat="1" ht="21" customHeight="1">
      <c r="A5" s="311" t="s">
        <v>298</v>
      </c>
      <c r="B5" s="311"/>
      <c r="C5" s="312"/>
      <c r="D5" s="308" t="s">
        <v>321</v>
      </c>
      <c r="E5" s="310"/>
      <c r="F5" s="308" t="s">
        <v>309</v>
      </c>
      <c r="G5" s="310"/>
      <c r="H5" s="308" t="s">
        <v>310</v>
      </c>
      <c r="I5" s="310"/>
      <c r="J5" s="308" t="s">
        <v>311</v>
      </c>
      <c r="K5" s="310"/>
      <c r="L5" s="308" t="s">
        <v>313</v>
      </c>
      <c r="M5" s="310"/>
      <c r="N5" s="308" t="s">
        <v>312</v>
      </c>
      <c r="O5" s="310"/>
      <c r="P5" s="308" t="s">
        <v>314</v>
      </c>
      <c r="Q5" s="310"/>
      <c r="R5" s="308" t="s">
        <v>315</v>
      </c>
      <c r="S5" s="309"/>
      <c r="T5" s="306" t="s">
        <v>333</v>
      </c>
      <c r="U5" s="307"/>
      <c r="V5" s="23"/>
    </row>
    <row r="6" spans="1:21" s="18" customFormat="1" ht="21" customHeight="1">
      <c r="A6" s="313"/>
      <c r="B6" s="313"/>
      <c r="C6" s="314"/>
      <c r="D6" s="302" t="s">
        <v>68</v>
      </c>
      <c r="E6" s="302" t="s">
        <v>322</v>
      </c>
      <c r="F6" s="302" t="s">
        <v>68</v>
      </c>
      <c r="G6" s="302" t="s">
        <v>69</v>
      </c>
      <c r="H6" s="302" t="s">
        <v>68</v>
      </c>
      <c r="I6" s="302" t="s">
        <v>69</v>
      </c>
      <c r="J6" s="302" t="s">
        <v>68</v>
      </c>
      <c r="K6" s="302" t="s">
        <v>69</v>
      </c>
      <c r="L6" s="302" t="s">
        <v>68</v>
      </c>
      <c r="M6" s="302" t="s">
        <v>69</v>
      </c>
      <c r="N6" s="302" t="s">
        <v>68</v>
      </c>
      <c r="O6" s="302" t="s">
        <v>69</v>
      </c>
      <c r="P6" s="302" t="s">
        <v>68</v>
      </c>
      <c r="Q6" s="302" t="s">
        <v>69</v>
      </c>
      <c r="R6" s="302" t="s">
        <v>68</v>
      </c>
      <c r="S6" s="304" t="s">
        <v>69</v>
      </c>
      <c r="T6" s="305" t="s">
        <v>68</v>
      </c>
      <c r="U6" s="298" t="s">
        <v>69</v>
      </c>
    </row>
    <row r="7" spans="1:21" s="18" customFormat="1" ht="21" customHeight="1">
      <c r="A7" s="315"/>
      <c r="B7" s="315"/>
      <c r="C7" s="316"/>
      <c r="D7" s="303"/>
      <c r="E7" s="303"/>
      <c r="F7" s="303"/>
      <c r="G7" s="303"/>
      <c r="H7" s="303"/>
      <c r="I7" s="303"/>
      <c r="J7" s="303"/>
      <c r="K7" s="303"/>
      <c r="L7" s="303"/>
      <c r="M7" s="303"/>
      <c r="N7" s="303"/>
      <c r="O7" s="303"/>
      <c r="P7" s="303"/>
      <c r="Q7" s="303"/>
      <c r="R7" s="303"/>
      <c r="S7" s="299"/>
      <c r="T7" s="303"/>
      <c r="U7" s="299"/>
    </row>
    <row r="8" spans="1:21" ht="21" customHeight="1">
      <c r="A8" s="154"/>
      <c r="B8" s="300"/>
      <c r="C8" s="301"/>
      <c r="E8" s="82" t="s">
        <v>27</v>
      </c>
      <c r="F8" s="82"/>
      <c r="G8" s="82" t="s">
        <v>27</v>
      </c>
      <c r="H8" s="82"/>
      <c r="I8" s="82" t="s">
        <v>27</v>
      </c>
      <c r="J8" s="82"/>
      <c r="K8" s="82" t="s">
        <v>27</v>
      </c>
      <c r="L8" s="82"/>
      <c r="M8" s="82" t="s">
        <v>27</v>
      </c>
      <c r="N8" s="82"/>
      <c r="O8" s="82" t="s">
        <v>27</v>
      </c>
      <c r="P8" s="82"/>
      <c r="Q8" s="82" t="s">
        <v>27</v>
      </c>
      <c r="R8" s="82"/>
      <c r="S8" s="82" t="s">
        <v>27</v>
      </c>
      <c r="T8" s="82"/>
      <c r="U8" s="82" t="s">
        <v>27</v>
      </c>
    </row>
    <row r="9" spans="1:21" ht="21" customHeight="1">
      <c r="A9" s="295" t="s">
        <v>8</v>
      </c>
      <c r="B9" s="295"/>
      <c r="C9" s="297"/>
      <c r="D9" s="92">
        <f>SUM(D11,D16)</f>
        <v>66521</v>
      </c>
      <c r="E9" s="158">
        <f>SUM(E11,E16)</f>
        <v>409763</v>
      </c>
      <c r="F9" s="158">
        <f>SUM(F11,F16)</f>
        <v>33025</v>
      </c>
      <c r="G9" s="158">
        <f aca="true" t="shared" si="0" ref="G9:U9">SUM(G11,G16)</f>
        <v>50760</v>
      </c>
      <c r="H9" s="158">
        <f t="shared" si="0"/>
        <v>15491</v>
      </c>
      <c r="I9" s="158">
        <f t="shared" si="0"/>
        <v>52469</v>
      </c>
      <c r="J9" s="158">
        <f t="shared" si="0"/>
        <v>10213</v>
      </c>
      <c r="K9" s="158">
        <f t="shared" si="0"/>
        <v>65073</v>
      </c>
      <c r="L9" s="158">
        <f t="shared" si="0"/>
        <v>5900</v>
      </c>
      <c r="M9" s="158">
        <f t="shared" si="0"/>
        <v>92992</v>
      </c>
      <c r="N9" s="158">
        <f t="shared" si="0"/>
        <v>975</v>
      </c>
      <c r="O9" s="158">
        <f t="shared" si="0"/>
        <v>36474</v>
      </c>
      <c r="P9" s="158">
        <f t="shared" si="0"/>
        <v>569</v>
      </c>
      <c r="Q9" s="158">
        <f t="shared" si="0"/>
        <v>38803</v>
      </c>
      <c r="R9" s="158">
        <f t="shared" si="0"/>
        <v>309</v>
      </c>
      <c r="S9" s="158">
        <f t="shared" si="0"/>
        <v>47913</v>
      </c>
      <c r="T9" s="158">
        <f t="shared" si="0"/>
        <v>39</v>
      </c>
      <c r="U9" s="158">
        <f t="shared" si="0"/>
        <v>25279</v>
      </c>
    </row>
    <row r="10" spans="1:21" ht="21" customHeight="1">
      <c r="A10" s="159"/>
      <c r="B10" s="295"/>
      <c r="C10" s="297"/>
      <c r="D10" s="92"/>
      <c r="E10" s="158"/>
      <c r="F10" s="158"/>
      <c r="G10" s="158"/>
      <c r="H10" s="158"/>
      <c r="I10" s="158"/>
      <c r="J10" s="158"/>
      <c r="K10" s="158"/>
      <c r="L10" s="158"/>
      <c r="M10" s="158"/>
      <c r="N10" s="158"/>
      <c r="O10" s="158"/>
      <c r="P10" s="158"/>
      <c r="Q10" s="158"/>
      <c r="R10" s="158"/>
      <c r="S10" s="158"/>
      <c r="T10" s="158"/>
      <c r="U10" s="158"/>
    </row>
    <row r="11" spans="1:21" ht="21" customHeight="1">
      <c r="A11" s="160"/>
      <c r="B11" s="295" t="s">
        <v>172</v>
      </c>
      <c r="C11" s="296"/>
      <c r="D11" s="92">
        <f aca="true" t="shared" si="1" ref="D11:S11">SUM(D12:D14)</f>
        <v>181</v>
      </c>
      <c r="E11" s="158">
        <f t="shared" si="1"/>
        <v>2158</v>
      </c>
      <c r="F11" s="158">
        <f t="shared" si="1"/>
        <v>82</v>
      </c>
      <c r="G11" s="158">
        <f t="shared" si="1"/>
        <v>114</v>
      </c>
      <c r="H11" s="158">
        <f t="shared" si="1"/>
        <v>27</v>
      </c>
      <c r="I11" s="158">
        <f t="shared" si="1"/>
        <v>91</v>
      </c>
      <c r="J11" s="158">
        <f t="shared" si="1"/>
        <v>22</v>
      </c>
      <c r="K11" s="158">
        <f t="shared" si="1"/>
        <v>148</v>
      </c>
      <c r="L11" s="158">
        <f t="shared" si="1"/>
        <v>31</v>
      </c>
      <c r="M11" s="158">
        <f t="shared" si="1"/>
        <v>473</v>
      </c>
      <c r="N11" s="158">
        <f t="shared" si="1"/>
        <v>8</v>
      </c>
      <c r="O11" s="158">
        <f t="shared" si="1"/>
        <v>299</v>
      </c>
      <c r="P11" s="158">
        <f t="shared" si="1"/>
        <v>8</v>
      </c>
      <c r="Q11" s="158">
        <f t="shared" si="1"/>
        <v>546</v>
      </c>
      <c r="R11" s="158">
        <f t="shared" si="1"/>
        <v>3</v>
      </c>
      <c r="S11" s="158">
        <f t="shared" si="1"/>
        <v>487</v>
      </c>
      <c r="T11" s="158" t="s">
        <v>307</v>
      </c>
      <c r="U11" s="158" t="s">
        <v>307</v>
      </c>
    </row>
    <row r="12" spans="1:21" ht="21" customHeight="1">
      <c r="A12" s="162" t="s">
        <v>70</v>
      </c>
      <c r="B12" s="163"/>
      <c r="C12" s="161" t="s">
        <v>71</v>
      </c>
      <c r="D12" s="92">
        <f aca="true" t="shared" si="2" ref="D12:E14">SUM(F12,H12,J12,L12,N12,P12,R12,T12)</f>
        <v>150</v>
      </c>
      <c r="E12" s="92">
        <f t="shared" si="2"/>
        <v>797</v>
      </c>
      <c r="F12" s="158">
        <v>80</v>
      </c>
      <c r="G12" s="158">
        <v>111</v>
      </c>
      <c r="H12" s="158">
        <v>25</v>
      </c>
      <c r="I12" s="158">
        <v>84</v>
      </c>
      <c r="J12" s="158">
        <v>18</v>
      </c>
      <c r="K12" s="158">
        <v>117</v>
      </c>
      <c r="L12" s="158">
        <v>25</v>
      </c>
      <c r="M12" s="158">
        <v>367</v>
      </c>
      <c r="N12" s="158">
        <v>1</v>
      </c>
      <c r="O12" s="158">
        <v>40</v>
      </c>
      <c r="P12" s="158">
        <v>1</v>
      </c>
      <c r="Q12" s="158">
        <v>78</v>
      </c>
      <c r="R12" s="158" t="s">
        <v>292</v>
      </c>
      <c r="S12" s="158" t="s">
        <v>292</v>
      </c>
      <c r="T12" s="158" t="s">
        <v>292</v>
      </c>
      <c r="U12" s="158" t="s">
        <v>292</v>
      </c>
    </row>
    <row r="13" spans="1:21" ht="21" customHeight="1">
      <c r="A13" s="162"/>
      <c r="B13" s="163"/>
      <c r="C13" s="161" t="s">
        <v>299</v>
      </c>
      <c r="D13" s="92">
        <f t="shared" si="2"/>
        <v>5</v>
      </c>
      <c r="E13" s="92">
        <f t="shared" si="2"/>
        <v>112</v>
      </c>
      <c r="F13" s="158">
        <v>2</v>
      </c>
      <c r="G13" s="158">
        <v>3</v>
      </c>
      <c r="H13" s="158">
        <v>1</v>
      </c>
      <c r="I13" s="158">
        <v>4</v>
      </c>
      <c r="J13" s="158" t="s">
        <v>292</v>
      </c>
      <c r="K13" s="158" t="s">
        <v>292</v>
      </c>
      <c r="L13" s="158">
        <v>1</v>
      </c>
      <c r="M13" s="158">
        <v>10</v>
      </c>
      <c r="N13" s="158" t="s">
        <v>292</v>
      </c>
      <c r="O13" s="158" t="s">
        <v>292</v>
      </c>
      <c r="P13" s="158">
        <v>1</v>
      </c>
      <c r="Q13" s="158">
        <v>95</v>
      </c>
      <c r="R13" s="158" t="s">
        <v>292</v>
      </c>
      <c r="S13" s="158" t="s">
        <v>292</v>
      </c>
      <c r="T13" s="158" t="s">
        <v>292</v>
      </c>
      <c r="U13" s="158" t="s">
        <v>292</v>
      </c>
    </row>
    <row r="14" spans="1:21" ht="21" customHeight="1">
      <c r="A14" s="162"/>
      <c r="B14" s="163"/>
      <c r="C14" s="161" t="s">
        <v>300</v>
      </c>
      <c r="D14" s="92">
        <f t="shared" si="2"/>
        <v>26</v>
      </c>
      <c r="E14" s="92">
        <f t="shared" si="2"/>
        <v>1249</v>
      </c>
      <c r="F14" s="158" t="s">
        <v>292</v>
      </c>
      <c r="G14" s="158" t="s">
        <v>292</v>
      </c>
      <c r="H14" s="158">
        <v>1</v>
      </c>
      <c r="I14" s="158">
        <v>3</v>
      </c>
      <c r="J14" s="158">
        <v>4</v>
      </c>
      <c r="K14" s="158">
        <v>31</v>
      </c>
      <c r="L14" s="158">
        <v>5</v>
      </c>
      <c r="M14" s="158">
        <v>96</v>
      </c>
      <c r="N14" s="158">
        <v>7</v>
      </c>
      <c r="O14" s="158">
        <v>259</v>
      </c>
      <c r="P14" s="158">
        <v>6</v>
      </c>
      <c r="Q14" s="158">
        <v>373</v>
      </c>
      <c r="R14" s="158">
        <v>3</v>
      </c>
      <c r="S14" s="158">
        <v>487</v>
      </c>
      <c r="T14" s="158" t="s">
        <v>292</v>
      </c>
      <c r="U14" s="158" t="s">
        <v>292</v>
      </c>
    </row>
    <row r="15" spans="1:21" ht="21" customHeight="1">
      <c r="A15" s="162"/>
      <c r="B15" s="157"/>
      <c r="C15" s="161"/>
      <c r="D15" s="92"/>
      <c r="E15" s="158"/>
      <c r="F15" s="158"/>
      <c r="G15" s="158"/>
      <c r="H15" s="158"/>
      <c r="I15" s="158"/>
      <c r="J15" s="158"/>
      <c r="K15" s="158"/>
      <c r="L15" s="158"/>
      <c r="M15" s="158"/>
      <c r="N15" s="158"/>
      <c r="O15" s="158"/>
      <c r="P15" s="158"/>
      <c r="Q15" s="158"/>
      <c r="R15" s="158"/>
      <c r="S15" s="158"/>
      <c r="T15" s="158"/>
      <c r="U15" s="158"/>
    </row>
    <row r="16" spans="1:21" ht="21" customHeight="1">
      <c r="A16" s="160"/>
      <c r="B16" s="295" t="s">
        <v>173</v>
      </c>
      <c r="C16" s="296"/>
      <c r="D16" s="92">
        <f>SUM(F16,H16,J16,L16,N16,P16,R16,T16)</f>
        <v>66340</v>
      </c>
      <c r="E16" s="92">
        <f>SUM(G16,I16,K16,M16,O16,Q16,S16,U16)</f>
        <v>407605</v>
      </c>
      <c r="F16" s="158">
        <v>32943</v>
      </c>
      <c r="G16" s="158">
        <v>50646</v>
      </c>
      <c r="H16" s="158">
        <v>15464</v>
      </c>
      <c r="I16" s="158">
        <v>52378</v>
      </c>
      <c r="J16" s="158">
        <v>10191</v>
      </c>
      <c r="K16" s="158">
        <v>64925</v>
      </c>
      <c r="L16" s="158">
        <v>5869</v>
      </c>
      <c r="M16" s="158">
        <v>92519</v>
      </c>
      <c r="N16" s="158">
        <v>967</v>
      </c>
      <c r="O16" s="158">
        <v>36175</v>
      </c>
      <c r="P16" s="158">
        <v>561</v>
      </c>
      <c r="Q16" s="158">
        <v>38257</v>
      </c>
      <c r="R16" s="158">
        <v>306</v>
      </c>
      <c r="S16" s="158">
        <v>47426</v>
      </c>
      <c r="T16" s="158">
        <v>39</v>
      </c>
      <c r="U16" s="158">
        <v>25279</v>
      </c>
    </row>
    <row r="17" spans="1:21" ht="21" customHeight="1">
      <c r="A17" s="160"/>
      <c r="B17" s="293" t="s">
        <v>308</v>
      </c>
      <c r="C17" s="294"/>
      <c r="D17" s="92"/>
      <c r="E17" s="158"/>
      <c r="F17" s="158"/>
      <c r="G17" s="158"/>
      <c r="H17" s="158"/>
      <c r="I17" s="158"/>
      <c r="J17" s="158"/>
      <c r="K17" s="158"/>
      <c r="L17" s="158"/>
      <c r="M17" s="158"/>
      <c r="N17" s="158"/>
      <c r="O17" s="158"/>
      <c r="P17" s="158"/>
      <c r="Q17" s="158"/>
      <c r="R17" s="158"/>
      <c r="S17" s="158"/>
      <c r="T17" s="158"/>
      <c r="U17" s="158"/>
    </row>
    <row r="18" spans="1:21" ht="21" customHeight="1">
      <c r="A18" s="162"/>
      <c r="B18" s="163"/>
      <c r="C18" s="161" t="s">
        <v>2</v>
      </c>
      <c r="D18" s="92">
        <f>SUM(F18,H18,J18,L18,N18,P18,R18,T18)</f>
        <v>75</v>
      </c>
      <c r="E18" s="92">
        <f>SUM(G18,I18,K18,M18,O18,Q18,S18,U18)</f>
        <v>762</v>
      </c>
      <c r="F18" s="158">
        <v>19</v>
      </c>
      <c r="G18" s="158">
        <v>28</v>
      </c>
      <c r="H18" s="158">
        <v>10</v>
      </c>
      <c r="I18" s="158">
        <v>36</v>
      </c>
      <c r="J18" s="158">
        <v>19</v>
      </c>
      <c r="K18" s="158">
        <v>121</v>
      </c>
      <c r="L18" s="158">
        <v>24</v>
      </c>
      <c r="M18" s="158">
        <v>407</v>
      </c>
      <c r="N18" s="158">
        <v>2</v>
      </c>
      <c r="O18" s="158">
        <v>90</v>
      </c>
      <c r="P18" s="158">
        <v>1</v>
      </c>
      <c r="Q18" s="158">
        <v>80</v>
      </c>
      <c r="R18" s="158" t="s">
        <v>292</v>
      </c>
      <c r="S18" s="158" t="s">
        <v>292</v>
      </c>
      <c r="T18" s="158" t="s">
        <v>292</v>
      </c>
      <c r="U18" s="158" t="s">
        <v>292</v>
      </c>
    </row>
    <row r="19" spans="1:21" ht="21" customHeight="1">
      <c r="A19" s="162"/>
      <c r="B19" s="163"/>
      <c r="C19" s="161" t="s">
        <v>3</v>
      </c>
      <c r="D19" s="92">
        <f>SUM(F19,H19,J19,L19,N19,P19,R19,T19)</f>
        <v>6622</v>
      </c>
      <c r="E19" s="92">
        <f>SUM(G19,I19,K19,M19,O19,Q19,S19,U19)</f>
        <v>44852</v>
      </c>
      <c r="F19" s="158">
        <v>3221</v>
      </c>
      <c r="G19" s="158">
        <v>4326</v>
      </c>
      <c r="H19" s="158">
        <v>1221</v>
      </c>
      <c r="I19" s="158">
        <v>4180</v>
      </c>
      <c r="J19" s="158">
        <v>1128</v>
      </c>
      <c r="K19" s="158">
        <v>7376</v>
      </c>
      <c r="L19" s="158">
        <v>794</v>
      </c>
      <c r="M19" s="158">
        <v>12707</v>
      </c>
      <c r="N19" s="158">
        <v>137</v>
      </c>
      <c r="O19" s="158">
        <v>5065</v>
      </c>
      <c r="P19" s="158">
        <v>85</v>
      </c>
      <c r="Q19" s="158">
        <v>5852</v>
      </c>
      <c r="R19" s="158">
        <v>35</v>
      </c>
      <c r="S19" s="158">
        <v>4998</v>
      </c>
      <c r="T19" s="158">
        <v>1</v>
      </c>
      <c r="U19" s="158">
        <v>348</v>
      </c>
    </row>
    <row r="20" spans="1:21" ht="21" customHeight="1">
      <c r="A20" s="162"/>
      <c r="B20" s="163"/>
      <c r="C20" s="161" t="s">
        <v>4</v>
      </c>
      <c r="D20" s="92">
        <f aca="true" t="shared" si="3" ref="D20:U20">SUM(D21:D26,D28:D32,D34:D38,D40:D45)</f>
        <v>15238</v>
      </c>
      <c r="E20" s="158">
        <f t="shared" si="3"/>
        <v>135481</v>
      </c>
      <c r="F20" s="158">
        <f t="shared" si="3"/>
        <v>5148</v>
      </c>
      <c r="G20" s="158">
        <f t="shared" si="3"/>
        <v>8844</v>
      </c>
      <c r="H20" s="158">
        <f t="shared" si="3"/>
        <v>4604</v>
      </c>
      <c r="I20" s="158">
        <f t="shared" si="3"/>
        <v>15658</v>
      </c>
      <c r="J20" s="158">
        <f t="shared" si="3"/>
        <v>3137</v>
      </c>
      <c r="K20" s="158">
        <f t="shared" si="3"/>
        <v>19874</v>
      </c>
      <c r="L20" s="158">
        <f t="shared" si="3"/>
        <v>1698</v>
      </c>
      <c r="M20" s="158">
        <f t="shared" si="3"/>
        <v>27241</v>
      </c>
      <c r="N20" s="158">
        <f t="shared" si="3"/>
        <v>311</v>
      </c>
      <c r="O20" s="158">
        <f t="shared" si="3"/>
        <v>11735</v>
      </c>
      <c r="P20" s="158">
        <f t="shared" si="3"/>
        <v>193</v>
      </c>
      <c r="Q20" s="158">
        <f t="shared" si="3"/>
        <v>13264</v>
      </c>
      <c r="R20" s="158">
        <f t="shared" si="3"/>
        <v>121</v>
      </c>
      <c r="S20" s="158">
        <f t="shared" si="3"/>
        <v>19907</v>
      </c>
      <c r="T20" s="158">
        <f t="shared" si="3"/>
        <v>26</v>
      </c>
      <c r="U20" s="158">
        <f t="shared" si="3"/>
        <v>18958</v>
      </c>
    </row>
    <row r="21" spans="1:21" ht="21" customHeight="1">
      <c r="A21" s="26"/>
      <c r="B21" s="25"/>
      <c r="C21" s="28" t="s">
        <v>176</v>
      </c>
      <c r="D21" s="73">
        <f>SUM(F21,H21,J21,L21,N21,P21,R21,T21)</f>
        <v>1020</v>
      </c>
      <c r="E21" s="35">
        <f>SUM(G21,I21,K21,M21,O21,Q21,S21,U21)</f>
        <v>9408</v>
      </c>
      <c r="F21" s="35">
        <v>283</v>
      </c>
      <c r="G21" s="35">
        <v>529</v>
      </c>
      <c r="H21" s="35">
        <v>251</v>
      </c>
      <c r="I21" s="35">
        <v>863</v>
      </c>
      <c r="J21" s="35">
        <v>250</v>
      </c>
      <c r="K21" s="35">
        <v>1596</v>
      </c>
      <c r="L21" s="35">
        <v>181</v>
      </c>
      <c r="M21" s="35">
        <v>2654</v>
      </c>
      <c r="N21" s="35">
        <v>30</v>
      </c>
      <c r="O21" s="35">
        <v>1139</v>
      </c>
      <c r="P21" s="35">
        <v>15</v>
      </c>
      <c r="Q21" s="35">
        <v>1029</v>
      </c>
      <c r="R21" s="35">
        <v>10</v>
      </c>
      <c r="S21" s="35">
        <v>1598</v>
      </c>
      <c r="T21" s="35" t="s">
        <v>287</v>
      </c>
      <c r="U21" s="35" t="s">
        <v>198</v>
      </c>
    </row>
    <row r="22" spans="1:21" ht="21" customHeight="1">
      <c r="A22" s="26"/>
      <c r="B22" s="25"/>
      <c r="C22" s="28" t="s">
        <v>87</v>
      </c>
      <c r="D22" s="73">
        <f>SUM(F22,H22,J22,L22,N22,P22,R22,T22)</f>
        <v>6885</v>
      </c>
      <c r="E22" s="35">
        <f>SUM(G22,I22,K22,M22,O22,Q22,S22,U22)</f>
        <v>49182</v>
      </c>
      <c r="F22" s="35">
        <v>2093</v>
      </c>
      <c r="G22" s="35">
        <v>3774</v>
      </c>
      <c r="H22" s="35">
        <v>2678</v>
      </c>
      <c r="I22" s="35">
        <v>9136</v>
      </c>
      <c r="J22" s="35">
        <v>1430</v>
      </c>
      <c r="K22" s="35">
        <v>8758</v>
      </c>
      <c r="L22" s="35">
        <v>492</v>
      </c>
      <c r="M22" s="35">
        <v>7990</v>
      </c>
      <c r="N22" s="35">
        <v>86</v>
      </c>
      <c r="O22" s="35">
        <v>3259</v>
      </c>
      <c r="P22" s="35">
        <v>61</v>
      </c>
      <c r="Q22" s="35">
        <v>4230</v>
      </c>
      <c r="R22" s="35">
        <v>32</v>
      </c>
      <c r="S22" s="35">
        <v>5193</v>
      </c>
      <c r="T22" s="35">
        <v>13</v>
      </c>
      <c r="U22" s="35">
        <v>6842</v>
      </c>
    </row>
    <row r="23" spans="1:21" ht="21" customHeight="1">
      <c r="A23" s="26"/>
      <c r="B23" s="25"/>
      <c r="C23" s="28" t="s">
        <v>316</v>
      </c>
      <c r="D23" s="73"/>
      <c r="E23" s="35"/>
      <c r="F23" s="35"/>
      <c r="G23" s="35"/>
      <c r="H23" s="35"/>
      <c r="I23" s="35"/>
      <c r="J23" s="35"/>
      <c r="K23" s="35"/>
      <c r="L23" s="35"/>
      <c r="M23" s="35"/>
      <c r="N23" s="35"/>
      <c r="O23" s="35"/>
      <c r="P23" s="35"/>
      <c r="Q23" s="35"/>
      <c r="R23" s="35"/>
      <c r="S23" s="35"/>
      <c r="T23" s="35"/>
      <c r="U23" s="35"/>
    </row>
    <row r="24" spans="1:21" ht="21" customHeight="1">
      <c r="A24" s="26" t="s">
        <v>293</v>
      </c>
      <c r="B24" s="25"/>
      <c r="C24" s="28" t="s">
        <v>72</v>
      </c>
      <c r="D24" s="73">
        <f aca="true" t="shared" si="4" ref="D24:E26">SUM(F24,H24,J24,L24,N24,P24,R24,T24)</f>
        <v>371</v>
      </c>
      <c r="E24" s="35">
        <f t="shared" si="4"/>
        <v>6768</v>
      </c>
      <c r="F24" s="35">
        <v>79</v>
      </c>
      <c r="G24" s="35">
        <v>135</v>
      </c>
      <c r="H24" s="35">
        <v>59</v>
      </c>
      <c r="I24" s="35">
        <v>204</v>
      </c>
      <c r="J24" s="35">
        <v>81</v>
      </c>
      <c r="K24" s="35">
        <v>541</v>
      </c>
      <c r="L24" s="35">
        <v>94</v>
      </c>
      <c r="M24" s="35">
        <v>1591</v>
      </c>
      <c r="N24" s="35">
        <v>25</v>
      </c>
      <c r="O24" s="35">
        <v>993</v>
      </c>
      <c r="P24" s="35">
        <v>19</v>
      </c>
      <c r="Q24" s="35">
        <v>1167</v>
      </c>
      <c r="R24" s="35">
        <v>14</v>
      </c>
      <c r="S24" s="35">
        <v>2137</v>
      </c>
      <c r="T24" s="35" t="s">
        <v>288</v>
      </c>
      <c r="U24" s="35" t="s">
        <v>198</v>
      </c>
    </row>
    <row r="25" spans="1:21" ht="21" customHeight="1">
      <c r="A25" s="25"/>
      <c r="B25" s="25"/>
      <c r="C25" s="28" t="s">
        <v>73</v>
      </c>
      <c r="D25" s="73">
        <f t="shared" si="4"/>
        <v>834</v>
      </c>
      <c r="E25" s="35">
        <f t="shared" si="4"/>
        <v>5827</v>
      </c>
      <c r="F25" s="35">
        <v>279</v>
      </c>
      <c r="G25" s="35">
        <v>432</v>
      </c>
      <c r="H25" s="35">
        <v>178</v>
      </c>
      <c r="I25" s="35">
        <v>608</v>
      </c>
      <c r="J25" s="35">
        <v>217</v>
      </c>
      <c r="K25" s="35">
        <v>1435</v>
      </c>
      <c r="L25" s="35">
        <v>138</v>
      </c>
      <c r="M25" s="35">
        <v>2093</v>
      </c>
      <c r="N25" s="35">
        <v>15</v>
      </c>
      <c r="O25" s="35">
        <v>565</v>
      </c>
      <c r="P25" s="35">
        <v>5</v>
      </c>
      <c r="Q25" s="35">
        <v>343</v>
      </c>
      <c r="R25" s="35">
        <v>2</v>
      </c>
      <c r="S25" s="35">
        <v>351</v>
      </c>
      <c r="T25" s="35" t="s">
        <v>287</v>
      </c>
      <c r="U25" s="35" t="s">
        <v>287</v>
      </c>
    </row>
    <row r="26" spans="1:21" ht="21" customHeight="1">
      <c r="A26" s="25"/>
      <c r="B26" s="25"/>
      <c r="C26" s="28" t="s">
        <v>317</v>
      </c>
      <c r="D26" s="73">
        <f t="shared" si="4"/>
        <v>607</v>
      </c>
      <c r="E26" s="35">
        <f t="shared" si="4"/>
        <v>2598</v>
      </c>
      <c r="F26" s="35">
        <v>338</v>
      </c>
      <c r="G26" s="35">
        <v>498</v>
      </c>
      <c r="H26" s="35">
        <v>151</v>
      </c>
      <c r="I26" s="35">
        <v>497</v>
      </c>
      <c r="J26" s="35">
        <v>78</v>
      </c>
      <c r="K26" s="35">
        <v>487</v>
      </c>
      <c r="L26" s="35">
        <v>27</v>
      </c>
      <c r="M26" s="35">
        <v>405</v>
      </c>
      <c r="N26" s="35">
        <v>8</v>
      </c>
      <c r="O26" s="35">
        <v>319</v>
      </c>
      <c r="P26" s="35">
        <v>4</v>
      </c>
      <c r="Q26" s="35">
        <v>242</v>
      </c>
      <c r="R26" s="35">
        <v>1</v>
      </c>
      <c r="S26" s="35">
        <v>150</v>
      </c>
      <c r="T26" s="35" t="s">
        <v>198</v>
      </c>
      <c r="U26" s="35" t="s">
        <v>198</v>
      </c>
    </row>
    <row r="27" spans="1:21" ht="21" customHeight="1">
      <c r="A27" s="25"/>
      <c r="B27" s="25"/>
      <c r="C27" s="28"/>
      <c r="D27" s="73"/>
      <c r="E27" s="73"/>
      <c r="F27" s="73"/>
      <c r="G27" s="73"/>
      <c r="H27" s="73"/>
      <c r="I27" s="73"/>
      <c r="J27" s="73"/>
      <c r="K27" s="73"/>
      <c r="L27" s="73"/>
      <c r="M27" s="73"/>
      <c r="N27" s="73"/>
      <c r="O27" s="73"/>
      <c r="P27" s="73"/>
      <c r="Q27" s="73"/>
      <c r="R27" s="73"/>
      <c r="S27" s="73"/>
      <c r="T27" s="73"/>
      <c r="U27" s="73"/>
    </row>
    <row r="28" spans="1:21" ht="21" customHeight="1">
      <c r="A28" s="25"/>
      <c r="B28" s="25"/>
      <c r="C28" s="28" t="s">
        <v>74</v>
      </c>
      <c r="D28" s="73">
        <f aca="true" t="shared" si="5" ref="D28:E32">SUM(F28,H28,J28,L28,N28,P28,R28,T28)</f>
        <v>173</v>
      </c>
      <c r="E28" s="35">
        <f t="shared" si="5"/>
        <v>1954</v>
      </c>
      <c r="F28" s="35">
        <v>33</v>
      </c>
      <c r="G28" s="35">
        <v>56</v>
      </c>
      <c r="H28" s="35">
        <v>40</v>
      </c>
      <c r="I28" s="35">
        <v>138</v>
      </c>
      <c r="J28" s="35">
        <v>52</v>
      </c>
      <c r="K28" s="35">
        <v>344</v>
      </c>
      <c r="L28" s="35">
        <v>37</v>
      </c>
      <c r="M28" s="35">
        <v>625</v>
      </c>
      <c r="N28" s="35">
        <v>6</v>
      </c>
      <c r="O28" s="35">
        <v>225</v>
      </c>
      <c r="P28" s="35">
        <v>2</v>
      </c>
      <c r="Q28" s="35">
        <v>100</v>
      </c>
      <c r="R28" s="35">
        <v>3</v>
      </c>
      <c r="S28" s="35">
        <v>466</v>
      </c>
      <c r="T28" s="35" t="s">
        <v>288</v>
      </c>
      <c r="U28" s="35" t="s">
        <v>288</v>
      </c>
    </row>
    <row r="29" spans="1:21" ht="21" customHeight="1">
      <c r="A29" s="26"/>
      <c r="B29" s="25"/>
      <c r="C29" s="28" t="s">
        <v>318</v>
      </c>
      <c r="D29" s="73">
        <f t="shared" si="5"/>
        <v>435</v>
      </c>
      <c r="E29" s="35">
        <f t="shared" si="5"/>
        <v>4385</v>
      </c>
      <c r="F29" s="35">
        <v>136</v>
      </c>
      <c r="G29" s="35">
        <v>237</v>
      </c>
      <c r="H29" s="35">
        <v>102</v>
      </c>
      <c r="I29" s="35">
        <v>348</v>
      </c>
      <c r="J29" s="35">
        <v>106</v>
      </c>
      <c r="K29" s="35">
        <v>691</v>
      </c>
      <c r="L29" s="35">
        <v>67</v>
      </c>
      <c r="M29" s="35">
        <v>1116</v>
      </c>
      <c r="N29" s="35">
        <v>14</v>
      </c>
      <c r="O29" s="35">
        <v>526</v>
      </c>
      <c r="P29" s="35">
        <v>7</v>
      </c>
      <c r="Q29" s="35">
        <v>529</v>
      </c>
      <c r="R29" s="35">
        <v>2</v>
      </c>
      <c r="S29" s="35">
        <v>419</v>
      </c>
      <c r="T29" s="35">
        <v>1</v>
      </c>
      <c r="U29" s="35">
        <v>519</v>
      </c>
    </row>
    <row r="30" spans="1:21" ht="21" customHeight="1">
      <c r="A30" s="26"/>
      <c r="B30" s="25"/>
      <c r="C30" s="28" t="s">
        <v>75</v>
      </c>
      <c r="D30" s="73">
        <f t="shared" si="5"/>
        <v>32</v>
      </c>
      <c r="E30" s="35">
        <f t="shared" si="5"/>
        <v>1158</v>
      </c>
      <c r="F30" s="35">
        <v>5</v>
      </c>
      <c r="G30" s="35">
        <v>9</v>
      </c>
      <c r="H30" s="35">
        <v>5</v>
      </c>
      <c r="I30" s="35">
        <v>17</v>
      </c>
      <c r="J30" s="35">
        <v>6</v>
      </c>
      <c r="K30" s="35">
        <v>42</v>
      </c>
      <c r="L30" s="35">
        <v>8</v>
      </c>
      <c r="M30" s="35">
        <v>127</v>
      </c>
      <c r="N30" s="35">
        <v>2</v>
      </c>
      <c r="O30" s="35">
        <v>71</v>
      </c>
      <c r="P30" s="35">
        <v>2</v>
      </c>
      <c r="Q30" s="35">
        <v>136</v>
      </c>
      <c r="R30" s="35">
        <v>4</v>
      </c>
      <c r="S30" s="35">
        <v>756</v>
      </c>
      <c r="T30" s="35" t="s">
        <v>288</v>
      </c>
      <c r="U30" s="35" t="s">
        <v>287</v>
      </c>
    </row>
    <row r="31" spans="1:21" ht="21" customHeight="1">
      <c r="A31" s="26"/>
      <c r="B31" s="25"/>
      <c r="C31" s="28" t="s">
        <v>76</v>
      </c>
      <c r="D31" s="73">
        <f t="shared" si="5"/>
        <v>12</v>
      </c>
      <c r="E31" s="35">
        <f t="shared" si="5"/>
        <v>225</v>
      </c>
      <c r="F31" s="35" t="s">
        <v>288</v>
      </c>
      <c r="G31" s="35" t="s">
        <v>288</v>
      </c>
      <c r="H31" s="35" t="s">
        <v>302</v>
      </c>
      <c r="I31" s="35" t="s">
        <v>288</v>
      </c>
      <c r="J31" s="35">
        <v>7</v>
      </c>
      <c r="K31" s="35">
        <v>47</v>
      </c>
      <c r="L31" s="35">
        <v>3</v>
      </c>
      <c r="M31" s="35">
        <v>58</v>
      </c>
      <c r="N31" s="35" t="s">
        <v>302</v>
      </c>
      <c r="O31" s="35" t="s">
        <v>303</v>
      </c>
      <c r="P31" s="35">
        <v>2</v>
      </c>
      <c r="Q31" s="35">
        <v>120</v>
      </c>
      <c r="R31" s="35" t="s">
        <v>304</v>
      </c>
      <c r="S31" s="35" t="s">
        <v>304</v>
      </c>
      <c r="T31" s="35" t="s">
        <v>287</v>
      </c>
      <c r="U31" s="35" t="s">
        <v>302</v>
      </c>
    </row>
    <row r="32" spans="1:21" ht="21" customHeight="1">
      <c r="A32" s="26"/>
      <c r="B32" s="25"/>
      <c r="C32" s="28" t="s">
        <v>77</v>
      </c>
      <c r="D32" s="73">
        <f t="shared" si="5"/>
        <v>13</v>
      </c>
      <c r="E32" s="35">
        <f t="shared" si="5"/>
        <v>108</v>
      </c>
      <c r="F32" s="35">
        <v>3</v>
      </c>
      <c r="G32" s="35">
        <v>4</v>
      </c>
      <c r="H32" s="35">
        <v>2</v>
      </c>
      <c r="I32" s="35">
        <v>6</v>
      </c>
      <c r="J32" s="35">
        <v>4</v>
      </c>
      <c r="K32" s="35">
        <v>25</v>
      </c>
      <c r="L32" s="35">
        <v>4</v>
      </c>
      <c r="M32" s="35">
        <v>73</v>
      </c>
      <c r="N32" s="35" t="s">
        <v>303</v>
      </c>
      <c r="O32" s="35" t="s">
        <v>288</v>
      </c>
      <c r="P32" s="35" t="s">
        <v>198</v>
      </c>
      <c r="Q32" s="35" t="s">
        <v>198</v>
      </c>
      <c r="R32" s="35" t="s">
        <v>198</v>
      </c>
      <c r="S32" s="35" t="s">
        <v>198</v>
      </c>
      <c r="T32" s="35" t="s">
        <v>198</v>
      </c>
      <c r="U32" s="35" t="s">
        <v>198</v>
      </c>
    </row>
    <row r="33" spans="1:21" ht="21" customHeight="1">
      <c r="A33" s="26"/>
      <c r="B33" s="25"/>
      <c r="C33" s="28"/>
      <c r="D33" s="73"/>
      <c r="E33" s="35"/>
      <c r="F33" s="73"/>
      <c r="G33" s="73"/>
      <c r="H33" s="73"/>
      <c r="I33" s="73"/>
      <c r="J33" s="73"/>
      <c r="K33" s="73"/>
      <c r="L33" s="73"/>
      <c r="M33" s="73"/>
      <c r="N33" s="73"/>
      <c r="O33" s="73"/>
      <c r="P33" s="73"/>
      <c r="Q33" s="73"/>
      <c r="R33" s="73"/>
      <c r="S33" s="73"/>
      <c r="T33" s="73"/>
      <c r="U33" s="73"/>
    </row>
    <row r="34" spans="1:21" ht="21" customHeight="1">
      <c r="A34" s="26"/>
      <c r="B34" s="25"/>
      <c r="C34" s="28" t="s">
        <v>319</v>
      </c>
      <c r="D34" s="73">
        <f aca="true" t="shared" si="6" ref="D34:E38">SUM(F34,H34,J34,L34,N34,P34,R34,T34)</f>
        <v>6</v>
      </c>
      <c r="E34" s="35">
        <f t="shared" si="6"/>
        <v>68</v>
      </c>
      <c r="F34" s="35" t="s">
        <v>305</v>
      </c>
      <c r="G34" s="35" t="s">
        <v>306</v>
      </c>
      <c r="H34" s="35">
        <v>1</v>
      </c>
      <c r="I34" s="35">
        <v>4</v>
      </c>
      <c r="J34" s="35">
        <v>1</v>
      </c>
      <c r="K34" s="35">
        <v>5</v>
      </c>
      <c r="L34" s="35">
        <v>4</v>
      </c>
      <c r="M34" s="35">
        <v>59</v>
      </c>
      <c r="N34" s="35" t="s">
        <v>304</v>
      </c>
      <c r="O34" s="35" t="s">
        <v>304</v>
      </c>
      <c r="P34" s="35" t="s">
        <v>304</v>
      </c>
      <c r="Q34" s="35" t="s">
        <v>304</v>
      </c>
      <c r="R34" s="35" t="s">
        <v>305</v>
      </c>
      <c r="S34" s="35" t="s">
        <v>198</v>
      </c>
      <c r="T34" s="35" t="s">
        <v>198</v>
      </c>
      <c r="U34" s="35" t="s">
        <v>198</v>
      </c>
    </row>
    <row r="35" spans="1:21" ht="21" customHeight="1">
      <c r="A35" s="26"/>
      <c r="B35" s="25"/>
      <c r="C35" s="28" t="s">
        <v>320</v>
      </c>
      <c r="D35" s="73">
        <f t="shared" si="6"/>
        <v>755</v>
      </c>
      <c r="E35" s="35">
        <f t="shared" si="6"/>
        <v>7407</v>
      </c>
      <c r="F35" s="35">
        <v>295</v>
      </c>
      <c r="G35" s="35">
        <v>494</v>
      </c>
      <c r="H35" s="35">
        <v>132</v>
      </c>
      <c r="I35" s="35">
        <v>436</v>
      </c>
      <c r="J35" s="35">
        <v>143</v>
      </c>
      <c r="K35" s="35">
        <v>973</v>
      </c>
      <c r="L35" s="35">
        <v>146</v>
      </c>
      <c r="M35" s="35">
        <v>2485</v>
      </c>
      <c r="N35" s="35">
        <v>22</v>
      </c>
      <c r="O35" s="35">
        <v>853</v>
      </c>
      <c r="P35" s="35">
        <v>12</v>
      </c>
      <c r="Q35" s="35">
        <v>811</v>
      </c>
      <c r="R35" s="35">
        <v>4</v>
      </c>
      <c r="S35" s="35">
        <v>702</v>
      </c>
      <c r="T35" s="35">
        <v>1</v>
      </c>
      <c r="U35" s="35">
        <v>653</v>
      </c>
    </row>
    <row r="36" spans="1:21" ht="21" customHeight="1">
      <c r="A36" s="26"/>
      <c r="B36" s="25"/>
      <c r="C36" s="28" t="s">
        <v>78</v>
      </c>
      <c r="D36" s="73">
        <f t="shared" si="6"/>
        <v>98</v>
      </c>
      <c r="E36" s="35">
        <f t="shared" si="6"/>
        <v>2070</v>
      </c>
      <c r="F36" s="35">
        <v>15</v>
      </c>
      <c r="G36" s="35">
        <v>24</v>
      </c>
      <c r="H36" s="35">
        <v>8</v>
      </c>
      <c r="I36" s="35">
        <v>26</v>
      </c>
      <c r="J36" s="35">
        <v>25</v>
      </c>
      <c r="K36" s="35">
        <v>185</v>
      </c>
      <c r="L36" s="35">
        <v>32</v>
      </c>
      <c r="M36" s="35">
        <v>523</v>
      </c>
      <c r="N36" s="35">
        <v>12</v>
      </c>
      <c r="O36" s="35">
        <v>446</v>
      </c>
      <c r="P36" s="35">
        <v>2</v>
      </c>
      <c r="Q36" s="35">
        <v>137</v>
      </c>
      <c r="R36" s="35">
        <v>4</v>
      </c>
      <c r="S36" s="35">
        <v>729</v>
      </c>
      <c r="T36" s="35" t="s">
        <v>304</v>
      </c>
      <c r="U36" s="35" t="s">
        <v>305</v>
      </c>
    </row>
    <row r="37" spans="1:21" ht="21" customHeight="1">
      <c r="A37" s="26"/>
      <c r="B37" s="25"/>
      <c r="C37" s="28" t="s">
        <v>79</v>
      </c>
      <c r="D37" s="73">
        <f t="shared" si="6"/>
        <v>40</v>
      </c>
      <c r="E37" s="35">
        <f t="shared" si="6"/>
        <v>353</v>
      </c>
      <c r="F37" s="35">
        <v>12</v>
      </c>
      <c r="G37" s="35">
        <v>20</v>
      </c>
      <c r="H37" s="35">
        <v>7</v>
      </c>
      <c r="I37" s="35">
        <v>23</v>
      </c>
      <c r="J37" s="35">
        <v>12</v>
      </c>
      <c r="K37" s="35">
        <v>75</v>
      </c>
      <c r="L37" s="35">
        <v>6</v>
      </c>
      <c r="M37" s="35">
        <v>91</v>
      </c>
      <c r="N37" s="35">
        <v>2</v>
      </c>
      <c r="O37" s="35">
        <v>74</v>
      </c>
      <c r="P37" s="35">
        <v>1</v>
      </c>
      <c r="Q37" s="35">
        <v>70</v>
      </c>
      <c r="R37" s="35" t="s">
        <v>304</v>
      </c>
      <c r="S37" s="35" t="s">
        <v>304</v>
      </c>
      <c r="T37" s="35" t="s">
        <v>305</v>
      </c>
      <c r="U37" s="35" t="s">
        <v>198</v>
      </c>
    </row>
    <row r="38" spans="1:21" ht="21" customHeight="1">
      <c r="A38" s="26"/>
      <c r="B38" s="25"/>
      <c r="C38" s="28" t="s">
        <v>80</v>
      </c>
      <c r="D38" s="73">
        <f t="shared" si="6"/>
        <v>925</v>
      </c>
      <c r="E38" s="35">
        <f t="shared" si="6"/>
        <v>7353</v>
      </c>
      <c r="F38" s="35">
        <v>320</v>
      </c>
      <c r="G38" s="35">
        <v>556</v>
      </c>
      <c r="H38" s="35">
        <v>229</v>
      </c>
      <c r="I38" s="35">
        <v>785</v>
      </c>
      <c r="J38" s="35">
        <v>231</v>
      </c>
      <c r="K38" s="35">
        <v>1455</v>
      </c>
      <c r="L38" s="35">
        <v>114</v>
      </c>
      <c r="M38" s="35">
        <v>1721</v>
      </c>
      <c r="N38" s="35">
        <v>13</v>
      </c>
      <c r="O38" s="35">
        <v>471</v>
      </c>
      <c r="P38" s="35">
        <v>10</v>
      </c>
      <c r="Q38" s="35">
        <v>700</v>
      </c>
      <c r="R38" s="35">
        <v>7</v>
      </c>
      <c r="S38" s="35">
        <v>1182</v>
      </c>
      <c r="T38" s="35">
        <v>1</v>
      </c>
      <c r="U38" s="35">
        <v>483</v>
      </c>
    </row>
    <row r="39" spans="1:21" ht="21" customHeight="1">
      <c r="A39" s="26"/>
      <c r="B39" s="25"/>
      <c r="C39" s="28"/>
      <c r="D39" s="73"/>
      <c r="E39" s="73"/>
      <c r="F39" s="73"/>
      <c r="G39" s="73"/>
      <c r="H39" s="73"/>
      <c r="I39" s="73"/>
      <c r="J39" s="73"/>
      <c r="K39" s="73"/>
      <c r="L39" s="73"/>
      <c r="M39" s="73"/>
      <c r="N39" s="73"/>
      <c r="O39" s="73"/>
      <c r="P39" s="73"/>
      <c r="Q39" s="73"/>
      <c r="R39" s="73"/>
      <c r="S39" s="73"/>
      <c r="T39" s="73"/>
      <c r="U39" s="73"/>
    </row>
    <row r="40" spans="1:21" ht="21" customHeight="1">
      <c r="A40" s="26"/>
      <c r="B40" s="25"/>
      <c r="C40" s="28" t="s">
        <v>81</v>
      </c>
      <c r="D40" s="73">
        <f aca="true" t="shared" si="7" ref="D40:D45">SUM(F40,H40,J40,L40,N40,P40,R40,T40)</f>
        <v>1251</v>
      </c>
      <c r="E40" s="73">
        <f aca="true" t="shared" si="8" ref="E40:E45">SUM(G40,I40,K40,M40,O40,Q40,S40,U40)</f>
        <v>21276</v>
      </c>
      <c r="F40" s="73">
        <v>457</v>
      </c>
      <c r="G40" s="73">
        <v>767</v>
      </c>
      <c r="H40" s="73">
        <v>297</v>
      </c>
      <c r="I40" s="73">
        <v>997</v>
      </c>
      <c r="J40" s="73">
        <v>230</v>
      </c>
      <c r="K40" s="73">
        <v>1493</v>
      </c>
      <c r="L40" s="73">
        <v>165</v>
      </c>
      <c r="M40" s="73">
        <v>2688</v>
      </c>
      <c r="N40" s="73">
        <v>48</v>
      </c>
      <c r="O40" s="73">
        <v>1741</v>
      </c>
      <c r="P40" s="73">
        <v>31</v>
      </c>
      <c r="Q40" s="73">
        <v>2187</v>
      </c>
      <c r="R40" s="73">
        <v>16</v>
      </c>
      <c r="S40" s="73">
        <v>2483</v>
      </c>
      <c r="T40" s="73">
        <v>7</v>
      </c>
      <c r="U40" s="73">
        <v>8920</v>
      </c>
    </row>
    <row r="41" spans="1:21" ht="21" customHeight="1">
      <c r="A41" s="26"/>
      <c r="B41" s="25"/>
      <c r="C41" s="28" t="s">
        <v>82</v>
      </c>
      <c r="D41" s="73">
        <f t="shared" si="7"/>
        <v>143</v>
      </c>
      <c r="E41" s="73">
        <f>SUM(G41,I41,K41,M41,O41,Q41,S41,U41)</f>
        <v>5796</v>
      </c>
      <c r="F41" s="73">
        <v>18</v>
      </c>
      <c r="G41" s="73">
        <v>30</v>
      </c>
      <c r="H41" s="73">
        <v>21</v>
      </c>
      <c r="I41" s="73">
        <v>72</v>
      </c>
      <c r="J41" s="73">
        <v>30</v>
      </c>
      <c r="K41" s="73">
        <v>202</v>
      </c>
      <c r="L41" s="73">
        <v>38</v>
      </c>
      <c r="M41" s="73">
        <v>688</v>
      </c>
      <c r="N41" s="73">
        <v>8</v>
      </c>
      <c r="O41" s="73">
        <v>315</v>
      </c>
      <c r="P41" s="73">
        <v>11</v>
      </c>
      <c r="Q41" s="73">
        <v>840</v>
      </c>
      <c r="R41" s="73">
        <v>15</v>
      </c>
      <c r="S41" s="73">
        <v>2747</v>
      </c>
      <c r="T41" s="73">
        <v>2</v>
      </c>
      <c r="U41" s="73">
        <v>902</v>
      </c>
    </row>
    <row r="42" spans="1:21" ht="21" customHeight="1">
      <c r="A42" s="26"/>
      <c r="B42" s="25"/>
      <c r="C42" s="28" t="s">
        <v>83</v>
      </c>
      <c r="D42" s="73">
        <f t="shared" si="7"/>
        <v>161</v>
      </c>
      <c r="E42" s="73">
        <f>SUM(G42,I42,K42,M42,O42,Q42,S42,U42)</f>
        <v>2344</v>
      </c>
      <c r="F42" s="73">
        <v>50</v>
      </c>
      <c r="G42" s="73">
        <v>75</v>
      </c>
      <c r="H42" s="73">
        <v>40</v>
      </c>
      <c r="I42" s="73">
        <v>140</v>
      </c>
      <c r="J42" s="73">
        <v>28</v>
      </c>
      <c r="K42" s="73">
        <v>180</v>
      </c>
      <c r="L42" s="73">
        <v>29</v>
      </c>
      <c r="M42" s="73">
        <v>485</v>
      </c>
      <c r="N42" s="73">
        <v>8</v>
      </c>
      <c r="O42" s="73">
        <v>275</v>
      </c>
      <c r="P42" s="73">
        <v>2</v>
      </c>
      <c r="Q42" s="73">
        <v>174</v>
      </c>
      <c r="R42" s="73">
        <v>3</v>
      </c>
      <c r="S42" s="73">
        <v>376</v>
      </c>
      <c r="T42" s="73">
        <v>1</v>
      </c>
      <c r="U42" s="73">
        <v>639</v>
      </c>
    </row>
    <row r="43" spans="1:21" ht="21" customHeight="1">
      <c r="A43" s="26"/>
      <c r="B43" s="25"/>
      <c r="C43" s="28" t="s">
        <v>84</v>
      </c>
      <c r="D43" s="73">
        <f t="shared" si="7"/>
        <v>19</v>
      </c>
      <c r="E43" s="73">
        <f t="shared" si="8"/>
        <v>153</v>
      </c>
      <c r="F43" s="73">
        <v>4</v>
      </c>
      <c r="G43" s="73">
        <v>6</v>
      </c>
      <c r="H43" s="73">
        <v>7</v>
      </c>
      <c r="I43" s="73">
        <v>27</v>
      </c>
      <c r="J43" s="73">
        <v>4</v>
      </c>
      <c r="K43" s="73">
        <v>31</v>
      </c>
      <c r="L43" s="73">
        <v>4</v>
      </c>
      <c r="M43" s="73">
        <v>89</v>
      </c>
      <c r="N43" s="73" t="s">
        <v>197</v>
      </c>
      <c r="O43" s="73" t="s">
        <v>197</v>
      </c>
      <c r="P43" s="73" t="s">
        <v>197</v>
      </c>
      <c r="Q43" s="73" t="s">
        <v>197</v>
      </c>
      <c r="R43" s="73" t="s">
        <v>197</v>
      </c>
      <c r="S43" s="73" t="s">
        <v>197</v>
      </c>
      <c r="T43" s="73" t="s">
        <v>197</v>
      </c>
      <c r="U43" s="73" t="s">
        <v>197</v>
      </c>
    </row>
    <row r="44" spans="1:21" ht="21" customHeight="1">
      <c r="A44" s="26"/>
      <c r="B44" s="25"/>
      <c r="C44" s="28" t="s">
        <v>85</v>
      </c>
      <c r="D44" s="73">
        <f t="shared" si="7"/>
        <v>1</v>
      </c>
      <c r="E44" s="73">
        <f t="shared" si="8"/>
        <v>14</v>
      </c>
      <c r="F44" s="73" t="s">
        <v>197</v>
      </c>
      <c r="G44" s="73" t="s">
        <v>197</v>
      </c>
      <c r="H44" s="73" t="s">
        <v>197</v>
      </c>
      <c r="I44" s="73" t="s">
        <v>197</v>
      </c>
      <c r="J44" s="73" t="s">
        <v>197</v>
      </c>
      <c r="K44" s="73" t="s">
        <v>197</v>
      </c>
      <c r="L44" s="73">
        <v>1</v>
      </c>
      <c r="M44" s="73">
        <v>14</v>
      </c>
      <c r="N44" s="73" t="s">
        <v>197</v>
      </c>
      <c r="O44" s="73" t="s">
        <v>197</v>
      </c>
      <c r="P44" s="73" t="s">
        <v>197</v>
      </c>
      <c r="Q44" s="73" t="s">
        <v>197</v>
      </c>
      <c r="R44" s="73" t="s">
        <v>197</v>
      </c>
      <c r="S44" s="73" t="s">
        <v>197</v>
      </c>
      <c r="T44" s="73" t="s">
        <v>197</v>
      </c>
      <c r="U44" s="73" t="s">
        <v>197</v>
      </c>
    </row>
    <row r="45" spans="1:21" ht="21" customHeight="1">
      <c r="A45" s="27"/>
      <c r="B45" s="27"/>
      <c r="C45" s="29" t="s">
        <v>86</v>
      </c>
      <c r="D45" s="85">
        <f t="shared" si="7"/>
        <v>1457</v>
      </c>
      <c r="E45" s="34">
        <f t="shared" si="8"/>
        <v>7034</v>
      </c>
      <c r="F45" s="78">
        <v>728</v>
      </c>
      <c r="G45" s="78">
        <v>1198</v>
      </c>
      <c r="H45" s="78">
        <v>396</v>
      </c>
      <c r="I45" s="78">
        <v>1331</v>
      </c>
      <c r="J45" s="78">
        <v>202</v>
      </c>
      <c r="K45" s="78">
        <v>1309</v>
      </c>
      <c r="L45" s="78">
        <v>108</v>
      </c>
      <c r="M45" s="78">
        <v>1666</v>
      </c>
      <c r="N45" s="78">
        <v>12</v>
      </c>
      <c r="O45" s="78">
        <v>463</v>
      </c>
      <c r="P45" s="78">
        <v>7</v>
      </c>
      <c r="Q45" s="78">
        <v>449</v>
      </c>
      <c r="R45" s="78">
        <v>4</v>
      </c>
      <c r="S45" s="78">
        <v>618</v>
      </c>
      <c r="T45" s="78" t="s">
        <v>197</v>
      </c>
      <c r="U45" s="78" t="s">
        <v>197</v>
      </c>
    </row>
    <row r="46" spans="1:3" ht="21" customHeight="1">
      <c r="A46" s="22" t="s">
        <v>294</v>
      </c>
      <c r="B46" s="22"/>
      <c r="C46" s="22"/>
    </row>
    <row r="48" ht="21" customHeight="1">
      <c r="C48" s="156"/>
    </row>
  </sheetData>
  <sheetProtection/>
  <mergeCells count="35">
    <mergeCell ref="A5:C7"/>
    <mergeCell ref="D5:E5"/>
    <mergeCell ref="F5:G5"/>
    <mergeCell ref="H5:I5"/>
    <mergeCell ref="I6:I7"/>
    <mergeCell ref="J6:J7"/>
    <mergeCell ref="L6:L7"/>
    <mergeCell ref="R5:S5"/>
    <mergeCell ref="J5:K5"/>
    <mergeCell ref="L5:M5"/>
    <mergeCell ref="N5:O5"/>
    <mergeCell ref="P5:Q5"/>
    <mergeCell ref="M6:M7"/>
    <mergeCell ref="N6:N7"/>
    <mergeCell ref="O6:O7"/>
    <mergeCell ref="S6:S7"/>
    <mergeCell ref="T6:T7"/>
    <mergeCell ref="P6:P7"/>
    <mergeCell ref="T5:U5"/>
    <mergeCell ref="D6:D7"/>
    <mergeCell ref="E6:E7"/>
    <mergeCell ref="F6:F7"/>
    <mergeCell ref="G6:G7"/>
    <mergeCell ref="H6:H7"/>
    <mergeCell ref="K6:K7"/>
    <mergeCell ref="A3:U3"/>
    <mergeCell ref="B17:C17"/>
    <mergeCell ref="B11:C11"/>
    <mergeCell ref="B16:C16"/>
    <mergeCell ref="A9:C9"/>
    <mergeCell ref="B10:C10"/>
    <mergeCell ref="U6:U7"/>
    <mergeCell ref="B8:C8"/>
    <mergeCell ref="Q6:Q7"/>
    <mergeCell ref="R6:R7"/>
  </mergeCells>
  <printOptions horizontalCentered="1"/>
  <pageMargins left="0.3937007874015748" right="0.3937007874015748" top="0.5905511811023623" bottom="0.3937007874015748" header="0" footer="0"/>
  <pageSetup horizontalDpi="600" verticalDpi="600" orientation="landscape" paperSize="8" scale="85" r:id="rId1"/>
</worksheet>
</file>

<file path=xl/worksheets/sheet8.xml><?xml version="1.0" encoding="utf-8"?>
<worksheet xmlns="http://schemas.openxmlformats.org/spreadsheetml/2006/main" xmlns:r="http://schemas.openxmlformats.org/officeDocument/2006/relationships">
  <dimension ref="A1:V57"/>
  <sheetViews>
    <sheetView zoomScalePageLayoutView="0" workbookViewId="0" topLeftCell="A1">
      <selection activeCell="A1" sqref="A1"/>
    </sheetView>
  </sheetViews>
  <sheetFormatPr defaultColWidth="9.00390625" defaultRowHeight="17.25" customHeight="1"/>
  <cols>
    <col min="1" max="1" width="4.25390625" style="65" customWidth="1"/>
    <col min="2" max="2" width="4.875" style="65" customWidth="1"/>
    <col min="3" max="3" width="33.50390625" style="65" customWidth="1"/>
    <col min="4" max="4" width="9.125" style="65" bestFit="1" customWidth="1"/>
    <col min="5" max="5" width="10.50390625" style="65" bestFit="1" customWidth="1"/>
    <col min="6" max="21" width="9.125" style="65" bestFit="1" customWidth="1"/>
    <col min="22" max="16384" width="9.00390625" style="65" customWidth="1"/>
  </cols>
  <sheetData>
    <row r="1" spans="1:21" s="18" customFormat="1" ht="17.25" customHeight="1">
      <c r="A1" s="30" t="s">
        <v>323</v>
      </c>
      <c r="U1" s="17" t="s">
        <v>324</v>
      </c>
    </row>
    <row r="2" s="18" customFormat="1" ht="17.25" customHeight="1">
      <c r="U2" s="35"/>
    </row>
    <row r="3" spans="1:21" s="18" customFormat="1" ht="17.25" customHeight="1">
      <c r="A3" s="292" t="s">
        <v>325</v>
      </c>
      <c r="B3" s="292"/>
      <c r="C3" s="292"/>
      <c r="D3" s="292"/>
      <c r="E3" s="292"/>
      <c r="F3" s="292"/>
      <c r="G3" s="292"/>
      <c r="H3" s="292"/>
      <c r="I3" s="292"/>
      <c r="J3" s="292"/>
      <c r="K3" s="292"/>
      <c r="L3" s="292"/>
      <c r="M3" s="292"/>
      <c r="N3" s="292"/>
      <c r="O3" s="292"/>
      <c r="P3" s="292"/>
      <c r="Q3" s="292"/>
      <c r="R3" s="292"/>
      <c r="S3" s="292"/>
      <c r="T3" s="292"/>
      <c r="U3" s="292"/>
    </row>
    <row r="4" spans="2:21" s="18" customFormat="1" ht="17.25" customHeight="1" thickBot="1">
      <c r="B4" s="19"/>
      <c r="C4" s="19"/>
      <c r="D4" s="20"/>
      <c r="E4" s="20"/>
      <c r="F4" s="20"/>
      <c r="G4" s="20"/>
      <c r="H4" s="20"/>
      <c r="I4" s="20"/>
      <c r="J4" s="20"/>
      <c r="K4" s="20"/>
      <c r="L4" s="20"/>
      <c r="M4" s="20"/>
      <c r="N4" s="20"/>
      <c r="O4" s="20"/>
      <c r="P4" s="20"/>
      <c r="Q4" s="20"/>
      <c r="R4" s="20"/>
      <c r="S4" s="20"/>
      <c r="T4" s="21"/>
      <c r="U4" s="21"/>
    </row>
    <row r="5" spans="1:22" s="18" customFormat="1" ht="17.25" customHeight="1">
      <c r="A5" s="311" t="s">
        <v>298</v>
      </c>
      <c r="B5" s="311"/>
      <c r="C5" s="312"/>
      <c r="D5" s="308" t="s">
        <v>321</v>
      </c>
      <c r="E5" s="310"/>
      <c r="F5" s="308" t="s">
        <v>309</v>
      </c>
      <c r="G5" s="310"/>
      <c r="H5" s="308" t="s">
        <v>310</v>
      </c>
      <c r="I5" s="310"/>
      <c r="J5" s="308" t="s">
        <v>311</v>
      </c>
      <c r="K5" s="310"/>
      <c r="L5" s="308" t="s">
        <v>313</v>
      </c>
      <c r="M5" s="310"/>
      <c r="N5" s="308" t="s">
        <v>312</v>
      </c>
      <c r="O5" s="310"/>
      <c r="P5" s="308" t="s">
        <v>314</v>
      </c>
      <c r="Q5" s="310"/>
      <c r="R5" s="308" t="s">
        <v>315</v>
      </c>
      <c r="S5" s="309"/>
      <c r="T5" s="306" t="s">
        <v>333</v>
      </c>
      <c r="U5" s="307"/>
      <c r="V5" s="23"/>
    </row>
    <row r="6" spans="1:21" s="18" customFormat="1" ht="17.25" customHeight="1">
      <c r="A6" s="313"/>
      <c r="B6" s="313"/>
      <c r="C6" s="314"/>
      <c r="D6" s="302" t="s">
        <v>68</v>
      </c>
      <c r="E6" s="302" t="s">
        <v>322</v>
      </c>
      <c r="F6" s="302" t="s">
        <v>68</v>
      </c>
      <c r="G6" s="302" t="s">
        <v>69</v>
      </c>
      <c r="H6" s="302" t="s">
        <v>68</v>
      </c>
      <c r="I6" s="302" t="s">
        <v>69</v>
      </c>
      <c r="J6" s="302" t="s">
        <v>68</v>
      </c>
      <c r="K6" s="302" t="s">
        <v>69</v>
      </c>
      <c r="L6" s="302" t="s">
        <v>68</v>
      </c>
      <c r="M6" s="302" t="s">
        <v>69</v>
      </c>
      <c r="N6" s="302" t="s">
        <v>68</v>
      </c>
      <c r="O6" s="302" t="s">
        <v>69</v>
      </c>
      <c r="P6" s="302" t="s">
        <v>68</v>
      </c>
      <c r="Q6" s="302" t="s">
        <v>69</v>
      </c>
      <c r="R6" s="302" t="s">
        <v>68</v>
      </c>
      <c r="S6" s="304" t="s">
        <v>69</v>
      </c>
      <c r="T6" s="305" t="s">
        <v>68</v>
      </c>
      <c r="U6" s="298" t="s">
        <v>69</v>
      </c>
    </row>
    <row r="7" spans="1:21" s="18" customFormat="1" ht="17.25" customHeight="1">
      <c r="A7" s="315"/>
      <c r="B7" s="315"/>
      <c r="C7" s="316"/>
      <c r="D7" s="303"/>
      <c r="E7" s="303"/>
      <c r="F7" s="303"/>
      <c r="G7" s="303"/>
      <c r="H7" s="303"/>
      <c r="I7" s="303"/>
      <c r="J7" s="303"/>
      <c r="K7" s="303"/>
      <c r="L7" s="303"/>
      <c r="M7" s="303"/>
      <c r="N7" s="303"/>
      <c r="O7" s="303"/>
      <c r="P7" s="303"/>
      <c r="Q7" s="303"/>
      <c r="R7" s="303"/>
      <c r="S7" s="299"/>
      <c r="T7" s="303"/>
      <c r="U7" s="299"/>
    </row>
    <row r="8" spans="3:21" ht="17.25" customHeight="1">
      <c r="C8" s="164"/>
      <c r="E8" s="82" t="s">
        <v>27</v>
      </c>
      <c r="G8" s="82" t="s">
        <v>27</v>
      </c>
      <c r="I8" s="82" t="s">
        <v>27</v>
      </c>
      <c r="K8" s="82" t="s">
        <v>27</v>
      </c>
      <c r="M8" s="82" t="s">
        <v>27</v>
      </c>
      <c r="O8" s="82" t="s">
        <v>27</v>
      </c>
      <c r="Q8" s="82" t="s">
        <v>27</v>
      </c>
      <c r="S8" s="82" t="s">
        <v>27</v>
      </c>
      <c r="U8" s="82" t="s">
        <v>27</v>
      </c>
    </row>
    <row r="9" spans="3:21" ht="17.25" customHeight="1">
      <c r="C9" s="165" t="s">
        <v>330</v>
      </c>
      <c r="D9" s="92">
        <f aca="true" t="shared" si="0" ref="D9:U9">SUM(D10:D14,D16:D19)</f>
        <v>27521</v>
      </c>
      <c r="E9" s="92">
        <f t="shared" si="0"/>
        <v>119016</v>
      </c>
      <c r="F9" s="92">
        <f t="shared" si="0"/>
        <v>14803</v>
      </c>
      <c r="G9" s="92">
        <f t="shared" si="0"/>
        <v>23739</v>
      </c>
      <c r="H9" s="92">
        <f t="shared" si="0"/>
        <v>6698</v>
      </c>
      <c r="I9" s="92">
        <f t="shared" si="0"/>
        <v>22635</v>
      </c>
      <c r="J9" s="92">
        <f t="shared" si="0"/>
        <v>3891</v>
      </c>
      <c r="K9" s="92">
        <f t="shared" si="0"/>
        <v>24569</v>
      </c>
      <c r="L9" s="92">
        <f t="shared" si="0"/>
        <v>1786</v>
      </c>
      <c r="M9" s="92">
        <f t="shared" si="0"/>
        <v>27036</v>
      </c>
      <c r="N9" s="92">
        <f t="shared" si="0"/>
        <v>209</v>
      </c>
      <c r="O9" s="92">
        <f t="shared" si="0"/>
        <v>7725</v>
      </c>
      <c r="P9" s="92">
        <f t="shared" si="0"/>
        <v>91</v>
      </c>
      <c r="Q9" s="92">
        <f t="shared" si="0"/>
        <v>6051</v>
      </c>
      <c r="R9" s="92">
        <f t="shared" si="0"/>
        <v>40</v>
      </c>
      <c r="S9" s="92">
        <f t="shared" si="0"/>
        <v>5740</v>
      </c>
      <c r="T9" s="92">
        <f t="shared" si="0"/>
        <v>3</v>
      </c>
      <c r="U9" s="92">
        <f t="shared" si="0"/>
        <v>1521</v>
      </c>
    </row>
    <row r="10" spans="3:21" ht="17.25" customHeight="1">
      <c r="C10" s="31" t="s">
        <v>88</v>
      </c>
      <c r="D10" s="73">
        <f aca="true" t="shared" si="1" ref="D10:E14">SUM(F10,H10,J10,L10,N10,P10,R10,T10)</f>
        <v>4230</v>
      </c>
      <c r="E10" s="35">
        <f t="shared" si="1"/>
        <v>36772</v>
      </c>
      <c r="F10" s="35">
        <v>944</v>
      </c>
      <c r="G10" s="35">
        <v>1590</v>
      </c>
      <c r="H10" s="35">
        <v>1003</v>
      </c>
      <c r="I10" s="35">
        <v>3477</v>
      </c>
      <c r="J10" s="35">
        <v>1227</v>
      </c>
      <c r="K10" s="35">
        <v>8032</v>
      </c>
      <c r="L10" s="35">
        <v>870</v>
      </c>
      <c r="M10" s="35">
        <v>13397</v>
      </c>
      <c r="N10" s="35">
        <v>118</v>
      </c>
      <c r="O10" s="35">
        <v>4352</v>
      </c>
      <c r="P10" s="35">
        <v>48</v>
      </c>
      <c r="Q10" s="35">
        <v>3286</v>
      </c>
      <c r="R10" s="35">
        <v>20</v>
      </c>
      <c r="S10" s="35">
        <v>2638</v>
      </c>
      <c r="T10" s="35" t="s">
        <v>198</v>
      </c>
      <c r="U10" s="35" t="s">
        <v>198</v>
      </c>
    </row>
    <row r="11" spans="3:21" ht="17.25" customHeight="1">
      <c r="C11" s="31" t="s">
        <v>89</v>
      </c>
      <c r="D11" s="73">
        <f t="shared" si="1"/>
        <v>57</v>
      </c>
      <c r="E11" s="35">
        <f t="shared" si="1"/>
        <v>205</v>
      </c>
      <c r="F11" s="35">
        <v>36</v>
      </c>
      <c r="G11" s="35">
        <v>51</v>
      </c>
      <c r="H11" s="35">
        <v>7</v>
      </c>
      <c r="I11" s="35">
        <v>25</v>
      </c>
      <c r="J11" s="35">
        <v>8</v>
      </c>
      <c r="K11" s="35">
        <v>55</v>
      </c>
      <c r="L11" s="35">
        <v>6</v>
      </c>
      <c r="M11" s="35">
        <v>74</v>
      </c>
      <c r="N11" s="35" t="s">
        <v>198</v>
      </c>
      <c r="O11" s="35" t="s">
        <v>198</v>
      </c>
      <c r="P11" s="35" t="s">
        <v>198</v>
      </c>
      <c r="Q11" s="35" t="s">
        <v>198</v>
      </c>
      <c r="R11" s="35" t="s">
        <v>198</v>
      </c>
      <c r="S11" s="35" t="s">
        <v>198</v>
      </c>
      <c r="T11" s="35" t="s">
        <v>301</v>
      </c>
      <c r="U11" s="35" t="s">
        <v>198</v>
      </c>
    </row>
    <row r="12" spans="3:21" ht="17.25" customHeight="1">
      <c r="C12" s="31" t="s">
        <v>90</v>
      </c>
      <c r="D12" s="73">
        <f t="shared" si="1"/>
        <v>38</v>
      </c>
      <c r="E12" s="35">
        <f t="shared" si="1"/>
        <v>1823</v>
      </c>
      <c r="F12" s="35">
        <v>10</v>
      </c>
      <c r="G12" s="35">
        <v>14</v>
      </c>
      <c r="H12" s="35">
        <v>12</v>
      </c>
      <c r="I12" s="35">
        <v>41</v>
      </c>
      <c r="J12" s="35">
        <v>2</v>
      </c>
      <c r="K12" s="35">
        <v>11</v>
      </c>
      <c r="L12" s="35">
        <v>6</v>
      </c>
      <c r="M12" s="35">
        <v>92</v>
      </c>
      <c r="N12" s="35">
        <v>1</v>
      </c>
      <c r="O12" s="35">
        <v>37</v>
      </c>
      <c r="P12" s="35">
        <v>2</v>
      </c>
      <c r="Q12" s="35">
        <v>152</v>
      </c>
      <c r="R12" s="35">
        <v>3</v>
      </c>
      <c r="S12" s="35">
        <v>334</v>
      </c>
      <c r="T12" s="35">
        <v>2</v>
      </c>
      <c r="U12" s="35">
        <v>1142</v>
      </c>
    </row>
    <row r="13" spans="3:21" ht="17.25" customHeight="1">
      <c r="C13" s="31" t="s">
        <v>334</v>
      </c>
      <c r="D13" s="73">
        <f t="shared" si="1"/>
        <v>2746</v>
      </c>
      <c r="E13" s="35">
        <f t="shared" si="1"/>
        <v>9414</v>
      </c>
      <c r="F13" s="35">
        <v>1632</v>
      </c>
      <c r="G13" s="35">
        <v>2670</v>
      </c>
      <c r="H13" s="35">
        <v>647</v>
      </c>
      <c r="I13" s="35">
        <v>2176</v>
      </c>
      <c r="J13" s="35">
        <v>341</v>
      </c>
      <c r="K13" s="35">
        <v>2108</v>
      </c>
      <c r="L13" s="35">
        <v>110</v>
      </c>
      <c r="M13" s="35">
        <v>1634</v>
      </c>
      <c r="N13" s="35">
        <v>11</v>
      </c>
      <c r="O13" s="35">
        <v>421</v>
      </c>
      <c r="P13" s="35">
        <v>3</v>
      </c>
      <c r="Q13" s="35">
        <v>166</v>
      </c>
      <c r="R13" s="35">
        <v>2</v>
      </c>
      <c r="S13" s="35">
        <v>239</v>
      </c>
      <c r="T13" s="35" t="s">
        <v>198</v>
      </c>
      <c r="U13" s="35" t="s">
        <v>198</v>
      </c>
    </row>
    <row r="14" spans="3:21" ht="17.25" customHeight="1">
      <c r="C14" s="31" t="s">
        <v>177</v>
      </c>
      <c r="D14" s="73">
        <f t="shared" si="1"/>
        <v>7147</v>
      </c>
      <c r="E14" s="35">
        <f t="shared" si="1"/>
        <v>21076</v>
      </c>
      <c r="F14" s="35">
        <v>4679</v>
      </c>
      <c r="G14" s="35">
        <v>7541</v>
      </c>
      <c r="H14" s="35">
        <v>1706</v>
      </c>
      <c r="I14" s="35">
        <v>5725</v>
      </c>
      <c r="J14" s="35">
        <v>542</v>
      </c>
      <c r="K14" s="35">
        <v>3308</v>
      </c>
      <c r="L14" s="35">
        <v>189</v>
      </c>
      <c r="M14" s="35">
        <v>2885</v>
      </c>
      <c r="N14" s="35">
        <v>19</v>
      </c>
      <c r="O14" s="35">
        <v>677</v>
      </c>
      <c r="P14" s="35">
        <v>10</v>
      </c>
      <c r="Q14" s="35">
        <v>548</v>
      </c>
      <c r="R14" s="35">
        <v>2</v>
      </c>
      <c r="S14" s="35">
        <v>392</v>
      </c>
      <c r="T14" s="35" t="s">
        <v>198</v>
      </c>
      <c r="U14" s="35" t="s">
        <v>198</v>
      </c>
    </row>
    <row r="15" spans="3:21" ht="17.25" customHeight="1">
      <c r="C15" s="14"/>
      <c r="D15" s="73"/>
      <c r="E15" s="73"/>
      <c r="F15" s="73"/>
      <c r="G15" s="73"/>
      <c r="H15" s="73"/>
      <c r="I15" s="73"/>
      <c r="J15" s="73"/>
      <c r="K15" s="73"/>
      <c r="L15" s="73"/>
      <c r="M15" s="73"/>
      <c r="N15" s="73"/>
      <c r="O15" s="73"/>
      <c r="P15" s="73"/>
      <c r="Q15" s="73"/>
      <c r="R15" s="73"/>
      <c r="S15" s="73"/>
      <c r="T15" s="73"/>
      <c r="U15" s="73"/>
    </row>
    <row r="16" spans="3:21" ht="17.25" customHeight="1">
      <c r="C16" s="31" t="s">
        <v>93</v>
      </c>
      <c r="D16" s="73">
        <f aca="true" t="shared" si="2" ref="D16:E19">SUM(F16,H16,J16,L16,N16,P16,R16,T16)</f>
        <v>5585</v>
      </c>
      <c r="E16" s="35">
        <f t="shared" si="2"/>
        <v>20346</v>
      </c>
      <c r="F16" s="35">
        <v>2946</v>
      </c>
      <c r="G16" s="35">
        <v>4837</v>
      </c>
      <c r="H16" s="35">
        <v>1627</v>
      </c>
      <c r="I16" s="35">
        <v>5445</v>
      </c>
      <c r="J16" s="35">
        <v>741</v>
      </c>
      <c r="K16" s="35">
        <v>4637</v>
      </c>
      <c r="L16" s="35">
        <v>234</v>
      </c>
      <c r="M16" s="35">
        <v>3420</v>
      </c>
      <c r="N16" s="35">
        <v>24</v>
      </c>
      <c r="O16" s="35">
        <v>926</v>
      </c>
      <c r="P16" s="35">
        <v>9</v>
      </c>
      <c r="Q16" s="35">
        <v>597</v>
      </c>
      <c r="R16" s="35">
        <v>4</v>
      </c>
      <c r="S16" s="35">
        <v>484</v>
      </c>
      <c r="T16" s="35" t="s">
        <v>198</v>
      </c>
      <c r="U16" s="35" t="s">
        <v>198</v>
      </c>
    </row>
    <row r="17" spans="3:21" ht="17.25" customHeight="1">
      <c r="C17" s="31" t="s">
        <v>91</v>
      </c>
      <c r="D17" s="73">
        <f t="shared" si="2"/>
        <v>812</v>
      </c>
      <c r="E17" s="35">
        <f t="shared" si="2"/>
        <v>6463</v>
      </c>
      <c r="F17" s="35">
        <v>418</v>
      </c>
      <c r="G17" s="35">
        <v>642</v>
      </c>
      <c r="H17" s="35">
        <v>139</v>
      </c>
      <c r="I17" s="35">
        <v>469</v>
      </c>
      <c r="J17" s="35">
        <v>128</v>
      </c>
      <c r="K17" s="35">
        <v>818</v>
      </c>
      <c r="L17" s="35">
        <v>95</v>
      </c>
      <c r="M17" s="35">
        <v>1467</v>
      </c>
      <c r="N17" s="35">
        <v>14</v>
      </c>
      <c r="O17" s="35">
        <v>517</v>
      </c>
      <c r="P17" s="35">
        <v>10</v>
      </c>
      <c r="Q17" s="35">
        <v>769</v>
      </c>
      <c r="R17" s="35">
        <v>7</v>
      </c>
      <c r="S17" s="35">
        <v>1402</v>
      </c>
      <c r="T17" s="35">
        <v>1</v>
      </c>
      <c r="U17" s="35">
        <v>379</v>
      </c>
    </row>
    <row r="18" spans="3:21" ht="17.25" customHeight="1">
      <c r="C18" s="9" t="s">
        <v>163</v>
      </c>
      <c r="D18" s="73">
        <f t="shared" si="2"/>
        <v>2627</v>
      </c>
      <c r="E18" s="35">
        <f t="shared" si="2"/>
        <v>8445</v>
      </c>
      <c r="F18" s="35">
        <v>1598</v>
      </c>
      <c r="G18" s="35">
        <v>2515</v>
      </c>
      <c r="H18" s="35">
        <v>629</v>
      </c>
      <c r="I18" s="35">
        <v>2121</v>
      </c>
      <c r="J18" s="35">
        <v>290</v>
      </c>
      <c r="K18" s="35">
        <v>1816</v>
      </c>
      <c r="L18" s="35">
        <v>101</v>
      </c>
      <c r="M18" s="35">
        <v>1544</v>
      </c>
      <c r="N18" s="35">
        <v>6</v>
      </c>
      <c r="O18" s="35">
        <v>225</v>
      </c>
      <c r="P18" s="35">
        <v>2</v>
      </c>
      <c r="Q18" s="35">
        <v>112</v>
      </c>
      <c r="R18" s="35">
        <v>1</v>
      </c>
      <c r="S18" s="35">
        <v>112</v>
      </c>
      <c r="T18" s="35" t="s">
        <v>198</v>
      </c>
      <c r="U18" s="35" t="s">
        <v>198</v>
      </c>
    </row>
    <row r="19" spans="3:21" ht="17.25" customHeight="1">
      <c r="C19" s="31" t="s">
        <v>92</v>
      </c>
      <c r="D19" s="73">
        <f t="shared" si="2"/>
        <v>4279</v>
      </c>
      <c r="E19" s="35">
        <f t="shared" si="2"/>
        <v>14472</v>
      </c>
      <c r="F19" s="35">
        <v>2540</v>
      </c>
      <c r="G19" s="35">
        <v>3879</v>
      </c>
      <c r="H19" s="35">
        <v>928</v>
      </c>
      <c r="I19" s="35">
        <v>3156</v>
      </c>
      <c r="J19" s="35">
        <v>612</v>
      </c>
      <c r="K19" s="35">
        <v>3784</v>
      </c>
      <c r="L19" s="35">
        <v>175</v>
      </c>
      <c r="M19" s="35">
        <v>2523</v>
      </c>
      <c r="N19" s="35">
        <v>16</v>
      </c>
      <c r="O19" s="35">
        <v>570</v>
      </c>
      <c r="P19" s="35">
        <v>7</v>
      </c>
      <c r="Q19" s="35">
        <v>421</v>
      </c>
      <c r="R19" s="35">
        <v>1</v>
      </c>
      <c r="S19" s="35">
        <v>139</v>
      </c>
      <c r="T19" s="35" t="s">
        <v>198</v>
      </c>
      <c r="U19" s="35" t="s">
        <v>198</v>
      </c>
    </row>
    <row r="20" spans="3:21" ht="17.25" customHeight="1">
      <c r="C20" s="31"/>
      <c r="D20" s="148"/>
      <c r="E20" s="148"/>
      <c r="F20" s="76"/>
      <c r="G20" s="76"/>
      <c r="H20" s="76"/>
      <c r="I20" s="76"/>
      <c r="J20" s="76"/>
      <c r="K20" s="76"/>
      <c r="L20" s="76"/>
      <c r="M20" s="76"/>
      <c r="N20" s="76"/>
      <c r="O20" s="76"/>
      <c r="P20" s="76"/>
      <c r="Q20" s="76"/>
      <c r="R20" s="76"/>
      <c r="S20" s="76"/>
      <c r="T20" s="76"/>
      <c r="U20" s="76"/>
    </row>
    <row r="21" spans="3:21" ht="17.25" customHeight="1">
      <c r="C21" s="165" t="s">
        <v>331</v>
      </c>
      <c r="D21" s="92">
        <f aca="true" t="shared" si="3" ref="D21:E24">SUM(F21,H21,J21,L21,N21,P21,R21,T21)</f>
        <v>811</v>
      </c>
      <c r="E21" s="158">
        <f t="shared" si="3"/>
        <v>14885</v>
      </c>
      <c r="F21" s="166">
        <v>204</v>
      </c>
      <c r="G21" s="166">
        <v>299</v>
      </c>
      <c r="H21" s="166">
        <v>74</v>
      </c>
      <c r="I21" s="166">
        <v>256</v>
      </c>
      <c r="J21" s="166">
        <v>92</v>
      </c>
      <c r="K21" s="166">
        <v>622</v>
      </c>
      <c r="L21" s="166">
        <v>313</v>
      </c>
      <c r="M21" s="166">
        <v>5489</v>
      </c>
      <c r="N21" s="166">
        <v>74</v>
      </c>
      <c r="O21" s="166">
        <v>2743</v>
      </c>
      <c r="P21" s="166">
        <v>41</v>
      </c>
      <c r="Q21" s="166">
        <v>2739</v>
      </c>
      <c r="R21" s="166">
        <v>11</v>
      </c>
      <c r="S21" s="166">
        <v>1449</v>
      </c>
      <c r="T21" s="166">
        <v>2</v>
      </c>
      <c r="U21" s="166">
        <v>1288</v>
      </c>
    </row>
    <row r="22" spans="3:21" ht="17.25" customHeight="1">
      <c r="C22" s="165" t="s">
        <v>94</v>
      </c>
      <c r="D22" s="92">
        <f t="shared" si="3"/>
        <v>1247</v>
      </c>
      <c r="E22" s="158">
        <f t="shared" si="3"/>
        <v>3015</v>
      </c>
      <c r="F22" s="166">
        <v>1005</v>
      </c>
      <c r="G22" s="166">
        <v>1210</v>
      </c>
      <c r="H22" s="166">
        <v>125</v>
      </c>
      <c r="I22" s="166">
        <v>426</v>
      </c>
      <c r="J22" s="166">
        <v>79</v>
      </c>
      <c r="K22" s="166">
        <v>501</v>
      </c>
      <c r="L22" s="166">
        <v>29</v>
      </c>
      <c r="M22" s="166">
        <v>413</v>
      </c>
      <c r="N22" s="166">
        <v>4</v>
      </c>
      <c r="O22" s="166">
        <v>155</v>
      </c>
      <c r="P22" s="166">
        <v>5</v>
      </c>
      <c r="Q22" s="166">
        <v>310</v>
      </c>
      <c r="R22" s="166" t="s">
        <v>197</v>
      </c>
      <c r="S22" s="166" t="s">
        <v>197</v>
      </c>
      <c r="T22" s="166" t="s">
        <v>197</v>
      </c>
      <c r="U22" s="166" t="s">
        <v>197</v>
      </c>
    </row>
    <row r="23" spans="3:21" ht="17.25" customHeight="1">
      <c r="C23" s="165" t="s">
        <v>332</v>
      </c>
      <c r="D23" s="92">
        <f t="shared" si="3"/>
        <v>1285</v>
      </c>
      <c r="E23" s="92">
        <f t="shared" si="3"/>
        <v>16645</v>
      </c>
      <c r="F23" s="92">
        <v>618</v>
      </c>
      <c r="G23" s="92">
        <v>770</v>
      </c>
      <c r="H23" s="92">
        <v>112</v>
      </c>
      <c r="I23" s="92">
        <v>383</v>
      </c>
      <c r="J23" s="92">
        <v>180</v>
      </c>
      <c r="K23" s="92">
        <v>1207</v>
      </c>
      <c r="L23" s="92">
        <v>242</v>
      </c>
      <c r="M23" s="92">
        <v>4049</v>
      </c>
      <c r="N23" s="92">
        <v>68</v>
      </c>
      <c r="O23" s="92">
        <v>2556</v>
      </c>
      <c r="P23" s="92">
        <v>36</v>
      </c>
      <c r="Q23" s="92">
        <v>2322</v>
      </c>
      <c r="R23" s="92">
        <v>27</v>
      </c>
      <c r="S23" s="92">
        <v>4399</v>
      </c>
      <c r="T23" s="92">
        <v>2</v>
      </c>
      <c r="U23" s="92">
        <v>959</v>
      </c>
    </row>
    <row r="24" spans="3:21" ht="17.25" customHeight="1">
      <c r="C24" s="165" t="s">
        <v>326</v>
      </c>
      <c r="D24" s="92">
        <f t="shared" si="3"/>
        <v>95</v>
      </c>
      <c r="E24" s="92">
        <f t="shared" si="3"/>
        <v>1641</v>
      </c>
      <c r="F24" s="92">
        <v>40</v>
      </c>
      <c r="G24" s="92">
        <v>57</v>
      </c>
      <c r="H24" s="92">
        <v>9</v>
      </c>
      <c r="I24" s="92">
        <v>32</v>
      </c>
      <c r="J24" s="92">
        <v>9</v>
      </c>
      <c r="K24" s="92">
        <v>58</v>
      </c>
      <c r="L24" s="92">
        <v>25</v>
      </c>
      <c r="M24" s="92">
        <v>443</v>
      </c>
      <c r="N24" s="92">
        <v>6</v>
      </c>
      <c r="O24" s="92">
        <v>208</v>
      </c>
      <c r="P24" s="92">
        <v>2</v>
      </c>
      <c r="Q24" s="92">
        <v>129</v>
      </c>
      <c r="R24" s="92">
        <v>4</v>
      </c>
      <c r="S24" s="92">
        <v>714</v>
      </c>
      <c r="T24" s="92" t="s">
        <v>197</v>
      </c>
      <c r="U24" s="92" t="s">
        <v>197</v>
      </c>
    </row>
    <row r="25" spans="3:21" ht="17.25" customHeight="1">
      <c r="C25" s="165" t="s">
        <v>95</v>
      </c>
      <c r="D25" s="92">
        <f aca="true" t="shared" si="4" ref="D25:U25">SUM(D26:D30,D32:D36,D38:D42,D44:D49)</f>
        <v>13446</v>
      </c>
      <c r="E25" s="158">
        <f t="shared" si="4"/>
        <v>71308</v>
      </c>
      <c r="F25" s="158">
        <f t="shared" si="4"/>
        <v>7885</v>
      </c>
      <c r="G25" s="158">
        <f t="shared" si="4"/>
        <v>11373</v>
      </c>
      <c r="H25" s="158">
        <f t="shared" si="4"/>
        <v>2611</v>
      </c>
      <c r="I25" s="158">
        <f t="shared" si="4"/>
        <v>8772</v>
      </c>
      <c r="J25" s="158">
        <f t="shared" si="4"/>
        <v>1656</v>
      </c>
      <c r="K25" s="158">
        <f t="shared" si="4"/>
        <v>10597</v>
      </c>
      <c r="L25" s="158">
        <f t="shared" si="4"/>
        <v>958</v>
      </c>
      <c r="M25" s="158">
        <f t="shared" si="4"/>
        <v>14734</v>
      </c>
      <c r="N25" s="158">
        <f t="shared" si="4"/>
        <v>156</v>
      </c>
      <c r="O25" s="158">
        <f t="shared" si="4"/>
        <v>5898</v>
      </c>
      <c r="P25" s="158">
        <f t="shared" si="4"/>
        <v>107</v>
      </c>
      <c r="Q25" s="158">
        <f t="shared" si="4"/>
        <v>7510</v>
      </c>
      <c r="R25" s="158">
        <f t="shared" si="4"/>
        <v>68</v>
      </c>
      <c r="S25" s="158">
        <f t="shared" si="4"/>
        <v>10219</v>
      </c>
      <c r="T25" s="158">
        <f t="shared" si="4"/>
        <v>5</v>
      </c>
      <c r="U25" s="158">
        <f t="shared" si="4"/>
        <v>2205</v>
      </c>
    </row>
    <row r="26" spans="3:21" ht="17.25" customHeight="1">
      <c r="C26" s="31" t="s">
        <v>96</v>
      </c>
      <c r="D26" s="73">
        <f aca="true" t="shared" si="5" ref="D26:E30">SUM(F26,H26,J26,L26,N26,P26,R26,T26)</f>
        <v>143</v>
      </c>
      <c r="E26" s="35">
        <f t="shared" si="5"/>
        <v>845</v>
      </c>
      <c r="F26" s="35">
        <v>71</v>
      </c>
      <c r="G26" s="35">
        <v>102</v>
      </c>
      <c r="H26" s="35">
        <v>19</v>
      </c>
      <c r="I26" s="35">
        <v>61</v>
      </c>
      <c r="J26" s="35">
        <v>28</v>
      </c>
      <c r="K26" s="35">
        <v>179</v>
      </c>
      <c r="L26" s="35">
        <v>21</v>
      </c>
      <c r="M26" s="35">
        <v>311</v>
      </c>
      <c r="N26" s="35">
        <v>3</v>
      </c>
      <c r="O26" s="35">
        <v>129</v>
      </c>
      <c r="P26" s="35">
        <v>1</v>
      </c>
      <c r="Q26" s="35">
        <v>63</v>
      </c>
      <c r="R26" s="35" t="s">
        <v>198</v>
      </c>
      <c r="S26" s="35" t="s">
        <v>287</v>
      </c>
      <c r="T26" s="35" t="s">
        <v>287</v>
      </c>
      <c r="U26" s="35" t="s">
        <v>198</v>
      </c>
    </row>
    <row r="27" spans="3:21" ht="17.25" customHeight="1">
      <c r="C27" s="31" t="s">
        <v>335</v>
      </c>
      <c r="D27" s="73">
        <f t="shared" si="5"/>
        <v>1521</v>
      </c>
      <c r="E27" s="35">
        <f t="shared" si="5"/>
        <v>15041</v>
      </c>
      <c r="F27" s="35">
        <v>712</v>
      </c>
      <c r="G27" s="35">
        <v>1142</v>
      </c>
      <c r="H27" s="35">
        <v>333</v>
      </c>
      <c r="I27" s="35">
        <v>1112</v>
      </c>
      <c r="J27" s="35">
        <v>221</v>
      </c>
      <c r="K27" s="35">
        <v>1433</v>
      </c>
      <c r="L27" s="35">
        <v>147</v>
      </c>
      <c r="M27" s="35">
        <v>2337</v>
      </c>
      <c r="N27" s="35">
        <v>41</v>
      </c>
      <c r="O27" s="35">
        <v>1641</v>
      </c>
      <c r="P27" s="35">
        <v>36</v>
      </c>
      <c r="Q27" s="35">
        <v>2607</v>
      </c>
      <c r="R27" s="35">
        <v>31</v>
      </c>
      <c r="S27" s="35">
        <v>4769</v>
      </c>
      <c r="T27" s="35" t="s">
        <v>304</v>
      </c>
      <c r="U27" s="35" t="s">
        <v>198</v>
      </c>
    </row>
    <row r="28" spans="3:21" ht="17.25" customHeight="1">
      <c r="C28" s="31" t="s">
        <v>336</v>
      </c>
      <c r="D28" s="73">
        <f t="shared" si="5"/>
        <v>3560</v>
      </c>
      <c r="E28" s="35">
        <f t="shared" si="5"/>
        <v>8719</v>
      </c>
      <c r="F28" s="35">
        <v>2466</v>
      </c>
      <c r="G28" s="35">
        <v>3858</v>
      </c>
      <c r="H28" s="35">
        <v>868</v>
      </c>
      <c r="I28" s="35">
        <v>2867</v>
      </c>
      <c r="J28" s="35">
        <v>186</v>
      </c>
      <c r="K28" s="35">
        <v>1117</v>
      </c>
      <c r="L28" s="35">
        <v>31</v>
      </c>
      <c r="M28" s="35">
        <v>472</v>
      </c>
      <c r="N28" s="35">
        <v>5</v>
      </c>
      <c r="O28" s="35">
        <v>185</v>
      </c>
      <c r="P28" s="35">
        <v>4</v>
      </c>
      <c r="Q28" s="35">
        <v>220</v>
      </c>
      <c r="R28" s="35" t="s">
        <v>287</v>
      </c>
      <c r="S28" s="35" t="s">
        <v>287</v>
      </c>
      <c r="T28" s="35" t="s">
        <v>198</v>
      </c>
      <c r="U28" s="35" t="s">
        <v>198</v>
      </c>
    </row>
    <row r="29" spans="3:21" ht="17.25" customHeight="1">
      <c r="C29" s="31" t="s">
        <v>104</v>
      </c>
      <c r="D29" s="73">
        <f t="shared" si="5"/>
        <v>569</v>
      </c>
      <c r="E29" s="35">
        <f t="shared" si="5"/>
        <v>1711</v>
      </c>
      <c r="F29" s="35">
        <v>452</v>
      </c>
      <c r="G29" s="35">
        <v>665</v>
      </c>
      <c r="H29" s="35">
        <v>70</v>
      </c>
      <c r="I29" s="35">
        <v>235</v>
      </c>
      <c r="J29" s="35">
        <v>30</v>
      </c>
      <c r="K29" s="35">
        <v>195</v>
      </c>
      <c r="L29" s="35">
        <v>10</v>
      </c>
      <c r="M29" s="35">
        <v>172</v>
      </c>
      <c r="N29" s="35">
        <v>3</v>
      </c>
      <c r="O29" s="35">
        <v>95</v>
      </c>
      <c r="P29" s="35">
        <v>2</v>
      </c>
      <c r="Q29" s="35">
        <v>137</v>
      </c>
      <c r="R29" s="35">
        <v>2</v>
      </c>
      <c r="S29" s="35">
        <v>212</v>
      </c>
      <c r="T29" s="35" t="s">
        <v>329</v>
      </c>
      <c r="U29" s="35" t="s">
        <v>329</v>
      </c>
    </row>
    <row r="30" spans="3:21" ht="17.25" customHeight="1">
      <c r="C30" s="31" t="s">
        <v>106</v>
      </c>
      <c r="D30" s="73">
        <f t="shared" si="5"/>
        <v>25</v>
      </c>
      <c r="E30" s="35">
        <f t="shared" si="5"/>
        <v>210</v>
      </c>
      <c r="F30" s="35" t="s">
        <v>329</v>
      </c>
      <c r="G30" s="35" t="s">
        <v>287</v>
      </c>
      <c r="H30" s="35">
        <v>5</v>
      </c>
      <c r="I30" s="35">
        <v>18</v>
      </c>
      <c r="J30" s="35">
        <v>8</v>
      </c>
      <c r="K30" s="35">
        <v>52</v>
      </c>
      <c r="L30" s="35">
        <v>12</v>
      </c>
      <c r="M30" s="35">
        <v>140</v>
      </c>
      <c r="N30" s="35" t="s">
        <v>329</v>
      </c>
      <c r="O30" s="35" t="s">
        <v>329</v>
      </c>
      <c r="P30" s="35" t="s">
        <v>305</v>
      </c>
      <c r="Q30" s="35" t="s">
        <v>304</v>
      </c>
      <c r="R30" s="35" t="s">
        <v>305</v>
      </c>
      <c r="S30" s="35" t="s">
        <v>303</v>
      </c>
      <c r="T30" s="35" t="s">
        <v>286</v>
      </c>
      <c r="U30" s="35" t="s">
        <v>286</v>
      </c>
    </row>
    <row r="31" spans="3:21" ht="17.25" customHeight="1">
      <c r="C31" s="14"/>
      <c r="D31" s="73"/>
      <c r="E31" s="35"/>
      <c r="F31" s="73"/>
      <c r="G31" s="73"/>
      <c r="H31" s="73"/>
      <c r="I31" s="73"/>
      <c r="J31" s="73"/>
      <c r="K31" s="73"/>
      <c r="L31" s="73"/>
      <c r="M31" s="73"/>
      <c r="N31" s="73"/>
      <c r="O31" s="73"/>
      <c r="P31" s="73"/>
      <c r="Q31" s="73"/>
      <c r="R31" s="73"/>
      <c r="S31" s="73"/>
      <c r="T31" s="73"/>
      <c r="U31" s="73"/>
    </row>
    <row r="32" spans="3:21" ht="17.25" customHeight="1">
      <c r="C32" s="31" t="s">
        <v>105</v>
      </c>
      <c r="D32" s="73">
        <f aca="true" t="shared" si="6" ref="D32:E36">SUM(F32,H32,J32,L32,N32,P32,R32,T32)</f>
        <v>421</v>
      </c>
      <c r="E32" s="35">
        <f t="shared" si="6"/>
        <v>3703</v>
      </c>
      <c r="F32" s="35">
        <v>174</v>
      </c>
      <c r="G32" s="35">
        <v>256</v>
      </c>
      <c r="H32" s="35">
        <v>62</v>
      </c>
      <c r="I32" s="35">
        <v>210</v>
      </c>
      <c r="J32" s="35">
        <v>92</v>
      </c>
      <c r="K32" s="35">
        <v>621</v>
      </c>
      <c r="L32" s="35">
        <v>81</v>
      </c>
      <c r="M32" s="35">
        <v>1118</v>
      </c>
      <c r="N32" s="35">
        <v>4</v>
      </c>
      <c r="O32" s="35">
        <v>142</v>
      </c>
      <c r="P32" s="35">
        <v>2</v>
      </c>
      <c r="Q32" s="35">
        <v>185</v>
      </c>
      <c r="R32" s="35">
        <v>5</v>
      </c>
      <c r="S32" s="35">
        <v>807</v>
      </c>
      <c r="T32" s="35">
        <v>1</v>
      </c>
      <c r="U32" s="35">
        <v>364</v>
      </c>
    </row>
    <row r="33" spans="3:21" ht="17.25" customHeight="1">
      <c r="C33" s="31" t="s">
        <v>97</v>
      </c>
      <c r="D33" s="73">
        <f t="shared" si="6"/>
        <v>11</v>
      </c>
      <c r="E33" s="35">
        <f t="shared" si="6"/>
        <v>584</v>
      </c>
      <c r="F33" s="35">
        <v>1</v>
      </c>
      <c r="G33" s="35">
        <v>2</v>
      </c>
      <c r="H33" s="35">
        <v>3</v>
      </c>
      <c r="I33" s="35">
        <v>9</v>
      </c>
      <c r="J33" s="35" t="s">
        <v>287</v>
      </c>
      <c r="K33" s="35" t="s">
        <v>305</v>
      </c>
      <c r="L33" s="35">
        <v>3</v>
      </c>
      <c r="M33" s="35">
        <v>51</v>
      </c>
      <c r="N33" s="35">
        <v>1</v>
      </c>
      <c r="O33" s="35">
        <v>32</v>
      </c>
      <c r="P33" s="35">
        <v>1</v>
      </c>
      <c r="Q33" s="35">
        <v>95</v>
      </c>
      <c r="R33" s="35">
        <v>2</v>
      </c>
      <c r="S33" s="35">
        <v>395</v>
      </c>
      <c r="T33" s="35" t="s">
        <v>303</v>
      </c>
      <c r="U33" s="35" t="s">
        <v>288</v>
      </c>
    </row>
    <row r="34" spans="3:21" ht="17.25" customHeight="1">
      <c r="C34" s="31" t="s">
        <v>178</v>
      </c>
      <c r="D34" s="73">
        <f t="shared" si="6"/>
        <v>841</v>
      </c>
      <c r="E34" s="35">
        <f t="shared" si="6"/>
        <v>3616</v>
      </c>
      <c r="F34" s="35">
        <v>379</v>
      </c>
      <c r="G34" s="35">
        <v>511</v>
      </c>
      <c r="H34" s="35">
        <v>198</v>
      </c>
      <c r="I34" s="35">
        <v>674</v>
      </c>
      <c r="J34" s="35">
        <v>195</v>
      </c>
      <c r="K34" s="35">
        <v>1239</v>
      </c>
      <c r="L34" s="35">
        <v>63</v>
      </c>
      <c r="M34" s="35">
        <v>864</v>
      </c>
      <c r="N34" s="35">
        <v>4</v>
      </c>
      <c r="O34" s="35">
        <v>155</v>
      </c>
      <c r="P34" s="35">
        <v>1</v>
      </c>
      <c r="Q34" s="35">
        <v>52</v>
      </c>
      <c r="R34" s="35">
        <v>1</v>
      </c>
      <c r="S34" s="35">
        <v>121</v>
      </c>
      <c r="T34" s="35" t="s">
        <v>198</v>
      </c>
      <c r="U34" s="35" t="s">
        <v>198</v>
      </c>
    </row>
    <row r="35" spans="3:21" ht="17.25" customHeight="1">
      <c r="C35" s="31" t="s">
        <v>98</v>
      </c>
      <c r="D35" s="73">
        <f t="shared" si="6"/>
        <v>492</v>
      </c>
      <c r="E35" s="35">
        <f t="shared" si="6"/>
        <v>1460</v>
      </c>
      <c r="F35" s="35">
        <v>346</v>
      </c>
      <c r="G35" s="35">
        <v>494</v>
      </c>
      <c r="H35" s="35">
        <v>74</v>
      </c>
      <c r="I35" s="35">
        <v>250</v>
      </c>
      <c r="J35" s="35">
        <v>48</v>
      </c>
      <c r="K35" s="35">
        <v>311</v>
      </c>
      <c r="L35" s="35">
        <v>23</v>
      </c>
      <c r="M35" s="35">
        <v>373</v>
      </c>
      <c r="N35" s="35">
        <v>1</v>
      </c>
      <c r="O35" s="35">
        <v>32</v>
      </c>
      <c r="P35" s="35" t="s">
        <v>198</v>
      </c>
      <c r="Q35" s="35" t="s">
        <v>198</v>
      </c>
      <c r="R35" s="35" t="s">
        <v>198</v>
      </c>
      <c r="S35" s="35" t="s">
        <v>198</v>
      </c>
      <c r="T35" s="35" t="s">
        <v>302</v>
      </c>
      <c r="U35" s="35" t="s">
        <v>306</v>
      </c>
    </row>
    <row r="36" spans="3:21" ht="17.25" customHeight="1">
      <c r="C36" s="61" t="s">
        <v>179</v>
      </c>
      <c r="D36" s="73">
        <f t="shared" si="6"/>
        <v>569</v>
      </c>
      <c r="E36" s="35">
        <f t="shared" si="6"/>
        <v>6283</v>
      </c>
      <c r="F36" s="35">
        <v>154</v>
      </c>
      <c r="G36" s="35">
        <v>225</v>
      </c>
      <c r="H36" s="35">
        <v>108</v>
      </c>
      <c r="I36" s="35">
        <v>376</v>
      </c>
      <c r="J36" s="35">
        <v>134</v>
      </c>
      <c r="K36" s="35">
        <v>889</v>
      </c>
      <c r="L36" s="35">
        <v>130</v>
      </c>
      <c r="M36" s="35">
        <v>2063</v>
      </c>
      <c r="N36" s="35">
        <v>25</v>
      </c>
      <c r="O36" s="35">
        <v>938</v>
      </c>
      <c r="P36" s="35">
        <v>15</v>
      </c>
      <c r="Q36" s="35">
        <v>937</v>
      </c>
      <c r="R36" s="35">
        <v>2</v>
      </c>
      <c r="S36" s="35">
        <v>277</v>
      </c>
      <c r="T36" s="35">
        <v>1</v>
      </c>
      <c r="U36" s="35">
        <v>578</v>
      </c>
    </row>
    <row r="37" spans="3:21" ht="17.25" customHeight="1">
      <c r="C37" s="31"/>
      <c r="D37" s="148"/>
      <c r="E37" s="148"/>
      <c r="F37" s="35"/>
      <c r="G37" s="35"/>
      <c r="H37" s="35"/>
      <c r="I37" s="35"/>
      <c r="J37" s="35"/>
      <c r="K37" s="35"/>
      <c r="L37" s="35"/>
      <c r="M37" s="35"/>
      <c r="N37" s="35"/>
      <c r="O37" s="35"/>
      <c r="P37" s="35"/>
      <c r="Q37" s="35"/>
      <c r="R37" s="35"/>
      <c r="S37" s="35"/>
      <c r="T37" s="35"/>
      <c r="U37" s="35"/>
    </row>
    <row r="38" spans="3:21" ht="17.25" customHeight="1">
      <c r="C38" s="31" t="s">
        <v>327</v>
      </c>
      <c r="D38" s="73">
        <f aca="true" t="shared" si="7" ref="D38:E42">SUM(F38,H38,J38,L38,N38,P38,R38,T38)</f>
        <v>134</v>
      </c>
      <c r="E38" s="35">
        <f t="shared" si="7"/>
        <v>1277</v>
      </c>
      <c r="F38" s="35">
        <v>36</v>
      </c>
      <c r="G38" s="35">
        <v>45</v>
      </c>
      <c r="H38" s="35">
        <v>27</v>
      </c>
      <c r="I38" s="35">
        <v>95</v>
      </c>
      <c r="J38" s="35">
        <v>37</v>
      </c>
      <c r="K38" s="35">
        <v>226</v>
      </c>
      <c r="L38" s="35">
        <v>26</v>
      </c>
      <c r="M38" s="35">
        <v>390</v>
      </c>
      <c r="N38" s="35">
        <v>4</v>
      </c>
      <c r="O38" s="35">
        <v>155</v>
      </c>
      <c r="P38" s="35">
        <v>4</v>
      </c>
      <c r="Q38" s="35">
        <v>366</v>
      </c>
      <c r="R38" s="35" t="s">
        <v>286</v>
      </c>
      <c r="S38" s="35" t="s">
        <v>286</v>
      </c>
      <c r="T38" s="35" t="s">
        <v>286</v>
      </c>
      <c r="U38" s="35" t="s">
        <v>286</v>
      </c>
    </row>
    <row r="39" spans="3:21" ht="17.25" customHeight="1">
      <c r="C39" s="31" t="s">
        <v>328</v>
      </c>
      <c r="D39" s="73">
        <f t="shared" si="7"/>
        <v>227</v>
      </c>
      <c r="E39" s="35">
        <f t="shared" si="7"/>
        <v>2397</v>
      </c>
      <c r="F39" s="35">
        <v>85</v>
      </c>
      <c r="G39" s="35">
        <v>132</v>
      </c>
      <c r="H39" s="35">
        <v>48</v>
      </c>
      <c r="I39" s="35">
        <v>163</v>
      </c>
      <c r="J39" s="35">
        <v>46</v>
      </c>
      <c r="K39" s="35">
        <v>304</v>
      </c>
      <c r="L39" s="35">
        <v>26</v>
      </c>
      <c r="M39" s="35">
        <v>423</v>
      </c>
      <c r="N39" s="35">
        <v>10</v>
      </c>
      <c r="O39" s="35">
        <v>354</v>
      </c>
      <c r="P39" s="35">
        <v>8</v>
      </c>
      <c r="Q39" s="35">
        <v>555</v>
      </c>
      <c r="R39" s="35">
        <v>4</v>
      </c>
      <c r="S39" s="35">
        <v>466</v>
      </c>
      <c r="T39" s="35" t="s">
        <v>302</v>
      </c>
      <c r="U39" s="35" t="s">
        <v>198</v>
      </c>
    </row>
    <row r="40" spans="3:21" ht="17.25" customHeight="1">
      <c r="C40" s="61" t="s">
        <v>180</v>
      </c>
      <c r="D40" s="73">
        <f t="shared" si="7"/>
        <v>1273</v>
      </c>
      <c r="E40" s="35">
        <f t="shared" si="7"/>
        <v>4610</v>
      </c>
      <c r="F40" s="35">
        <v>832</v>
      </c>
      <c r="G40" s="35">
        <v>1041</v>
      </c>
      <c r="H40" s="35">
        <v>213</v>
      </c>
      <c r="I40" s="35">
        <v>719</v>
      </c>
      <c r="J40" s="35">
        <v>149</v>
      </c>
      <c r="K40" s="35">
        <v>949</v>
      </c>
      <c r="L40" s="35">
        <v>65</v>
      </c>
      <c r="M40" s="35">
        <v>973</v>
      </c>
      <c r="N40" s="35">
        <v>8</v>
      </c>
      <c r="O40" s="35">
        <v>297</v>
      </c>
      <c r="P40" s="35">
        <v>2</v>
      </c>
      <c r="Q40" s="35">
        <v>156</v>
      </c>
      <c r="R40" s="35">
        <v>4</v>
      </c>
      <c r="S40" s="35">
        <v>475</v>
      </c>
      <c r="T40" s="35" t="s">
        <v>198</v>
      </c>
      <c r="U40" s="35" t="s">
        <v>198</v>
      </c>
    </row>
    <row r="41" spans="3:21" ht="17.25" customHeight="1">
      <c r="C41" s="31" t="s">
        <v>165</v>
      </c>
      <c r="D41" s="73">
        <f t="shared" si="7"/>
        <v>1252</v>
      </c>
      <c r="E41" s="35">
        <f t="shared" si="7"/>
        <v>9773</v>
      </c>
      <c r="F41" s="35">
        <v>487</v>
      </c>
      <c r="G41" s="35">
        <v>705</v>
      </c>
      <c r="H41" s="35">
        <v>304</v>
      </c>
      <c r="I41" s="35">
        <v>1035</v>
      </c>
      <c r="J41" s="35">
        <v>279</v>
      </c>
      <c r="K41" s="35">
        <v>1781</v>
      </c>
      <c r="L41" s="35">
        <v>134</v>
      </c>
      <c r="M41" s="35">
        <v>2278</v>
      </c>
      <c r="N41" s="35">
        <v>23</v>
      </c>
      <c r="O41" s="35">
        <v>819</v>
      </c>
      <c r="P41" s="35">
        <v>13</v>
      </c>
      <c r="Q41" s="35">
        <v>901</v>
      </c>
      <c r="R41" s="35">
        <v>11</v>
      </c>
      <c r="S41" s="35">
        <v>1824</v>
      </c>
      <c r="T41" s="35">
        <v>1</v>
      </c>
      <c r="U41" s="35">
        <v>430</v>
      </c>
    </row>
    <row r="42" spans="3:21" ht="17.25" customHeight="1">
      <c r="C42" s="31" t="s">
        <v>337</v>
      </c>
      <c r="D42" s="73">
        <f t="shared" si="7"/>
        <v>30</v>
      </c>
      <c r="E42" s="35">
        <f t="shared" si="7"/>
        <v>487</v>
      </c>
      <c r="F42" s="35">
        <v>4</v>
      </c>
      <c r="G42" s="35">
        <v>8</v>
      </c>
      <c r="H42" s="35">
        <v>4</v>
      </c>
      <c r="I42" s="35">
        <v>12</v>
      </c>
      <c r="J42" s="35">
        <v>8</v>
      </c>
      <c r="K42" s="35">
        <v>48</v>
      </c>
      <c r="L42" s="35">
        <v>9</v>
      </c>
      <c r="M42" s="35">
        <v>143</v>
      </c>
      <c r="N42" s="35">
        <v>4</v>
      </c>
      <c r="O42" s="35">
        <v>143</v>
      </c>
      <c r="P42" s="35" t="s">
        <v>304</v>
      </c>
      <c r="Q42" s="35" t="s">
        <v>329</v>
      </c>
      <c r="R42" s="35">
        <v>1</v>
      </c>
      <c r="S42" s="35">
        <v>133</v>
      </c>
      <c r="T42" s="35" t="s">
        <v>304</v>
      </c>
      <c r="U42" s="35" t="s">
        <v>304</v>
      </c>
    </row>
    <row r="43" spans="3:21" ht="17.25" customHeight="1">
      <c r="C43" s="31"/>
      <c r="D43" s="148"/>
      <c r="E43" s="148"/>
      <c r="F43" s="35"/>
      <c r="G43" s="35"/>
      <c r="H43" s="35"/>
      <c r="I43" s="35"/>
      <c r="J43" s="35"/>
      <c r="K43" s="35"/>
      <c r="L43" s="35"/>
      <c r="M43" s="35"/>
      <c r="N43" s="35"/>
      <c r="O43" s="35"/>
      <c r="P43" s="35"/>
      <c r="Q43" s="35"/>
      <c r="R43" s="35"/>
      <c r="S43" s="35"/>
      <c r="T43" s="35"/>
      <c r="U43" s="35"/>
    </row>
    <row r="44" spans="3:21" ht="17.25" customHeight="1">
      <c r="C44" s="31" t="s">
        <v>99</v>
      </c>
      <c r="D44" s="73">
        <f>SUM(F44,H44,J44,L44,N44,P44,R44,T44)</f>
        <v>1566</v>
      </c>
      <c r="E44" s="73">
        <f>SUM(G44,I44,K44,M44,O44,Q44,S44,U44)</f>
        <v>2716</v>
      </c>
      <c r="F44" s="35">
        <v>1367</v>
      </c>
      <c r="G44" s="35">
        <v>1754</v>
      </c>
      <c r="H44" s="35">
        <v>144</v>
      </c>
      <c r="I44" s="35">
        <v>478</v>
      </c>
      <c r="J44" s="35">
        <v>39</v>
      </c>
      <c r="K44" s="35">
        <v>241</v>
      </c>
      <c r="L44" s="35">
        <v>15</v>
      </c>
      <c r="M44" s="35">
        <v>213</v>
      </c>
      <c r="N44" s="35">
        <v>1</v>
      </c>
      <c r="O44" s="35">
        <v>30</v>
      </c>
      <c r="P44" s="35" t="s">
        <v>197</v>
      </c>
      <c r="Q44" s="35" t="s">
        <v>197</v>
      </c>
      <c r="R44" s="35" t="s">
        <v>197</v>
      </c>
      <c r="S44" s="35" t="s">
        <v>197</v>
      </c>
      <c r="T44" s="35" t="s">
        <v>197</v>
      </c>
      <c r="U44" s="35" t="s">
        <v>197</v>
      </c>
    </row>
    <row r="45" spans="3:21" ht="17.25" customHeight="1">
      <c r="C45" s="31" t="s">
        <v>100</v>
      </c>
      <c r="D45" s="73">
        <f aca="true" t="shared" si="8" ref="D45:E49">SUM(F45,H45,J45,L45,N45,P45,R45,T45)</f>
        <v>234</v>
      </c>
      <c r="E45" s="73">
        <f t="shared" si="8"/>
        <v>3673</v>
      </c>
      <c r="F45" s="35">
        <v>66</v>
      </c>
      <c r="G45" s="35">
        <v>95</v>
      </c>
      <c r="H45" s="35">
        <v>35</v>
      </c>
      <c r="I45" s="35">
        <v>129</v>
      </c>
      <c r="J45" s="35">
        <v>59</v>
      </c>
      <c r="K45" s="35">
        <v>381</v>
      </c>
      <c r="L45" s="35">
        <v>46</v>
      </c>
      <c r="M45" s="35">
        <v>660</v>
      </c>
      <c r="N45" s="35">
        <v>12</v>
      </c>
      <c r="O45" s="35">
        <v>477</v>
      </c>
      <c r="P45" s="35">
        <v>11</v>
      </c>
      <c r="Q45" s="35">
        <v>763</v>
      </c>
      <c r="R45" s="35">
        <v>3</v>
      </c>
      <c r="S45" s="35">
        <v>335</v>
      </c>
      <c r="T45" s="35">
        <v>2</v>
      </c>
      <c r="U45" s="35">
        <v>833</v>
      </c>
    </row>
    <row r="46" spans="3:21" ht="17.25" customHeight="1">
      <c r="C46" s="31" t="s">
        <v>101</v>
      </c>
      <c r="D46" s="73">
        <f t="shared" si="8"/>
        <v>182</v>
      </c>
      <c r="E46" s="73">
        <f t="shared" si="8"/>
        <v>2477</v>
      </c>
      <c r="F46" s="35">
        <v>23</v>
      </c>
      <c r="G46" s="35">
        <v>35</v>
      </c>
      <c r="H46" s="35">
        <v>27</v>
      </c>
      <c r="I46" s="35">
        <v>90</v>
      </c>
      <c r="J46" s="35">
        <v>36</v>
      </c>
      <c r="K46" s="35">
        <v>263</v>
      </c>
      <c r="L46" s="35">
        <v>85</v>
      </c>
      <c r="M46" s="35">
        <v>1313</v>
      </c>
      <c r="N46" s="35">
        <v>4</v>
      </c>
      <c r="O46" s="35">
        <v>160</v>
      </c>
      <c r="P46" s="35">
        <v>6</v>
      </c>
      <c r="Q46" s="35">
        <v>416</v>
      </c>
      <c r="R46" s="35">
        <v>1</v>
      </c>
      <c r="S46" s="35">
        <v>200</v>
      </c>
      <c r="T46" s="35" t="s">
        <v>197</v>
      </c>
      <c r="U46" s="35" t="s">
        <v>197</v>
      </c>
    </row>
    <row r="47" spans="3:21" ht="17.25" customHeight="1">
      <c r="C47" s="31" t="s">
        <v>102</v>
      </c>
      <c r="D47" s="73">
        <f t="shared" si="8"/>
        <v>7</v>
      </c>
      <c r="E47" s="73">
        <f t="shared" si="8"/>
        <v>78</v>
      </c>
      <c r="F47" s="33">
        <v>2</v>
      </c>
      <c r="G47" s="33">
        <v>4</v>
      </c>
      <c r="H47" s="33">
        <v>2</v>
      </c>
      <c r="I47" s="33">
        <v>7</v>
      </c>
      <c r="J47" s="33" t="s">
        <v>197</v>
      </c>
      <c r="K47" s="33" t="s">
        <v>197</v>
      </c>
      <c r="L47" s="33">
        <v>2</v>
      </c>
      <c r="M47" s="33">
        <v>29</v>
      </c>
      <c r="N47" s="33">
        <v>1</v>
      </c>
      <c r="O47" s="33">
        <v>38</v>
      </c>
      <c r="P47" s="33" t="s">
        <v>197</v>
      </c>
      <c r="Q47" s="33" t="s">
        <v>197</v>
      </c>
      <c r="R47" s="33" t="s">
        <v>197</v>
      </c>
      <c r="S47" s="33" t="s">
        <v>197</v>
      </c>
      <c r="T47" s="33" t="s">
        <v>197</v>
      </c>
      <c r="U47" s="33" t="s">
        <v>197</v>
      </c>
    </row>
    <row r="48" spans="3:21" ht="17.25" customHeight="1">
      <c r="C48" s="31" t="s">
        <v>338</v>
      </c>
      <c r="D48" s="73">
        <f t="shared" si="8"/>
        <v>374</v>
      </c>
      <c r="E48" s="73">
        <f t="shared" si="8"/>
        <v>1551</v>
      </c>
      <c r="F48" s="33">
        <v>218</v>
      </c>
      <c r="G48" s="33">
        <v>284</v>
      </c>
      <c r="H48" s="33">
        <v>67</v>
      </c>
      <c r="I48" s="33">
        <v>232</v>
      </c>
      <c r="J48" s="33">
        <v>59</v>
      </c>
      <c r="K48" s="33">
        <v>356</v>
      </c>
      <c r="L48" s="33">
        <v>27</v>
      </c>
      <c r="M48" s="33">
        <v>379</v>
      </c>
      <c r="N48" s="33">
        <v>1</v>
      </c>
      <c r="O48" s="33">
        <v>38</v>
      </c>
      <c r="P48" s="33">
        <v>1</v>
      </c>
      <c r="Q48" s="33">
        <v>57</v>
      </c>
      <c r="R48" s="33">
        <v>1</v>
      </c>
      <c r="S48" s="33">
        <v>205</v>
      </c>
      <c r="T48" s="33" t="s">
        <v>197</v>
      </c>
      <c r="U48" s="33" t="s">
        <v>197</v>
      </c>
    </row>
    <row r="49" spans="1:21" ht="17.25" customHeight="1">
      <c r="A49" s="77"/>
      <c r="B49" s="77"/>
      <c r="C49" s="32" t="s">
        <v>103</v>
      </c>
      <c r="D49" s="85">
        <f t="shared" si="8"/>
        <v>15</v>
      </c>
      <c r="E49" s="78">
        <f t="shared" si="8"/>
        <v>97</v>
      </c>
      <c r="F49" s="34">
        <v>10</v>
      </c>
      <c r="G49" s="34">
        <v>15</v>
      </c>
      <c r="H49" s="34" t="s">
        <v>197</v>
      </c>
      <c r="I49" s="34" t="s">
        <v>197</v>
      </c>
      <c r="J49" s="34">
        <v>2</v>
      </c>
      <c r="K49" s="34">
        <v>12</v>
      </c>
      <c r="L49" s="34">
        <v>2</v>
      </c>
      <c r="M49" s="34">
        <v>32</v>
      </c>
      <c r="N49" s="34">
        <v>1</v>
      </c>
      <c r="O49" s="34">
        <v>38</v>
      </c>
      <c r="P49" s="34" t="s">
        <v>197</v>
      </c>
      <c r="Q49" s="34" t="s">
        <v>197</v>
      </c>
      <c r="R49" s="34" t="s">
        <v>197</v>
      </c>
      <c r="S49" s="34" t="s">
        <v>197</v>
      </c>
      <c r="T49" s="34" t="s">
        <v>197</v>
      </c>
      <c r="U49" s="34" t="s">
        <v>197</v>
      </c>
    </row>
    <row r="50" spans="5:6" ht="17.25" customHeight="1">
      <c r="E50" s="1"/>
      <c r="F50" s="1"/>
    </row>
    <row r="51" spans="5:6" ht="17.25" customHeight="1">
      <c r="E51" s="1"/>
      <c r="F51" s="1"/>
    </row>
    <row r="52" spans="5:6" ht="17.25" customHeight="1">
      <c r="E52" s="1"/>
      <c r="F52" s="1"/>
    </row>
    <row r="53" spans="4:8" ht="17.25" customHeight="1">
      <c r="D53" s="66"/>
      <c r="E53" s="4"/>
      <c r="F53" s="4"/>
      <c r="G53" s="66"/>
      <c r="H53" s="66"/>
    </row>
    <row r="54" spans="4:8" ht="17.25" customHeight="1">
      <c r="D54" s="66"/>
      <c r="E54" s="4"/>
      <c r="F54" s="4"/>
      <c r="G54" s="66"/>
      <c r="H54" s="66"/>
    </row>
    <row r="55" spans="4:8" ht="17.25" customHeight="1">
      <c r="D55" s="66"/>
      <c r="E55" s="66"/>
      <c r="F55" s="66"/>
      <c r="G55" s="66"/>
      <c r="H55" s="66"/>
    </row>
    <row r="56" spans="4:8" ht="17.25" customHeight="1">
      <c r="D56" s="66"/>
      <c r="E56" s="66"/>
      <c r="F56" s="66"/>
      <c r="G56" s="66"/>
      <c r="H56" s="66"/>
    </row>
    <row r="57" spans="4:8" ht="17.25" customHeight="1">
      <c r="D57" s="66"/>
      <c r="E57" s="66"/>
      <c r="F57" s="66"/>
      <c r="G57" s="66"/>
      <c r="H57" s="66"/>
    </row>
  </sheetData>
  <sheetProtection/>
  <mergeCells count="29">
    <mergeCell ref="A5:C7"/>
    <mergeCell ref="D5:E5"/>
    <mergeCell ref="F5:G5"/>
    <mergeCell ref="H5:I5"/>
    <mergeCell ref="J5:K5"/>
    <mergeCell ref="L5:M5"/>
    <mergeCell ref="J6:J7"/>
    <mergeCell ref="K6:K7"/>
    <mergeCell ref="L6:L7"/>
    <mergeCell ref="M6:M7"/>
    <mergeCell ref="P5:Q5"/>
    <mergeCell ref="R5:S5"/>
    <mergeCell ref="T5:U5"/>
    <mergeCell ref="D6:D7"/>
    <mergeCell ref="E6:E7"/>
    <mergeCell ref="F6:F7"/>
    <mergeCell ref="G6:G7"/>
    <mergeCell ref="H6:H7"/>
    <mergeCell ref="I6:I7"/>
    <mergeCell ref="A3:U3"/>
    <mergeCell ref="N6:N7"/>
    <mergeCell ref="O6:O7"/>
    <mergeCell ref="T6:T7"/>
    <mergeCell ref="U6:U7"/>
    <mergeCell ref="P6:P7"/>
    <mergeCell ref="Q6:Q7"/>
    <mergeCell ref="R6:R7"/>
    <mergeCell ref="S6:S7"/>
    <mergeCell ref="N5:O5"/>
  </mergeCells>
  <printOptions horizontalCentered="1"/>
  <pageMargins left="0.3937007874015748" right="0.3937007874015748" top="0.5905511811023623" bottom="0.3937007874015748" header="0" footer="0"/>
  <pageSetup horizontalDpi="600" verticalDpi="600" orientation="landscape" paperSize="8" scale="95" r:id="rId1"/>
</worksheet>
</file>

<file path=xl/worksheets/sheet9.xml><?xml version="1.0" encoding="utf-8"?>
<worksheet xmlns="http://schemas.openxmlformats.org/spreadsheetml/2006/main" xmlns:r="http://schemas.openxmlformats.org/officeDocument/2006/relationships">
  <dimension ref="A1:S63"/>
  <sheetViews>
    <sheetView zoomScalePageLayoutView="0" workbookViewId="0" topLeftCell="A1">
      <selection activeCell="A1" sqref="A1"/>
    </sheetView>
  </sheetViews>
  <sheetFormatPr defaultColWidth="9.00390625" defaultRowHeight="13.5"/>
  <cols>
    <col min="1" max="1" width="4.00390625" style="18" customWidth="1"/>
    <col min="2" max="2" width="16.25390625" style="18" customWidth="1"/>
    <col min="3" max="4" width="16.50390625" style="18" customWidth="1"/>
    <col min="5" max="7" width="13.625" style="18" customWidth="1"/>
    <col min="8" max="8" width="15.875" style="18" customWidth="1"/>
    <col min="9" max="12" width="13.625" style="18" customWidth="1"/>
    <col min="13" max="13" width="16.25390625" style="18" customWidth="1"/>
    <col min="14" max="14" width="13.625" style="18" customWidth="1"/>
    <col min="15" max="15" width="12.625" style="18" customWidth="1"/>
    <col min="16" max="16" width="13.625" style="18" customWidth="1"/>
    <col min="17" max="18" width="16.25390625" style="18" customWidth="1"/>
    <col min="19" max="16384" width="9.00390625" style="18" customWidth="1"/>
  </cols>
  <sheetData>
    <row r="1" spans="1:18" ht="14.25">
      <c r="A1" s="30" t="s">
        <v>340</v>
      </c>
      <c r="R1" s="17" t="s">
        <v>341</v>
      </c>
    </row>
    <row r="2" spans="4:18" ht="14.25">
      <c r="D2" s="94"/>
      <c r="E2" s="94"/>
      <c r="F2" s="94"/>
      <c r="G2" s="94"/>
      <c r="H2" s="94"/>
      <c r="I2" s="94"/>
      <c r="J2" s="94"/>
      <c r="K2" s="94"/>
      <c r="L2" s="94"/>
      <c r="M2" s="94"/>
      <c r="N2" s="94"/>
      <c r="O2" s="94"/>
      <c r="P2" s="94"/>
      <c r="Q2" s="94"/>
      <c r="R2" s="94"/>
    </row>
    <row r="3" spans="1:18" ht="17.25">
      <c r="A3" s="317" t="s">
        <v>342</v>
      </c>
      <c r="B3" s="251"/>
      <c r="C3" s="251"/>
      <c r="D3" s="251"/>
      <c r="E3" s="251"/>
      <c r="F3" s="251"/>
      <c r="G3" s="251"/>
      <c r="H3" s="251"/>
      <c r="I3" s="251"/>
      <c r="J3" s="251"/>
      <c r="K3" s="251"/>
      <c r="L3" s="251"/>
      <c r="M3" s="251"/>
      <c r="N3" s="251"/>
      <c r="O3" s="251"/>
      <c r="P3" s="251"/>
      <c r="Q3" s="251"/>
      <c r="R3" s="251"/>
    </row>
    <row r="5" spans="1:18" ht="14.25">
      <c r="A5" s="318" t="s">
        <v>343</v>
      </c>
      <c r="B5" s="319"/>
      <c r="C5" s="319"/>
      <c r="D5" s="319"/>
      <c r="E5" s="319"/>
      <c r="F5" s="319"/>
      <c r="G5" s="319"/>
      <c r="H5" s="319"/>
      <c r="I5" s="319"/>
      <c r="J5" s="319"/>
      <c r="K5" s="319"/>
      <c r="L5" s="319"/>
      <c r="M5" s="319"/>
      <c r="N5" s="319"/>
      <c r="O5" s="319"/>
      <c r="P5" s="319"/>
      <c r="Q5" s="319"/>
      <c r="R5" s="319"/>
    </row>
    <row r="6" spans="1:18" ht="14.25">
      <c r="A6" s="94"/>
      <c r="B6" s="155"/>
      <c r="C6" s="155"/>
      <c r="D6" s="155"/>
      <c r="E6" s="155"/>
      <c r="F6" s="155"/>
      <c r="G6" s="155"/>
      <c r="H6" s="155"/>
      <c r="I6" s="155"/>
      <c r="J6" s="155"/>
      <c r="K6" s="155"/>
      <c r="L6" s="155"/>
      <c r="M6" s="155"/>
      <c r="N6" s="155"/>
      <c r="O6" s="155"/>
      <c r="P6" s="155"/>
      <c r="Q6" s="155"/>
      <c r="R6" s="155"/>
    </row>
    <row r="7" spans="1:18" ht="15" thickBot="1">
      <c r="A7" s="18" t="s">
        <v>195</v>
      </c>
      <c r="R7" s="35" t="s">
        <v>344</v>
      </c>
    </row>
    <row r="8" spans="1:19" ht="14.25">
      <c r="A8" s="351" t="s">
        <v>107</v>
      </c>
      <c r="B8" s="352"/>
      <c r="C8" s="360" t="s">
        <v>108</v>
      </c>
      <c r="D8" s="357" t="s">
        <v>349</v>
      </c>
      <c r="E8" s="358"/>
      <c r="F8" s="358"/>
      <c r="G8" s="358"/>
      <c r="H8" s="359"/>
      <c r="I8" s="357" t="s">
        <v>350</v>
      </c>
      <c r="J8" s="358"/>
      <c r="K8" s="358"/>
      <c r="L8" s="358"/>
      <c r="M8" s="358"/>
      <c r="N8" s="358"/>
      <c r="O8" s="358"/>
      <c r="P8" s="358"/>
      <c r="Q8" s="359"/>
      <c r="R8" s="376" t="s">
        <v>109</v>
      </c>
      <c r="S8" s="23"/>
    </row>
    <row r="9" spans="1:19" ht="14.25">
      <c r="A9" s="353"/>
      <c r="B9" s="354"/>
      <c r="C9" s="361"/>
      <c r="D9" s="350" t="s">
        <v>110</v>
      </c>
      <c r="E9" s="350" t="s">
        <v>111</v>
      </c>
      <c r="F9" s="350" t="s">
        <v>359</v>
      </c>
      <c r="G9" s="350" t="s">
        <v>112</v>
      </c>
      <c r="H9" s="339" t="s">
        <v>339</v>
      </c>
      <c r="I9" s="363" t="s">
        <v>110</v>
      </c>
      <c r="J9" s="363"/>
      <c r="K9" s="365" t="s">
        <v>113</v>
      </c>
      <c r="L9" s="366"/>
      <c r="M9" s="168"/>
      <c r="N9" s="169"/>
      <c r="O9" s="365" t="s">
        <v>114</v>
      </c>
      <c r="P9" s="369"/>
      <c r="Q9" s="371" t="s">
        <v>348</v>
      </c>
      <c r="R9" s="377"/>
      <c r="S9" s="23"/>
    </row>
    <row r="10" spans="1:19" ht="14.25">
      <c r="A10" s="355"/>
      <c r="B10" s="356"/>
      <c r="C10" s="362"/>
      <c r="D10" s="350"/>
      <c r="E10" s="350"/>
      <c r="F10" s="350"/>
      <c r="G10" s="350"/>
      <c r="H10" s="340"/>
      <c r="I10" s="364"/>
      <c r="J10" s="364"/>
      <c r="K10" s="367"/>
      <c r="L10" s="368"/>
      <c r="M10" s="378" t="s">
        <v>115</v>
      </c>
      <c r="N10" s="379"/>
      <c r="O10" s="367"/>
      <c r="P10" s="370"/>
      <c r="Q10" s="362"/>
      <c r="R10" s="367"/>
      <c r="S10" s="23"/>
    </row>
    <row r="11" spans="1:19" ht="19.5" customHeight="1">
      <c r="A11" s="331" t="s">
        <v>351</v>
      </c>
      <c r="B11" s="179" t="s">
        <v>116</v>
      </c>
      <c r="C11" s="158">
        <f aca="true" t="shared" si="0" ref="C11:H11">SUM(C12:C19)</f>
        <v>2257189809</v>
      </c>
      <c r="D11" s="158">
        <f t="shared" si="0"/>
        <v>1524477054</v>
      </c>
      <c r="E11" s="158">
        <f t="shared" si="0"/>
        <v>392697481</v>
      </c>
      <c r="F11" s="158">
        <f t="shared" si="0"/>
        <v>648422379</v>
      </c>
      <c r="G11" s="158">
        <f t="shared" si="0"/>
        <v>330580480</v>
      </c>
      <c r="H11" s="158">
        <f t="shared" si="0"/>
        <v>152776714</v>
      </c>
      <c r="I11" s="321">
        <f>SUM(I12:J19)</f>
        <v>725785416</v>
      </c>
      <c r="J11" s="322"/>
      <c r="K11" s="321">
        <f>SUM(K12:L19)</f>
        <v>623033677</v>
      </c>
      <c r="L11" s="322"/>
      <c r="M11" s="321">
        <f>SUM(M12:N19)</f>
        <v>11080563</v>
      </c>
      <c r="N11" s="322"/>
      <c r="O11" s="321">
        <f>SUM(O12:P19)</f>
        <v>12325147</v>
      </c>
      <c r="P11" s="322"/>
      <c r="Q11" s="158">
        <f>SUM(Q12:Q19)</f>
        <v>90426592</v>
      </c>
      <c r="R11" s="158">
        <f>SUM(R12:R19)</f>
        <v>6927339</v>
      </c>
      <c r="S11" s="23"/>
    </row>
    <row r="12" spans="1:19" ht="19.5" customHeight="1">
      <c r="A12" s="332"/>
      <c r="B12" s="28" t="s">
        <v>185</v>
      </c>
      <c r="C12" s="35">
        <f aca="true" t="shared" si="1" ref="C12:C19">SUM(D12,I12,R12)</f>
        <v>29549906</v>
      </c>
      <c r="D12" s="35">
        <f aca="true" t="shared" si="2" ref="D12:D19">SUM(E12:H12)</f>
        <v>12424601</v>
      </c>
      <c r="E12" s="35">
        <v>5376851</v>
      </c>
      <c r="F12" s="35">
        <v>939564</v>
      </c>
      <c r="G12" s="35">
        <v>1502696</v>
      </c>
      <c r="H12" s="35">
        <v>4605490</v>
      </c>
      <c r="I12" s="320">
        <f aca="true" t="shared" si="3" ref="I12:I19">SUM(K12,O12:Q12)</f>
        <v>16841881</v>
      </c>
      <c r="J12" s="320"/>
      <c r="K12" s="320">
        <v>13318825</v>
      </c>
      <c r="L12" s="320"/>
      <c r="M12" s="320">
        <v>28500</v>
      </c>
      <c r="N12" s="320"/>
      <c r="O12" s="320">
        <v>2339153</v>
      </c>
      <c r="P12" s="320"/>
      <c r="Q12" s="35">
        <v>1183903</v>
      </c>
      <c r="R12" s="35">
        <v>283424</v>
      </c>
      <c r="S12" s="23"/>
    </row>
    <row r="13" spans="1:19" ht="19.5" customHeight="1">
      <c r="A13" s="332"/>
      <c r="B13" s="28" t="s">
        <v>117</v>
      </c>
      <c r="C13" s="35">
        <f t="shared" si="1"/>
        <v>17200393</v>
      </c>
      <c r="D13" s="35">
        <f t="shared" si="2"/>
        <v>9376318</v>
      </c>
      <c r="E13" s="35">
        <v>3100511</v>
      </c>
      <c r="F13" s="35">
        <v>4093983</v>
      </c>
      <c r="G13" s="35">
        <v>785589</v>
      </c>
      <c r="H13" s="35">
        <v>1396235</v>
      </c>
      <c r="I13" s="320">
        <f t="shared" si="3"/>
        <v>7671814</v>
      </c>
      <c r="J13" s="320"/>
      <c r="K13" s="320">
        <v>6951385</v>
      </c>
      <c r="L13" s="320"/>
      <c r="M13" s="320">
        <v>8163</v>
      </c>
      <c r="N13" s="320"/>
      <c r="O13" s="320">
        <v>177779</v>
      </c>
      <c r="P13" s="320"/>
      <c r="Q13" s="35">
        <v>542650</v>
      </c>
      <c r="R13" s="35">
        <v>152261</v>
      </c>
      <c r="S13" s="23"/>
    </row>
    <row r="14" spans="1:18" ht="19.5" customHeight="1">
      <c r="A14" s="332"/>
      <c r="B14" s="28" t="s">
        <v>118</v>
      </c>
      <c r="C14" s="35">
        <f t="shared" si="1"/>
        <v>273385311</v>
      </c>
      <c r="D14" s="35">
        <f t="shared" si="2"/>
        <v>214098289</v>
      </c>
      <c r="E14" s="35">
        <v>59470479</v>
      </c>
      <c r="F14" s="35">
        <v>66026682</v>
      </c>
      <c r="G14" s="35">
        <v>55302179</v>
      </c>
      <c r="H14" s="35">
        <v>33298949</v>
      </c>
      <c r="I14" s="320">
        <f t="shared" si="3"/>
        <v>59219855</v>
      </c>
      <c r="J14" s="320"/>
      <c r="K14" s="320">
        <v>49273236</v>
      </c>
      <c r="L14" s="320"/>
      <c r="M14" s="320">
        <v>343864</v>
      </c>
      <c r="N14" s="320"/>
      <c r="O14" s="320">
        <v>894043</v>
      </c>
      <c r="P14" s="320"/>
      <c r="Q14" s="35">
        <v>9052576</v>
      </c>
      <c r="R14" s="35">
        <v>67167</v>
      </c>
    </row>
    <row r="15" spans="1:18" ht="19.5" customHeight="1">
      <c r="A15" s="332"/>
      <c r="B15" s="28" t="s">
        <v>119</v>
      </c>
      <c r="C15" s="35">
        <f t="shared" si="1"/>
        <v>664782910</v>
      </c>
      <c r="D15" s="35">
        <f t="shared" si="2"/>
        <v>408963734</v>
      </c>
      <c r="E15" s="35">
        <v>113469223</v>
      </c>
      <c r="F15" s="35">
        <v>158909305</v>
      </c>
      <c r="G15" s="35">
        <v>105714145</v>
      </c>
      <c r="H15" s="35">
        <v>30871061</v>
      </c>
      <c r="I15" s="320">
        <f t="shared" si="3"/>
        <v>254834526</v>
      </c>
      <c r="J15" s="320"/>
      <c r="K15" s="320">
        <v>225677982</v>
      </c>
      <c r="L15" s="320"/>
      <c r="M15" s="320">
        <v>2691299</v>
      </c>
      <c r="N15" s="320"/>
      <c r="O15" s="320">
        <v>3239413</v>
      </c>
      <c r="P15" s="320"/>
      <c r="Q15" s="35">
        <v>25917131</v>
      </c>
      <c r="R15" s="35">
        <v>984650</v>
      </c>
    </row>
    <row r="16" spans="1:18" ht="19.5" customHeight="1">
      <c r="A16" s="332"/>
      <c r="B16" s="178" t="s">
        <v>181</v>
      </c>
      <c r="C16" s="35">
        <f t="shared" si="1"/>
        <v>983836541</v>
      </c>
      <c r="D16" s="35">
        <f t="shared" si="2"/>
        <v>780825968</v>
      </c>
      <c r="E16" s="35">
        <v>171139480</v>
      </c>
      <c r="F16" s="35">
        <v>385897302</v>
      </c>
      <c r="G16" s="35">
        <v>159268724</v>
      </c>
      <c r="H16" s="35">
        <v>64520462</v>
      </c>
      <c r="I16" s="320">
        <f t="shared" si="3"/>
        <v>202548774</v>
      </c>
      <c r="J16" s="320"/>
      <c r="K16" s="320">
        <v>158792078</v>
      </c>
      <c r="L16" s="320"/>
      <c r="M16" s="320">
        <v>732509</v>
      </c>
      <c r="N16" s="320"/>
      <c r="O16" s="320">
        <v>3816531</v>
      </c>
      <c r="P16" s="320"/>
      <c r="Q16" s="35">
        <v>39940165</v>
      </c>
      <c r="R16" s="35">
        <v>461799</v>
      </c>
    </row>
    <row r="17" spans="1:18" ht="19.5" customHeight="1">
      <c r="A17" s="332"/>
      <c r="B17" s="28" t="s">
        <v>121</v>
      </c>
      <c r="C17" s="35">
        <f t="shared" si="1"/>
        <v>62891896</v>
      </c>
      <c r="D17" s="35">
        <f t="shared" si="2"/>
        <v>24107665</v>
      </c>
      <c r="E17" s="35">
        <v>10965486</v>
      </c>
      <c r="F17" s="35">
        <v>8262225</v>
      </c>
      <c r="G17" s="35">
        <v>303509</v>
      </c>
      <c r="H17" s="35">
        <v>4576445</v>
      </c>
      <c r="I17" s="320">
        <f t="shared" si="3"/>
        <v>38638283</v>
      </c>
      <c r="J17" s="320"/>
      <c r="K17" s="320">
        <v>33020949</v>
      </c>
      <c r="L17" s="320"/>
      <c r="M17" s="320">
        <v>524632</v>
      </c>
      <c r="N17" s="320"/>
      <c r="O17" s="320">
        <v>469527</v>
      </c>
      <c r="P17" s="320"/>
      <c r="Q17" s="35">
        <v>5147807</v>
      </c>
      <c r="R17" s="35">
        <v>145948</v>
      </c>
    </row>
    <row r="18" spans="1:18" ht="19.5" customHeight="1">
      <c r="A18" s="332"/>
      <c r="B18" s="28" t="s">
        <v>120</v>
      </c>
      <c r="C18" s="35">
        <f t="shared" si="1"/>
        <v>215886</v>
      </c>
      <c r="D18" s="35">
        <f t="shared" si="2"/>
        <v>105377</v>
      </c>
      <c r="E18" s="35">
        <v>57375</v>
      </c>
      <c r="F18" s="35">
        <v>24327</v>
      </c>
      <c r="G18" s="35">
        <v>9706</v>
      </c>
      <c r="H18" s="35">
        <v>13969</v>
      </c>
      <c r="I18" s="320">
        <f t="shared" si="3"/>
        <v>110509</v>
      </c>
      <c r="J18" s="320"/>
      <c r="K18" s="320">
        <v>109814</v>
      </c>
      <c r="L18" s="320"/>
      <c r="M18" s="320">
        <v>230</v>
      </c>
      <c r="N18" s="320"/>
      <c r="O18" s="320" t="s">
        <v>198</v>
      </c>
      <c r="P18" s="320"/>
      <c r="Q18" s="35">
        <v>695</v>
      </c>
      <c r="R18" s="35" t="s">
        <v>198</v>
      </c>
    </row>
    <row r="19" spans="1:18" ht="19.5" customHeight="1">
      <c r="A19" s="333"/>
      <c r="B19" s="170" t="s">
        <v>122</v>
      </c>
      <c r="C19" s="36">
        <f t="shared" si="1"/>
        <v>225326966</v>
      </c>
      <c r="D19" s="34">
        <f t="shared" si="2"/>
        <v>74575102</v>
      </c>
      <c r="E19" s="34">
        <v>29118076</v>
      </c>
      <c r="F19" s="34">
        <v>24268991</v>
      </c>
      <c r="G19" s="34">
        <v>7693932</v>
      </c>
      <c r="H19" s="34">
        <v>13494103</v>
      </c>
      <c r="I19" s="320">
        <f t="shared" si="3"/>
        <v>145919774</v>
      </c>
      <c r="J19" s="320"/>
      <c r="K19" s="320">
        <v>135889408</v>
      </c>
      <c r="L19" s="320"/>
      <c r="M19" s="320">
        <v>6751366</v>
      </c>
      <c r="N19" s="320"/>
      <c r="O19" s="320">
        <v>1388701</v>
      </c>
      <c r="P19" s="320"/>
      <c r="Q19" s="34">
        <v>8641665</v>
      </c>
      <c r="R19" s="34">
        <v>4832090</v>
      </c>
    </row>
    <row r="20" spans="1:18" ht="19.5" customHeight="1">
      <c r="A20" s="331" t="s">
        <v>123</v>
      </c>
      <c r="B20" s="179" t="s">
        <v>116</v>
      </c>
      <c r="C20" s="158">
        <f aca="true" t="shared" si="4" ref="C20:H20">SUM(C21:C25)</f>
        <v>2257189809</v>
      </c>
      <c r="D20" s="158">
        <f t="shared" si="4"/>
        <v>1524477054</v>
      </c>
      <c r="E20" s="158">
        <f t="shared" si="4"/>
        <v>392697481</v>
      </c>
      <c r="F20" s="158">
        <f t="shared" si="4"/>
        <v>648422379</v>
      </c>
      <c r="G20" s="158">
        <f t="shared" si="4"/>
        <v>330580480</v>
      </c>
      <c r="H20" s="158">
        <f t="shared" si="4"/>
        <v>152776714</v>
      </c>
      <c r="I20" s="321">
        <f>SUM(I21:J25)</f>
        <v>725785416</v>
      </c>
      <c r="J20" s="322"/>
      <c r="K20" s="321">
        <f>SUM(K21:L25)</f>
        <v>623033677</v>
      </c>
      <c r="L20" s="322"/>
      <c r="M20" s="321">
        <f>SUM(M21:N25)</f>
        <v>11080563</v>
      </c>
      <c r="N20" s="322"/>
      <c r="O20" s="321">
        <f>SUM(O21:P25)</f>
        <v>12325147</v>
      </c>
      <c r="P20" s="322"/>
      <c r="Q20" s="158">
        <f>SUM(Q21:Q25)</f>
        <v>90426592</v>
      </c>
      <c r="R20" s="158">
        <f>SUM(R21:R25)</f>
        <v>6927339</v>
      </c>
    </row>
    <row r="21" spans="1:18" ht="19.5" customHeight="1">
      <c r="A21" s="332"/>
      <c r="B21" s="28" t="s">
        <v>124</v>
      </c>
      <c r="C21" s="35">
        <f>SUM(D21,I21,R21)</f>
        <v>171174006</v>
      </c>
      <c r="D21" s="35">
        <f>SUM(E21:H21)</f>
        <v>117326908</v>
      </c>
      <c r="E21" s="35">
        <v>30402210</v>
      </c>
      <c r="F21" s="35">
        <v>40135533</v>
      </c>
      <c r="G21" s="35">
        <v>23814664</v>
      </c>
      <c r="H21" s="35">
        <v>22974501</v>
      </c>
      <c r="I21" s="324">
        <f>SUM(K21,O21:Q21)</f>
        <v>53685243</v>
      </c>
      <c r="J21" s="324"/>
      <c r="K21" s="320">
        <v>49052649</v>
      </c>
      <c r="L21" s="320"/>
      <c r="M21" s="320">
        <v>148000</v>
      </c>
      <c r="N21" s="320"/>
      <c r="O21" s="320">
        <v>1732560</v>
      </c>
      <c r="P21" s="320"/>
      <c r="Q21" s="35">
        <v>2900034</v>
      </c>
      <c r="R21" s="35">
        <v>161855</v>
      </c>
    </row>
    <row r="22" spans="1:18" ht="30" customHeight="1">
      <c r="A22" s="332"/>
      <c r="B22" s="171" t="s">
        <v>166</v>
      </c>
      <c r="C22" s="35">
        <f>SUM(D22,I22,R22)</f>
        <v>273901932</v>
      </c>
      <c r="D22" s="35">
        <f>SUM(E22:H22)</f>
        <v>171603979</v>
      </c>
      <c r="E22" s="35">
        <v>51374861</v>
      </c>
      <c r="F22" s="35">
        <v>75457505</v>
      </c>
      <c r="G22" s="35">
        <v>28089217</v>
      </c>
      <c r="H22" s="35">
        <v>16682396</v>
      </c>
      <c r="I22" s="324">
        <f>SUM(K22,O22:Q22)</f>
        <v>102118713</v>
      </c>
      <c r="J22" s="324"/>
      <c r="K22" s="320">
        <v>92839691</v>
      </c>
      <c r="L22" s="320"/>
      <c r="M22" s="320">
        <v>480318</v>
      </c>
      <c r="N22" s="320"/>
      <c r="O22" s="320">
        <v>875725</v>
      </c>
      <c r="P22" s="320"/>
      <c r="Q22" s="35">
        <v>8403297</v>
      </c>
      <c r="R22" s="35">
        <v>179240</v>
      </c>
    </row>
    <row r="23" spans="1:18" ht="34.5" customHeight="1">
      <c r="A23" s="332"/>
      <c r="B23" s="171" t="s">
        <v>167</v>
      </c>
      <c r="C23" s="35">
        <f>SUM(D23,I23,R23)</f>
        <v>346018659</v>
      </c>
      <c r="D23" s="35">
        <f>SUM(E23:H23)</f>
        <v>233325144</v>
      </c>
      <c r="E23" s="35">
        <v>68032706</v>
      </c>
      <c r="F23" s="35">
        <v>88670052</v>
      </c>
      <c r="G23" s="35">
        <v>50113729</v>
      </c>
      <c r="H23" s="35">
        <v>26508657</v>
      </c>
      <c r="I23" s="324">
        <f>SUM(K23,O23:Q23)</f>
        <v>111813350</v>
      </c>
      <c r="J23" s="324"/>
      <c r="K23" s="320">
        <v>99879974</v>
      </c>
      <c r="L23" s="320"/>
      <c r="M23" s="320">
        <v>626137</v>
      </c>
      <c r="N23" s="320"/>
      <c r="O23" s="320">
        <v>2557908</v>
      </c>
      <c r="P23" s="320"/>
      <c r="Q23" s="35">
        <v>9375468</v>
      </c>
      <c r="R23" s="35">
        <v>880165</v>
      </c>
    </row>
    <row r="24" spans="1:18" ht="30" customHeight="1">
      <c r="A24" s="332"/>
      <c r="B24" s="28" t="s">
        <v>127</v>
      </c>
      <c r="C24" s="35">
        <f>SUM(D24,I24,R24)</f>
        <v>263567493</v>
      </c>
      <c r="D24" s="35">
        <f>SUM(E24:H24)</f>
        <v>186741930</v>
      </c>
      <c r="E24" s="35">
        <v>50263800</v>
      </c>
      <c r="F24" s="35">
        <v>74066819</v>
      </c>
      <c r="G24" s="35">
        <v>47033101</v>
      </c>
      <c r="H24" s="35">
        <v>15378210</v>
      </c>
      <c r="I24" s="324">
        <f>SUM(K24,O24:Q24)</f>
        <v>73811121</v>
      </c>
      <c r="J24" s="324"/>
      <c r="K24" s="320">
        <v>62090682</v>
      </c>
      <c r="L24" s="320"/>
      <c r="M24" s="320">
        <v>5158942</v>
      </c>
      <c r="N24" s="320"/>
      <c r="O24" s="320">
        <v>1189112</v>
      </c>
      <c r="P24" s="320"/>
      <c r="Q24" s="35">
        <v>10531327</v>
      </c>
      <c r="R24" s="35">
        <v>3014442</v>
      </c>
    </row>
    <row r="25" spans="1:18" ht="19.5" customHeight="1">
      <c r="A25" s="333"/>
      <c r="B25" s="170" t="s">
        <v>128</v>
      </c>
      <c r="C25" s="36">
        <f>SUM(D25,I25,R25)</f>
        <v>1202527719</v>
      </c>
      <c r="D25" s="34">
        <f>SUM(E25:H25)</f>
        <v>815479093</v>
      </c>
      <c r="E25" s="34">
        <v>192623904</v>
      </c>
      <c r="F25" s="34">
        <v>370092470</v>
      </c>
      <c r="G25" s="34">
        <v>181529769</v>
      </c>
      <c r="H25" s="34">
        <v>71232950</v>
      </c>
      <c r="I25" s="323">
        <f>SUM(K25,O25:Q25)</f>
        <v>384356989</v>
      </c>
      <c r="J25" s="323"/>
      <c r="K25" s="323">
        <v>319170681</v>
      </c>
      <c r="L25" s="323"/>
      <c r="M25" s="323">
        <v>4667166</v>
      </c>
      <c r="N25" s="323"/>
      <c r="O25" s="323">
        <v>5969842</v>
      </c>
      <c r="P25" s="323"/>
      <c r="Q25" s="34">
        <v>59216466</v>
      </c>
      <c r="R25" s="34">
        <v>2691637</v>
      </c>
    </row>
    <row r="28" spans="1:18" ht="14.25">
      <c r="A28" s="23"/>
      <c r="B28" s="23"/>
      <c r="C28" s="23"/>
      <c r="D28" s="23"/>
      <c r="E28" s="23"/>
      <c r="F28" s="23"/>
      <c r="G28" s="23"/>
      <c r="H28" s="23"/>
      <c r="I28" s="23"/>
      <c r="J28" s="23"/>
      <c r="K28" s="23"/>
      <c r="L28" s="23"/>
      <c r="M28" s="23"/>
      <c r="N28" s="23"/>
      <c r="O28" s="23"/>
      <c r="P28" s="23"/>
      <c r="Q28" s="23"/>
      <c r="R28" s="23"/>
    </row>
    <row r="29" spans="1:18" ht="15" thickBot="1">
      <c r="A29" s="21"/>
      <c r="B29" s="21"/>
      <c r="C29" s="21"/>
      <c r="D29" s="21"/>
      <c r="E29" s="21"/>
      <c r="F29" s="21"/>
      <c r="G29" s="21"/>
      <c r="H29" s="21"/>
      <c r="I29" s="21"/>
      <c r="J29" s="21"/>
      <c r="K29" s="21"/>
      <c r="L29" s="21"/>
      <c r="M29" s="21"/>
      <c r="N29" s="21"/>
      <c r="O29" s="21"/>
      <c r="P29" s="21"/>
      <c r="Q29" s="21"/>
      <c r="R29" s="172" t="s">
        <v>191</v>
      </c>
    </row>
    <row r="30" spans="1:19" ht="14.25">
      <c r="A30" s="351" t="s">
        <v>107</v>
      </c>
      <c r="B30" s="352"/>
      <c r="C30" s="167" t="s">
        <v>129</v>
      </c>
      <c r="D30" s="357" t="s">
        <v>353</v>
      </c>
      <c r="E30" s="358"/>
      <c r="F30" s="358"/>
      <c r="G30" s="358"/>
      <c r="H30" s="359"/>
      <c r="I30" s="357" t="s">
        <v>130</v>
      </c>
      <c r="J30" s="358"/>
      <c r="K30" s="358"/>
      <c r="L30" s="359"/>
      <c r="M30" s="357" t="s">
        <v>354</v>
      </c>
      <c r="N30" s="358"/>
      <c r="O30" s="358"/>
      <c r="P30" s="358"/>
      <c r="Q30" s="358"/>
      <c r="R30" s="358"/>
      <c r="S30" s="23"/>
    </row>
    <row r="31" spans="1:19" ht="14.25">
      <c r="A31" s="353"/>
      <c r="B31" s="354"/>
      <c r="C31" s="347" t="s">
        <v>352</v>
      </c>
      <c r="D31" s="348" t="s">
        <v>110</v>
      </c>
      <c r="E31" s="350" t="s">
        <v>345</v>
      </c>
      <c r="F31" s="350" t="s">
        <v>131</v>
      </c>
      <c r="G31" s="339" t="s">
        <v>132</v>
      </c>
      <c r="H31" s="339" t="s">
        <v>346</v>
      </c>
      <c r="I31" s="350" t="s">
        <v>110</v>
      </c>
      <c r="J31" s="350" t="s">
        <v>133</v>
      </c>
      <c r="K31" s="339" t="s">
        <v>132</v>
      </c>
      <c r="L31" s="339" t="s">
        <v>347</v>
      </c>
      <c r="M31" s="341" t="s">
        <v>110</v>
      </c>
      <c r="N31" s="342" t="s">
        <v>134</v>
      </c>
      <c r="O31" s="341" t="s">
        <v>135</v>
      </c>
      <c r="P31" s="341" t="s">
        <v>136</v>
      </c>
      <c r="Q31" s="372" t="s">
        <v>355</v>
      </c>
      <c r="R31" s="374" t="s">
        <v>356</v>
      </c>
      <c r="S31" s="23"/>
    </row>
    <row r="32" spans="1:19" ht="14.25">
      <c r="A32" s="355"/>
      <c r="B32" s="356"/>
      <c r="C32" s="343"/>
      <c r="D32" s="349"/>
      <c r="E32" s="350"/>
      <c r="F32" s="350"/>
      <c r="G32" s="340"/>
      <c r="H32" s="340"/>
      <c r="I32" s="350"/>
      <c r="J32" s="350"/>
      <c r="K32" s="340"/>
      <c r="L32" s="340"/>
      <c r="M32" s="341"/>
      <c r="N32" s="343"/>
      <c r="O32" s="341"/>
      <c r="P32" s="341"/>
      <c r="Q32" s="373"/>
      <c r="R32" s="375"/>
      <c r="S32" s="23"/>
    </row>
    <row r="33" spans="1:19" s="174" customFormat="1" ht="15.75" customHeight="1">
      <c r="A33" s="331" t="s">
        <v>357</v>
      </c>
      <c r="B33" s="344" t="s">
        <v>116</v>
      </c>
      <c r="C33" s="345">
        <f>SUM(C35:C50)</f>
        <v>2257189809</v>
      </c>
      <c r="D33" s="321">
        <f>SUM(D35:D50)</f>
        <v>1394146009</v>
      </c>
      <c r="E33" s="321">
        <f aca="true" t="shared" si="5" ref="E33:L33">SUM(E35:E50)</f>
        <v>746850879</v>
      </c>
      <c r="F33" s="321">
        <f t="shared" si="5"/>
        <v>409267050</v>
      </c>
      <c r="G33" s="321">
        <f t="shared" si="5"/>
        <v>40605832</v>
      </c>
      <c r="H33" s="321">
        <f t="shared" si="5"/>
        <v>197422248</v>
      </c>
      <c r="I33" s="321">
        <f t="shared" si="5"/>
        <v>614475673</v>
      </c>
      <c r="J33" s="321">
        <f t="shared" si="5"/>
        <v>509760075</v>
      </c>
      <c r="K33" s="321">
        <f t="shared" si="5"/>
        <v>50565627</v>
      </c>
      <c r="L33" s="321">
        <f t="shared" si="5"/>
        <v>54149971</v>
      </c>
      <c r="M33" s="181">
        <f>SUM(M35,M37,M39,M41,M43,M45,M47,M49)</f>
        <v>-39604132</v>
      </c>
      <c r="N33" s="321">
        <f>SUM(N35:N50)</f>
        <v>113211693</v>
      </c>
      <c r="O33" s="321">
        <f>SUM(O35:O50)</f>
        <v>23567751</v>
      </c>
      <c r="P33" s="321">
        <f>SUM(P35:P50)</f>
        <v>143867436</v>
      </c>
      <c r="Q33" s="181">
        <f>SUM(Q35,Q37,Q39,Q41,Q43,Q45,Q47,Q49)</f>
        <v>-64990747</v>
      </c>
      <c r="R33" s="181">
        <f>SUM(R35,R37,R39,R41,R43,R45,R47,R49)</f>
        <v>-28080748</v>
      </c>
      <c r="S33" s="173"/>
    </row>
    <row r="34" spans="1:19" s="174" customFormat="1" ht="15.75" customHeight="1">
      <c r="A34" s="332"/>
      <c r="B34" s="296"/>
      <c r="C34" s="346"/>
      <c r="D34" s="330"/>
      <c r="E34" s="330"/>
      <c r="F34" s="330"/>
      <c r="G34" s="330"/>
      <c r="H34" s="330"/>
      <c r="I34" s="330"/>
      <c r="J34" s="330"/>
      <c r="K34" s="330"/>
      <c r="L34" s="330"/>
      <c r="M34" s="182">
        <f>SUM(M36,M38,M40,M42,M44,M46,M48,M50)</f>
        <v>288172259</v>
      </c>
      <c r="N34" s="330"/>
      <c r="O34" s="330"/>
      <c r="P34" s="330"/>
      <c r="Q34" s="182">
        <f>SUM(Q36,Q38,Q40,Q42,Q44,Q46,Q48,Q50)</f>
        <v>23081249</v>
      </c>
      <c r="R34" s="182">
        <f>SUM(R36,R38,R40,R42,R44,R46,R48,R50)</f>
        <v>37911493</v>
      </c>
      <c r="S34" s="173"/>
    </row>
    <row r="35" spans="1:19" ht="15.75" customHeight="1">
      <c r="A35" s="332"/>
      <c r="B35" s="336" t="s">
        <v>360</v>
      </c>
      <c r="C35" s="327">
        <f>SUM(D35,I35,M35:M36)</f>
        <v>29549906</v>
      </c>
      <c r="D35" s="324">
        <f>SUM(E35:H36)</f>
        <v>17241388</v>
      </c>
      <c r="E35" s="324">
        <v>4969309</v>
      </c>
      <c r="F35" s="324">
        <v>8797925</v>
      </c>
      <c r="G35" s="324">
        <v>61144</v>
      </c>
      <c r="H35" s="324">
        <v>3413010</v>
      </c>
      <c r="I35" s="324">
        <f>SUM(J35:L36)</f>
        <v>13732354</v>
      </c>
      <c r="J35" s="324">
        <v>10905443</v>
      </c>
      <c r="K35" s="324">
        <v>2245283</v>
      </c>
      <c r="L35" s="324">
        <v>581628</v>
      </c>
      <c r="M35" s="175">
        <v>-2381463</v>
      </c>
      <c r="N35" s="324">
        <v>970728</v>
      </c>
      <c r="O35" s="324">
        <v>96734</v>
      </c>
      <c r="P35" s="324">
        <v>122749</v>
      </c>
      <c r="Q35" s="175">
        <v>-3650448</v>
      </c>
      <c r="R35" s="175">
        <v>-333776</v>
      </c>
      <c r="S35" s="23"/>
    </row>
    <row r="36" spans="1:19" ht="15.75" customHeight="1">
      <c r="A36" s="332"/>
      <c r="B36" s="336"/>
      <c r="C36" s="327"/>
      <c r="D36" s="324"/>
      <c r="E36" s="324"/>
      <c r="F36" s="324"/>
      <c r="G36" s="324"/>
      <c r="H36" s="324"/>
      <c r="I36" s="324"/>
      <c r="J36" s="324"/>
      <c r="K36" s="324"/>
      <c r="L36" s="324"/>
      <c r="M36" s="175">
        <v>957627</v>
      </c>
      <c r="N36" s="324"/>
      <c r="O36" s="324"/>
      <c r="P36" s="324"/>
      <c r="Q36" s="175">
        <v>57441</v>
      </c>
      <c r="R36" s="175">
        <v>1312736</v>
      </c>
      <c r="S36" s="23"/>
    </row>
    <row r="37" spans="1:19" ht="15.75" customHeight="1">
      <c r="A37" s="332"/>
      <c r="B37" s="336" t="s">
        <v>117</v>
      </c>
      <c r="C37" s="327">
        <f>SUM(D37,I37,M37:M38)</f>
        <v>17200393</v>
      </c>
      <c r="D37" s="324">
        <f>SUM(E37:H38)</f>
        <v>10141400</v>
      </c>
      <c r="E37" s="324">
        <v>3653060</v>
      </c>
      <c r="F37" s="324">
        <v>3023085</v>
      </c>
      <c r="G37" s="324">
        <v>784686</v>
      </c>
      <c r="H37" s="324">
        <v>2680569</v>
      </c>
      <c r="I37" s="324">
        <f>SUM(J37:L38)</f>
        <v>3967067</v>
      </c>
      <c r="J37" s="324">
        <v>2769643</v>
      </c>
      <c r="K37" s="324">
        <v>647102</v>
      </c>
      <c r="L37" s="324">
        <v>550322</v>
      </c>
      <c r="M37" s="175">
        <v>-929514</v>
      </c>
      <c r="N37" s="324">
        <v>767488</v>
      </c>
      <c r="O37" s="324">
        <v>142835</v>
      </c>
      <c r="P37" s="324">
        <v>1247191</v>
      </c>
      <c r="Q37" s="175">
        <v>-1067107</v>
      </c>
      <c r="R37" s="175">
        <v>-97055</v>
      </c>
      <c r="S37" s="23"/>
    </row>
    <row r="38" spans="1:19" ht="15.75" customHeight="1">
      <c r="A38" s="332"/>
      <c r="B38" s="336"/>
      <c r="C38" s="327"/>
      <c r="D38" s="324"/>
      <c r="E38" s="324"/>
      <c r="F38" s="324"/>
      <c r="G38" s="324"/>
      <c r="H38" s="324"/>
      <c r="I38" s="324"/>
      <c r="J38" s="324"/>
      <c r="K38" s="324"/>
      <c r="L38" s="324"/>
      <c r="M38" s="175">
        <v>4021440</v>
      </c>
      <c r="N38" s="324"/>
      <c r="O38" s="324"/>
      <c r="P38" s="324"/>
      <c r="Q38" s="175">
        <v>1364566</v>
      </c>
      <c r="R38" s="175">
        <v>734008</v>
      </c>
      <c r="S38" s="23"/>
    </row>
    <row r="39" spans="1:19" ht="15.75" customHeight="1">
      <c r="A39" s="332"/>
      <c r="B39" s="336" t="s">
        <v>118</v>
      </c>
      <c r="C39" s="327">
        <f>SUM(D39,I39,M39:M40)</f>
        <v>273385311</v>
      </c>
      <c r="D39" s="324">
        <f>SUM(E39:H40)</f>
        <v>198583969</v>
      </c>
      <c r="E39" s="324">
        <v>87272018</v>
      </c>
      <c r="F39" s="324">
        <v>50645388</v>
      </c>
      <c r="G39" s="324">
        <v>4054906</v>
      </c>
      <c r="H39" s="324">
        <v>56611657</v>
      </c>
      <c r="I39" s="324">
        <f>SUM(J39:L40)</f>
        <v>36695305</v>
      </c>
      <c r="J39" s="324">
        <v>32135219</v>
      </c>
      <c r="K39" s="324">
        <v>3073861</v>
      </c>
      <c r="L39" s="324">
        <v>1486225</v>
      </c>
      <c r="M39" s="175">
        <v>-1756781</v>
      </c>
      <c r="N39" s="324">
        <v>12865624</v>
      </c>
      <c r="O39" s="324">
        <v>3327367</v>
      </c>
      <c r="P39" s="324">
        <v>18475413</v>
      </c>
      <c r="Q39" s="175">
        <v>-2657065</v>
      </c>
      <c r="R39" s="175">
        <v>-1103223</v>
      </c>
      <c r="S39" s="23"/>
    </row>
    <row r="40" spans="1:19" ht="15.75" customHeight="1">
      <c r="A40" s="332"/>
      <c r="B40" s="336"/>
      <c r="C40" s="327"/>
      <c r="D40" s="324"/>
      <c r="E40" s="324"/>
      <c r="F40" s="324"/>
      <c r="G40" s="324"/>
      <c r="H40" s="324"/>
      <c r="I40" s="324"/>
      <c r="J40" s="324"/>
      <c r="K40" s="324"/>
      <c r="L40" s="324"/>
      <c r="M40" s="175">
        <v>39862818</v>
      </c>
      <c r="N40" s="324"/>
      <c r="O40" s="324"/>
      <c r="P40" s="324"/>
      <c r="Q40" s="175">
        <v>2468484</v>
      </c>
      <c r="R40" s="175">
        <v>4729437</v>
      </c>
      <c r="S40" s="23"/>
    </row>
    <row r="41" spans="1:18" ht="15.75" customHeight="1">
      <c r="A41" s="332"/>
      <c r="B41" s="336" t="s">
        <v>119</v>
      </c>
      <c r="C41" s="327">
        <f>SUM(D41,I41,M41:M42)</f>
        <v>664782910</v>
      </c>
      <c r="D41" s="324">
        <f>SUM(E41:H42)</f>
        <v>347012086</v>
      </c>
      <c r="E41" s="324">
        <v>178934406</v>
      </c>
      <c r="F41" s="324">
        <v>105863561</v>
      </c>
      <c r="G41" s="324">
        <v>16044373</v>
      </c>
      <c r="H41" s="324">
        <v>46169746</v>
      </c>
      <c r="I41" s="324">
        <f>SUM(J41:L42)</f>
        <v>225336463</v>
      </c>
      <c r="J41" s="324">
        <v>192038304</v>
      </c>
      <c r="K41" s="324">
        <v>24628352</v>
      </c>
      <c r="L41" s="324">
        <v>8669807</v>
      </c>
      <c r="M41" s="175">
        <v>-13554302</v>
      </c>
      <c r="N41" s="324">
        <v>41955398</v>
      </c>
      <c r="O41" s="324">
        <v>10694156</v>
      </c>
      <c r="P41" s="324">
        <v>52520749</v>
      </c>
      <c r="Q41" s="175">
        <v>-22611904</v>
      </c>
      <c r="R41" s="175">
        <v>-11746640</v>
      </c>
    </row>
    <row r="42" spans="1:18" ht="15.75" customHeight="1">
      <c r="A42" s="332"/>
      <c r="B42" s="336"/>
      <c r="C42" s="327"/>
      <c r="D42" s="324"/>
      <c r="E42" s="324"/>
      <c r="F42" s="324"/>
      <c r="G42" s="324"/>
      <c r="H42" s="324"/>
      <c r="I42" s="324"/>
      <c r="J42" s="324"/>
      <c r="K42" s="324"/>
      <c r="L42" s="324"/>
      <c r="M42" s="175">
        <v>105988663</v>
      </c>
      <c r="N42" s="324"/>
      <c r="O42" s="324"/>
      <c r="P42" s="324"/>
      <c r="Q42" s="175">
        <v>9107908</v>
      </c>
      <c r="R42" s="175">
        <v>12514694</v>
      </c>
    </row>
    <row r="43" spans="1:18" ht="15.75" customHeight="1">
      <c r="A43" s="332"/>
      <c r="B43" s="338" t="s">
        <v>186</v>
      </c>
      <c r="C43" s="327">
        <f>SUM(D43,I43,M43:M44)</f>
        <v>983836541</v>
      </c>
      <c r="D43" s="324">
        <f>SUM(E43:H44)</f>
        <v>716104000</v>
      </c>
      <c r="E43" s="324">
        <v>430775603</v>
      </c>
      <c r="F43" s="324">
        <v>202694703</v>
      </c>
      <c r="G43" s="324">
        <v>14716975</v>
      </c>
      <c r="H43" s="324">
        <v>67916719</v>
      </c>
      <c r="I43" s="324">
        <f>SUM(J43:L44)</f>
        <v>164147133</v>
      </c>
      <c r="J43" s="324">
        <v>148188585</v>
      </c>
      <c r="K43" s="324">
        <v>9727702</v>
      </c>
      <c r="L43" s="324">
        <v>6230846</v>
      </c>
      <c r="M43" s="175">
        <v>-6745228</v>
      </c>
      <c r="N43" s="324">
        <v>35977187</v>
      </c>
      <c r="O43" s="324">
        <v>7824993</v>
      </c>
      <c r="P43" s="324">
        <v>57537401</v>
      </c>
      <c r="Q43" s="175">
        <v>-11675793</v>
      </c>
      <c r="R43" s="175">
        <v>-9006230</v>
      </c>
    </row>
    <row r="44" spans="1:18" ht="15.75" customHeight="1">
      <c r="A44" s="332"/>
      <c r="B44" s="338"/>
      <c r="C44" s="327"/>
      <c r="D44" s="324"/>
      <c r="E44" s="324"/>
      <c r="F44" s="324"/>
      <c r="G44" s="324"/>
      <c r="H44" s="324"/>
      <c r="I44" s="324"/>
      <c r="J44" s="324"/>
      <c r="K44" s="324"/>
      <c r="L44" s="324"/>
      <c r="M44" s="175">
        <v>110330636</v>
      </c>
      <c r="N44" s="324"/>
      <c r="O44" s="324"/>
      <c r="P44" s="324"/>
      <c r="Q44" s="175">
        <v>8571420</v>
      </c>
      <c r="R44" s="175">
        <v>14356430</v>
      </c>
    </row>
    <row r="45" spans="1:18" ht="15.75" customHeight="1">
      <c r="A45" s="332"/>
      <c r="B45" s="336" t="s">
        <v>121</v>
      </c>
      <c r="C45" s="327">
        <f>SUM(D45,I45,M45:M46)</f>
        <v>62891896</v>
      </c>
      <c r="D45" s="324">
        <f>SUM(E45:H46)</f>
        <v>27810596</v>
      </c>
      <c r="E45" s="324">
        <v>10826563</v>
      </c>
      <c r="F45" s="324">
        <v>8847977</v>
      </c>
      <c r="G45" s="324">
        <v>1724088</v>
      </c>
      <c r="H45" s="324">
        <v>6411968</v>
      </c>
      <c r="I45" s="324">
        <f>SUM(J45:L46)</f>
        <v>34620406</v>
      </c>
      <c r="J45" s="324">
        <v>27338523</v>
      </c>
      <c r="K45" s="324">
        <v>6767184</v>
      </c>
      <c r="L45" s="324">
        <v>514699</v>
      </c>
      <c r="M45" s="175">
        <v>-6011802</v>
      </c>
      <c r="N45" s="324">
        <v>6153374</v>
      </c>
      <c r="O45" s="324">
        <v>326282</v>
      </c>
      <c r="P45" s="324">
        <v>1026722</v>
      </c>
      <c r="Q45" s="175">
        <v>-7273656</v>
      </c>
      <c r="R45" s="175">
        <v>-1903729</v>
      </c>
    </row>
    <row r="46" spans="1:18" ht="15.75" customHeight="1">
      <c r="A46" s="332"/>
      <c r="B46" s="336"/>
      <c r="C46" s="327"/>
      <c r="D46" s="324"/>
      <c r="E46" s="324"/>
      <c r="F46" s="324"/>
      <c r="G46" s="324"/>
      <c r="H46" s="324"/>
      <c r="I46" s="324"/>
      <c r="J46" s="324"/>
      <c r="K46" s="324"/>
      <c r="L46" s="324"/>
      <c r="M46" s="175">
        <v>6472696</v>
      </c>
      <c r="N46" s="324"/>
      <c r="O46" s="324"/>
      <c r="P46" s="324"/>
      <c r="Q46" s="175">
        <v>572397</v>
      </c>
      <c r="R46" s="175">
        <v>1559504</v>
      </c>
    </row>
    <row r="47" spans="1:18" ht="15.75" customHeight="1">
      <c r="A47" s="332"/>
      <c r="B47" s="336" t="s">
        <v>120</v>
      </c>
      <c r="C47" s="327">
        <f>SUM(D47,I47,M47:M48)</f>
        <v>215886</v>
      </c>
      <c r="D47" s="324">
        <f>SUM(E47:H48)</f>
        <v>68295</v>
      </c>
      <c r="E47" s="324">
        <v>36263</v>
      </c>
      <c r="F47" s="324">
        <v>8880</v>
      </c>
      <c r="G47" s="324">
        <v>12030</v>
      </c>
      <c r="H47" s="324">
        <v>11122</v>
      </c>
      <c r="I47" s="324">
        <f>SUM(J47:L48)</f>
        <v>36672</v>
      </c>
      <c r="J47" s="324">
        <v>11620</v>
      </c>
      <c r="K47" s="324">
        <v>25052</v>
      </c>
      <c r="L47" s="324" t="s">
        <v>198</v>
      </c>
      <c r="M47" s="175" t="s">
        <v>199</v>
      </c>
      <c r="N47" s="324">
        <v>40000</v>
      </c>
      <c r="O47" s="324">
        <v>7054</v>
      </c>
      <c r="P47" s="324">
        <v>39150</v>
      </c>
      <c r="Q47" s="175" t="s">
        <v>199</v>
      </c>
      <c r="R47" s="175" t="s">
        <v>199</v>
      </c>
    </row>
    <row r="48" spans="1:18" ht="15.75" customHeight="1">
      <c r="A48" s="332"/>
      <c r="B48" s="336"/>
      <c r="C48" s="327"/>
      <c r="D48" s="324"/>
      <c r="E48" s="324"/>
      <c r="F48" s="324"/>
      <c r="G48" s="324"/>
      <c r="H48" s="324"/>
      <c r="I48" s="324"/>
      <c r="J48" s="324"/>
      <c r="K48" s="324"/>
      <c r="L48" s="324"/>
      <c r="M48" s="175">
        <v>110919</v>
      </c>
      <c r="N48" s="324"/>
      <c r="O48" s="324"/>
      <c r="P48" s="324"/>
      <c r="Q48" s="175">
        <v>5146</v>
      </c>
      <c r="R48" s="175">
        <v>19569</v>
      </c>
    </row>
    <row r="49" spans="1:18" ht="15.75" customHeight="1">
      <c r="A49" s="332"/>
      <c r="B49" s="336" t="s">
        <v>122</v>
      </c>
      <c r="C49" s="327">
        <f>SUM(D49,I49,M49:M50)</f>
        <v>225326966</v>
      </c>
      <c r="D49" s="324">
        <f>SUM(E49:H50)</f>
        <v>77184275</v>
      </c>
      <c r="E49" s="324">
        <v>30383657</v>
      </c>
      <c r="F49" s="324">
        <v>29385531</v>
      </c>
      <c r="G49" s="324">
        <v>3207630</v>
      </c>
      <c r="H49" s="324">
        <v>14207457</v>
      </c>
      <c r="I49" s="324">
        <f>SUM(J49:L50)</f>
        <v>135940273</v>
      </c>
      <c r="J49" s="324">
        <v>96372738</v>
      </c>
      <c r="K49" s="324">
        <v>3451091</v>
      </c>
      <c r="L49" s="324">
        <v>36116444</v>
      </c>
      <c r="M49" s="176">
        <v>-8225042</v>
      </c>
      <c r="N49" s="324">
        <v>14481894</v>
      </c>
      <c r="O49" s="324">
        <v>1148330</v>
      </c>
      <c r="P49" s="324">
        <v>12898061</v>
      </c>
      <c r="Q49" s="176">
        <v>-16054774</v>
      </c>
      <c r="R49" s="176">
        <v>-3890095</v>
      </c>
    </row>
    <row r="50" spans="1:18" ht="15.75" customHeight="1">
      <c r="A50" s="333"/>
      <c r="B50" s="337"/>
      <c r="C50" s="327"/>
      <c r="D50" s="324"/>
      <c r="E50" s="324"/>
      <c r="F50" s="324"/>
      <c r="G50" s="324"/>
      <c r="H50" s="324"/>
      <c r="I50" s="324"/>
      <c r="J50" s="324"/>
      <c r="K50" s="324"/>
      <c r="L50" s="324"/>
      <c r="M50" s="177">
        <v>20427460</v>
      </c>
      <c r="N50" s="324"/>
      <c r="O50" s="324"/>
      <c r="P50" s="324"/>
      <c r="Q50" s="177">
        <v>933887</v>
      </c>
      <c r="R50" s="176">
        <v>2685115</v>
      </c>
    </row>
    <row r="51" spans="1:18" s="174" customFormat="1" ht="18" customHeight="1">
      <c r="A51" s="331" t="s">
        <v>358</v>
      </c>
      <c r="B51" s="334" t="s">
        <v>116</v>
      </c>
      <c r="C51" s="321">
        <f>SUM(C53:C62)</f>
        <v>2257189809</v>
      </c>
      <c r="D51" s="321">
        <f>SUM(D53:D62)</f>
        <v>1394146009</v>
      </c>
      <c r="E51" s="321">
        <f aca="true" t="shared" si="6" ref="E51:L51">SUM(E53:E62)</f>
        <v>746850879</v>
      </c>
      <c r="F51" s="321">
        <f t="shared" si="6"/>
        <v>409267050</v>
      </c>
      <c r="G51" s="321">
        <f t="shared" si="6"/>
        <v>40605832</v>
      </c>
      <c r="H51" s="321">
        <f t="shared" si="6"/>
        <v>197422248</v>
      </c>
      <c r="I51" s="321">
        <f t="shared" si="6"/>
        <v>614475673</v>
      </c>
      <c r="J51" s="321">
        <f t="shared" si="6"/>
        <v>509760075</v>
      </c>
      <c r="K51" s="321">
        <f t="shared" si="6"/>
        <v>50565627</v>
      </c>
      <c r="L51" s="321">
        <f t="shared" si="6"/>
        <v>54149971</v>
      </c>
      <c r="M51" s="182">
        <f>SUM(M53,M55,M57,M59,M61)</f>
        <v>-39604132</v>
      </c>
      <c r="N51" s="321">
        <f>SUM(N53:N62)</f>
        <v>113211693</v>
      </c>
      <c r="O51" s="321">
        <f>SUM(O53:O62)</f>
        <v>23567751</v>
      </c>
      <c r="P51" s="321">
        <f>SUM(P53:P62)</f>
        <v>143867436</v>
      </c>
      <c r="Q51" s="182">
        <f>SUM(Q53,Q55,Q57,Q59,Q61)</f>
        <v>-64990747</v>
      </c>
      <c r="R51" s="181">
        <f>SUM(R53,R55,R57,R59,R61)</f>
        <v>-28080748</v>
      </c>
    </row>
    <row r="52" spans="1:18" s="174" customFormat="1" ht="18" customHeight="1">
      <c r="A52" s="332"/>
      <c r="B52" s="335"/>
      <c r="C52" s="330"/>
      <c r="D52" s="330"/>
      <c r="E52" s="330"/>
      <c r="F52" s="330"/>
      <c r="G52" s="330"/>
      <c r="H52" s="330"/>
      <c r="I52" s="330"/>
      <c r="J52" s="330"/>
      <c r="K52" s="330"/>
      <c r="L52" s="330"/>
      <c r="M52" s="182">
        <f>SUM(M54,M56,M58,M60,M62)</f>
        <v>288172259</v>
      </c>
      <c r="N52" s="330"/>
      <c r="O52" s="330"/>
      <c r="P52" s="330"/>
      <c r="Q52" s="182">
        <f>SUM(Q54,Q56,Q58,Q60,Q62)</f>
        <v>23081249</v>
      </c>
      <c r="R52" s="182">
        <f>SUM(R54,R56,R58,R60,R62)</f>
        <v>37911493</v>
      </c>
    </row>
    <row r="53" spans="1:18" ht="18" customHeight="1">
      <c r="A53" s="332"/>
      <c r="B53" s="325" t="s">
        <v>124</v>
      </c>
      <c r="C53" s="327">
        <f>SUM(D53,I53,M53:M54)</f>
        <v>171174006</v>
      </c>
      <c r="D53" s="324">
        <f>SUM(E53:H54)</f>
        <v>111720494</v>
      </c>
      <c r="E53" s="324">
        <v>49609236</v>
      </c>
      <c r="F53" s="324">
        <v>39802041</v>
      </c>
      <c r="G53" s="324">
        <v>2707634</v>
      </c>
      <c r="H53" s="324">
        <v>19601583</v>
      </c>
      <c r="I53" s="324">
        <f>SUM(J53:L54)</f>
        <v>41917980</v>
      </c>
      <c r="J53" s="324">
        <v>39634314</v>
      </c>
      <c r="K53" s="324">
        <v>970467</v>
      </c>
      <c r="L53" s="324">
        <v>1313199</v>
      </c>
      <c r="M53" s="176">
        <v>-4698640</v>
      </c>
      <c r="N53" s="324">
        <v>5447384</v>
      </c>
      <c r="O53" s="324">
        <v>1339002</v>
      </c>
      <c r="P53" s="324">
        <v>8654914</v>
      </c>
      <c r="Q53" s="176">
        <v>-6090804</v>
      </c>
      <c r="R53" s="176">
        <v>-3433805</v>
      </c>
    </row>
    <row r="54" spans="1:18" ht="18" customHeight="1">
      <c r="A54" s="332"/>
      <c r="B54" s="325"/>
      <c r="C54" s="327"/>
      <c r="D54" s="324"/>
      <c r="E54" s="324"/>
      <c r="F54" s="324"/>
      <c r="G54" s="324"/>
      <c r="H54" s="324"/>
      <c r="I54" s="324"/>
      <c r="J54" s="324"/>
      <c r="K54" s="324"/>
      <c r="L54" s="324"/>
      <c r="M54" s="176">
        <v>22234172</v>
      </c>
      <c r="N54" s="324"/>
      <c r="O54" s="324"/>
      <c r="P54" s="324"/>
      <c r="Q54" s="176">
        <v>7021009</v>
      </c>
      <c r="R54" s="176">
        <v>4597832</v>
      </c>
    </row>
    <row r="55" spans="1:18" ht="18" customHeight="1">
      <c r="A55" s="332"/>
      <c r="B55" s="329" t="s">
        <v>166</v>
      </c>
      <c r="C55" s="327">
        <f>SUM(D55,I55,M55:M56)</f>
        <v>273901932</v>
      </c>
      <c r="D55" s="324">
        <f>SUM(E55:H56)</f>
        <v>154880002</v>
      </c>
      <c r="E55" s="324">
        <v>81682257</v>
      </c>
      <c r="F55" s="324">
        <v>45525664</v>
      </c>
      <c r="G55" s="324">
        <v>2963707</v>
      </c>
      <c r="H55" s="324">
        <v>24708374</v>
      </c>
      <c r="I55" s="324">
        <f>SUM(J55:L56)</f>
        <v>90159178</v>
      </c>
      <c r="J55" s="324">
        <v>81897960</v>
      </c>
      <c r="K55" s="324">
        <v>2335704</v>
      </c>
      <c r="L55" s="324">
        <v>5925514</v>
      </c>
      <c r="M55" s="176">
        <v>-8969640</v>
      </c>
      <c r="N55" s="324">
        <v>13512665</v>
      </c>
      <c r="O55" s="324">
        <v>1826912</v>
      </c>
      <c r="P55" s="324">
        <v>21880663</v>
      </c>
      <c r="Q55" s="176">
        <v>-13699878</v>
      </c>
      <c r="R55" s="176">
        <v>-4565612</v>
      </c>
    </row>
    <row r="56" spans="1:18" ht="18" customHeight="1">
      <c r="A56" s="332"/>
      <c r="B56" s="329"/>
      <c r="C56" s="327"/>
      <c r="D56" s="324"/>
      <c r="E56" s="324"/>
      <c r="F56" s="324"/>
      <c r="G56" s="324"/>
      <c r="H56" s="324"/>
      <c r="I56" s="324"/>
      <c r="J56" s="324"/>
      <c r="K56" s="324"/>
      <c r="L56" s="324"/>
      <c r="M56" s="176">
        <v>37832392</v>
      </c>
      <c r="N56" s="324"/>
      <c r="O56" s="324"/>
      <c r="P56" s="324"/>
      <c r="Q56" s="176">
        <v>3570614</v>
      </c>
      <c r="R56" s="176">
        <v>6337388</v>
      </c>
    </row>
    <row r="57" spans="1:18" ht="18" customHeight="1">
      <c r="A57" s="332"/>
      <c r="B57" s="329" t="s">
        <v>167</v>
      </c>
      <c r="C57" s="327">
        <f>SUM(D57,I57,M57:M58)</f>
        <v>346018659</v>
      </c>
      <c r="D57" s="324">
        <f>SUM(E57:H58)</f>
        <v>217982534</v>
      </c>
      <c r="E57" s="324">
        <v>117601623</v>
      </c>
      <c r="F57" s="324">
        <v>51594853</v>
      </c>
      <c r="G57" s="324">
        <v>10369157</v>
      </c>
      <c r="H57" s="324">
        <v>38416901</v>
      </c>
      <c r="I57" s="324">
        <f>SUM(J57:L58)</f>
        <v>91223316</v>
      </c>
      <c r="J57" s="324">
        <v>83228047</v>
      </c>
      <c r="K57" s="324">
        <v>5210346</v>
      </c>
      <c r="L57" s="324">
        <v>2784923</v>
      </c>
      <c r="M57" s="176">
        <v>-3374518</v>
      </c>
      <c r="N57" s="324">
        <v>15277208</v>
      </c>
      <c r="O57" s="324">
        <v>4203070</v>
      </c>
      <c r="P57" s="324">
        <v>15638911</v>
      </c>
      <c r="Q57" s="176">
        <v>-7212467</v>
      </c>
      <c r="R57" s="176">
        <v>-2364570</v>
      </c>
    </row>
    <row r="58" spans="1:18" ht="18" customHeight="1">
      <c r="A58" s="332"/>
      <c r="B58" s="329"/>
      <c r="C58" s="327"/>
      <c r="D58" s="324"/>
      <c r="E58" s="324"/>
      <c r="F58" s="324"/>
      <c r="G58" s="324"/>
      <c r="H58" s="324"/>
      <c r="I58" s="324"/>
      <c r="J58" s="324"/>
      <c r="K58" s="324"/>
      <c r="L58" s="324"/>
      <c r="M58" s="176">
        <v>40187327</v>
      </c>
      <c r="N58" s="324"/>
      <c r="O58" s="324"/>
      <c r="P58" s="324"/>
      <c r="Q58" s="176">
        <v>4536757</v>
      </c>
      <c r="R58" s="176">
        <v>6733900</v>
      </c>
    </row>
    <row r="59" spans="1:18" ht="18" customHeight="1">
      <c r="A59" s="332"/>
      <c r="B59" s="329" t="s">
        <v>127</v>
      </c>
      <c r="C59" s="327">
        <f>SUM(D59,I59,M59:M60)</f>
        <v>263567493</v>
      </c>
      <c r="D59" s="324">
        <f>SUM(E59:H60)</f>
        <v>165292501</v>
      </c>
      <c r="E59" s="324">
        <v>94045236</v>
      </c>
      <c r="F59" s="324">
        <v>46575251</v>
      </c>
      <c r="G59" s="324">
        <v>4591160</v>
      </c>
      <c r="H59" s="324">
        <v>20080854</v>
      </c>
      <c r="I59" s="324">
        <f>SUM(J59:L60)</f>
        <v>68495896</v>
      </c>
      <c r="J59" s="324">
        <v>54847113</v>
      </c>
      <c r="K59" s="324">
        <v>3182912</v>
      </c>
      <c r="L59" s="324">
        <v>10465871</v>
      </c>
      <c r="M59" s="176">
        <v>-3000965</v>
      </c>
      <c r="N59" s="324">
        <v>14467247</v>
      </c>
      <c r="O59" s="324">
        <v>1607363</v>
      </c>
      <c r="P59" s="324">
        <v>14266070</v>
      </c>
      <c r="Q59" s="176">
        <v>-6339831</v>
      </c>
      <c r="R59" s="176">
        <v>-849244</v>
      </c>
    </row>
    <row r="60" spans="1:18" ht="18" customHeight="1">
      <c r="A60" s="332"/>
      <c r="B60" s="329"/>
      <c r="C60" s="327"/>
      <c r="D60" s="324"/>
      <c r="E60" s="324"/>
      <c r="F60" s="324"/>
      <c r="G60" s="324"/>
      <c r="H60" s="324"/>
      <c r="I60" s="324"/>
      <c r="J60" s="324"/>
      <c r="K60" s="324"/>
      <c r="L60" s="324"/>
      <c r="M60" s="176">
        <v>32780061</v>
      </c>
      <c r="N60" s="324"/>
      <c r="O60" s="324"/>
      <c r="P60" s="324"/>
      <c r="Q60" s="176">
        <v>2696790</v>
      </c>
      <c r="R60" s="176">
        <v>3930701</v>
      </c>
    </row>
    <row r="61" spans="1:18" ht="18" customHeight="1">
      <c r="A61" s="332"/>
      <c r="B61" s="325" t="s">
        <v>128</v>
      </c>
      <c r="C61" s="327">
        <f>SUM(D61,I61,M61:M62)</f>
        <v>1202527719</v>
      </c>
      <c r="D61" s="324">
        <f>SUM(E61:H62)</f>
        <v>744270478</v>
      </c>
      <c r="E61" s="324">
        <v>403912527</v>
      </c>
      <c r="F61" s="324">
        <v>225769241</v>
      </c>
      <c r="G61" s="324">
        <v>19974174</v>
      </c>
      <c r="H61" s="324">
        <v>94614536</v>
      </c>
      <c r="I61" s="324">
        <f>SUM(J61:L62)</f>
        <v>322679303</v>
      </c>
      <c r="J61" s="324">
        <v>250152641</v>
      </c>
      <c r="K61" s="324">
        <v>38866198</v>
      </c>
      <c r="L61" s="324">
        <v>33660464</v>
      </c>
      <c r="M61" s="176">
        <v>-19560369</v>
      </c>
      <c r="N61" s="324">
        <v>64507189</v>
      </c>
      <c r="O61" s="324">
        <v>14591404</v>
      </c>
      <c r="P61" s="324">
        <v>83426878</v>
      </c>
      <c r="Q61" s="176">
        <v>-31647767</v>
      </c>
      <c r="R61" s="176">
        <v>-16867517</v>
      </c>
    </row>
    <row r="62" spans="1:18" ht="18" customHeight="1">
      <c r="A62" s="333"/>
      <c r="B62" s="326"/>
      <c r="C62" s="328"/>
      <c r="D62" s="323"/>
      <c r="E62" s="323"/>
      <c r="F62" s="323"/>
      <c r="G62" s="323"/>
      <c r="H62" s="323"/>
      <c r="I62" s="323"/>
      <c r="J62" s="323"/>
      <c r="K62" s="323"/>
      <c r="L62" s="323"/>
      <c r="M62" s="177">
        <v>155138307</v>
      </c>
      <c r="N62" s="323"/>
      <c r="O62" s="323"/>
      <c r="P62" s="323"/>
      <c r="Q62" s="177">
        <v>5256079</v>
      </c>
      <c r="R62" s="177">
        <v>16311672</v>
      </c>
    </row>
    <row r="63" ht="14.25">
      <c r="A63" s="18" t="s">
        <v>196</v>
      </c>
    </row>
  </sheetData>
  <sheetProtection/>
  <mergeCells count="311">
    <mergeCell ref="Q31:Q32"/>
    <mergeCell ref="R31:R32"/>
    <mergeCell ref="R8:R10"/>
    <mergeCell ref="D9:D10"/>
    <mergeCell ref="E9:E10"/>
    <mergeCell ref="F9:F10"/>
    <mergeCell ref="M10:N10"/>
    <mergeCell ref="M30:R30"/>
    <mergeCell ref="G31:G32"/>
    <mergeCell ref="H31:H32"/>
    <mergeCell ref="A8:B10"/>
    <mergeCell ref="C8:C10"/>
    <mergeCell ref="D8:H8"/>
    <mergeCell ref="I8:Q8"/>
    <mergeCell ref="G9:G10"/>
    <mergeCell ref="H9:H10"/>
    <mergeCell ref="I9:J10"/>
    <mergeCell ref="K9:L10"/>
    <mergeCell ref="O9:P10"/>
    <mergeCell ref="Q9:Q10"/>
    <mergeCell ref="A11:A19"/>
    <mergeCell ref="I11:J11"/>
    <mergeCell ref="K11:L11"/>
    <mergeCell ref="O19:P19"/>
    <mergeCell ref="M17:N17"/>
    <mergeCell ref="M18:N18"/>
    <mergeCell ref="M19:N19"/>
    <mergeCell ref="K12:L12"/>
    <mergeCell ref="K13:L13"/>
    <mergeCell ref="M14:N14"/>
    <mergeCell ref="A20:A25"/>
    <mergeCell ref="I20:J20"/>
    <mergeCell ref="K20:L20"/>
    <mergeCell ref="A30:B32"/>
    <mergeCell ref="D30:H30"/>
    <mergeCell ref="I30:L30"/>
    <mergeCell ref="L31:L32"/>
    <mergeCell ref="K22:L22"/>
    <mergeCell ref="K23:L23"/>
    <mergeCell ref="K24:L24"/>
    <mergeCell ref="C31:C32"/>
    <mergeCell ref="D31:D32"/>
    <mergeCell ref="E31:E32"/>
    <mergeCell ref="F31:F32"/>
    <mergeCell ref="I31:I32"/>
    <mergeCell ref="J31:J32"/>
    <mergeCell ref="K31:K32"/>
    <mergeCell ref="M31:M32"/>
    <mergeCell ref="N31:N32"/>
    <mergeCell ref="O31:O32"/>
    <mergeCell ref="P31:P32"/>
    <mergeCell ref="A33:A50"/>
    <mergeCell ref="B33:B34"/>
    <mergeCell ref="C33:C34"/>
    <mergeCell ref="D33:D34"/>
    <mergeCell ref="B35:B36"/>
    <mergeCell ref="C35:C36"/>
    <mergeCell ref="D35:D36"/>
    <mergeCell ref="B37:B38"/>
    <mergeCell ref="C37:C38"/>
    <mergeCell ref="D37:D38"/>
    <mergeCell ref="E33:E34"/>
    <mergeCell ref="F33:F34"/>
    <mergeCell ref="G33:G34"/>
    <mergeCell ref="H33:H34"/>
    <mergeCell ref="I33:I34"/>
    <mergeCell ref="J33:J34"/>
    <mergeCell ref="K33:K34"/>
    <mergeCell ref="L33:L34"/>
    <mergeCell ref="N33:N34"/>
    <mergeCell ref="O33:O34"/>
    <mergeCell ref="P33:P34"/>
    <mergeCell ref="E35:E36"/>
    <mergeCell ref="F35:F36"/>
    <mergeCell ref="G35:G36"/>
    <mergeCell ref="H35:H36"/>
    <mergeCell ref="I35:I36"/>
    <mergeCell ref="J35:J36"/>
    <mergeCell ref="K35:K36"/>
    <mergeCell ref="L35:L36"/>
    <mergeCell ref="N35:N36"/>
    <mergeCell ref="O35:O36"/>
    <mergeCell ref="P35:P36"/>
    <mergeCell ref="E37:E38"/>
    <mergeCell ref="F37:F38"/>
    <mergeCell ref="G37:G38"/>
    <mergeCell ref="H37:H38"/>
    <mergeCell ref="I37:I38"/>
    <mergeCell ref="J37:J38"/>
    <mergeCell ref="K37:K38"/>
    <mergeCell ref="L37:L38"/>
    <mergeCell ref="N37:N38"/>
    <mergeCell ref="O37:O38"/>
    <mergeCell ref="P37:P38"/>
    <mergeCell ref="B39:B40"/>
    <mergeCell ref="C39:C40"/>
    <mergeCell ref="D39:D40"/>
    <mergeCell ref="E39:E40"/>
    <mergeCell ref="F39:F40"/>
    <mergeCell ref="G39:G40"/>
    <mergeCell ref="H39:H40"/>
    <mergeCell ref="I39:I40"/>
    <mergeCell ref="J39:J40"/>
    <mergeCell ref="K39:K40"/>
    <mergeCell ref="L39:L40"/>
    <mergeCell ref="N39:N40"/>
    <mergeCell ref="O39:O40"/>
    <mergeCell ref="P39:P40"/>
    <mergeCell ref="B41:B42"/>
    <mergeCell ref="C41:C42"/>
    <mergeCell ref="D41:D42"/>
    <mergeCell ref="E41:E42"/>
    <mergeCell ref="F41:F42"/>
    <mergeCell ref="G41:G42"/>
    <mergeCell ref="H41:H42"/>
    <mergeCell ref="I41:I42"/>
    <mergeCell ref="J41:J42"/>
    <mergeCell ref="K41:K42"/>
    <mergeCell ref="L41:L42"/>
    <mergeCell ref="N41:N42"/>
    <mergeCell ref="O41:O42"/>
    <mergeCell ref="P41:P42"/>
    <mergeCell ref="B43:B44"/>
    <mergeCell ref="C43:C44"/>
    <mergeCell ref="D43:D44"/>
    <mergeCell ref="E43:E44"/>
    <mergeCell ref="F43:F44"/>
    <mergeCell ref="G43:G44"/>
    <mergeCell ref="H43:H44"/>
    <mergeCell ref="I43:I44"/>
    <mergeCell ref="J43:J44"/>
    <mergeCell ref="K43:K44"/>
    <mergeCell ref="L43:L44"/>
    <mergeCell ref="N43:N44"/>
    <mergeCell ref="O43:O44"/>
    <mergeCell ref="P43:P44"/>
    <mergeCell ref="B45:B46"/>
    <mergeCell ref="C45:C46"/>
    <mergeCell ref="D45:D46"/>
    <mergeCell ref="E45:E46"/>
    <mergeCell ref="F45:F46"/>
    <mergeCell ref="G45:G46"/>
    <mergeCell ref="H45:H46"/>
    <mergeCell ref="I45:I46"/>
    <mergeCell ref="J45:J46"/>
    <mergeCell ref="K45:K46"/>
    <mergeCell ref="L45:L46"/>
    <mergeCell ref="N45:N46"/>
    <mergeCell ref="O45:O46"/>
    <mergeCell ref="P45:P46"/>
    <mergeCell ref="B47:B48"/>
    <mergeCell ref="C47:C48"/>
    <mergeCell ref="D47:D48"/>
    <mergeCell ref="E47:E48"/>
    <mergeCell ref="F47:F48"/>
    <mergeCell ref="G47:G48"/>
    <mergeCell ref="H47:H48"/>
    <mergeCell ref="I47:I48"/>
    <mergeCell ref="J47:J48"/>
    <mergeCell ref="K47:K48"/>
    <mergeCell ref="L47:L48"/>
    <mergeCell ref="N47:N48"/>
    <mergeCell ref="O47:O48"/>
    <mergeCell ref="P47:P48"/>
    <mergeCell ref="B49:B50"/>
    <mergeCell ref="C49:C50"/>
    <mergeCell ref="D49:D50"/>
    <mergeCell ref="E49:E50"/>
    <mergeCell ref="F49:F50"/>
    <mergeCell ref="G49:G50"/>
    <mergeCell ref="H49:H50"/>
    <mergeCell ref="I49:I50"/>
    <mergeCell ref="J49:J50"/>
    <mergeCell ref="K49:K50"/>
    <mergeCell ref="L49:L50"/>
    <mergeCell ref="N49:N50"/>
    <mergeCell ref="O49:O50"/>
    <mergeCell ref="P49:P50"/>
    <mergeCell ref="A51:A62"/>
    <mergeCell ref="B51:B52"/>
    <mergeCell ref="C51:C52"/>
    <mergeCell ref="D51:D52"/>
    <mergeCell ref="B53:B54"/>
    <mergeCell ref="C53:C54"/>
    <mergeCell ref="D53:D54"/>
    <mergeCell ref="B55:B56"/>
    <mergeCell ref="C55:C56"/>
    <mergeCell ref="D55:D56"/>
    <mergeCell ref="E51:E52"/>
    <mergeCell ref="F51:F52"/>
    <mergeCell ref="E55:E56"/>
    <mergeCell ref="F55:F56"/>
    <mergeCell ref="G51:G52"/>
    <mergeCell ref="H51:H52"/>
    <mergeCell ref="I51:I52"/>
    <mergeCell ref="J51:J52"/>
    <mergeCell ref="K51:K52"/>
    <mergeCell ref="L51:L52"/>
    <mergeCell ref="N51:N52"/>
    <mergeCell ref="O51:O52"/>
    <mergeCell ref="P51:P52"/>
    <mergeCell ref="E53:E54"/>
    <mergeCell ref="F53:F54"/>
    <mergeCell ref="G53:G54"/>
    <mergeCell ref="H53:H54"/>
    <mergeCell ref="I53:I54"/>
    <mergeCell ref="J53:J54"/>
    <mergeCell ref="K53:K54"/>
    <mergeCell ref="L53:L54"/>
    <mergeCell ref="N53:N54"/>
    <mergeCell ref="O53:O54"/>
    <mergeCell ref="P53:P54"/>
    <mergeCell ref="G55:G56"/>
    <mergeCell ref="H55:H56"/>
    <mergeCell ref="I55:I56"/>
    <mergeCell ref="J55:J56"/>
    <mergeCell ref="K55:K56"/>
    <mergeCell ref="L55:L56"/>
    <mergeCell ref="N55:N56"/>
    <mergeCell ref="O55:O56"/>
    <mergeCell ref="P55:P56"/>
    <mergeCell ref="B57:B58"/>
    <mergeCell ref="C57:C58"/>
    <mergeCell ref="D57:D58"/>
    <mergeCell ref="E57:E58"/>
    <mergeCell ref="K57:K58"/>
    <mergeCell ref="L57:L58"/>
    <mergeCell ref="F57:F58"/>
    <mergeCell ref="G57:G58"/>
    <mergeCell ref="H57:H58"/>
    <mergeCell ref="O57:O58"/>
    <mergeCell ref="P57:P58"/>
    <mergeCell ref="B59:B60"/>
    <mergeCell ref="C59:C60"/>
    <mergeCell ref="D59:D60"/>
    <mergeCell ref="E59:E60"/>
    <mergeCell ref="F59:F60"/>
    <mergeCell ref="G59:G60"/>
    <mergeCell ref="H59:H60"/>
    <mergeCell ref="J57:J58"/>
    <mergeCell ref="I59:I60"/>
    <mergeCell ref="J59:J60"/>
    <mergeCell ref="K59:K60"/>
    <mergeCell ref="L59:L60"/>
    <mergeCell ref="N59:N60"/>
    <mergeCell ref="N57:N58"/>
    <mergeCell ref="I57:I58"/>
    <mergeCell ref="O59:O60"/>
    <mergeCell ref="P59:P60"/>
    <mergeCell ref="B61:B62"/>
    <mergeCell ref="C61:C62"/>
    <mergeCell ref="D61:D62"/>
    <mergeCell ref="E61:E62"/>
    <mergeCell ref="F61:F62"/>
    <mergeCell ref="G61:G62"/>
    <mergeCell ref="H61:H62"/>
    <mergeCell ref="I61:I62"/>
    <mergeCell ref="J61:J62"/>
    <mergeCell ref="K61:K62"/>
    <mergeCell ref="L61:L62"/>
    <mergeCell ref="N61:N62"/>
    <mergeCell ref="O61:O62"/>
    <mergeCell ref="P61:P62"/>
    <mergeCell ref="O12:P12"/>
    <mergeCell ref="O13:P13"/>
    <mergeCell ref="O14:P14"/>
    <mergeCell ref="O15:P15"/>
    <mergeCell ref="O17:P17"/>
    <mergeCell ref="O18:P18"/>
    <mergeCell ref="M15:N15"/>
    <mergeCell ref="O21:P21"/>
    <mergeCell ref="O22:P22"/>
    <mergeCell ref="M24:N24"/>
    <mergeCell ref="O16:P16"/>
    <mergeCell ref="M16:N16"/>
    <mergeCell ref="M25:N25"/>
    <mergeCell ref="O25:P25"/>
    <mergeCell ref="O20:P20"/>
    <mergeCell ref="M20:N20"/>
    <mergeCell ref="M21:N21"/>
    <mergeCell ref="O23:P23"/>
    <mergeCell ref="O24:P24"/>
    <mergeCell ref="M22:N22"/>
    <mergeCell ref="M23:N23"/>
    <mergeCell ref="K18:L18"/>
    <mergeCell ref="K19:L19"/>
    <mergeCell ref="K21:L21"/>
    <mergeCell ref="I14:J14"/>
    <mergeCell ref="I15:J15"/>
    <mergeCell ref="K16:L16"/>
    <mergeCell ref="I16:J16"/>
    <mergeCell ref="K25:L25"/>
    <mergeCell ref="I17:J17"/>
    <mergeCell ref="I18:J18"/>
    <mergeCell ref="I19:J19"/>
    <mergeCell ref="K17:L17"/>
    <mergeCell ref="I24:J24"/>
    <mergeCell ref="I25:J25"/>
    <mergeCell ref="I21:J21"/>
    <mergeCell ref="I22:J22"/>
    <mergeCell ref="I23:J23"/>
    <mergeCell ref="A3:R3"/>
    <mergeCell ref="A5:R5"/>
    <mergeCell ref="K14:L14"/>
    <mergeCell ref="K15:L15"/>
    <mergeCell ref="O11:P11"/>
    <mergeCell ref="M12:N12"/>
    <mergeCell ref="M11:N11"/>
    <mergeCell ref="M13:N13"/>
    <mergeCell ref="I12:J12"/>
    <mergeCell ref="I13:J13"/>
  </mergeCells>
  <printOptions horizontalCentered="1"/>
  <pageMargins left="0.3937007874015748" right="0.3937007874015748" top="0.5905511811023623" bottom="0.3937007874015748" header="0" footer="0"/>
  <pageSetup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2014-08-29T02:27:28Z</cp:lastPrinted>
  <dcterms:created xsi:type="dcterms:W3CDTF">2004-02-06T01:39:50Z</dcterms:created>
  <dcterms:modified xsi:type="dcterms:W3CDTF">2014-08-29T04:48:58Z</dcterms:modified>
  <cp:category/>
  <cp:version/>
  <cp:contentType/>
  <cp:contentStatus/>
</cp:coreProperties>
</file>