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0" activeTab="6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0">'318'!$A$1:$Y$63</definedName>
    <definedName name="_xlnm.Print_Area" localSheetId="1">'320'!$A$1:$Q$71</definedName>
    <definedName name="_xlnm.Print_Area" localSheetId="2">'322'!$A$1:$AL$69</definedName>
    <definedName name="_xlnm.Print_Area" localSheetId="3">'324'!$A$1:$U$58</definedName>
    <definedName name="_xlnm.Print_Area" localSheetId="5">'328'!$A$1:$V$55</definedName>
    <definedName name="_xlnm.Print_Area" localSheetId="6">'330'!$A$1:$AJ$78</definedName>
    <definedName name="Z_5A24293A_6604_4E7E_AB7A_5A9E694E687B_.wvu.PrintArea" localSheetId="0" hidden="1">'318'!$A$1:$Y$63</definedName>
    <definedName name="Z_5A24293A_6604_4E7E_AB7A_5A9E694E687B_.wvu.PrintArea" localSheetId="1" hidden="1">'320'!$A$1:$Q$71</definedName>
    <definedName name="Z_5A24293A_6604_4E7E_AB7A_5A9E694E687B_.wvu.PrintArea" localSheetId="2" hidden="1">'322'!$A$1:$AL$69</definedName>
    <definedName name="Z_5A24293A_6604_4E7E_AB7A_5A9E694E687B_.wvu.PrintArea" localSheetId="3" hidden="1">'324'!$A$1:$U$58</definedName>
    <definedName name="Z_5A24293A_6604_4E7E_AB7A_5A9E694E687B_.wvu.PrintArea" localSheetId="5" hidden="1">'328'!$A$1:$V$55</definedName>
    <definedName name="Z_5A24293A_6604_4E7E_AB7A_5A9E694E687B_.wvu.PrintArea" localSheetId="6" hidden="1">'330'!$A$1:$AJ$78</definedName>
    <definedName name="Z_C2D44B35_BED5_4FC1_8FF2_98197865F7C0_.wvu.PrintArea" localSheetId="0" hidden="1">'318'!$A$1:$Y$63</definedName>
    <definedName name="Z_C2D44B35_BED5_4FC1_8FF2_98197865F7C0_.wvu.PrintArea" localSheetId="1" hidden="1">'320'!$A$1:$Q$71</definedName>
    <definedName name="Z_C2D44B35_BED5_4FC1_8FF2_98197865F7C0_.wvu.PrintArea" localSheetId="2" hidden="1">'322'!$A$1:$AL$69</definedName>
    <definedName name="Z_C2D44B35_BED5_4FC1_8FF2_98197865F7C0_.wvu.PrintArea" localSheetId="3" hidden="1">'324'!$A$1:$U$58</definedName>
    <definedName name="Z_C2D44B35_BED5_4FC1_8FF2_98197865F7C0_.wvu.PrintArea" localSheetId="5" hidden="1">'328'!$A$1:$V$55</definedName>
    <definedName name="Z_C2D44B35_BED5_4FC1_8FF2_98197865F7C0_.wvu.PrintArea" localSheetId="6" hidden="1">'330'!$A$1:$AJ$78</definedName>
  </definedNames>
  <calcPr fullCalcOnLoad="1"/>
</workbook>
</file>

<file path=xl/sharedStrings.xml><?xml version="1.0" encoding="utf-8"?>
<sst xmlns="http://schemas.openxmlformats.org/spreadsheetml/2006/main" count="2709" uniqueCount="622">
  <si>
    <t>右側通行</t>
  </si>
  <si>
    <t>横断等</t>
  </si>
  <si>
    <t>車間距離不保持</t>
  </si>
  <si>
    <t>追越し</t>
  </si>
  <si>
    <t>右折違反</t>
  </si>
  <si>
    <t>左折違反</t>
  </si>
  <si>
    <t>優先通行違反</t>
  </si>
  <si>
    <t>歩行者</t>
  </si>
  <si>
    <t>徐行</t>
  </si>
  <si>
    <t>燈火違反</t>
  </si>
  <si>
    <t>合図不履行等</t>
  </si>
  <si>
    <t>積載不適当</t>
  </si>
  <si>
    <t>安全速度</t>
  </si>
  <si>
    <t>車両</t>
  </si>
  <si>
    <t>その他</t>
  </si>
  <si>
    <t>り  災  世  帯  数</t>
  </si>
  <si>
    <t>合  計</t>
  </si>
  <si>
    <t>建  物</t>
  </si>
  <si>
    <t>林  野</t>
  </si>
  <si>
    <t>車  両</t>
  </si>
  <si>
    <t>船  舶</t>
  </si>
  <si>
    <t>部分焼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</si>
  <si>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</si>
  <si>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</si>
  <si>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</si>
  <si>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</si>
  <si>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その他</t>
  </si>
  <si>
    <t>計</t>
  </si>
  <si>
    <t>件　数</t>
  </si>
  <si>
    <t>死　者</t>
  </si>
  <si>
    <t>人  　　　　　口</t>
  </si>
  <si>
    <t>市町村別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</si>
  <si>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</si>
  <si>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</si>
  <si>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</si>
  <si>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</si>
  <si>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</si>
  <si>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</si>
  <si>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</si>
  <si>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</si>
  <si>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</si>
  <si>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</si>
  <si>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</si>
  <si>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</si>
  <si>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</si>
  <si>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</si>
  <si>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</si>
  <si>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</si>
  <si>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</si>
  <si>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</si>
  <si>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</si>
  <si>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</si>
  <si>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</si>
  <si>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</si>
  <si>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</si>
  <si>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</si>
  <si>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</si>
  <si>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</si>
  <si>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</si>
  <si>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</si>
  <si>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</si>
  <si>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</si>
  <si>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</si>
  <si>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</si>
  <si>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</si>
  <si>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</si>
  <si>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</si>
  <si>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</si>
  <si>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</si>
  <si>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</si>
  <si>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</si>
  <si>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</si>
  <si>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市道</t>
  </si>
  <si>
    <t>柳田村</t>
  </si>
  <si>
    <t>内浦町</t>
  </si>
  <si>
    <t>高速道路</t>
  </si>
  <si>
    <t>清掃施設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</si>
  <si>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</si>
  <si>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</si>
  <si>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</si>
  <si>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</si>
  <si>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</si>
  <si>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</si>
  <si>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</si>
  <si>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</si>
  <si>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</si>
  <si>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</si>
  <si>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</si>
  <si>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</si>
  <si>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</si>
  <si>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</si>
  <si>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</si>
  <si>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</si>
  <si>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</si>
  <si>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</si>
  <si>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</si>
  <si>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</si>
  <si>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箇所</t>
  </si>
  <si>
    <t>被害額</t>
  </si>
  <si>
    <t>箇所</t>
  </si>
  <si>
    <t>被害額</t>
  </si>
  <si>
    <t>林産物</t>
  </si>
  <si>
    <t>林業施設</t>
  </si>
  <si>
    <t>港数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</si>
  <si>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</si>
  <si>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</si>
  <si>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</si>
  <si>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</si>
  <si>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</si>
  <si>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</si>
  <si>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</si>
  <si>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おおすじこがね被害</t>
  </si>
  <si>
    <t>農業用施設</t>
  </si>
  <si>
    <t>林野関係被害</t>
  </si>
  <si>
    <t>水産関係被害</t>
  </si>
  <si>
    <t>治山施設</t>
  </si>
  <si>
    <t>非公共</t>
  </si>
  <si>
    <t>(単位　被害額　千円）</t>
  </si>
  <si>
    <t>総数</t>
  </si>
  <si>
    <t>資料　石川県耕地整備課、造林課、林業経営課、漁港課調</t>
  </si>
  <si>
    <t>(単位　面積ヘクタール　金額千円　材積立方メートル）</t>
  </si>
  <si>
    <t>合計</t>
  </si>
  <si>
    <t>被害面積</t>
  </si>
  <si>
    <t>被害量</t>
  </si>
  <si>
    <t>気象被害</t>
  </si>
  <si>
    <t>計</t>
  </si>
  <si>
    <t>風水害</t>
  </si>
  <si>
    <t>その他</t>
  </si>
  <si>
    <t>いもち病</t>
  </si>
  <si>
    <t>紋枯病</t>
  </si>
  <si>
    <t>ニカメイチュウ</t>
  </si>
  <si>
    <t>ウンカ</t>
  </si>
  <si>
    <t>大雨</t>
  </si>
  <si>
    <t>強風</t>
  </si>
  <si>
    <t>台風</t>
  </si>
  <si>
    <t>崖くずれ</t>
  </si>
  <si>
    <t>り災</t>
  </si>
  <si>
    <t>世帯数</t>
  </si>
  <si>
    <t>負傷者</t>
  </si>
  <si>
    <t>不明者</t>
  </si>
  <si>
    <t>一部</t>
  </si>
  <si>
    <t>破損</t>
  </si>
  <si>
    <t>床上</t>
  </si>
  <si>
    <t>床下</t>
  </si>
  <si>
    <t>浸水</t>
  </si>
  <si>
    <t>行　方</t>
  </si>
  <si>
    <t>世帯</t>
  </si>
  <si>
    <t>人</t>
  </si>
  <si>
    <t>棟</t>
  </si>
  <si>
    <t>非住宅</t>
  </si>
  <si>
    <t>田</t>
  </si>
  <si>
    <t>畑</t>
  </si>
  <si>
    <t>橋りょう</t>
  </si>
  <si>
    <t>流出・　　埋没等</t>
  </si>
  <si>
    <t>河川</t>
  </si>
  <si>
    <t>湾岸</t>
  </si>
  <si>
    <t>砂防</t>
  </si>
  <si>
    <t>鉄道不通</t>
  </si>
  <si>
    <t>船舶被害</t>
  </si>
  <si>
    <t>万円</t>
  </si>
  <si>
    <t>個所</t>
  </si>
  <si>
    <t>年次　　　及び　　　区分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</si>
  <si>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</si>
  <si>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</si>
  <si>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</si>
  <si>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</si>
  <si>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</si>
  <si>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</si>
  <si>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</si>
  <si>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</si>
  <si>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全産業</t>
  </si>
  <si>
    <t>製造業</t>
  </si>
  <si>
    <t>食料品製造業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</si>
  <si>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</si>
  <si>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</si>
  <si>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</si>
  <si>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</si>
  <si>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</si>
  <si>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上記以外の製造業</t>
  </si>
  <si>
    <t>土石採取業</t>
  </si>
  <si>
    <t>建設業</t>
  </si>
  <si>
    <t>土木工事業</t>
  </si>
  <si>
    <t>建築工事業</t>
  </si>
  <si>
    <t>道路旅客運送業</t>
  </si>
  <si>
    <t>道路貨物運送業</t>
  </si>
  <si>
    <t>林業</t>
  </si>
  <si>
    <t>水産業</t>
  </si>
  <si>
    <t>その他の事業</t>
  </si>
  <si>
    <t>国直轄工事対象の被害</t>
  </si>
  <si>
    <t>箇所数</t>
  </si>
  <si>
    <t>金額</t>
  </si>
  <si>
    <t>市町村工事</t>
  </si>
  <si>
    <t>国庫補助事業対象の被害</t>
  </si>
  <si>
    <t>（単位　金額　千円）</t>
  </si>
  <si>
    <t>年次及び</t>
  </si>
  <si>
    <t>（隻）</t>
  </si>
  <si>
    <t>奥能登広域圏事務組合</t>
  </si>
  <si>
    <t>河北広域消防事務組合</t>
  </si>
  <si>
    <t>台</t>
  </si>
  <si>
    <t>人</t>
  </si>
  <si>
    <t>8号線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</si>
  <si>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</si>
  <si>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</si>
  <si>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</si>
  <si>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</si>
  <si>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</si>
  <si>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</si>
  <si>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</si>
  <si>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</si>
  <si>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</si>
  <si>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一般県道</t>
  </si>
  <si>
    <t>北陸自動車道</t>
  </si>
  <si>
    <t>一般国道</t>
  </si>
  <si>
    <t>県道</t>
  </si>
  <si>
    <t>構成比</t>
  </si>
  <si>
    <t>（％）</t>
  </si>
  <si>
    <t>小計</t>
  </si>
  <si>
    <t>信号無視</t>
  </si>
  <si>
    <t>通行区分</t>
  </si>
  <si>
    <t>時間別</t>
  </si>
  <si>
    <t>市道</t>
  </si>
  <si>
    <t>町村道</t>
  </si>
  <si>
    <t>～</t>
  </si>
  <si>
    <t>0時</t>
  </si>
  <si>
    <t>1時</t>
  </si>
  <si>
    <t>号</t>
  </si>
  <si>
    <t>線</t>
  </si>
  <si>
    <t>年齢別</t>
  </si>
  <si>
    <t>歩行中</t>
  </si>
  <si>
    <t>二輪運転</t>
  </si>
  <si>
    <t>二輪同乗</t>
  </si>
  <si>
    <t>小二</t>
  </si>
  <si>
    <t>軽二</t>
  </si>
  <si>
    <t>運転中</t>
  </si>
  <si>
    <t>同乗中</t>
  </si>
  <si>
    <t>構成率（％）</t>
  </si>
  <si>
    <t>6歳未満</t>
  </si>
  <si>
    <t>70歳以上</t>
  </si>
  <si>
    <t>り災者数</t>
  </si>
  <si>
    <t>陸上貨物取扱業</t>
  </si>
  <si>
    <t>船 舶　　　　　　　　隻 数</t>
  </si>
  <si>
    <t>焼 損　　　　　車 両</t>
  </si>
  <si>
    <t>火　入　れ</t>
  </si>
  <si>
    <t>不明</t>
  </si>
  <si>
    <t>左側通行</t>
  </si>
  <si>
    <t>車道通行</t>
  </si>
  <si>
    <t>横断歩道外横断</t>
  </si>
  <si>
    <t>斜め横断</t>
  </si>
  <si>
    <t>走行車両の直前直後横断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</si>
  <si>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</si>
  <si>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</si>
  <si>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</si>
  <si>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</si>
  <si>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</si>
  <si>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</si>
  <si>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</si>
  <si>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総被害額</t>
  </si>
  <si>
    <t>326　災害及び事故　</t>
  </si>
  <si>
    <t>災害及び事故　327</t>
  </si>
  <si>
    <t>178　　交　  　　通　  　　事　  　　故</t>
  </si>
  <si>
    <r>
      <t>面積(ha</t>
    </r>
    <r>
      <rPr>
        <sz val="12"/>
        <rFont val="ＭＳ 明朝"/>
        <family val="1"/>
      </rPr>
      <t>)</t>
    </r>
  </si>
  <si>
    <t>金沢市</t>
  </si>
  <si>
    <t>小松市</t>
  </si>
  <si>
    <t>輪島市</t>
  </si>
  <si>
    <t>珠洲市</t>
  </si>
  <si>
    <t>羽咋市</t>
  </si>
  <si>
    <t>能美郡</t>
  </si>
  <si>
    <t>羽咋郡</t>
  </si>
  <si>
    <t>豪雪</t>
  </si>
  <si>
    <t>衣服その他の繊維製品製造業</t>
  </si>
  <si>
    <t>港湾荷役業</t>
  </si>
  <si>
    <t>踏切不注意</t>
  </si>
  <si>
    <t>水道</t>
  </si>
  <si>
    <t>飛来落下</t>
  </si>
  <si>
    <t>※</t>
  </si>
  <si>
    <t>水稲</t>
  </si>
  <si>
    <t>病害虫</t>
  </si>
  <si>
    <t>気象害</t>
  </si>
  <si>
    <t>り災　者数</t>
  </si>
  <si>
    <t>通信被害</t>
  </si>
  <si>
    <t>能登海浜道</t>
  </si>
  <si>
    <t>能登海浜有料道路</t>
  </si>
  <si>
    <t>本表は、洪水、暴風、高潮、地震その他の天然災害による被害について作成したものである。</t>
  </si>
  <si>
    <t>融雪による</t>
  </si>
  <si>
    <t>溜池決壊</t>
  </si>
  <si>
    <t>昭和50年</t>
  </si>
  <si>
    <t>たつまき</t>
  </si>
  <si>
    <t>おぼれ</t>
  </si>
  <si>
    <t>家具装備品製造業</t>
  </si>
  <si>
    <t>非鉄金属製品製造業</t>
  </si>
  <si>
    <t>その他の建築業</t>
  </si>
  <si>
    <t>昭和54年</t>
  </si>
  <si>
    <t>配　　　線</t>
  </si>
  <si>
    <t>溶　接　機</t>
  </si>
  <si>
    <t>取　　　灰</t>
  </si>
  <si>
    <t>通行禁止制限違反</t>
  </si>
  <si>
    <t>車両通行帯違反</t>
  </si>
  <si>
    <t>歩道等通行違反</t>
  </si>
  <si>
    <t>その他通行区分違反</t>
  </si>
  <si>
    <t>後退不適当</t>
  </si>
  <si>
    <t>横断・転回等不適当</t>
  </si>
  <si>
    <t>追越し方法違反</t>
  </si>
  <si>
    <t>追越し禁止場所違反</t>
  </si>
  <si>
    <t>踏切通行違反</t>
  </si>
  <si>
    <t>割込み違反</t>
  </si>
  <si>
    <t>歩行者　保護</t>
  </si>
  <si>
    <t>横断歩道通行中を妨害</t>
  </si>
  <si>
    <t>その他歩行者の通行妨害</t>
  </si>
  <si>
    <t>交差点の徐行違反</t>
  </si>
  <si>
    <t>その他法定・指定場所の徐行違反</t>
  </si>
  <si>
    <t>一時停止違反</t>
  </si>
  <si>
    <t>駐車・停車違反</t>
  </si>
  <si>
    <t>乗車不適当</t>
  </si>
  <si>
    <t>積載</t>
  </si>
  <si>
    <t>操縦装置整備不良車両運転</t>
  </si>
  <si>
    <t>制動装置整備不良車両運転</t>
  </si>
  <si>
    <t>その他整備不良車両の運転</t>
  </si>
  <si>
    <t>整備不良</t>
  </si>
  <si>
    <t>無免許運転（下命・容認）</t>
  </si>
  <si>
    <t>酒酔い、酒気帯び運転</t>
  </si>
  <si>
    <t>酒酔い</t>
  </si>
  <si>
    <t>過労</t>
  </si>
  <si>
    <t>過労運転</t>
  </si>
  <si>
    <t>最高速度違反</t>
  </si>
  <si>
    <t>交差点の安全通行違反</t>
  </si>
  <si>
    <t>安全運転</t>
  </si>
  <si>
    <t>ハンドル操作不適当</t>
  </si>
  <si>
    <t>ブレーキ操作不適当</t>
  </si>
  <si>
    <t>わき見運転</t>
  </si>
  <si>
    <t>その他安全運転義務違反</t>
  </si>
  <si>
    <t>駐停車車両の直前直後横断</t>
  </si>
  <si>
    <t>横断</t>
  </si>
  <si>
    <t>走行装置(タイヤ)不良車両運転</t>
  </si>
  <si>
    <t>内容物</t>
  </si>
  <si>
    <t>負傷者</t>
  </si>
  <si>
    <t>（6）年齢別、状態別死傷者数(昭和54年）</t>
  </si>
  <si>
    <t>松任石川広域消防組合</t>
  </si>
  <si>
    <t>被害額計</t>
  </si>
  <si>
    <t>-</t>
  </si>
  <si>
    <t>…</t>
  </si>
  <si>
    <t>320 災害及び事故</t>
  </si>
  <si>
    <t>災害及び事故 321</t>
  </si>
  <si>
    <t>322 災害及び事故</t>
  </si>
  <si>
    <t>災害及び事故 323</t>
  </si>
  <si>
    <t>324 災害及び事故</t>
  </si>
  <si>
    <t>災害及び事故 325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</si>
  <si>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</si>
  <si>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</si>
  <si>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</si>
  <si>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328 災害及び事故</t>
  </si>
  <si>
    <t>災害及び事故 329</t>
  </si>
  <si>
    <t>合　　計</t>
  </si>
  <si>
    <t>330 災害及び事故</t>
  </si>
  <si>
    <t>災害及び事故 331</t>
  </si>
  <si>
    <t>318 災害及び事故</t>
  </si>
  <si>
    <t>災害及び事故 319</t>
  </si>
  <si>
    <t>-</t>
  </si>
  <si>
    <r>
      <t>h</t>
    </r>
    <r>
      <rPr>
        <sz val="12"/>
        <rFont val="ＭＳ 明朝"/>
        <family val="1"/>
      </rPr>
      <t>a</t>
    </r>
  </si>
  <si>
    <t>たつまき</t>
  </si>
  <si>
    <t>半  焼</t>
  </si>
  <si>
    <t>全  焼</t>
  </si>
  <si>
    <t>小  損</t>
  </si>
  <si>
    <t>半  損</t>
  </si>
  <si>
    <t>全  損</t>
  </si>
  <si>
    <t>（台）</t>
  </si>
  <si>
    <t>（ａ）</t>
  </si>
  <si>
    <t>（㎡）</t>
  </si>
  <si>
    <t>昭和50年</t>
  </si>
  <si>
    <t>-</t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</si>
  <si>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年1月</t>
    </r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</si>
  <si>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</si>
  <si>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</si>
  <si>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</si>
  <si>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</si>
  <si>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</si>
  <si>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</si>
  <si>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</si>
  <si>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</si>
  <si>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</si>
  <si>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た　ば　こ</t>
  </si>
  <si>
    <t>-</t>
  </si>
  <si>
    <t>た　き　火</t>
  </si>
  <si>
    <t>こ　ん　ろ</t>
  </si>
  <si>
    <t>煙　　　突</t>
  </si>
  <si>
    <r>
      <t>ス 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ブ</t>
    </r>
  </si>
  <si>
    <t>か　ま　ど</t>
  </si>
  <si>
    <t>こ　た　つ</t>
  </si>
  <si>
    <t>マ　ッ　チ</t>
  </si>
  <si>
    <t>火　遊　び</t>
  </si>
  <si>
    <t>放　　　火</t>
  </si>
  <si>
    <r>
      <t>内 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</si>
  <si>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</si>
  <si>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</si>
  <si>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</si>
  <si>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町村道</t>
  </si>
  <si>
    <t>171　　市　郡　別　農　林　水　産　業　施　設　被　害　状　況　（昭和53～54年）</t>
  </si>
  <si>
    <t>-</t>
  </si>
  <si>
    <t>　</t>
  </si>
  <si>
    <t>年　次　及　び</t>
  </si>
  <si>
    <t>市　　郡　　別</t>
  </si>
  <si>
    <t>注　　「公共」とは、災害復旧対策（国庫補助及び国庫負担）の対象となるものであり、「非公共」とはその対象とならないものである。</t>
  </si>
  <si>
    <t>172　　市　郡　別　森　林　病　害　虫　被　害　状　況　（昭和54年）</t>
  </si>
  <si>
    <t>総　　数</t>
  </si>
  <si>
    <t>昭　和　53　年</t>
  </si>
  <si>
    <r>
      <rPr>
        <b/>
        <sz val="12"/>
        <color indexed="9"/>
        <rFont val="ＭＳ ゴシック"/>
        <family val="3"/>
      </rPr>
      <t>昭　和</t>
    </r>
    <r>
      <rPr>
        <b/>
        <sz val="12"/>
        <rFont val="ＭＳ ゴシック"/>
        <family val="3"/>
      </rPr>
      <t>　</t>
    </r>
    <r>
      <rPr>
        <b/>
        <sz val="12"/>
        <color indexed="8"/>
        <rFont val="ＭＳ ゴシック"/>
        <family val="3"/>
      </rPr>
      <t>54　</t>
    </r>
    <r>
      <rPr>
        <b/>
        <sz val="12"/>
        <color indexed="9"/>
        <rFont val="ＭＳ ゴシック"/>
        <family val="3"/>
      </rPr>
      <t>年</t>
    </r>
  </si>
  <si>
    <t>被　害　額　計</t>
  </si>
  <si>
    <t>（ 査 定 額 ）</t>
  </si>
  <si>
    <t>農　　　地</t>
  </si>
  <si>
    <t>公　　　　　共</t>
  </si>
  <si>
    <t>林　　道</t>
  </si>
  <si>
    <t>公　　　共</t>
  </si>
  <si>
    <t>漁　　　港</t>
  </si>
  <si>
    <t>ま い ま い が 被 害</t>
  </si>
  <si>
    <t>野 う さ ぎ 被 害</t>
  </si>
  <si>
    <t>ま つ け む し 被 害</t>
  </si>
  <si>
    <t>ま つ く い む し 被 害</t>
  </si>
  <si>
    <t>資料　石川県造林課調「森林病害虫一斉調査」による。</t>
  </si>
  <si>
    <t>本数(千本)</t>
  </si>
  <si>
    <t>23　　災　　　害　　　及　　　び　　　事　　　故</t>
  </si>
  <si>
    <t>（単位　面積　ヘクタール　被害量　トン）</t>
  </si>
  <si>
    <t>病　　　　　　　　　　害</t>
  </si>
  <si>
    <t>被 害 量</t>
  </si>
  <si>
    <t>年次及び 市 郡 別</t>
  </si>
  <si>
    <t>173　　市　郡　別　、　水　稲　及　び　麦　類　の　被　害　状　況　（昭和50～54年）</t>
  </si>
  <si>
    <t>総　　　数</t>
  </si>
  <si>
    <t>干　　　害</t>
  </si>
  <si>
    <t>冷　　　害</t>
  </si>
  <si>
    <t>-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</si>
  <si>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</si>
  <si>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</si>
  <si>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</si>
  <si>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</si>
  <si>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市　郡　別　、　水　稲　及　び　麦　類　の　被　害　状　況　（つづき）</t>
  </si>
  <si>
    <t>年次及び　市郡別</t>
  </si>
  <si>
    <t>資料　北陸農政局統計情報部調「石川作物稲計」による。</t>
  </si>
  <si>
    <t>虫　　　　　　　　　　害</t>
  </si>
  <si>
    <t>麦　　　　　　　　　　類　　（　大　麦　、　小　麦　、　裸　麦　）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</si>
  <si>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</si>
  <si>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</si>
  <si>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</si>
  <si>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</si>
  <si>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</si>
  <si>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</si>
  <si>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</si>
  <si>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</si>
  <si>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</si>
  <si>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</si>
  <si>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</si>
  <si>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-</t>
  </si>
  <si>
    <t>-</t>
  </si>
  <si>
    <t>-</t>
  </si>
  <si>
    <t>…</t>
  </si>
  <si>
    <t>…</t>
  </si>
  <si>
    <t>被害面積</t>
  </si>
  <si>
    <t>資料　石川県消防防災課調「消防防災年報」による。</t>
  </si>
  <si>
    <t>資料　石川県労働基準局調「労働者死傷月報」による。</t>
  </si>
  <si>
    <t>　２　（　）は死亡件数（内数）である。</t>
  </si>
  <si>
    <t>注１　発生件数は休業４日以上の死傷災害件数である。</t>
  </si>
  <si>
    <t>死　者</t>
  </si>
  <si>
    <t>全　壊</t>
  </si>
  <si>
    <t>半　壊</t>
  </si>
  <si>
    <t>人　　　的　　　被　　　害</t>
  </si>
  <si>
    <t>住　　　　宅　　　　被　　　　害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</si>
  <si>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</si>
  <si>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</si>
  <si>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</si>
  <si>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</si>
  <si>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</si>
  <si>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</si>
  <si>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</si>
  <si>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</si>
  <si>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</si>
  <si>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</si>
  <si>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</si>
  <si>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</si>
  <si>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</si>
  <si>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174　　風　　水　　害　　の　　状　　況　（昭和50～54年）</t>
  </si>
  <si>
    <t>耕　　　　　地　　　　　被　　　　　害</t>
  </si>
  <si>
    <t>冠　水</t>
  </si>
  <si>
    <t>学　校</t>
  </si>
  <si>
    <t>病　院</t>
  </si>
  <si>
    <t>道　路</t>
  </si>
  <si>
    <t>-</t>
  </si>
  <si>
    <t>175　　特　定　業　種　別　、　原　因　別　災　害　発　生　件　数　（昭和54年）</t>
  </si>
  <si>
    <t>崩壊倒壊　　　</t>
  </si>
  <si>
    <t>墜落転落</t>
  </si>
  <si>
    <t>巻込まれ　　はさまれ</t>
  </si>
  <si>
    <t>との接触　　高温低温</t>
  </si>
  <si>
    <t>との接触　　有害物</t>
  </si>
  <si>
    <t>（道路）　　交通事故</t>
  </si>
  <si>
    <t>（その他）　交通事故</t>
  </si>
  <si>
    <t>動作　　　　無理な</t>
  </si>
  <si>
    <t>業　　　種　　　別</t>
  </si>
  <si>
    <t>繊維製品製造業</t>
  </si>
  <si>
    <t>木材木製品製造業</t>
  </si>
  <si>
    <t>窯業土石製品製造業</t>
  </si>
  <si>
    <t xml:space="preserve"> </t>
  </si>
  <si>
    <t>切れこすれ</t>
  </si>
  <si>
    <t>年次及び　　市 郡 別</t>
  </si>
  <si>
    <t>被　害　総　額</t>
  </si>
  <si>
    <t>被 害 額 合 計</t>
  </si>
  <si>
    <t>河　　　　　　川</t>
  </si>
  <si>
    <t>道　　　　　　路</t>
  </si>
  <si>
    <t>金　　　　額</t>
  </si>
  <si>
    <t>県　 単　 独　 事　 業　 対　 象　 の　 被　 害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</si>
  <si>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</si>
  <si>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</si>
  <si>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</si>
  <si>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</si>
  <si>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</si>
  <si>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</si>
  <si>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</si>
  <si>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</si>
  <si>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</si>
  <si>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</si>
  <si>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</si>
  <si>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</si>
  <si>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</si>
  <si>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176　　市　郡　別　土　木　関　係　災　害　状　況　（昭和54年）</t>
  </si>
  <si>
    <t>資料　石川県河川課調「災害統計」による。</t>
  </si>
  <si>
    <t>年次及び　　市 郡 別</t>
  </si>
  <si>
    <t>河　川</t>
  </si>
  <si>
    <t>海　岸</t>
  </si>
  <si>
    <t>砂　防</t>
  </si>
  <si>
    <t>県　　　工　　　事</t>
  </si>
  <si>
    <t>市　　郡　　別　　土　　木　　関　　係　　災　　害　　状　　況　（昭和54年）（つづき）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</si>
  <si>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</si>
  <si>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</si>
  <si>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</si>
  <si>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</si>
  <si>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</si>
  <si>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</si>
  <si>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</si>
  <si>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</si>
  <si>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</si>
  <si>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</t>
  </si>
  <si>
    <t>月　　次</t>
  </si>
  <si>
    <t>焼 損 む ね 数</t>
  </si>
  <si>
    <t>負  　  　傷　 　   者</t>
  </si>
  <si>
    <t>損   　　 　　害　　　　    額</t>
  </si>
  <si>
    <t>建　物</t>
  </si>
  <si>
    <t>（単位　金額　千円）</t>
  </si>
  <si>
    <t>177　　火　　　　　　　　　　　　　　　災</t>
  </si>
  <si>
    <t>（２）　　原　因　別　、　月　別　火　災　件　数　（昭和54年）</t>
  </si>
  <si>
    <t>炉</t>
  </si>
  <si>
    <t>原　因　別</t>
  </si>
  <si>
    <t>合　　　計</t>
  </si>
  <si>
    <t>10 月</t>
  </si>
  <si>
    <t>11 月</t>
  </si>
  <si>
    <t>12 月</t>
  </si>
  <si>
    <t>（３）　　消　　防　　現　　有　　勢　　力　（昭和55.3.31現在）</t>
  </si>
  <si>
    <t>市　　　郡　　　別</t>
  </si>
  <si>
    <t>消　防　自　動　車　台　数</t>
  </si>
  <si>
    <t>消　防　団　員　数</t>
  </si>
  <si>
    <t>そ の 他 の ポ ン プ 台 数</t>
  </si>
  <si>
    <t>資料　石川県消防防災課調「消防防災年報」による。</t>
  </si>
  <si>
    <t>資料　石川県消防防災課調「火災報告」による。</t>
  </si>
  <si>
    <t>資料　石川県消防防災課調「消防防災年報」による。</t>
  </si>
  <si>
    <t>（１）　　火 災 件 数 、 焼 損 む ね 数 、 損 害 額 な ど 月 別 火 災 件 数 及 び 損 害 額　（昭和50～54年）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</si>
  <si>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</si>
  <si>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</si>
  <si>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</si>
  <si>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</si>
  <si>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</si>
  <si>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</si>
  <si>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</si>
  <si>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</si>
  <si>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</si>
  <si>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</si>
  <si>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</si>
  <si>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</si>
  <si>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</si>
  <si>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</si>
  <si>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</si>
  <si>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七尾鹿島　　　 〃　　</t>
  </si>
  <si>
    <t>羽咋郡市　　　 〃　　</t>
  </si>
  <si>
    <t>死　　亡　　者</t>
  </si>
  <si>
    <t>火　　　　災　　　　件　　　　数</t>
  </si>
  <si>
    <t>※　　昭和55年4月1日町制施行</t>
  </si>
  <si>
    <t>資料　石川県警察本部調「交通統計」による。</t>
  </si>
  <si>
    <t>注　※印は国勢調査人口である。</t>
  </si>
  <si>
    <t>年　　次　　別</t>
  </si>
  <si>
    <t>人　　　　口</t>
  </si>
  <si>
    <t>自　　動　　車</t>
  </si>
  <si>
    <t>自　　　動　　　車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</si>
  <si>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</si>
  <si>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</si>
  <si>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</si>
  <si>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</si>
  <si>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（１）　　年  次  別  交　通　事　故  発  生  状  況　（昭和50～54年）</t>
  </si>
  <si>
    <t>（２）　　道　路　別　交　通　事　故　発　生　状　況　（昭和53・54年）</t>
  </si>
  <si>
    <t>合　　　　　　計</t>
  </si>
  <si>
    <t>道　　　路　　　別</t>
  </si>
  <si>
    <t>54　年</t>
  </si>
  <si>
    <t>増　減</t>
  </si>
  <si>
    <t>件　　　　　　　数</t>
  </si>
  <si>
    <t>死　　　　　　　者</t>
  </si>
  <si>
    <t>負　　　　傷　　　　者</t>
  </si>
  <si>
    <t>（３）　　市 町 村 別 交 通 事 故 発 生 状 況　（昭和53・54年）</t>
  </si>
  <si>
    <t>※</t>
  </si>
  <si>
    <t>原　　因　（　違　　反　）　別</t>
  </si>
  <si>
    <t>（４）　　第一当事者の事故原因別件数及び死傷者数　（昭和53・54年）</t>
  </si>
  <si>
    <t>件　　　　　　　　数</t>
  </si>
  <si>
    <t>-</t>
  </si>
  <si>
    <t>-</t>
  </si>
  <si>
    <t>-</t>
  </si>
  <si>
    <t>-</t>
  </si>
  <si>
    <t>　〃　(下命・容認違反に限る)</t>
  </si>
  <si>
    <t>資料　石川県警察本部調「交通統計」による。</t>
  </si>
  <si>
    <t>注　　１原運転のみ同乗者も含む。</t>
  </si>
  <si>
    <t>合　計</t>
  </si>
  <si>
    <t>合計</t>
  </si>
  <si>
    <t>一　　　般　　　国　　　道</t>
  </si>
  <si>
    <t>（５）　　交通事故発生状況（時間、場所）別件数　（昭和54年）</t>
  </si>
  <si>
    <t>-</t>
  </si>
  <si>
    <t>２原</t>
  </si>
  <si>
    <t>１原</t>
  </si>
  <si>
    <t>自転車　　乗用中</t>
  </si>
  <si>
    <t>乗　　用　　車</t>
  </si>
  <si>
    <t>貨　　物　　車</t>
  </si>
  <si>
    <t>構成比</t>
  </si>
  <si>
    <t>通行　区分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</si>
</sst>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[&lt;=999]000;[&lt;=99999]000\-00;000\-0000"/>
    <numFmt numFmtId="198" formatCode="0_);\(0\)"/>
    <numFmt numFmtId="199" formatCode="#,##0_);\(#,##0\)"/>
    <numFmt numFmtId="200" formatCode="#,##0;&quot;△ &quot;#,##0"/>
    <numFmt numFmtId="201" formatCode="#,##0.0;&quot;△ &quot;#,##0.0"/>
    <numFmt numFmtId="202" formatCode="0;[Red]0"/>
    <numFmt numFmtId="203" formatCode="#,##0.00;[Red]#,##0.00"/>
    <numFmt numFmtId="204" formatCode="0.0;[Red]0.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2"/>
      <color indexed="9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9" fillId="0" borderId="12" xfId="0" applyFont="1" applyFill="1" applyBorder="1" applyAlignment="1" applyProtection="1">
      <alignment horizontal="distributed" vertical="center"/>
      <protection/>
    </xf>
    <xf numFmtId="191" fontId="7" fillId="0" borderId="0" xfId="0" applyNumberFormat="1" applyFont="1" applyFill="1" applyAlignment="1">
      <alignment horizontal="right" vertical="top"/>
    </xf>
    <xf numFmtId="191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vertical="center"/>
    </xf>
    <xf numFmtId="0" fontId="14" fillId="0" borderId="12" xfId="0" applyFont="1" applyFill="1" applyBorder="1" applyAlignment="1" applyProtection="1">
      <alignment horizontal="distributed"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179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91" fontId="0" fillId="0" borderId="0" xfId="0" applyNumberFormat="1" applyFont="1" applyFill="1" applyAlignment="1">
      <alignment horizontal="center" vertical="top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200" fontId="1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0" fontId="0" fillId="0" borderId="28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distributed" textRotation="255"/>
    </xf>
    <xf numFmtId="20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200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20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vertical="center"/>
    </xf>
    <xf numFmtId="191" fontId="0" fillId="0" borderId="26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center"/>
    </xf>
    <xf numFmtId="0" fontId="0" fillId="0" borderId="28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200" fontId="0" fillId="0" borderId="0" xfId="0" applyNumberFormat="1" applyFont="1" applyFill="1" applyAlignment="1">
      <alignment horizontal="right"/>
    </xf>
    <xf numFmtId="200" fontId="0" fillId="0" borderId="18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8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Alignment="1">
      <alignment horizontal="right" vertical="top"/>
    </xf>
    <xf numFmtId="178" fontId="0" fillId="0" borderId="0" xfId="0" applyNumberFormat="1" applyFont="1" applyFill="1" applyAlignment="1">
      <alignment vertical="top"/>
    </xf>
    <xf numFmtId="18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191" fontId="0" fillId="0" borderId="0" xfId="0" applyNumberFormat="1" applyFont="1" applyFill="1" applyAlignment="1">
      <alignment horizontal="left" vertical="top"/>
    </xf>
    <xf numFmtId="0" fontId="0" fillId="0" borderId="19" xfId="0" applyFont="1" applyFill="1" applyBorder="1" applyAlignment="1">
      <alignment/>
    </xf>
    <xf numFmtId="196" fontId="0" fillId="0" borderId="0" xfId="0" applyNumberFormat="1" applyFont="1" applyFill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left" vertical="center"/>
    </xf>
    <xf numFmtId="191" fontId="0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textRotation="255"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91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200" fontId="0" fillId="0" borderId="22" xfId="0" applyNumberFormat="1" applyFont="1" applyFill="1" applyBorder="1" applyAlignment="1">
      <alignment horizontal="right"/>
    </xf>
    <xf numFmtId="19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3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98" fontId="0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19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98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13" fillId="0" borderId="28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88" fontId="14" fillId="0" borderId="0" xfId="0" applyNumberFormat="1" applyFont="1" applyFill="1" applyBorder="1" applyAlignment="1">
      <alignment horizontal="right" vertical="center" wrapText="1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8" fontId="14" fillId="0" borderId="13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vertical="center"/>
    </xf>
    <xf numFmtId="187" fontId="9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shrinkToFit="1"/>
    </xf>
    <xf numFmtId="203" fontId="0" fillId="0" borderId="0" xfId="0" applyNumberFormat="1" applyFont="1" applyFill="1" applyAlignment="1">
      <alignment horizontal="right" vertical="center"/>
    </xf>
    <xf numFmtId="198" fontId="0" fillId="0" borderId="0" xfId="0" applyNumberForma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right" vertical="center"/>
    </xf>
    <xf numFmtId="187" fontId="0" fillId="0" borderId="28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91" fontId="0" fillId="0" borderId="37" xfId="0" applyNumberForma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right"/>
    </xf>
    <xf numFmtId="196" fontId="0" fillId="0" borderId="38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 vertical="center"/>
    </xf>
    <xf numFmtId="187" fontId="0" fillId="0" borderId="0" xfId="0" applyNumberFormat="1" applyFont="1" applyFill="1" applyAlignment="1">
      <alignment horizontal="left" vertical="center"/>
    </xf>
    <xf numFmtId="187" fontId="0" fillId="0" borderId="18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Alignment="1">
      <alignment horizontal="right" vertical="center"/>
    </xf>
    <xf numFmtId="0" fontId="0" fillId="0" borderId="20" xfId="0" applyFill="1" applyBorder="1" applyAlignment="1">
      <alignment horizontal="distributed" vertical="center" wrapText="1"/>
    </xf>
    <xf numFmtId="187" fontId="9" fillId="0" borderId="0" xfId="0" applyNumberFormat="1" applyFont="1" applyFill="1" applyAlignment="1">
      <alignment horizontal="left" vertical="center"/>
    </xf>
    <xf numFmtId="188" fontId="0" fillId="0" borderId="0" xfId="0" applyNumberFormat="1" applyFont="1" applyFill="1" applyAlignment="1">
      <alignment horizontal="left" vertical="center"/>
    </xf>
    <xf numFmtId="188" fontId="14" fillId="0" borderId="2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5" fontId="0" fillId="0" borderId="13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 textRotation="255"/>
    </xf>
    <xf numFmtId="0" fontId="0" fillId="0" borderId="4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9" xfId="0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6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distributed" textRotation="255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>
      <alignment vertical="center" textRotation="255"/>
    </xf>
    <xf numFmtId="183" fontId="0" fillId="0" borderId="0" xfId="0" applyNumberFormat="1" applyFont="1" applyFill="1" applyBorder="1" applyAlignment="1">
      <alignment horizontal="distributed" vertical="center" wrapText="1"/>
    </xf>
    <xf numFmtId="183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183" fontId="0" fillId="0" borderId="45" xfId="0" applyNumberFormat="1" applyFont="1" applyFill="1" applyBorder="1" applyAlignment="1" applyProtection="1">
      <alignment horizontal="center" vertical="center"/>
      <protection/>
    </xf>
    <xf numFmtId="183" fontId="0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193" fontId="0" fillId="0" borderId="46" xfId="0" applyNumberFormat="1" applyFont="1" applyFill="1" applyBorder="1" applyAlignment="1">
      <alignment horizontal="distributed" vertical="center" wrapText="1"/>
    </xf>
    <xf numFmtId="193" fontId="0" fillId="0" borderId="31" xfId="0" applyNumberFormat="1" applyFont="1" applyFill="1" applyBorder="1" applyAlignment="1">
      <alignment horizontal="distributed" vertical="center" wrapText="1"/>
    </xf>
    <xf numFmtId="193" fontId="0" fillId="0" borderId="16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46" xfId="0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38100</xdr:rowOff>
    </xdr:from>
    <xdr:to>
      <xdr:col>1</xdr:col>
      <xdr:colOff>114300</xdr:colOff>
      <xdr:row>63</xdr:row>
      <xdr:rowOff>152400</xdr:rowOff>
    </xdr:to>
    <xdr:sp>
      <xdr:nvSpPr>
        <xdr:cNvPr id="1" name="AutoShape 49"/>
        <xdr:cNvSpPr>
          <a:spLocks/>
        </xdr:cNvSpPr>
      </xdr:nvSpPr>
      <xdr:spPr>
        <a:xfrm>
          <a:off x="1152525" y="1303020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38100</xdr:rowOff>
    </xdr:from>
    <xdr:to>
      <xdr:col>1</xdr:col>
      <xdr:colOff>114300</xdr:colOff>
      <xdr:row>42</xdr:row>
      <xdr:rowOff>152400</xdr:rowOff>
    </xdr:to>
    <xdr:sp>
      <xdr:nvSpPr>
        <xdr:cNvPr id="2" name="AutoShape 50"/>
        <xdr:cNvSpPr>
          <a:spLocks/>
        </xdr:cNvSpPr>
      </xdr:nvSpPr>
      <xdr:spPr>
        <a:xfrm>
          <a:off x="1152525" y="862965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38100</xdr:rowOff>
    </xdr:from>
    <xdr:to>
      <xdr:col>1</xdr:col>
      <xdr:colOff>114300</xdr:colOff>
      <xdr:row>21</xdr:row>
      <xdr:rowOff>152400</xdr:rowOff>
    </xdr:to>
    <xdr:sp>
      <xdr:nvSpPr>
        <xdr:cNvPr id="3" name="AutoShape 53"/>
        <xdr:cNvSpPr>
          <a:spLocks/>
        </xdr:cNvSpPr>
      </xdr:nvSpPr>
      <xdr:spPr>
        <a:xfrm>
          <a:off x="1152525" y="4229100"/>
          <a:ext cx="857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152400</xdr:rowOff>
    </xdr:from>
    <xdr:to>
      <xdr:col>0</xdr:col>
      <xdr:colOff>371475</xdr:colOff>
      <xdr:row>37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5275" y="6819900"/>
          <a:ext cx="76200" cy="2114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39</xdr:row>
      <xdr:rowOff>114300</xdr:rowOff>
    </xdr:from>
    <xdr:to>
      <xdr:col>0</xdr:col>
      <xdr:colOff>419100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14325" y="9401175"/>
          <a:ext cx="10477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104775</xdr:rowOff>
    </xdr:from>
    <xdr:to>
      <xdr:col>2</xdr:col>
      <xdr:colOff>190500</xdr:colOff>
      <xdr:row>14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295400" y="2400300"/>
          <a:ext cx="9525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47625</xdr:rowOff>
    </xdr:from>
    <xdr:to>
      <xdr:col>2</xdr:col>
      <xdr:colOff>142875</xdr:colOff>
      <xdr:row>19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257300" y="37433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49</xdr:row>
      <xdr:rowOff>0</xdr:rowOff>
    </xdr:from>
    <xdr:to>
      <xdr:col>4</xdr:col>
      <xdr:colOff>142875</xdr:colOff>
      <xdr:row>49</xdr:row>
      <xdr:rowOff>0</xdr:rowOff>
    </xdr:to>
    <xdr:sp>
      <xdr:nvSpPr>
        <xdr:cNvPr id="3" name="AutoShape 8"/>
        <xdr:cNvSpPr>
          <a:spLocks/>
        </xdr:cNvSpPr>
      </xdr:nvSpPr>
      <xdr:spPr>
        <a:xfrm>
          <a:off x="2362200" y="989647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50</xdr:row>
      <xdr:rowOff>0</xdr:rowOff>
    </xdr:from>
    <xdr:to>
      <xdr:col>4</xdr:col>
      <xdr:colOff>142875</xdr:colOff>
      <xdr:row>50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2352675" y="1009650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56</xdr:row>
      <xdr:rowOff>104775</xdr:rowOff>
    </xdr:from>
    <xdr:to>
      <xdr:col>1</xdr:col>
      <xdr:colOff>0</xdr:colOff>
      <xdr:row>73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390525" y="11401425"/>
          <a:ext cx="171450" cy="3400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9</xdr:row>
      <xdr:rowOff>104775</xdr:rowOff>
    </xdr:from>
    <xdr:to>
      <xdr:col>0</xdr:col>
      <xdr:colOff>514350</xdr:colOff>
      <xdr:row>55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323850" y="2000250"/>
          <a:ext cx="190500" cy="909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85725</xdr:rowOff>
    </xdr:from>
    <xdr:to>
      <xdr:col>2</xdr:col>
      <xdr:colOff>161925</xdr:colOff>
      <xdr:row>27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1209675" y="518160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2</xdr:col>
      <xdr:colOff>152400</xdr:colOff>
      <xdr:row>28</xdr:row>
      <xdr:rowOff>200025</xdr:rowOff>
    </xdr:to>
    <xdr:sp>
      <xdr:nvSpPr>
        <xdr:cNvPr id="8" name="AutoShape 13"/>
        <xdr:cNvSpPr>
          <a:spLocks/>
        </xdr:cNvSpPr>
      </xdr:nvSpPr>
      <xdr:spPr>
        <a:xfrm>
          <a:off x="1200150" y="5562600"/>
          <a:ext cx="1524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28575</xdr:rowOff>
    </xdr:from>
    <xdr:to>
      <xdr:col>2</xdr:col>
      <xdr:colOff>200025</xdr:colOff>
      <xdr:row>17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1304925" y="31242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55</xdr:row>
      <xdr:rowOff>0</xdr:rowOff>
    </xdr:from>
    <xdr:to>
      <xdr:col>1</xdr:col>
      <xdr:colOff>638175</xdr:colOff>
      <xdr:row>55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12001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76200</xdr:rowOff>
    </xdr:from>
    <xdr:to>
      <xdr:col>2</xdr:col>
      <xdr:colOff>238125</xdr:colOff>
      <xdr:row>51</xdr:row>
      <xdr:rowOff>161925</xdr:rowOff>
    </xdr:to>
    <xdr:sp>
      <xdr:nvSpPr>
        <xdr:cNvPr id="11" name="AutoShape 23"/>
        <xdr:cNvSpPr>
          <a:spLocks/>
        </xdr:cNvSpPr>
      </xdr:nvSpPr>
      <xdr:spPr>
        <a:xfrm>
          <a:off x="1238250" y="9572625"/>
          <a:ext cx="2000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47625</xdr:rowOff>
    </xdr:from>
    <xdr:to>
      <xdr:col>2</xdr:col>
      <xdr:colOff>190500</xdr:colOff>
      <xdr:row>64</xdr:row>
      <xdr:rowOff>114300</xdr:rowOff>
    </xdr:to>
    <xdr:sp>
      <xdr:nvSpPr>
        <xdr:cNvPr id="12" name="AutoShape 25"/>
        <xdr:cNvSpPr>
          <a:spLocks/>
        </xdr:cNvSpPr>
      </xdr:nvSpPr>
      <xdr:spPr>
        <a:xfrm>
          <a:off x="1304925" y="12144375"/>
          <a:ext cx="8572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66675</xdr:rowOff>
    </xdr:from>
    <xdr:to>
      <xdr:col>2</xdr:col>
      <xdr:colOff>152400</xdr:colOff>
      <xdr:row>35</xdr:row>
      <xdr:rowOff>200025</xdr:rowOff>
    </xdr:to>
    <xdr:sp>
      <xdr:nvSpPr>
        <xdr:cNvPr id="13" name="AutoShape 28"/>
        <xdr:cNvSpPr>
          <a:spLocks/>
        </xdr:cNvSpPr>
      </xdr:nvSpPr>
      <xdr:spPr>
        <a:xfrm>
          <a:off x="1200150" y="6962775"/>
          <a:ext cx="1524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104775</xdr:rowOff>
    </xdr:from>
    <xdr:to>
      <xdr:col>2</xdr:col>
      <xdr:colOff>190500</xdr:colOff>
      <xdr:row>39</xdr:row>
      <xdr:rowOff>161925</xdr:rowOff>
    </xdr:to>
    <xdr:sp>
      <xdr:nvSpPr>
        <xdr:cNvPr id="14" name="AutoShape 29"/>
        <xdr:cNvSpPr>
          <a:spLocks/>
        </xdr:cNvSpPr>
      </xdr:nvSpPr>
      <xdr:spPr>
        <a:xfrm>
          <a:off x="1285875" y="7400925"/>
          <a:ext cx="1047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66675</xdr:rowOff>
    </xdr:from>
    <xdr:to>
      <xdr:col>2</xdr:col>
      <xdr:colOff>152400</xdr:colOff>
      <xdr:row>42</xdr:row>
      <xdr:rowOff>200025</xdr:rowOff>
    </xdr:to>
    <xdr:sp>
      <xdr:nvSpPr>
        <xdr:cNvPr id="15" name="AutoShape 30"/>
        <xdr:cNvSpPr>
          <a:spLocks/>
        </xdr:cNvSpPr>
      </xdr:nvSpPr>
      <xdr:spPr>
        <a:xfrm>
          <a:off x="1200150" y="8362950"/>
          <a:ext cx="1524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66675</xdr:rowOff>
    </xdr:from>
    <xdr:to>
      <xdr:col>2</xdr:col>
      <xdr:colOff>152400</xdr:colOff>
      <xdr:row>44</xdr:row>
      <xdr:rowOff>200025</xdr:rowOff>
    </xdr:to>
    <xdr:sp>
      <xdr:nvSpPr>
        <xdr:cNvPr id="16" name="AutoShape 31"/>
        <xdr:cNvSpPr>
          <a:spLocks/>
        </xdr:cNvSpPr>
      </xdr:nvSpPr>
      <xdr:spPr>
        <a:xfrm>
          <a:off x="1200150" y="8763000"/>
          <a:ext cx="1524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104775</xdr:rowOff>
    </xdr:from>
    <xdr:to>
      <xdr:col>2</xdr:col>
      <xdr:colOff>190500</xdr:colOff>
      <xdr:row>59</xdr:row>
      <xdr:rowOff>123825</xdr:rowOff>
    </xdr:to>
    <xdr:sp>
      <xdr:nvSpPr>
        <xdr:cNvPr id="17" name="AutoShape 32"/>
        <xdr:cNvSpPr>
          <a:spLocks/>
        </xdr:cNvSpPr>
      </xdr:nvSpPr>
      <xdr:spPr>
        <a:xfrm>
          <a:off x="1295400" y="11601450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45">
      <selection activeCell="F66" sqref="F66"/>
    </sheetView>
  </sheetViews>
  <sheetFormatPr defaultColWidth="10.59765625" defaultRowHeight="15"/>
  <cols>
    <col min="1" max="1" width="12.59765625" style="6" customWidth="1"/>
    <col min="2" max="2" width="9.09765625" style="6" customWidth="1"/>
    <col min="3" max="3" width="13.19921875" style="6" customWidth="1"/>
    <col min="4" max="4" width="9.69921875" style="6" customWidth="1"/>
    <col min="5" max="5" width="11.19921875" style="6" customWidth="1"/>
    <col min="6" max="6" width="9.09765625" style="6" customWidth="1"/>
    <col min="7" max="7" width="10.3984375" style="6" customWidth="1"/>
    <col min="8" max="12" width="9.09765625" style="6" customWidth="1"/>
    <col min="13" max="13" width="10.19921875" style="6" customWidth="1"/>
    <col min="14" max="16" width="9.09765625" style="6" customWidth="1"/>
    <col min="17" max="17" width="13" style="6" customWidth="1"/>
    <col min="18" max="18" width="13.59765625" style="6" customWidth="1"/>
    <col min="19" max="24" width="9.09765625" style="6" customWidth="1"/>
    <col min="25" max="25" width="12.5" style="6" customWidth="1"/>
    <col min="26" max="16384" width="10.59765625" style="6" customWidth="1"/>
  </cols>
  <sheetData>
    <row r="1" spans="1:26" s="2" customFormat="1" ht="17.25" customHeight="1">
      <c r="A1" s="18" t="s">
        <v>354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" t="s">
        <v>355</v>
      </c>
      <c r="Z1" s="30"/>
    </row>
    <row r="2" spans="1:26" s="2" customFormat="1" ht="17.2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"/>
      <c r="Z2" s="30"/>
    </row>
    <row r="3" spans="1:26" s="4" customFormat="1" ht="21" customHeight="1">
      <c r="A3" s="362" t="s">
        <v>418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1"/>
    </row>
    <row r="4" spans="1:26" s="4" customFormat="1" ht="21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31"/>
      <c r="Z4" s="31"/>
    </row>
    <row r="5" spans="1:26" s="4" customFormat="1" ht="17.25" customHeight="1">
      <c r="A5" s="323" t="s">
        <v>395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1"/>
      <c r="Z5" s="31"/>
    </row>
    <row r="6" spans="1:26" s="4" customFormat="1" ht="17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31"/>
      <c r="Z6" s="31"/>
    </row>
    <row r="7" spans="1:26" s="5" customFormat="1" ht="17.25" customHeight="1" thickBot="1">
      <c r="A7" s="119" t="s">
        <v>282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31"/>
      <c r="P7" s="31"/>
      <c r="Q7" s="31"/>
      <c r="R7" s="31"/>
      <c r="S7" s="31"/>
      <c r="T7" s="31"/>
      <c r="U7" s="31"/>
      <c r="V7" s="31"/>
      <c r="W7" s="31"/>
      <c r="X7" s="32" t="s">
        <v>117</v>
      </c>
      <c r="Y7" s="31"/>
      <c r="Z7" s="31"/>
    </row>
    <row r="8" spans="1:26" s="5" customFormat="1" ht="17.25" customHeight="1">
      <c r="A8" s="338"/>
      <c r="B8" s="339"/>
      <c r="C8" s="327" t="s">
        <v>93</v>
      </c>
      <c r="D8" s="328"/>
      <c r="E8" s="324" t="s">
        <v>94</v>
      </c>
      <c r="F8" s="325"/>
      <c r="G8" s="325"/>
      <c r="H8" s="325"/>
      <c r="I8" s="325"/>
      <c r="J8" s="325"/>
      <c r="K8" s="325"/>
      <c r="L8" s="326"/>
      <c r="M8" s="324" t="s">
        <v>113</v>
      </c>
      <c r="N8" s="325"/>
      <c r="O8" s="325"/>
      <c r="P8" s="325"/>
      <c r="Q8" s="325"/>
      <c r="R8" s="325"/>
      <c r="S8" s="325"/>
      <c r="T8" s="325"/>
      <c r="U8" s="326"/>
      <c r="V8" s="324" t="s">
        <v>114</v>
      </c>
      <c r="W8" s="325"/>
      <c r="X8" s="325"/>
      <c r="Y8" s="31"/>
      <c r="Z8" s="31"/>
    </row>
    <row r="9" spans="1:26" s="5" customFormat="1" ht="17.25" customHeight="1">
      <c r="A9" s="311" t="s">
        <v>398</v>
      </c>
      <c r="B9" s="312"/>
      <c r="C9" s="329"/>
      <c r="D9" s="330"/>
      <c r="E9" s="345" t="s">
        <v>95</v>
      </c>
      <c r="F9" s="300"/>
      <c r="G9" s="300"/>
      <c r="H9" s="300"/>
      <c r="I9" s="300"/>
      <c r="J9" s="300"/>
      <c r="K9" s="300"/>
      <c r="L9" s="301"/>
      <c r="M9" s="333" t="s">
        <v>337</v>
      </c>
      <c r="N9" s="334"/>
      <c r="O9" s="346" t="s">
        <v>408</v>
      </c>
      <c r="P9" s="300"/>
      <c r="Q9" s="300"/>
      <c r="R9" s="300"/>
      <c r="S9" s="301"/>
      <c r="T9" s="341" t="s">
        <v>116</v>
      </c>
      <c r="U9" s="305"/>
      <c r="V9" s="321" t="s">
        <v>410</v>
      </c>
      <c r="W9" s="322"/>
      <c r="X9" s="322"/>
      <c r="Y9" s="31"/>
      <c r="Z9" s="31"/>
    </row>
    <row r="10" spans="1:26" s="5" customFormat="1" ht="17.25" customHeight="1">
      <c r="A10" s="311" t="s">
        <v>399</v>
      </c>
      <c r="B10" s="312"/>
      <c r="C10" s="329"/>
      <c r="D10" s="330"/>
      <c r="E10" s="342" t="s">
        <v>405</v>
      </c>
      <c r="F10" s="343"/>
      <c r="G10" s="344" t="s">
        <v>407</v>
      </c>
      <c r="H10" s="336"/>
      <c r="I10" s="337"/>
      <c r="J10" s="335" t="s">
        <v>112</v>
      </c>
      <c r="K10" s="336"/>
      <c r="L10" s="337"/>
      <c r="M10" s="329"/>
      <c r="N10" s="330"/>
      <c r="O10" s="335" t="s">
        <v>115</v>
      </c>
      <c r="P10" s="336"/>
      <c r="Q10" s="337"/>
      <c r="R10" s="321" t="s">
        <v>409</v>
      </c>
      <c r="S10" s="340"/>
      <c r="T10" s="335" t="s">
        <v>98</v>
      </c>
      <c r="U10" s="337"/>
      <c r="V10" s="321" t="s">
        <v>411</v>
      </c>
      <c r="W10" s="322"/>
      <c r="X10" s="322"/>
      <c r="Y10" s="31"/>
      <c r="Z10" s="31"/>
    </row>
    <row r="11" spans="1:26" ht="17.25" customHeight="1">
      <c r="A11" s="313" t="s">
        <v>397</v>
      </c>
      <c r="B11" s="314"/>
      <c r="C11" s="331"/>
      <c r="D11" s="332"/>
      <c r="E11" s="351" t="s">
        <v>406</v>
      </c>
      <c r="F11" s="314"/>
      <c r="G11" s="41" t="s">
        <v>97</v>
      </c>
      <c r="H11" s="348" t="s">
        <v>98</v>
      </c>
      <c r="I11" s="349"/>
      <c r="J11" s="43" t="s">
        <v>99</v>
      </c>
      <c r="K11" s="331" t="s">
        <v>100</v>
      </c>
      <c r="L11" s="332"/>
      <c r="M11" s="331"/>
      <c r="N11" s="332"/>
      <c r="O11" s="44" t="s">
        <v>260</v>
      </c>
      <c r="P11" s="43" t="s">
        <v>99</v>
      </c>
      <c r="Q11" s="39" t="s">
        <v>98</v>
      </c>
      <c r="R11" s="331" t="s">
        <v>100</v>
      </c>
      <c r="S11" s="332"/>
      <c r="T11" s="41" t="s">
        <v>101</v>
      </c>
      <c r="U11" s="41" t="s">
        <v>102</v>
      </c>
      <c r="V11" s="45" t="s">
        <v>103</v>
      </c>
      <c r="W11" s="350" t="s">
        <v>98</v>
      </c>
      <c r="X11" s="350"/>
      <c r="Y11" s="31"/>
      <c r="Z11" s="31"/>
    </row>
    <row r="12" spans="1:26" ht="17.25" customHeight="1">
      <c r="A12" s="315"/>
      <c r="B12" s="316"/>
      <c r="C12" s="308"/>
      <c r="D12" s="309"/>
      <c r="E12" s="307"/>
      <c r="F12" s="307"/>
      <c r="G12" s="46"/>
      <c r="H12" s="307"/>
      <c r="I12" s="307"/>
      <c r="J12" s="47"/>
      <c r="K12" s="365"/>
      <c r="L12" s="365"/>
      <c r="M12" s="364"/>
      <c r="N12" s="364"/>
      <c r="O12" s="47"/>
      <c r="P12" s="47"/>
      <c r="Q12" s="48"/>
      <c r="R12" s="292"/>
      <c r="S12" s="292"/>
      <c r="T12" s="46"/>
      <c r="U12" s="46"/>
      <c r="V12" s="47"/>
      <c r="W12" s="307"/>
      <c r="X12" s="307"/>
      <c r="Y12" s="31"/>
      <c r="Z12" s="31"/>
    </row>
    <row r="13" spans="1:26" ht="17.25" customHeight="1">
      <c r="A13" s="355" t="s">
        <v>403</v>
      </c>
      <c r="B13" s="356"/>
      <c r="C13" s="293">
        <v>1551490</v>
      </c>
      <c r="D13" s="294"/>
      <c r="E13" s="294">
        <f>SUM(H13,K13)</f>
        <v>1069111</v>
      </c>
      <c r="F13" s="294"/>
      <c r="G13" s="50">
        <v>476</v>
      </c>
      <c r="H13" s="294">
        <v>279014</v>
      </c>
      <c r="I13" s="294"/>
      <c r="J13" s="50">
        <v>536</v>
      </c>
      <c r="K13" s="294">
        <v>790097</v>
      </c>
      <c r="L13" s="294"/>
      <c r="M13" s="294">
        <v>390637</v>
      </c>
      <c r="N13" s="294"/>
      <c r="O13" s="51">
        <v>18</v>
      </c>
      <c r="P13" s="50">
        <v>11</v>
      </c>
      <c r="Q13" s="50">
        <v>220755</v>
      </c>
      <c r="R13" s="294">
        <v>167922</v>
      </c>
      <c r="S13" s="294"/>
      <c r="T13" s="50">
        <v>1960</v>
      </c>
      <c r="U13" s="50" t="s">
        <v>338</v>
      </c>
      <c r="V13" s="50">
        <v>1</v>
      </c>
      <c r="W13" s="294">
        <v>91742</v>
      </c>
      <c r="X13" s="294"/>
      <c r="Y13" s="31"/>
      <c r="Z13" s="31"/>
    </row>
    <row r="14" spans="1:25" s="17" customFormat="1" ht="17.25" customHeight="1">
      <c r="A14" s="317" t="s">
        <v>404</v>
      </c>
      <c r="B14" s="318"/>
      <c r="C14" s="310">
        <v>1445395</v>
      </c>
      <c r="D14" s="306"/>
      <c r="E14" s="306">
        <f>SUM(H14,K14)</f>
        <v>1018086</v>
      </c>
      <c r="F14" s="306"/>
      <c r="G14" s="70">
        <v>509</v>
      </c>
      <c r="H14" s="306">
        <v>284300</v>
      </c>
      <c r="I14" s="306"/>
      <c r="J14" s="70">
        <v>665</v>
      </c>
      <c r="K14" s="306">
        <v>733786</v>
      </c>
      <c r="L14" s="306"/>
      <c r="M14" s="306">
        <v>355989</v>
      </c>
      <c r="N14" s="306"/>
      <c r="O14" s="221">
        <v>3.1</v>
      </c>
      <c r="P14" s="70">
        <v>8</v>
      </c>
      <c r="Q14" s="70">
        <v>147662</v>
      </c>
      <c r="R14" s="306">
        <v>208327</v>
      </c>
      <c r="S14" s="306"/>
      <c r="T14" s="70" t="s">
        <v>396</v>
      </c>
      <c r="U14" s="70" t="s">
        <v>396</v>
      </c>
      <c r="V14" s="70">
        <v>9</v>
      </c>
      <c r="W14" s="306">
        <v>71320</v>
      </c>
      <c r="X14" s="306"/>
      <c r="Y14" s="71"/>
    </row>
    <row r="15" spans="1:26" ht="17.25" customHeight="1">
      <c r="A15" s="319"/>
      <c r="B15" s="320"/>
      <c r="C15" s="293"/>
      <c r="D15" s="294"/>
      <c r="E15" s="294"/>
      <c r="F15" s="294"/>
      <c r="G15" s="50"/>
      <c r="H15" s="294"/>
      <c r="I15" s="294"/>
      <c r="J15" s="50"/>
      <c r="K15" s="294"/>
      <c r="L15" s="294"/>
      <c r="M15" s="294"/>
      <c r="N15" s="294"/>
      <c r="O15" s="51"/>
      <c r="P15" s="50"/>
      <c r="Q15" s="50"/>
      <c r="R15" s="294"/>
      <c r="S15" s="294"/>
      <c r="T15" s="50"/>
      <c r="U15" s="50"/>
      <c r="V15" s="50"/>
      <c r="W15" s="297"/>
      <c r="X15" s="297"/>
      <c r="Y15" s="31"/>
      <c r="Z15" s="31"/>
    </row>
    <row r="16" spans="1:26" ht="17.25" customHeight="1">
      <c r="A16" s="300" t="s">
        <v>77</v>
      </c>
      <c r="B16" s="301"/>
      <c r="C16" s="293">
        <f>SUM(E16,M16)</f>
        <v>120056</v>
      </c>
      <c r="D16" s="294"/>
      <c r="E16" s="294">
        <f aca="true" t="shared" si="0" ref="E16:E22">SUM(H16,K16)</f>
        <v>106902</v>
      </c>
      <c r="F16" s="294"/>
      <c r="G16" s="50">
        <v>22</v>
      </c>
      <c r="H16" s="294">
        <v>13326</v>
      </c>
      <c r="I16" s="294"/>
      <c r="J16" s="50">
        <v>91</v>
      </c>
      <c r="K16" s="294">
        <v>93576</v>
      </c>
      <c r="L16" s="294"/>
      <c r="M16" s="294">
        <f>SUM(Q16,R16,T16:U16,W16,)</f>
        <v>13154</v>
      </c>
      <c r="N16" s="294"/>
      <c r="O16" s="222">
        <v>0.1</v>
      </c>
      <c r="P16" s="50">
        <v>1</v>
      </c>
      <c r="Q16" s="50">
        <v>5227</v>
      </c>
      <c r="R16" s="294">
        <v>7927</v>
      </c>
      <c r="S16" s="294"/>
      <c r="T16" s="50" t="s">
        <v>338</v>
      </c>
      <c r="U16" s="50" t="s">
        <v>338</v>
      </c>
      <c r="V16" s="50" t="s">
        <v>338</v>
      </c>
      <c r="W16" s="297" t="s">
        <v>338</v>
      </c>
      <c r="X16" s="297"/>
      <c r="Y16" s="31"/>
      <c r="Z16" s="31"/>
    </row>
    <row r="17" spans="1:26" ht="17.25" customHeight="1">
      <c r="A17" s="300" t="s">
        <v>78</v>
      </c>
      <c r="B17" s="301"/>
      <c r="C17" s="293">
        <v>68578</v>
      </c>
      <c r="D17" s="294"/>
      <c r="E17" s="294">
        <f t="shared" si="0"/>
        <v>28717</v>
      </c>
      <c r="F17" s="294"/>
      <c r="G17" s="50">
        <v>10</v>
      </c>
      <c r="H17" s="294">
        <v>6714</v>
      </c>
      <c r="I17" s="294"/>
      <c r="J17" s="50">
        <v>11</v>
      </c>
      <c r="K17" s="294">
        <v>22003</v>
      </c>
      <c r="L17" s="294"/>
      <c r="M17" s="294" t="s">
        <v>338</v>
      </c>
      <c r="N17" s="294"/>
      <c r="O17" s="51" t="s">
        <v>338</v>
      </c>
      <c r="P17" s="50" t="s">
        <v>338</v>
      </c>
      <c r="Q17" s="50" t="s">
        <v>338</v>
      </c>
      <c r="R17" s="294" t="s">
        <v>338</v>
      </c>
      <c r="S17" s="294"/>
      <c r="T17" s="50" t="s">
        <v>338</v>
      </c>
      <c r="U17" s="50" t="s">
        <v>338</v>
      </c>
      <c r="V17" s="50">
        <v>5</v>
      </c>
      <c r="W17" s="294">
        <v>39861</v>
      </c>
      <c r="X17" s="294"/>
      <c r="Y17" s="31"/>
      <c r="Z17" s="31"/>
    </row>
    <row r="18" spans="1:26" ht="17.25" customHeight="1">
      <c r="A18" s="300" t="s">
        <v>79</v>
      </c>
      <c r="B18" s="301"/>
      <c r="C18" s="293">
        <v>23082</v>
      </c>
      <c r="D18" s="294"/>
      <c r="E18" s="294">
        <f t="shared" si="0"/>
        <v>15483</v>
      </c>
      <c r="F18" s="294"/>
      <c r="G18" s="50">
        <v>1</v>
      </c>
      <c r="H18" s="294">
        <v>398</v>
      </c>
      <c r="I18" s="294"/>
      <c r="J18" s="50">
        <v>14</v>
      </c>
      <c r="K18" s="294">
        <v>15085</v>
      </c>
      <c r="L18" s="294"/>
      <c r="M18" s="294">
        <v>5504</v>
      </c>
      <c r="N18" s="294"/>
      <c r="O18" s="51" t="s">
        <v>338</v>
      </c>
      <c r="P18" s="50" t="s">
        <v>338</v>
      </c>
      <c r="Q18" s="50" t="s">
        <v>338</v>
      </c>
      <c r="R18" s="294">
        <v>5504</v>
      </c>
      <c r="S18" s="294"/>
      <c r="T18" s="50" t="s">
        <v>338</v>
      </c>
      <c r="U18" s="50" t="s">
        <v>338</v>
      </c>
      <c r="V18" s="50">
        <v>1</v>
      </c>
      <c r="W18" s="294">
        <v>2095</v>
      </c>
      <c r="X18" s="294"/>
      <c r="Y18" s="31"/>
      <c r="Z18" s="31"/>
    </row>
    <row r="19" spans="1:26" ht="17.25" customHeight="1">
      <c r="A19" s="300" t="s">
        <v>80</v>
      </c>
      <c r="B19" s="301"/>
      <c r="C19" s="293">
        <v>267384</v>
      </c>
      <c r="D19" s="294"/>
      <c r="E19" s="294">
        <f t="shared" si="0"/>
        <v>163787</v>
      </c>
      <c r="F19" s="294"/>
      <c r="G19" s="50">
        <v>101</v>
      </c>
      <c r="H19" s="294">
        <v>51363</v>
      </c>
      <c r="I19" s="294"/>
      <c r="J19" s="50">
        <v>115</v>
      </c>
      <c r="K19" s="294">
        <v>112424</v>
      </c>
      <c r="L19" s="294"/>
      <c r="M19" s="294">
        <v>97396</v>
      </c>
      <c r="N19" s="294"/>
      <c r="O19" s="51">
        <v>1.1</v>
      </c>
      <c r="P19" s="50">
        <v>3</v>
      </c>
      <c r="Q19" s="50">
        <v>29889</v>
      </c>
      <c r="R19" s="294">
        <v>67507</v>
      </c>
      <c r="S19" s="294"/>
      <c r="T19" s="50" t="s">
        <v>338</v>
      </c>
      <c r="U19" s="50" t="s">
        <v>338</v>
      </c>
      <c r="V19" s="50">
        <v>1</v>
      </c>
      <c r="W19" s="294">
        <v>6201</v>
      </c>
      <c r="X19" s="294"/>
      <c r="Y19" s="31"/>
      <c r="Z19" s="31"/>
    </row>
    <row r="20" spans="1:26" ht="17.25" customHeight="1">
      <c r="A20" s="300" t="s">
        <v>81</v>
      </c>
      <c r="B20" s="301"/>
      <c r="C20" s="293">
        <v>203566</v>
      </c>
      <c r="D20" s="294"/>
      <c r="E20" s="294">
        <f t="shared" si="0"/>
        <v>172283</v>
      </c>
      <c r="F20" s="294"/>
      <c r="G20" s="50">
        <v>75</v>
      </c>
      <c r="H20" s="294">
        <v>51839</v>
      </c>
      <c r="I20" s="294"/>
      <c r="J20" s="50">
        <v>85</v>
      </c>
      <c r="K20" s="294">
        <v>120444</v>
      </c>
      <c r="L20" s="294"/>
      <c r="M20" s="294">
        <f>SUM(Q20,R20,T20:U20,W20,)</f>
        <v>31283</v>
      </c>
      <c r="N20" s="294"/>
      <c r="O20" s="51" t="s">
        <v>338</v>
      </c>
      <c r="P20" s="50" t="s">
        <v>338</v>
      </c>
      <c r="Q20" s="50" t="s">
        <v>338</v>
      </c>
      <c r="R20" s="294">
        <v>31283</v>
      </c>
      <c r="S20" s="294"/>
      <c r="T20" s="50" t="s">
        <v>338</v>
      </c>
      <c r="U20" s="50" t="s">
        <v>338</v>
      </c>
      <c r="V20" s="50" t="s">
        <v>338</v>
      </c>
      <c r="W20" s="294" t="s">
        <v>338</v>
      </c>
      <c r="X20" s="294"/>
      <c r="Y20" s="31"/>
      <c r="Z20" s="31"/>
    </row>
    <row r="21" spans="1:26" ht="17.25" customHeight="1">
      <c r="A21" s="300" t="s">
        <v>82</v>
      </c>
      <c r="B21" s="301"/>
      <c r="C21" s="293">
        <v>33066</v>
      </c>
      <c r="D21" s="294"/>
      <c r="E21" s="294">
        <f t="shared" si="0"/>
        <v>21493</v>
      </c>
      <c r="F21" s="294"/>
      <c r="G21" s="50">
        <v>2</v>
      </c>
      <c r="H21" s="294">
        <v>5111</v>
      </c>
      <c r="I21" s="294"/>
      <c r="J21" s="50">
        <v>7</v>
      </c>
      <c r="K21" s="294">
        <v>16382</v>
      </c>
      <c r="L21" s="294"/>
      <c r="M21" s="294">
        <v>7295</v>
      </c>
      <c r="N21" s="294"/>
      <c r="O21" s="51" t="s">
        <v>338</v>
      </c>
      <c r="P21" s="50" t="s">
        <v>338</v>
      </c>
      <c r="Q21" s="50" t="s">
        <v>338</v>
      </c>
      <c r="R21" s="294">
        <v>7295</v>
      </c>
      <c r="S21" s="294"/>
      <c r="T21" s="50" t="s">
        <v>338</v>
      </c>
      <c r="U21" s="50" t="s">
        <v>338</v>
      </c>
      <c r="V21" s="50">
        <v>1</v>
      </c>
      <c r="W21" s="294">
        <v>4278</v>
      </c>
      <c r="X21" s="294"/>
      <c r="Y21" s="31"/>
      <c r="Z21" s="31"/>
    </row>
    <row r="22" spans="1:26" ht="17.25" customHeight="1">
      <c r="A22" s="300" t="s">
        <v>83</v>
      </c>
      <c r="B22" s="301"/>
      <c r="C22" s="293">
        <v>27041</v>
      </c>
      <c r="D22" s="294"/>
      <c r="E22" s="294">
        <f t="shared" si="0"/>
        <v>8156</v>
      </c>
      <c r="F22" s="294"/>
      <c r="G22" s="50" t="s">
        <v>338</v>
      </c>
      <c r="H22" s="294" t="s">
        <v>338</v>
      </c>
      <c r="I22" s="294"/>
      <c r="J22" s="50">
        <v>4</v>
      </c>
      <c r="K22" s="294">
        <v>8156</v>
      </c>
      <c r="L22" s="294"/>
      <c r="M22" s="294" t="s">
        <v>338</v>
      </c>
      <c r="N22" s="294"/>
      <c r="O22" s="51" t="s">
        <v>338</v>
      </c>
      <c r="P22" s="50" t="s">
        <v>338</v>
      </c>
      <c r="Q22" s="50" t="s">
        <v>338</v>
      </c>
      <c r="R22" s="294" t="s">
        <v>338</v>
      </c>
      <c r="S22" s="294"/>
      <c r="T22" s="50" t="s">
        <v>338</v>
      </c>
      <c r="U22" s="50" t="s">
        <v>338</v>
      </c>
      <c r="V22" s="50">
        <v>1</v>
      </c>
      <c r="W22" s="294">
        <v>18885</v>
      </c>
      <c r="X22" s="294"/>
      <c r="Y22" s="31"/>
      <c r="Z22" s="31"/>
    </row>
    <row r="23" spans="1:26" ht="17.25" customHeight="1">
      <c r="A23" s="300" t="s">
        <v>84</v>
      </c>
      <c r="B23" s="301"/>
      <c r="C23" s="293" t="s">
        <v>338</v>
      </c>
      <c r="D23" s="294"/>
      <c r="E23" s="294" t="s">
        <v>338</v>
      </c>
      <c r="F23" s="294"/>
      <c r="G23" s="50" t="s">
        <v>338</v>
      </c>
      <c r="H23" s="294" t="s">
        <v>338</v>
      </c>
      <c r="I23" s="294"/>
      <c r="J23" s="50" t="s">
        <v>338</v>
      </c>
      <c r="K23" s="294" t="s">
        <v>338</v>
      </c>
      <c r="L23" s="294"/>
      <c r="M23" s="294" t="s">
        <v>338</v>
      </c>
      <c r="N23" s="294"/>
      <c r="O23" s="51" t="s">
        <v>338</v>
      </c>
      <c r="P23" s="50" t="s">
        <v>338</v>
      </c>
      <c r="Q23" s="50" t="s">
        <v>338</v>
      </c>
      <c r="R23" s="294" t="s">
        <v>338</v>
      </c>
      <c r="S23" s="294"/>
      <c r="T23" s="50" t="s">
        <v>338</v>
      </c>
      <c r="U23" s="50" t="s">
        <v>338</v>
      </c>
      <c r="V23" s="50" t="s">
        <v>338</v>
      </c>
      <c r="W23" s="297" t="s">
        <v>338</v>
      </c>
      <c r="X23" s="297"/>
      <c r="Y23" s="31"/>
      <c r="Z23" s="31"/>
    </row>
    <row r="24" spans="1:26" ht="17.25" customHeight="1">
      <c r="A24" s="300"/>
      <c r="B24" s="301"/>
      <c r="C24" s="293"/>
      <c r="D24" s="294"/>
      <c r="E24" s="294"/>
      <c r="F24" s="294"/>
      <c r="G24" s="50"/>
      <c r="H24" s="294"/>
      <c r="I24" s="294"/>
      <c r="J24" s="50"/>
      <c r="K24" s="294"/>
      <c r="L24" s="294"/>
      <c r="M24" s="294"/>
      <c r="N24" s="294"/>
      <c r="O24" s="51"/>
      <c r="P24" s="50"/>
      <c r="Q24" s="50"/>
      <c r="R24" s="294"/>
      <c r="S24" s="294"/>
      <c r="T24" s="50"/>
      <c r="U24" s="50"/>
      <c r="V24" s="50"/>
      <c r="W24" s="297"/>
      <c r="X24" s="297"/>
      <c r="Y24" s="31"/>
      <c r="Z24" s="31"/>
    </row>
    <row r="25" spans="1:26" ht="17.25" customHeight="1">
      <c r="A25" s="300" t="s">
        <v>85</v>
      </c>
      <c r="B25" s="301"/>
      <c r="C25" s="293">
        <f>SUM(E25,M25)</f>
        <v>7547</v>
      </c>
      <c r="D25" s="294"/>
      <c r="E25" s="294">
        <f>SUM(H25,K25)</f>
        <v>4525</v>
      </c>
      <c r="F25" s="294"/>
      <c r="G25" s="50" t="s">
        <v>338</v>
      </c>
      <c r="H25" s="298" t="s">
        <v>338</v>
      </c>
      <c r="I25" s="294"/>
      <c r="J25" s="50">
        <v>2</v>
      </c>
      <c r="K25" s="294">
        <v>4525</v>
      </c>
      <c r="L25" s="294"/>
      <c r="M25" s="294">
        <f>SUM(Q25,R25,T25:U25,W25,)</f>
        <v>3022</v>
      </c>
      <c r="N25" s="294"/>
      <c r="O25" s="51" t="s">
        <v>338</v>
      </c>
      <c r="P25" s="50" t="s">
        <v>338</v>
      </c>
      <c r="Q25" s="50" t="s">
        <v>338</v>
      </c>
      <c r="R25" s="294">
        <v>3022</v>
      </c>
      <c r="S25" s="294"/>
      <c r="T25" s="50" t="s">
        <v>338</v>
      </c>
      <c r="U25" s="50" t="s">
        <v>338</v>
      </c>
      <c r="V25" s="50" t="s">
        <v>338</v>
      </c>
      <c r="W25" s="297" t="s">
        <v>338</v>
      </c>
      <c r="X25" s="297"/>
      <c r="Y25" s="31"/>
      <c r="Z25" s="31"/>
    </row>
    <row r="26" spans="1:26" ht="17.25" customHeight="1">
      <c r="A26" s="304" t="s">
        <v>86</v>
      </c>
      <c r="B26" s="305"/>
      <c r="C26" s="293" t="s">
        <v>338</v>
      </c>
      <c r="D26" s="294"/>
      <c r="E26" s="294" t="s">
        <v>338</v>
      </c>
      <c r="F26" s="294"/>
      <c r="G26" s="50" t="s">
        <v>338</v>
      </c>
      <c r="H26" s="294" t="s">
        <v>338</v>
      </c>
      <c r="I26" s="294"/>
      <c r="J26" s="50" t="s">
        <v>338</v>
      </c>
      <c r="K26" s="294" t="s">
        <v>338</v>
      </c>
      <c r="L26" s="294"/>
      <c r="M26" s="294" t="s">
        <v>338</v>
      </c>
      <c r="N26" s="294"/>
      <c r="O26" s="51" t="s">
        <v>338</v>
      </c>
      <c r="P26" s="50" t="s">
        <v>338</v>
      </c>
      <c r="Q26" s="50" t="s">
        <v>338</v>
      </c>
      <c r="R26" s="294" t="s">
        <v>338</v>
      </c>
      <c r="S26" s="294"/>
      <c r="T26" s="50" t="s">
        <v>338</v>
      </c>
      <c r="U26" s="50" t="s">
        <v>338</v>
      </c>
      <c r="V26" s="50" t="s">
        <v>338</v>
      </c>
      <c r="W26" s="297" t="s">
        <v>338</v>
      </c>
      <c r="X26" s="297"/>
      <c r="Y26" s="31"/>
      <c r="Z26" s="31"/>
    </row>
    <row r="27" spans="1:26" ht="17.25" customHeight="1">
      <c r="A27" s="304" t="s">
        <v>87</v>
      </c>
      <c r="B27" s="305"/>
      <c r="C27" s="293">
        <f aca="true" t="shared" si="1" ref="C27:C32">SUM(E27,M27)</f>
        <v>114776</v>
      </c>
      <c r="D27" s="294"/>
      <c r="E27" s="294">
        <f aca="true" t="shared" si="2" ref="E27:E32">SUM(H27,K27)</f>
        <v>15086</v>
      </c>
      <c r="F27" s="294"/>
      <c r="G27" s="50">
        <v>6</v>
      </c>
      <c r="H27" s="294">
        <v>6356</v>
      </c>
      <c r="I27" s="294"/>
      <c r="J27" s="50">
        <v>8</v>
      </c>
      <c r="K27" s="294">
        <v>8730</v>
      </c>
      <c r="L27" s="294"/>
      <c r="M27" s="294">
        <f aca="true" t="shared" si="3" ref="M27:M32">SUM(Q27,R27,T27:U27,W27,)</f>
        <v>99690</v>
      </c>
      <c r="N27" s="294"/>
      <c r="O27" s="51">
        <v>1</v>
      </c>
      <c r="P27" s="50">
        <v>1</v>
      </c>
      <c r="Q27" s="50">
        <v>68390</v>
      </c>
      <c r="R27" s="294">
        <v>31300</v>
      </c>
      <c r="S27" s="294"/>
      <c r="T27" s="50" t="s">
        <v>338</v>
      </c>
      <c r="U27" s="50" t="s">
        <v>338</v>
      </c>
      <c r="V27" s="50" t="s">
        <v>338</v>
      </c>
      <c r="W27" s="297" t="s">
        <v>338</v>
      </c>
      <c r="X27" s="297"/>
      <c r="Y27" s="31"/>
      <c r="Z27" s="31"/>
    </row>
    <row r="28" spans="1:26" ht="17.25" customHeight="1">
      <c r="A28" s="304" t="s">
        <v>88</v>
      </c>
      <c r="B28" s="305"/>
      <c r="C28" s="293">
        <f t="shared" si="1"/>
        <v>49744</v>
      </c>
      <c r="D28" s="294"/>
      <c r="E28" s="294">
        <f t="shared" si="2"/>
        <v>42768</v>
      </c>
      <c r="F28" s="294"/>
      <c r="G28" s="50">
        <v>17</v>
      </c>
      <c r="H28" s="294">
        <v>6310</v>
      </c>
      <c r="I28" s="294"/>
      <c r="J28" s="50">
        <v>42</v>
      </c>
      <c r="K28" s="294">
        <v>36458</v>
      </c>
      <c r="L28" s="294"/>
      <c r="M28" s="294">
        <f t="shared" si="3"/>
        <v>6976</v>
      </c>
      <c r="N28" s="294"/>
      <c r="O28" s="53" t="s">
        <v>338</v>
      </c>
      <c r="P28" s="50" t="s">
        <v>338</v>
      </c>
      <c r="Q28" s="50" t="s">
        <v>338</v>
      </c>
      <c r="R28" s="294">
        <v>6976</v>
      </c>
      <c r="S28" s="294"/>
      <c r="T28" s="50" t="s">
        <v>338</v>
      </c>
      <c r="U28" s="50" t="s">
        <v>338</v>
      </c>
      <c r="V28" s="50" t="s">
        <v>338</v>
      </c>
      <c r="W28" s="297" t="s">
        <v>338</v>
      </c>
      <c r="X28" s="297"/>
      <c r="Y28" s="31"/>
      <c r="Z28" s="31"/>
    </row>
    <row r="29" spans="1:26" ht="17.25" customHeight="1">
      <c r="A29" s="304" t="s">
        <v>89</v>
      </c>
      <c r="B29" s="305"/>
      <c r="C29" s="293">
        <f t="shared" si="1"/>
        <v>43002</v>
      </c>
      <c r="D29" s="294"/>
      <c r="E29" s="294">
        <f t="shared" si="2"/>
        <v>41154</v>
      </c>
      <c r="F29" s="294"/>
      <c r="G29" s="50">
        <v>7</v>
      </c>
      <c r="H29" s="294">
        <v>4952</v>
      </c>
      <c r="I29" s="294"/>
      <c r="J29" s="50">
        <v>19</v>
      </c>
      <c r="K29" s="294">
        <v>36202</v>
      </c>
      <c r="L29" s="294"/>
      <c r="M29" s="294">
        <f t="shared" si="3"/>
        <v>1848</v>
      </c>
      <c r="N29" s="294"/>
      <c r="O29" s="51" t="s">
        <v>338</v>
      </c>
      <c r="P29" s="50" t="s">
        <v>338</v>
      </c>
      <c r="Q29" s="50" t="s">
        <v>338</v>
      </c>
      <c r="R29" s="294">
        <v>1848</v>
      </c>
      <c r="S29" s="294"/>
      <c r="T29" s="50" t="s">
        <v>338</v>
      </c>
      <c r="U29" s="50" t="s">
        <v>338</v>
      </c>
      <c r="V29" s="50" t="s">
        <v>338</v>
      </c>
      <c r="W29" s="297" t="s">
        <v>338</v>
      </c>
      <c r="X29" s="297"/>
      <c r="Y29" s="31"/>
      <c r="Z29" s="31"/>
    </row>
    <row r="30" spans="1:26" ht="17.25" customHeight="1">
      <c r="A30" s="304" t="s">
        <v>90</v>
      </c>
      <c r="B30" s="305"/>
      <c r="C30" s="293">
        <f t="shared" si="1"/>
        <v>40701</v>
      </c>
      <c r="D30" s="294"/>
      <c r="E30" s="294">
        <f t="shared" si="2"/>
        <v>34057</v>
      </c>
      <c r="F30" s="294"/>
      <c r="G30" s="50">
        <v>20</v>
      </c>
      <c r="H30" s="294">
        <v>10458</v>
      </c>
      <c r="I30" s="294"/>
      <c r="J30" s="50">
        <v>20</v>
      </c>
      <c r="K30" s="294">
        <v>23599</v>
      </c>
      <c r="L30" s="294"/>
      <c r="M30" s="294">
        <f t="shared" si="3"/>
        <v>6644</v>
      </c>
      <c r="N30" s="294"/>
      <c r="O30" s="51" t="s">
        <v>338</v>
      </c>
      <c r="P30" s="50" t="s">
        <v>338</v>
      </c>
      <c r="Q30" s="50" t="s">
        <v>338</v>
      </c>
      <c r="R30" s="294">
        <v>6644</v>
      </c>
      <c r="S30" s="294"/>
      <c r="T30" s="50" t="s">
        <v>338</v>
      </c>
      <c r="U30" s="50" t="s">
        <v>338</v>
      </c>
      <c r="V30" s="50" t="s">
        <v>338</v>
      </c>
      <c r="W30" s="297" t="s">
        <v>338</v>
      </c>
      <c r="X30" s="297"/>
      <c r="Y30" s="31"/>
      <c r="Z30" s="31"/>
    </row>
    <row r="31" spans="1:26" ht="17.25" customHeight="1">
      <c r="A31" s="300" t="s">
        <v>91</v>
      </c>
      <c r="B31" s="301"/>
      <c r="C31" s="293">
        <f t="shared" si="1"/>
        <v>408195</v>
      </c>
      <c r="D31" s="294"/>
      <c r="E31" s="294">
        <f t="shared" si="2"/>
        <v>348478</v>
      </c>
      <c r="F31" s="294"/>
      <c r="G31" s="50">
        <v>243</v>
      </c>
      <c r="H31" s="294">
        <v>124382</v>
      </c>
      <c r="I31" s="294"/>
      <c r="J31" s="50">
        <v>231</v>
      </c>
      <c r="K31" s="294">
        <v>224096</v>
      </c>
      <c r="L31" s="294"/>
      <c r="M31" s="294">
        <f t="shared" si="3"/>
        <v>59717</v>
      </c>
      <c r="N31" s="294"/>
      <c r="O31" s="51">
        <v>0.3</v>
      </c>
      <c r="P31" s="50">
        <v>1</v>
      </c>
      <c r="Q31" s="50">
        <v>21422</v>
      </c>
      <c r="R31" s="294">
        <v>38295</v>
      </c>
      <c r="S31" s="294"/>
      <c r="T31" s="50" t="s">
        <v>338</v>
      </c>
      <c r="U31" s="50" t="s">
        <v>338</v>
      </c>
      <c r="V31" s="50" t="s">
        <v>338</v>
      </c>
      <c r="W31" s="297" t="s">
        <v>338</v>
      </c>
      <c r="X31" s="297"/>
      <c r="Y31" s="31"/>
      <c r="Z31" s="31"/>
    </row>
    <row r="32" spans="1:26" ht="17.25" customHeight="1">
      <c r="A32" s="300" t="s">
        <v>92</v>
      </c>
      <c r="B32" s="301"/>
      <c r="C32" s="293">
        <f t="shared" si="1"/>
        <v>38657</v>
      </c>
      <c r="D32" s="294"/>
      <c r="E32" s="294">
        <f t="shared" si="2"/>
        <v>15197</v>
      </c>
      <c r="F32" s="294"/>
      <c r="G32" s="50">
        <v>5</v>
      </c>
      <c r="H32" s="294">
        <v>3091</v>
      </c>
      <c r="I32" s="294"/>
      <c r="J32" s="50">
        <v>16</v>
      </c>
      <c r="K32" s="294">
        <v>12106</v>
      </c>
      <c r="L32" s="294"/>
      <c r="M32" s="294">
        <f t="shared" si="3"/>
        <v>23460</v>
      </c>
      <c r="N32" s="294"/>
      <c r="O32" s="51">
        <v>0.6</v>
      </c>
      <c r="P32" s="50">
        <v>2</v>
      </c>
      <c r="Q32" s="50">
        <v>22734</v>
      </c>
      <c r="R32" s="294">
        <v>726</v>
      </c>
      <c r="S32" s="294"/>
      <c r="T32" s="50" t="s">
        <v>338</v>
      </c>
      <c r="U32" s="50" t="s">
        <v>338</v>
      </c>
      <c r="V32" s="50" t="s">
        <v>338</v>
      </c>
      <c r="W32" s="297" t="s">
        <v>338</v>
      </c>
      <c r="X32" s="297"/>
      <c r="Y32" s="31"/>
      <c r="Z32" s="31"/>
    </row>
    <row r="33" spans="1:26" s="7" customFormat="1" ht="17.25" customHeight="1">
      <c r="A33" s="302"/>
      <c r="B33" s="303"/>
      <c r="C33" s="295"/>
      <c r="D33" s="296"/>
      <c r="E33" s="363"/>
      <c r="F33" s="363"/>
      <c r="G33" s="55"/>
      <c r="H33" s="55"/>
      <c r="I33" s="55"/>
      <c r="J33" s="55"/>
      <c r="K33" s="55"/>
      <c r="L33" s="55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31"/>
      <c r="Z33" s="31"/>
    </row>
    <row r="34" spans="1:26" s="7" customFormat="1" ht="17.25" customHeight="1">
      <c r="A34" s="220" t="s">
        <v>400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57"/>
      <c r="M34" s="57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7" customFormat="1" ht="17.25" customHeight="1">
      <c r="A35" s="31" t="s">
        <v>119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7" customFormat="1" ht="17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7" customFormat="1" ht="17.25" customHeight="1">
      <c r="A37" s="299" t="s">
        <v>401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31"/>
    </row>
    <row r="38" spans="1:26" s="7" customFormat="1" ht="17.25" customHeight="1" thickBo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 t="s">
        <v>120</v>
      </c>
      <c r="Z38" s="31"/>
    </row>
    <row r="39" spans="1:26" s="7" customFormat="1" ht="17.25" customHeight="1">
      <c r="A39" s="305" t="s">
        <v>104</v>
      </c>
      <c r="B39" s="358" t="s">
        <v>415</v>
      </c>
      <c r="C39" s="359"/>
      <c r="D39" s="360"/>
      <c r="E39" s="352" t="s">
        <v>414</v>
      </c>
      <c r="F39" s="353"/>
      <c r="G39" s="354"/>
      <c r="H39" s="357" t="s">
        <v>108</v>
      </c>
      <c r="I39" s="353"/>
      <c r="J39" s="354"/>
      <c r="K39" s="357" t="s">
        <v>109</v>
      </c>
      <c r="L39" s="353"/>
      <c r="M39" s="354"/>
      <c r="N39" s="357" t="s">
        <v>110</v>
      </c>
      <c r="O39" s="353"/>
      <c r="P39" s="354"/>
      <c r="Q39" s="352" t="s">
        <v>412</v>
      </c>
      <c r="R39" s="353"/>
      <c r="S39" s="354"/>
      <c r="T39" s="357" t="s">
        <v>111</v>
      </c>
      <c r="U39" s="353"/>
      <c r="V39" s="354"/>
      <c r="W39" s="361" t="s">
        <v>413</v>
      </c>
      <c r="X39" s="353"/>
      <c r="Y39" s="353"/>
      <c r="Z39" s="31"/>
    </row>
    <row r="40" spans="1:26" s="8" customFormat="1" ht="17.25" customHeight="1">
      <c r="A40" s="347"/>
      <c r="B40" s="62" t="s">
        <v>105</v>
      </c>
      <c r="C40" s="62" t="s">
        <v>106</v>
      </c>
      <c r="D40" s="62" t="s">
        <v>107</v>
      </c>
      <c r="E40" s="62" t="s">
        <v>105</v>
      </c>
      <c r="F40" s="62" t="s">
        <v>106</v>
      </c>
      <c r="G40" s="62" t="s">
        <v>107</v>
      </c>
      <c r="H40" s="62" t="s">
        <v>105</v>
      </c>
      <c r="I40" s="62" t="s">
        <v>106</v>
      </c>
      <c r="J40" s="62" t="s">
        <v>107</v>
      </c>
      <c r="K40" s="62" t="s">
        <v>105</v>
      </c>
      <c r="L40" s="62" t="s">
        <v>106</v>
      </c>
      <c r="M40" s="62" t="s">
        <v>107</v>
      </c>
      <c r="N40" s="62" t="s">
        <v>105</v>
      </c>
      <c r="O40" s="62" t="s">
        <v>106</v>
      </c>
      <c r="P40" s="62" t="s">
        <v>107</v>
      </c>
      <c r="Q40" s="62" t="s">
        <v>105</v>
      </c>
      <c r="R40" s="62" t="s">
        <v>106</v>
      </c>
      <c r="S40" s="62" t="s">
        <v>107</v>
      </c>
      <c r="T40" s="62" t="s">
        <v>105</v>
      </c>
      <c r="U40" s="62" t="s">
        <v>106</v>
      </c>
      <c r="V40" s="62" t="s">
        <v>107</v>
      </c>
      <c r="W40" s="62" t="s">
        <v>105</v>
      </c>
      <c r="X40" s="62" t="s">
        <v>106</v>
      </c>
      <c r="Y40" s="223" t="s">
        <v>417</v>
      </c>
      <c r="Z40" s="35"/>
    </row>
    <row r="41" spans="1:26" s="7" customFormat="1" ht="17.25" customHeight="1">
      <c r="A41" s="6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5" s="17" customFormat="1" ht="17.25" customHeight="1">
      <c r="A42" s="69" t="s">
        <v>402</v>
      </c>
      <c r="B42" s="68">
        <f>SUM(B44:B51,B53:B60)</f>
        <v>2772</v>
      </c>
      <c r="C42" s="68">
        <f>SUM(C44:C51,C53:C60)</f>
        <v>209579</v>
      </c>
      <c r="D42" s="68">
        <f>SUM(D44:D51,D53:D60)</f>
        <v>17739</v>
      </c>
      <c r="E42" s="68">
        <f aca="true" t="shared" si="4" ref="E42:S42">SUM(E44:E51,E53:E60)</f>
        <v>3340</v>
      </c>
      <c r="F42" s="68">
        <f t="shared" si="4"/>
        <v>68881</v>
      </c>
      <c r="G42" s="68">
        <f t="shared" si="4"/>
        <v>43571</v>
      </c>
      <c r="H42" s="68">
        <f t="shared" si="4"/>
        <v>667</v>
      </c>
      <c r="I42" s="68">
        <f t="shared" si="4"/>
        <v>76511</v>
      </c>
      <c r="J42" s="68">
        <f t="shared" si="4"/>
        <v>96850</v>
      </c>
      <c r="K42" s="68">
        <f t="shared" si="4"/>
        <v>165</v>
      </c>
      <c r="L42" s="68">
        <f t="shared" si="4"/>
        <v>42622</v>
      </c>
      <c r="M42" s="68">
        <f t="shared" si="4"/>
        <v>6907</v>
      </c>
      <c r="N42" s="68">
        <f t="shared" si="4"/>
        <v>2827</v>
      </c>
      <c r="O42" s="68">
        <f t="shared" si="4"/>
        <v>124674</v>
      </c>
      <c r="P42" s="68">
        <f t="shared" si="4"/>
        <v>60612</v>
      </c>
      <c r="Q42" s="68">
        <f t="shared" si="4"/>
        <v>120</v>
      </c>
      <c r="R42" s="68">
        <f t="shared" si="4"/>
        <v>29404</v>
      </c>
      <c r="S42" s="68">
        <f t="shared" si="4"/>
        <v>4148</v>
      </c>
      <c r="T42" s="68" t="s">
        <v>338</v>
      </c>
      <c r="U42" s="68" t="s">
        <v>338</v>
      </c>
      <c r="V42" s="68" t="s">
        <v>338</v>
      </c>
      <c r="W42" s="68">
        <f>SUM(W44:W51,W53:W60)</f>
        <v>1687</v>
      </c>
      <c r="X42" s="68">
        <f>SUM(X44:X51,X53:X60)</f>
        <v>100580</v>
      </c>
      <c r="Y42" s="68">
        <f>SUM(Y44:Y51,Y53:Y60)</f>
        <v>1070</v>
      </c>
    </row>
    <row r="43" spans="1:26" s="5" customFormat="1" ht="17.25" customHeight="1">
      <c r="A43" s="52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31"/>
    </row>
    <row r="44" spans="1:26" s="5" customFormat="1" ht="17.25" customHeight="1">
      <c r="A44" s="37" t="s">
        <v>77</v>
      </c>
      <c r="B44" s="64">
        <v>164</v>
      </c>
      <c r="C44" s="64">
        <v>6935</v>
      </c>
      <c r="D44" s="64">
        <v>587</v>
      </c>
      <c r="E44" s="64" t="s">
        <v>338</v>
      </c>
      <c r="F44" s="64" t="s">
        <v>338</v>
      </c>
      <c r="G44" s="64" t="s">
        <v>338</v>
      </c>
      <c r="H44" s="64" t="s">
        <v>338</v>
      </c>
      <c r="I44" s="64" t="s">
        <v>338</v>
      </c>
      <c r="J44" s="64" t="s">
        <v>338</v>
      </c>
      <c r="K44" s="64">
        <v>99</v>
      </c>
      <c r="L44" s="64">
        <v>12218</v>
      </c>
      <c r="M44" s="64">
        <v>1980</v>
      </c>
      <c r="N44" s="64">
        <v>495</v>
      </c>
      <c r="O44" s="64">
        <v>20816</v>
      </c>
      <c r="P44" s="64">
        <v>10120</v>
      </c>
      <c r="Q44" s="64">
        <v>110</v>
      </c>
      <c r="R44" s="64">
        <v>13525</v>
      </c>
      <c r="S44" s="64">
        <v>1908</v>
      </c>
      <c r="T44" s="64" t="s">
        <v>338</v>
      </c>
      <c r="U44" s="64" t="s">
        <v>338</v>
      </c>
      <c r="V44" s="64" t="s">
        <v>338</v>
      </c>
      <c r="W44" s="64">
        <v>800</v>
      </c>
      <c r="X44" s="64">
        <v>17860</v>
      </c>
      <c r="Y44" s="64">
        <v>190</v>
      </c>
      <c r="Z44" s="31"/>
    </row>
    <row r="45" spans="1:26" s="5" customFormat="1" ht="17.25" customHeight="1">
      <c r="A45" s="37" t="s">
        <v>78</v>
      </c>
      <c r="B45" s="64">
        <v>4</v>
      </c>
      <c r="C45" s="64">
        <v>389</v>
      </c>
      <c r="D45" s="64">
        <v>33</v>
      </c>
      <c r="E45" s="64">
        <v>39</v>
      </c>
      <c r="F45" s="64">
        <v>1974</v>
      </c>
      <c r="G45" s="64">
        <v>1249</v>
      </c>
      <c r="H45" s="64" t="s">
        <v>338</v>
      </c>
      <c r="I45" s="64" t="s">
        <v>338</v>
      </c>
      <c r="J45" s="64" t="s">
        <v>338</v>
      </c>
      <c r="K45" s="64" t="s">
        <v>338</v>
      </c>
      <c r="L45" s="64" t="s">
        <v>338</v>
      </c>
      <c r="M45" s="64" t="s">
        <v>338</v>
      </c>
      <c r="N45" s="64" t="s">
        <v>338</v>
      </c>
      <c r="O45" s="64" t="s">
        <v>338</v>
      </c>
      <c r="P45" s="64" t="s">
        <v>338</v>
      </c>
      <c r="Q45" s="64" t="s">
        <v>338</v>
      </c>
      <c r="R45" s="64" t="s">
        <v>338</v>
      </c>
      <c r="S45" s="64" t="s">
        <v>338</v>
      </c>
      <c r="T45" s="64" t="s">
        <v>338</v>
      </c>
      <c r="U45" s="64" t="s">
        <v>338</v>
      </c>
      <c r="V45" s="64" t="s">
        <v>338</v>
      </c>
      <c r="W45" s="64" t="s">
        <v>338</v>
      </c>
      <c r="X45" s="64" t="s">
        <v>338</v>
      </c>
      <c r="Y45" s="64" t="s">
        <v>338</v>
      </c>
      <c r="Z45" s="31"/>
    </row>
    <row r="46" spans="1:26" s="5" customFormat="1" ht="17.25" customHeight="1">
      <c r="A46" s="37" t="s">
        <v>79</v>
      </c>
      <c r="B46" s="64">
        <v>15</v>
      </c>
      <c r="C46" s="64">
        <v>118</v>
      </c>
      <c r="D46" s="64">
        <v>10</v>
      </c>
      <c r="E46" s="64" t="s">
        <v>338</v>
      </c>
      <c r="F46" s="64" t="s">
        <v>338</v>
      </c>
      <c r="G46" s="64" t="s">
        <v>338</v>
      </c>
      <c r="H46" s="64" t="s">
        <v>338</v>
      </c>
      <c r="I46" s="64" t="s">
        <v>338</v>
      </c>
      <c r="J46" s="64" t="s">
        <v>338</v>
      </c>
      <c r="K46" s="64" t="s">
        <v>338</v>
      </c>
      <c r="L46" s="64" t="s">
        <v>338</v>
      </c>
      <c r="M46" s="64" t="s">
        <v>338</v>
      </c>
      <c r="N46" s="64">
        <v>115</v>
      </c>
      <c r="O46" s="64">
        <v>4957</v>
      </c>
      <c r="P46" s="64">
        <v>2410</v>
      </c>
      <c r="Q46" s="64" t="s">
        <v>338</v>
      </c>
      <c r="R46" s="64" t="s">
        <v>338</v>
      </c>
      <c r="S46" s="64" t="s">
        <v>338</v>
      </c>
      <c r="T46" s="64" t="s">
        <v>338</v>
      </c>
      <c r="U46" s="64" t="s">
        <v>338</v>
      </c>
      <c r="V46" s="64" t="s">
        <v>338</v>
      </c>
      <c r="W46" s="64">
        <v>41</v>
      </c>
      <c r="X46" s="64">
        <v>2068</v>
      </c>
      <c r="Y46" s="64">
        <v>22</v>
      </c>
      <c r="Z46" s="31"/>
    </row>
    <row r="47" spans="1:26" s="5" customFormat="1" ht="17.25" customHeight="1">
      <c r="A47" s="37" t="s">
        <v>80</v>
      </c>
      <c r="B47" s="64" t="s">
        <v>338</v>
      </c>
      <c r="C47" s="64" t="s">
        <v>338</v>
      </c>
      <c r="D47" s="64" t="s">
        <v>338</v>
      </c>
      <c r="E47" s="64">
        <v>407</v>
      </c>
      <c r="F47" s="64">
        <v>12426</v>
      </c>
      <c r="G47" s="64">
        <v>7860</v>
      </c>
      <c r="H47" s="64" t="s">
        <v>338</v>
      </c>
      <c r="I47" s="64" t="s">
        <v>338</v>
      </c>
      <c r="J47" s="64" t="s">
        <v>338</v>
      </c>
      <c r="K47" s="64" t="s">
        <v>338</v>
      </c>
      <c r="L47" s="64" t="s">
        <v>338</v>
      </c>
      <c r="M47" s="64" t="s">
        <v>338</v>
      </c>
      <c r="N47" s="64">
        <v>1102</v>
      </c>
      <c r="O47" s="64">
        <v>58295</v>
      </c>
      <c r="P47" s="64">
        <v>28340</v>
      </c>
      <c r="Q47" s="64" t="s">
        <v>338</v>
      </c>
      <c r="R47" s="64" t="s">
        <v>338</v>
      </c>
      <c r="S47" s="64" t="s">
        <v>338</v>
      </c>
      <c r="T47" s="64" t="s">
        <v>338</v>
      </c>
      <c r="U47" s="64" t="s">
        <v>338</v>
      </c>
      <c r="V47" s="64" t="s">
        <v>338</v>
      </c>
      <c r="W47" s="64">
        <v>170</v>
      </c>
      <c r="X47" s="64">
        <v>15604</v>
      </c>
      <c r="Y47" s="64">
        <v>166</v>
      </c>
      <c r="Z47" s="31"/>
    </row>
    <row r="48" spans="1:26" s="5" customFormat="1" ht="17.25" customHeight="1">
      <c r="A48" s="37" t="s">
        <v>81</v>
      </c>
      <c r="B48" s="64">
        <v>10</v>
      </c>
      <c r="C48" s="64">
        <v>141</v>
      </c>
      <c r="D48" s="64">
        <v>12</v>
      </c>
      <c r="E48" s="64">
        <v>1350</v>
      </c>
      <c r="F48" s="64">
        <v>30525</v>
      </c>
      <c r="G48" s="64">
        <v>19308</v>
      </c>
      <c r="H48" s="64">
        <v>632</v>
      </c>
      <c r="I48" s="64">
        <v>75421</v>
      </c>
      <c r="J48" s="64">
        <v>95470</v>
      </c>
      <c r="K48" s="64" t="s">
        <v>338</v>
      </c>
      <c r="L48" s="64" t="s">
        <v>338</v>
      </c>
      <c r="M48" s="64" t="s">
        <v>338</v>
      </c>
      <c r="N48" s="64">
        <v>306</v>
      </c>
      <c r="O48" s="64">
        <v>892</v>
      </c>
      <c r="P48" s="64">
        <v>434</v>
      </c>
      <c r="Q48" s="64" t="s">
        <v>338</v>
      </c>
      <c r="R48" s="64" t="s">
        <v>338</v>
      </c>
      <c r="S48" s="64" t="s">
        <v>338</v>
      </c>
      <c r="T48" s="64" t="s">
        <v>338</v>
      </c>
      <c r="U48" s="64" t="s">
        <v>338</v>
      </c>
      <c r="V48" s="64" t="s">
        <v>338</v>
      </c>
      <c r="W48" s="64">
        <v>80</v>
      </c>
      <c r="X48" s="64">
        <v>15792</v>
      </c>
      <c r="Y48" s="64">
        <v>168</v>
      </c>
      <c r="Z48" s="31"/>
    </row>
    <row r="49" spans="1:26" s="5" customFormat="1" ht="17.25" customHeight="1">
      <c r="A49" s="37" t="s">
        <v>82</v>
      </c>
      <c r="B49" s="64">
        <v>20</v>
      </c>
      <c r="C49" s="64">
        <v>35</v>
      </c>
      <c r="D49" s="64">
        <v>3</v>
      </c>
      <c r="E49" s="64" t="s">
        <v>338</v>
      </c>
      <c r="F49" s="64" t="s">
        <v>338</v>
      </c>
      <c r="G49" s="64" t="s">
        <v>338</v>
      </c>
      <c r="H49" s="64" t="s">
        <v>338</v>
      </c>
      <c r="I49" s="64" t="s">
        <v>338</v>
      </c>
      <c r="J49" s="64" t="s">
        <v>338</v>
      </c>
      <c r="K49" s="64" t="s">
        <v>338</v>
      </c>
      <c r="L49" s="64" t="s">
        <v>338</v>
      </c>
      <c r="M49" s="64" t="s">
        <v>338</v>
      </c>
      <c r="N49" s="64">
        <v>122</v>
      </c>
      <c r="O49" s="64">
        <v>5019</v>
      </c>
      <c r="P49" s="64">
        <v>2440</v>
      </c>
      <c r="Q49" s="64" t="s">
        <v>338</v>
      </c>
      <c r="R49" s="64" t="s">
        <v>338</v>
      </c>
      <c r="S49" s="64" t="s">
        <v>338</v>
      </c>
      <c r="T49" s="64" t="s">
        <v>338</v>
      </c>
      <c r="U49" s="64" t="s">
        <v>338</v>
      </c>
      <c r="V49" s="64" t="s">
        <v>338</v>
      </c>
      <c r="W49" s="64" t="s">
        <v>338</v>
      </c>
      <c r="X49" s="64" t="s">
        <v>338</v>
      </c>
      <c r="Y49" s="64" t="s">
        <v>338</v>
      </c>
      <c r="Z49" s="31"/>
    </row>
    <row r="50" spans="1:26" s="5" customFormat="1" ht="17.25" customHeight="1">
      <c r="A50" s="37" t="s">
        <v>83</v>
      </c>
      <c r="B50" s="64">
        <v>354</v>
      </c>
      <c r="C50" s="64">
        <v>16741</v>
      </c>
      <c r="D50" s="64">
        <v>1417</v>
      </c>
      <c r="E50" s="64">
        <v>5</v>
      </c>
      <c r="F50" s="64">
        <v>42</v>
      </c>
      <c r="G50" s="64">
        <v>27</v>
      </c>
      <c r="H50" s="64" t="s">
        <v>338</v>
      </c>
      <c r="I50" s="64" t="s">
        <v>338</v>
      </c>
      <c r="J50" s="64" t="s">
        <v>338</v>
      </c>
      <c r="K50" s="64" t="s">
        <v>338</v>
      </c>
      <c r="L50" s="64" t="s">
        <v>338</v>
      </c>
      <c r="M50" s="64" t="s">
        <v>338</v>
      </c>
      <c r="N50" s="64">
        <v>5</v>
      </c>
      <c r="O50" s="64">
        <v>30</v>
      </c>
      <c r="P50" s="64">
        <v>15</v>
      </c>
      <c r="Q50" s="64" t="s">
        <v>338</v>
      </c>
      <c r="R50" s="64" t="s">
        <v>338</v>
      </c>
      <c r="S50" s="64" t="s">
        <v>338</v>
      </c>
      <c r="T50" s="64" t="s">
        <v>338</v>
      </c>
      <c r="U50" s="64" t="s">
        <v>338</v>
      </c>
      <c r="V50" s="64" t="s">
        <v>338</v>
      </c>
      <c r="W50" s="64">
        <v>5</v>
      </c>
      <c r="X50" s="64">
        <v>94</v>
      </c>
      <c r="Y50" s="64">
        <v>1</v>
      </c>
      <c r="Z50" s="31"/>
    </row>
    <row r="51" spans="1:26" s="5" customFormat="1" ht="17.25" customHeight="1">
      <c r="A51" s="37" t="s">
        <v>84</v>
      </c>
      <c r="B51" s="64">
        <v>16</v>
      </c>
      <c r="C51" s="64">
        <v>200</v>
      </c>
      <c r="D51" s="64">
        <v>17</v>
      </c>
      <c r="E51" s="64" t="s">
        <v>338</v>
      </c>
      <c r="F51" s="64" t="s">
        <v>338</v>
      </c>
      <c r="G51" s="64" t="s">
        <v>338</v>
      </c>
      <c r="H51" s="64" t="s">
        <v>338</v>
      </c>
      <c r="I51" s="64" t="s">
        <v>338</v>
      </c>
      <c r="J51" s="64" t="s">
        <v>338</v>
      </c>
      <c r="K51" s="64" t="s">
        <v>338</v>
      </c>
      <c r="L51" s="64" t="s">
        <v>338</v>
      </c>
      <c r="M51" s="64" t="s">
        <v>338</v>
      </c>
      <c r="N51" s="64" t="s">
        <v>338</v>
      </c>
      <c r="O51" s="64" t="s">
        <v>338</v>
      </c>
      <c r="P51" s="64" t="s">
        <v>338</v>
      </c>
      <c r="Q51" s="64" t="s">
        <v>338</v>
      </c>
      <c r="R51" s="64" t="s">
        <v>338</v>
      </c>
      <c r="S51" s="64" t="s">
        <v>338</v>
      </c>
      <c r="T51" s="64" t="s">
        <v>338</v>
      </c>
      <c r="U51" s="64" t="s">
        <v>338</v>
      </c>
      <c r="V51" s="64" t="s">
        <v>338</v>
      </c>
      <c r="W51" s="64" t="s">
        <v>338</v>
      </c>
      <c r="X51" s="64" t="s">
        <v>338</v>
      </c>
      <c r="Y51" s="64" t="s">
        <v>338</v>
      </c>
      <c r="Z51" s="31"/>
    </row>
    <row r="52" spans="1:26" s="5" customFormat="1" ht="17.25" customHeight="1">
      <c r="A52" s="37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31"/>
    </row>
    <row r="53" spans="1:26" s="5" customFormat="1" ht="17.25" customHeight="1">
      <c r="A53" s="37" t="s">
        <v>85</v>
      </c>
      <c r="B53" s="64" t="s">
        <v>338</v>
      </c>
      <c r="C53" s="64" t="s">
        <v>338</v>
      </c>
      <c r="D53" s="64" t="s">
        <v>338</v>
      </c>
      <c r="E53" s="64" t="s">
        <v>338</v>
      </c>
      <c r="F53" s="64" t="s">
        <v>338</v>
      </c>
      <c r="G53" s="64" t="s">
        <v>338</v>
      </c>
      <c r="H53" s="64" t="s">
        <v>338</v>
      </c>
      <c r="I53" s="64" t="s">
        <v>338</v>
      </c>
      <c r="J53" s="64" t="s">
        <v>338</v>
      </c>
      <c r="K53" s="64" t="s">
        <v>338</v>
      </c>
      <c r="L53" s="64" t="s">
        <v>338</v>
      </c>
      <c r="M53" s="64" t="s">
        <v>338</v>
      </c>
      <c r="N53" s="64" t="s">
        <v>338</v>
      </c>
      <c r="O53" s="64" t="s">
        <v>338</v>
      </c>
      <c r="P53" s="64" t="s">
        <v>338</v>
      </c>
      <c r="Q53" s="64" t="s">
        <v>338</v>
      </c>
      <c r="R53" s="64" t="s">
        <v>338</v>
      </c>
      <c r="S53" s="64" t="s">
        <v>338</v>
      </c>
      <c r="T53" s="64" t="s">
        <v>338</v>
      </c>
      <c r="U53" s="64" t="s">
        <v>338</v>
      </c>
      <c r="V53" s="64" t="s">
        <v>338</v>
      </c>
      <c r="W53" s="64" t="s">
        <v>338</v>
      </c>
      <c r="X53" s="64" t="s">
        <v>338</v>
      </c>
      <c r="Y53" s="64" t="s">
        <v>338</v>
      </c>
      <c r="Z53" s="31"/>
    </row>
    <row r="54" spans="1:26" s="5" customFormat="1" ht="17.25" customHeight="1">
      <c r="A54" s="38" t="s">
        <v>86</v>
      </c>
      <c r="B54" s="64">
        <v>272</v>
      </c>
      <c r="C54" s="64">
        <v>4785</v>
      </c>
      <c r="D54" s="64">
        <v>405</v>
      </c>
      <c r="E54" s="64" t="s">
        <v>338</v>
      </c>
      <c r="F54" s="64" t="s">
        <v>338</v>
      </c>
      <c r="G54" s="64" t="s">
        <v>338</v>
      </c>
      <c r="H54" s="64" t="s">
        <v>338</v>
      </c>
      <c r="I54" s="64" t="s">
        <v>338</v>
      </c>
      <c r="J54" s="64" t="s">
        <v>338</v>
      </c>
      <c r="K54" s="64" t="s">
        <v>338</v>
      </c>
      <c r="L54" s="64" t="s">
        <v>338</v>
      </c>
      <c r="M54" s="64" t="s">
        <v>338</v>
      </c>
      <c r="N54" s="64">
        <v>62</v>
      </c>
      <c r="O54" s="64">
        <v>2423</v>
      </c>
      <c r="P54" s="64">
        <v>1178</v>
      </c>
      <c r="Q54" s="64" t="s">
        <v>338</v>
      </c>
      <c r="R54" s="64" t="s">
        <v>338</v>
      </c>
      <c r="S54" s="64" t="s">
        <v>338</v>
      </c>
      <c r="T54" s="64" t="s">
        <v>338</v>
      </c>
      <c r="U54" s="64" t="s">
        <v>338</v>
      </c>
      <c r="V54" s="64" t="s">
        <v>338</v>
      </c>
      <c r="W54" s="64">
        <v>20</v>
      </c>
      <c r="X54" s="64">
        <v>940</v>
      </c>
      <c r="Y54" s="64">
        <v>10</v>
      </c>
      <c r="Z54" s="31"/>
    </row>
    <row r="55" spans="1:26" s="5" customFormat="1" ht="17.25" customHeight="1">
      <c r="A55" s="38" t="s">
        <v>87</v>
      </c>
      <c r="B55" s="64">
        <v>6</v>
      </c>
      <c r="C55" s="64">
        <v>673</v>
      </c>
      <c r="D55" s="64">
        <v>57</v>
      </c>
      <c r="E55" s="64" t="s">
        <v>338</v>
      </c>
      <c r="F55" s="64" t="s">
        <v>338</v>
      </c>
      <c r="G55" s="64" t="s">
        <v>338</v>
      </c>
      <c r="H55" s="64" t="s">
        <v>338</v>
      </c>
      <c r="I55" s="64" t="s">
        <v>338</v>
      </c>
      <c r="J55" s="64" t="s">
        <v>338</v>
      </c>
      <c r="K55" s="64" t="s">
        <v>338</v>
      </c>
      <c r="L55" s="64" t="s">
        <v>338</v>
      </c>
      <c r="M55" s="64" t="s">
        <v>338</v>
      </c>
      <c r="N55" s="64">
        <v>50</v>
      </c>
      <c r="O55" s="64">
        <v>617</v>
      </c>
      <c r="P55" s="64">
        <v>300</v>
      </c>
      <c r="Q55" s="64" t="s">
        <v>338</v>
      </c>
      <c r="R55" s="64" t="s">
        <v>338</v>
      </c>
      <c r="S55" s="64" t="s">
        <v>338</v>
      </c>
      <c r="T55" s="64" t="s">
        <v>338</v>
      </c>
      <c r="U55" s="64" t="s">
        <v>338</v>
      </c>
      <c r="V55" s="64" t="s">
        <v>338</v>
      </c>
      <c r="W55" s="64" t="s">
        <v>338</v>
      </c>
      <c r="X55" s="64" t="s">
        <v>338</v>
      </c>
      <c r="Y55" s="64" t="s">
        <v>338</v>
      </c>
      <c r="Z55" s="31"/>
    </row>
    <row r="56" spans="1:26" s="5" customFormat="1" ht="17.25" customHeight="1">
      <c r="A56" s="38" t="s">
        <v>88</v>
      </c>
      <c r="B56" s="50">
        <v>350</v>
      </c>
      <c r="C56" s="50">
        <v>35480</v>
      </c>
      <c r="D56" s="50">
        <v>3003</v>
      </c>
      <c r="E56" s="50" t="s">
        <v>338</v>
      </c>
      <c r="F56" s="50" t="s">
        <v>338</v>
      </c>
      <c r="G56" s="50" t="s">
        <v>338</v>
      </c>
      <c r="H56" s="50">
        <v>35</v>
      </c>
      <c r="I56" s="50">
        <v>1090</v>
      </c>
      <c r="J56" s="50">
        <v>1380</v>
      </c>
      <c r="K56" s="50">
        <v>45</v>
      </c>
      <c r="L56" s="50">
        <v>25856</v>
      </c>
      <c r="M56" s="50">
        <v>4190</v>
      </c>
      <c r="N56" s="50">
        <v>57</v>
      </c>
      <c r="O56" s="50">
        <v>3871</v>
      </c>
      <c r="P56" s="50">
        <v>1882</v>
      </c>
      <c r="Q56" s="50" t="s">
        <v>338</v>
      </c>
      <c r="R56" s="50" t="s">
        <v>338</v>
      </c>
      <c r="S56" s="50" t="s">
        <v>338</v>
      </c>
      <c r="T56" s="50" t="s">
        <v>338</v>
      </c>
      <c r="U56" s="50" t="s">
        <v>338</v>
      </c>
      <c r="V56" s="50" t="s">
        <v>338</v>
      </c>
      <c r="W56" s="50" t="s">
        <v>338</v>
      </c>
      <c r="X56" s="50" t="s">
        <v>338</v>
      </c>
      <c r="Y56" s="50" t="s">
        <v>338</v>
      </c>
      <c r="Z56" s="31"/>
    </row>
    <row r="57" spans="1:26" s="5" customFormat="1" ht="17.25" customHeight="1">
      <c r="A57" s="38" t="s">
        <v>89</v>
      </c>
      <c r="B57" s="50">
        <v>1223</v>
      </c>
      <c r="C57" s="50">
        <v>109359</v>
      </c>
      <c r="D57" s="50">
        <v>9256</v>
      </c>
      <c r="E57" s="50">
        <v>90</v>
      </c>
      <c r="F57" s="50">
        <v>1770</v>
      </c>
      <c r="G57" s="50">
        <v>1120</v>
      </c>
      <c r="H57" s="50" t="s">
        <v>338</v>
      </c>
      <c r="I57" s="50" t="s">
        <v>338</v>
      </c>
      <c r="J57" s="50" t="s">
        <v>338</v>
      </c>
      <c r="K57" s="50">
        <v>21</v>
      </c>
      <c r="L57" s="50">
        <v>4548</v>
      </c>
      <c r="M57" s="50">
        <v>737</v>
      </c>
      <c r="N57" s="50">
        <v>126</v>
      </c>
      <c r="O57" s="50">
        <v>3937</v>
      </c>
      <c r="P57" s="50">
        <v>1914</v>
      </c>
      <c r="Q57" s="50" t="s">
        <v>338</v>
      </c>
      <c r="R57" s="50" t="s">
        <v>338</v>
      </c>
      <c r="S57" s="50" t="s">
        <v>338</v>
      </c>
      <c r="T57" s="50" t="s">
        <v>338</v>
      </c>
      <c r="U57" s="50" t="s">
        <v>338</v>
      </c>
      <c r="V57" s="50" t="s">
        <v>338</v>
      </c>
      <c r="W57" s="50">
        <v>141</v>
      </c>
      <c r="X57" s="50">
        <v>8272</v>
      </c>
      <c r="Y57" s="50">
        <v>88</v>
      </c>
      <c r="Z57" s="31"/>
    </row>
    <row r="58" spans="1:26" s="5" customFormat="1" ht="17.25" customHeight="1">
      <c r="A58" s="38" t="s">
        <v>90</v>
      </c>
      <c r="B58" s="50">
        <v>300</v>
      </c>
      <c r="C58" s="50">
        <v>28875</v>
      </c>
      <c r="D58" s="50">
        <v>2444</v>
      </c>
      <c r="E58" s="50">
        <v>47</v>
      </c>
      <c r="F58" s="50">
        <v>1622</v>
      </c>
      <c r="G58" s="50">
        <v>1026</v>
      </c>
      <c r="H58" s="50" t="s">
        <v>338</v>
      </c>
      <c r="I58" s="50" t="s">
        <v>338</v>
      </c>
      <c r="J58" s="50" t="s">
        <v>338</v>
      </c>
      <c r="K58" s="50" t="s">
        <v>338</v>
      </c>
      <c r="L58" s="50" t="s">
        <v>338</v>
      </c>
      <c r="M58" s="50" t="s">
        <v>338</v>
      </c>
      <c r="N58" s="50">
        <v>40</v>
      </c>
      <c r="O58" s="50">
        <v>1890</v>
      </c>
      <c r="P58" s="50">
        <v>919</v>
      </c>
      <c r="Q58" s="50">
        <v>10</v>
      </c>
      <c r="R58" s="50">
        <v>15879</v>
      </c>
      <c r="S58" s="50">
        <v>2240</v>
      </c>
      <c r="T58" s="50" t="s">
        <v>338</v>
      </c>
      <c r="U58" s="50" t="s">
        <v>338</v>
      </c>
      <c r="V58" s="50" t="s">
        <v>338</v>
      </c>
      <c r="W58" s="50">
        <v>50</v>
      </c>
      <c r="X58" s="50">
        <v>3008</v>
      </c>
      <c r="Y58" s="50">
        <v>32</v>
      </c>
      <c r="Z58" s="31"/>
    </row>
    <row r="59" spans="1:26" s="5" customFormat="1" ht="17.25" customHeight="1">
      <c r="A59" s="37" t="s">
        <v>91</v>
      </c>
      <c r="B59" s="50">
        <v>18</v>
      </c>
      <c r="C59" s="50">
        <v>5352</v>
      </c>
      <c r="D59" s="50">
        <v>453</v>
      </c>
      <c r="E59" s="50">
        <v>1075</v>
      </c>
      <c r="F59" s="50">
        <v>11305</v>
      </c>
      <c r="G59" s="50">
        <v>7151</v>
      </c>
      <c r="H59" s="50" t="s">
        <v>338</v>
      </c>
      <c r="I59" s="50" t="s">
        <v>338</v>
      </c>
      <c r="J59" s="50" t="s">
        <v>338</v>
      </c>
      <c r="K59" s="50" t="s">
        <v>338</v>
      </c>
      <c r="L59" s="50" t="s">
        <v>338</v>
      </c>
      <c r="M59" s="50" t="s">
        <v>338</v>
      </c>
      <c r="N59" s="50">
        <v>330</v>
      </c>
      <c r="O59" s="50">
        <v>20446</v>
      </c>
      <c r="P59" s="50">
        <v>9940</v>
      </c>
      <c r="Q59" s="50" t="s">
        <v>338</v>
      </c>
      <c r="R59" s="50" t="s">
        <v>338</v>
      </c>
      <c r="S59" s="50" t="s">
        <v>338</v>
      </c>
      <c r="T59" s="50" t="s">
        <v>338</v>
      </c>
      <c r="U59" s="50" t="s">
        <v>338</v>
      </c>
      <c r="V59" s="50" t="s">
        <v>338</v>
      </c>
      <c r="W59" s="50">
        <v>360</v>
      </c>
      <c r="X59" s="50">
        <v>30362</v>
      </c>
      <c r="Y59" s="50">
        <v>323</v>
      </c>
      <c r="Z59" s="31"/>
    </row>
    <row r="60" spans="1:26" ht="17.25" customHeight="1">
      <c r="A60" s="37" t="s">
        <v>92</v>
      </c>
      <c r="B60" s="50">
        <v>20</v>
      </c>
      <c r="C60" s="50">
        <v>496</v>
      </c>
      <c r="D60" s="50">
        <v>42</v>
      </c>
      <c r="E60" s="50">
        <v>327</v>
      </c>
      <c r="F60" s="50">
        <v>9217</v>
      </c>
      <c r="G60" s="50">
        <v>5830</v>
      </c>
      <c r="H60" s="50" t="s">
        <v>338</v>
      </c>
      <c r="I60" s="50" t="s">
        <v>338</v>
      </c>
      <c r="J60" s="50" t="s">
        <v>338</v>
      </c>
      <c r="K60" s="50" t="s">
        <v>338</v>
      </c>
      <c r="L60" s="50" t="s">
        <v>338</v>
      </c>
      <c r="M60" s="50" t="s">
        <v>338</v>
      </c>
      <c r="N60" s="50">
        <v>17</v>
      </c>
      <c r="O60" s="50">
        <v>1481</v>
      </c>
      <c r="P60" s="50">
        <v>720</v>
      </c>
      <c r="Q60" s="50" t="s">
        <v>338</v>
      </c>
      <c r="R60" s="50" t="s">
        <v>338</v>
      </c>
      <c r="S60" s="50" t="s">
        <v>338</v>
      </c>
      <c r="T60" s="50" t="s">
        <v>338</v>
      </c>
      <c r="U60" s="50" t="s">
        <v>338</v>
      </c>
      <c r="V60" s="50" t="s">
        <v>338</v>
      </c>
      <c r="W60" s="50">
        <v>20</v>
      </c>
      <c r="X60" s="50">
        <v>6580</v>
      </c>
      <c r="Y60" s="50">
        <v>70</v>
      </c>
      <c r="Z60" s="31"/>
    </row>
    <row r="61" spans="1:26" ht="17.2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31"/>
    </row>
    <row r="62" spans="1:26" ht="17.25" customHeight="1">
      <c r="A62" s="220" t="s">
        <v>416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4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>
      <c r="A108" s="6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</sheetData>
  <sheetProtection/>
  <mergeCells count="208">
    <mergeCell ref="A3:Y3"/>
    <mergeCell ref="E33:F33"/>
    <mergeCell ref="M12:N12"/>
    <mergeCell ref="H12:I12"/>
    <mergeCell ref="K12:L12"/>
    <mergeCell ref="E12:F12"/>
    <mergeCell ref="E13:F13"/>
    <mergeCell ref="H13:I13"/>
    <mergeCell ref="K13:L13"/>
    <mergeCell ref="M13:N13"/>
    <mergeCell ref="M16:N16"/>
    <mergeCell ref="W15:X15"/>
    <mergeCell ref="R16:S16"/>
    <mergeCell ref="R26:S26"/>
    <mergeCell ref="R19:S19"/>
    <mergeCell ref="W22:X22"/>
    <mergeCell ref="R24:S24"/>
    <mergeCell ref="R25:S25"/>
    <mergeCell ref="W25:X25"/>
    <mergeCell ref="W23:X23"/>
    <mergeCell ref="N39:P39"/>
    <mergeCell ref="Q39:S39"/>
    <mergeCell ref="T39:V39"/>
    <mergeCell ref="B39:D39"/>
    <mergeCell ref="H39:J39"/>
    <mergeCell ref="W39:Y39"/>
    <mergeCell ref="A39:A40"/>
    <mergeCell ref="H11:I11"/>
    <mergeCell ref="K11:L11"/>
    <mergeCell ref="R11:S11"/>
    <mergeCell ref="W11:X11"/>
    <mergeCell ref="E11:F11"/>
    <mergeCell ref="E39:G39"/>
    <mergeCell ref="A13:B13"/>
    <mergeCell ref="K39:M39"/>
    <mergeCell ref="A19:B19"/>
    <mergeCell ref="R10:S10"/>
    <mergeCell ref="T10:U10"/>
    <mergeCell ref="T9:U9"/>
    <mergeCell ref="E10:F10"/>
    <mergeCell ref="G10:I10"/>
    <mergeCell ref="J10:L10"/>
    <mergeCell ref="E9:L9"/>
    <mergeCell ref="O9:S9"/>
    <mergeCell ref="V10:X10"/>
    <mergeCell ref="V9:X9"/>
    <mergeCell ref="A5:X5"/>
    <mergeCell ref="E8:L8"/>
    <mergeCell ref="C8:D11"/>
    <mergeCell ref="V8:X8"/>
    <mergeCell ref="M8:U8"/>
    <mergeCell ref="M9:N11"/>
    <mergeCell ref="O10:Q10"/>
    <mergeCell ref="A8:B8"/>
    <mergeCell ref="A20:B20"/>
    <mergeCell ref="A9:B9"/>
    <mergeCell ref="A10:B10"/>
    <mergeCell ref="A11:B11"/>
    <mergeCell ref="A12:B12"/>
    <mergeCell ref="A14:B14"/>
    <mergeCell ref="A15:B15"/>
    <mergeCell ref="A17:B17"/>
    <mergeCell ref="A16:B16"/>
    <mergeCell ref="A18:B18"/>
    <mergeCell ref="A29:B29"/>
    <mergeCell ref="A23:B23"/>
    <mergeCell ref="A24:B24"/>
    <mergeCell ref="A25:B25"/>
    <mergeCell ref="A26:B26"/>
    <mergeCell ref="A27:B27"/>
    <mergeCell ref="A28:B28"/>
    <mergeCell ref="A21:B21"/>
    <mergeCell ref="A22:B22"/>
    <mergeCell ref="W12:X12"/>
    <mergeCell ref="A31:B31"/>
    <mergeCell ref="C12:D12"/>
    <mergeCell ref="C13:D13"/>
    <mergeCell ref="C14:D14"/>
    <mergeCell ref="C16:D16"/>
    <mergeCell ref="C19:D19"/>
    <mergeCell ref="R13:S13"/>
    <mergeCell ref="W13:X13"/>
    <mergeCell ref="R14:S14"/>
    <mergeCell ref="W14:X14"/>
    <mergeCell ref="E14:F14"/>
    <mergeCell ref="H14:I14"/>
    <mergeCell ref="K14:L14"/>
    <mergeCell ref="M14:N14"/>
    <mergeCell ref="E15:F15"/>
    <mergeCell ref="H15:I15"/>
    <mergeCell ref="W16:X16"/>
    <mergeCell ref="C17:D17"/>
    <mergeCell ref="E17:F17"/>
    <mergeCell ref="H17:I17"/>
    <mergeCell ref="K17:L17"/>
    <mergeCell ref="M17:N17"/>
    <mergeCell ref="R17:S17"/>
    <mergeCell ref="E16:F16"/>
    <mergeCell ref="W17:X17"/>
    <mergeCell ref="C18:D18"/>
    <mergeCell ref="E18:F18"/>
    <mergeCell ref="H18:I18"/>
    <mergeCell ref="K18:L18"/>
    <mergeCell ref="M18:N18"/>
    <mergeCell ref="R18:S18"/>
    <mergeCell ref="W18:X18"/>
    <mergeCell ref="C20:D20"/>
    <mergeCell ref="E20:F20"/>
    <mergeCell ref="H20:I20"/>
    <mergeCell ref="K20:L20"/>
    <mergeCell ref="H16:I16"/>
    <mergeCell ref="K16:L16"/>
    <mergeCell ref="W19:X19"/>
    <mergeCell ref="M20:N20"/>
    <mergeCell ref="R20:S20"/>
    <mergeCell ref="E19:F19"/>
    <mergeCell ref="H19:I19"/>
    <mergeCell ref="K19:L19"/>
    <mergeCell ref="M19:N19"/>
    <mergeCell ref="K22:L22"/>
    <mergeCell ref="W20:X20"/>
    <mergeCell ref="C21:D21"/>
    <mergeCell ref="E21:F21"/>
    <mergeCell ref="H21:I21"/>
    <mergeCell ref="K21:L21"/>
    <mergeCell ref="M22:N22"/>
    <mergeCell ref="M21:N21"/>
    <mergeCell ref="R21:S21"/>
    <mergeCell ref="W21:X21"/>
    <mergeCell ref="R22:S22"/>
    <mergeCell ref="C23:D23"/>
    <mergeCell ref="E23:F23"/>
    <mergeCell ref="H23:I23"/>
    <mergeCell ref="K23:L23"/>
    <mergeCell ref="M23:N23"/>
    <mergeCell ref="R23:S23"/>
    <mergeCell ref="C22:D22"/>
    <mergeCell ref="E22:F22"/>
    <mergeCell ref="H22:I22"/>
    <mergeCell ref="M25:N25"/>
    <mergeCell ref="E25:F25"/>
    <mergeCell ref="H25:I25"/>
    <mergeCell ref="K25:L25"/>
    <mergeCell ref="A37:Y37"/>
    <mergeCell ref="E24:F24"/>
    <mergeCell ref="H24:I24"/>
    <mergeCell ref="A32:B32"/>
    <mergeCell ref="A33:B33"/>
    <mergeCell ref="A30:B30"/>
    <mergeCell ref="M26:N26"/>
    <mergeCell ref="K26:L26"/>
    <mergeCell ref="W24:X24"/>
    <mergeCell ref="E26:F26"/>
    <mergeCell ref="M24:N24"/>
    <mergeCell ref="C27:D27"/>
    <mergeCell ref="E27:F27"/>
    <mergeCell ref="H27:I27"/>
    <mergeCell ref="K27:L27"/>
    <mergeCell ref="M27:N27"/>
    <mergeCell ref="C26:D26"/>
    <mergeCell ref="C25:D25"/>
    <mergeCell ref="M29:N29"/>
    <mergeCell ref="R29:S29"/>
    <mergeCell ref="W29:X29"/>
    <mergeCell ref="H26:I26"/>
    <mergeCell ref="W26:X26"/>
    <mergeCell ref="R27:S27"/>
    <mergeCell ref="W27:X27"/>
    <mergeCell ref="M28:N28"/>
    <mergeCell ref="R28:S28"/>
    <mergeCell ref="W28:X28"/>
    <mergeCell ref="K28:L28"/>
    <mergeCell ref="H29:I29"/>
    <mergeCell ref="K29:L29"/>
    <mergeCell ref="C29:D29"/>
    <mergeCell ref="E29:F29"/>
    <mergeCell ref="C30:D30"/>
    <mergeCell ref="E30:F30"/>
    <mergeCell ref="C28:D28"/>
    <mergeCell ref="E28:F28"/>
    <mergeCell ref="H28:I28"/>
    <mergeCell ref="M31:N31"/>
    <mergeCell ref="R31:S31"/>
    <mergeCell ref="W31:X31"/>
    <mergeCell ref="M30:N30"/>
    <mergeCell ref="R30:S30"/>
    <mergeCell ref="H30:I30"/>
    <mergeCell ref="K30:L30"/>
    <mergeCell ref="W32:X32"/>
    <mergeCell ref="C32:D32"/>
    <mergeCell ref="E32:F32"/>
    <mergeCell ref="H32:I32"/>
    <mergeCell ref="K32:L32"/>
    <mergeCell ref="W30:X30"/>
    <mergeCell ref="C31:D31"/>
    <mergeCell ref="E31:F31"/>
    <mergeCell ref="H31:I31"/>
    <mergeCell ref="K31:L31"/>
    <mergeCell ref="R12:S12"/>
    <mergeCell ref="C15:D15"/>
    <mergeCell ref="C24:D24"/>
    <mergeCell ref="C33:D33"/>
    <mergeCell ref="K15:L15"/>
    <mergeCell ref="M15:N15"/>
    <mergeCell ref="R15:S15"/>
    <mergeCell ref="K24:L24"/>
    <mergeCell ref="M32:N32"/>
    <mergeCell ref="R32:S3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zoomScaleSheetLayoutView="75" zoomScalePageLayoutView="0" workbookViewId="0" topLeftCell="A55">
      <selection activeCell="F66" sqref="F66"/>
    </sheetView>
  </sheetViews>
  <sheetFormatPr defaultColWidth="10.59765625" defaultRowHeight="15"/>
  <cols>
    <col min="1" max="1" width="10.59765625" style="10" customWidth="1"/>
    <col min="2" max="21" width="14.59765625" style="10" customWidth="1"/>
    <col min="22" max="25" width="9.09765625" style="10" customWidth="1"/>
    <col min="26" max="16384" width="10.59765625" style="10" customWidth="1"/>
  </cols>
  <sheetData>
    <row r="1" spans="1:25" s="2" customFormat="1" ht="15" customHeight="1">
      <c r="A1" s="18" t="s">
        <v>340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" t="s">
        <v>341</v>
      </c>
      <c r="R1" s="30"/>
      <c r="S1" s="3"/>
      <c r="T1" s="30"/>
      <c r="U1" s="30"/>
      <c r="V1" s="30"/>
      <c r="W1" s="30"/>
      <c r="X1" s="30"/>
      <c r="Y1" s="3"/>
    </row>
    <row r="2" spans="1:25" s="2" customFormat="1" ht="1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"/>
      <c r="R2" s="30"/>
      <c r="S2" s="3"/>
      <c r="T2" s="30"/>
      <c r="U2" s="30"/>
      <c r="V2" s="30"/>
      <c r="W2" s="30"/>
      <c r="X2" s="30"/>
      <c r="Y2" s="3"/>
    </row>
    <row r="3" spans="1:25" ht="15" customHeight="1">
      <c r="A3" s="299" t="s">
        <v>423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6"/>
      <c r="S3" s="26"/>
      <c r="T3" s="26"/>
      <c r="U3" s="26"/>
      <c r="V3" s="26"/>
      <c r="W3" s="26"/>
      <c r="X3" s="26"/>
      <c r="Y3" s="31"/>
    </row>
    <row r="4" spans="1:25" ht="1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31"/>
      <c r="L4" s="26"/>
      <c r="M4" s="26"/>
      <c r="N4" s="26"/>
      <c r="O4" s="31"/>
      <c r="P4" s="26"/>
      <c r="Q4" s="32" t="s">
        <v>419</v>
      </c>
      <c r="R4" s="26"/>
      <c r="S4" s="85"/>
      <c r="T4" s="26"/>
      <c r="U4" s="26"/>
      <c r="V4" s="26"/>
      <c r="W4" s="86"/>
      <c r="X4" s="26"/>
      <c r="Y4" s="31"/>
    </row>
    <row r="5" spans="1:25" ht="15" customHeight="1">
      <c r="A5" s="379" t="s">
        <v>422</v>
      </c>
      <c r="B5" s="324" t="s">
        <v>275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1"/>
      <c r="S5" s="31"/>
      <c r="T5" s="31"/>
      <c r="U5" s="31"/>
      <c r="V5" s="31"/>
      <c r="W5" s="31"/>
      <c r="X5" s="31"/>
      <c r="Y5" s="31"/>
    </row>
    <row r="6" spans="1:25" ht="15" customHeight="1">
      <c r="A6" s="305"/>
      <c r="B6" s="369" t="s">
        <v>424</v>
      </c>
      <c r="C6" s="370"/>
      <c r="D6" s="366" t="s">
        <v>124</v>
      </c>
      <c r="E6" s="322"/>
      <c r="F6" s="322"/>
      <c r="G6" s="322"/>
      <c r="H6" s="322"/>
      <c r="I6" s="322"/>
      <c r="J6" s="322"/>
      <c r="K6" s="340"/>
      <c r="L6" s="372" t="s">
        <v>420</v>
      </c>
      <c r="M6" s="373"/>
      <c r="N6" s="373"/>
      <c r="O6" s="373"/>
      <c r="P6" s="373"/>
      <c r="Q6" s="373"/>
      <c r="R6" s="31"/>
      <c r="S6" s="31"/>
      <c r="T6" s="31"/>
      <c r="U6" s="31"/>
      <c r="V6" s="31"/>
      <c r="W6" s="31"/>
      <c r="X6" s="31"/>
      <c r="Y6" s="31"/>
    </row>
    <row r="7" spans="1:25" ht="15" customHeight="1">
      <c r="A7" s="305"/>
      <c r="B7" s="371"/>
      <c r="C7" s="347"/>
      <c r="D7" s="367" t="s">
        <v>453</v>
      </c>
      <c r="E7" s="367" t="s">
        <v>421</v>
      </c>
      <c r="F7" s="366" t="s">
        <v>126</v>
      </c>
      <c r="G7" s="340"/>
      <c r="H7" s="321" t="s">
        <v>425</v>
      </c>
      <c r="I7" s="340"/>
      <c r="J7" s="376" t="s">
        <v>426</v>
      </c>
      <c r="K7" s="350"/>
      <c r="L7" s="367" t="s">
        <v>453</v>
      </c>
      <c r="M7" s="367" t="s">
        <v>421</v>
      </c>
      <c r="N7" s="366" t="s">
        <v>128</v>
      </c>
      <c r="O7" s="322"/>
      <c r="P7" s="366" t="s">
        <v>129</v>
      </c>
      <c r="Q7" s="322"/>
      <c r="R7" s="31"/>
      <c r="S7" s="31"/>
      <c r="T7" s="31"/>
      <c r="U7" s="31"/>
      <c r="V7" s="31"/>
      <c r="W7" s="31"/>
      <c r="X7" s="31"/>
      <c r="Y7" s="31"/>
    </row>
    <row r="8" spans="1:25" ht="15" customHeight="1">
      <c r="A8" s="347"/>
      <c r="B8" s="224" t="s">
        <v>453</v>
      </c>
      <c r="C8" s="34" t="s">
        <v>123</v>
      </c>
      <c r="D8" s="368"/>
      <c r="E8" s="368"/>
      <c r="F8" s="227" t="s">
        <v>122</v>
      </c>
      <c r="G8" s="62" t="s">
        <v>123</v>
      </c>
      <c r="H8" s="227" t="s">
        <v>122</v>
      </c>
      <c r="I8" s="62" t="s">
        <v>123</v>
      </c>
      <c r="J8" s="227" t="s">
        <v>122</v>
      </c>
      <c r="K8" s="34" t="s">
        <v>123</v>
      </c>
      <c r="L8" s="368"/>
      <c r="M8" s="368"/>
      <c r="N8" s="227" t="s">
        <v>122</v>
      </c>
      <c r="O8" s="34" t="s">
        <v>123</v>
      </c>
      <c r="P8" s="227" t="s">
        <v>122</v>
      </c>
      <c r="Q8" s="34" t="s">
        <v>123</v>
      </c>
      <c r="R8" s="31"/>
      <c r="S8" s="31"/>
      <c r="T8" s="31"/>
      <c r="U8" s="31"/>
      <c r="V8" s="31"/>
      <c r="W8" s="31"/>
      <c r="X8" s="31"/>
      <c r="Y8" s="31"/>
    </row>
    <row r="9" spans="1:25" ht="15" customHeight="1">
      <c r="A9" s="35"/>
      <c r="B9" s="76"/>
      <c r="C9" s="73"/>
      <c r="D9" s="77"/>
      <c r="E9" s="31"/>
      <c r="F9" s="31"/>
      <c r="G9" s="31"/>
      <c r="H9" s="31"/>
      <c r="I9" s="31"/>
      <c r="J9" s="31"/>
      <c r="K9" s="77"/>
      <c r="L9" s="73"/>
      <c r="M9" s="73"/>
      <c r="N9" s="77"/>
      <c r="O9" s="77"/>
      <c r="P9" s="77"/>
      <c r="Q9" s="77"/>
      <c r="R9" s="31"/>
      <c r="S9" s="31"/>
      <c r="T9" s="31"/>
      <c r="U9" s="31"/>
      <c r="V9" s="31"/>
      <c r="W9" s="31"/>
      <c r="X9" s="31"/>
      <c r="Y9" s="31"/>
    </row>
    <row r="10" spans="1:25" ht="15" customHeight="1">
      <c r="A10" s="38" t="s">
        <v>285</v>
      </c>
      <c r="B10" s="64">
        <v>30100</v>
      </c>
      <c r="C10" s="50">
        <f>SUM(E10,M10,C45,I45)</f>
        <v>5530</v>
      </c>
      <c r="D10" s="50">
        <v>8930</v>
      </c>
      <c r="E10" s="64">
        <v>1880</v>
      </c>
      <c r="F10" s="64">
        <v>8820</v>
      </c>
      <c r="G10" s="64">
        <v>1690</v>
      </c>
      <c r="H10" s="64">
        <v>57</v>
      </c>
      <c r="I10" s="64">
        <v>44</v>
      </c>
      <c r="J10" s="64" t="s">
        <v>338</v>
      </c>
      <c r="K10" s="50" t="s">
        <v>338</v>
      </c>
      <c r="L10" s="50">
        <v>18000</v>
      </c>
      <c r="M10" s="50">
        <v>3330</v>
      </c>
      <c r="N10" s="78">
        <v>11300</v>
      </c>
      <c r="O10" s="78">
        <v>2580</v>
      </c>
      <c r="P10" s="78">
        <v>6370</v>
      </c>
      <c r="Q10" s="78">
        <v>680</v>
      </c>
      <c r="R10" s="31"/>
      <c r="S10" s="31"/>
      <c r="T10" s="31"/>
      <c r="U10" s="31"/>
      <c r="V10" s="31"/>
      <c r="W10" s="31"/>
      <c r="X10" s="31"/>
      <c r="Y10" s="31"/>
    </row>
    <row r="11" spans="1:25" ht="15" customHeight="1">
      <c r="A11" s="225" t="s">
        <v>428</v>
      </c>
      <c r="B11" s="64">
        <v>53800</v>
      </c>
      <c r="C11" s="50">
        <v>26000</v>
      </c>
      <c r="D11" s="50">
        <v>19600</v>
      </c>
      <c r="E11" s="64">
        <v>6710</v>
      </c>
      <c r="F11" s="64">
        <v>2810</v>
      </c>
      <c r="G11" s="64">
        <v>994</v>
      </c>
      <c r="H11" s="64">
        <v>0</v>
      </c>
      <c r="I11" s="64">
        <v>0</v>
      </c>
      <c r="J11" s="64">
        <v>16800</v>
      </c>
      <c r="K11" s="50">
        <v>5720</v>
      </c>
      <c r="L11" s="50">
        <v>30500</v>
      </c>
      <c r="M11" s="50">
        <v>19000</v>
      </c>
      <c r="N11" s="78">
        <v>26700</v>
      </c>
      <c r="O11" s="78">
        <v>18600</v>
      </c>
      <c r="P11" s="78">
        <v>3690</v>
      </c>
      <c r="Q11" s="78">
        <v>379</v>
      </c>
      <c r="R11" s="31"/>
      <c r="S11" s="31"/>
      <c r="T11" s="31"/>
      <c r="U11" s="31"/>
      <c r="V11" s="31"/>
      <c r="W11" s="31"/>
      <c r="X11" s="31"/>
      <c r="Y11" s="31"/>
    </row>
    <row r="12" spans="1:25" ht="15" customHeight="1">
      <c r="A12" s="225" t="s">
        <v>429</v>
      </c>
      <c r="B12" s="64">
        <v>19900</v>
      </c>
      <c r="C12" s="50">
        <v>5130</v>
      </c>
      <c r="D12" s="50">
        <v>2400</v>
      </c>
      <c r="E12" s="64">
        <v>746</v>
      </c>
      <c r="F12" s="64">
        <v>1780</v>
      </c>
      <c r="G12" s="64">
        <v>533</v>
      </c>
      <c r="H12" s="64">
        <v>413</v>
      </c>
      <c r="I12" s="64">
        <v>130</v>
      </c>
      <c r="J12" s="64">
        <v>200</v>
      </c>
      <c r="K12" s="50">
        <v>80</v>
      </c>
      <c r="L12" s="50">
        <v>13400</v>
      </c>
      <c r="M12" s="50">
        <v>4130</v>
      </c>
      <c r="N12" s="78">
        <v>10400</v>
      </c>
      <c r="O12" s="78">
        <v>3760</v>
      </c>
      <c r="P12" s="78">
        <v>2800</v>
      </c>
      <c r="Q12" s="78">
        <v>349</v>
      </c>
      <c r="R12" s="31"/>
      <c r="S12" s="31"/>
      <c r="T12" s="31"/>
      <c r="U12" s="31"/>
      <c r="V12" s="31"/>
      <c r="W12" s="31"/>
      <c r="X12" s="31"/>
      <c r="Y12" s="31"/>
    </row>
    <row r="13" spans="1:25" ht="15" customHeight="1">
      <c r="A13" s="225" t="s">
        <v>430</v>
      </c>
      <c r="B13" s="64">
        <v>23700</v>
      </c>
      <c r="C13" s="50">
        <v>8180</v>
      </c>
      <c r="D13" s="50">
        <v>11500</v>
      </c>
      <c r="E13" s="64">
        <v>6770</v>
      </c>
      <c r="F13" s="64">
        <v>6680</v>
      </c>
      <c r="G13" s="64">
        <v>3950</v>
      </c>
      <c r="H13" s="64">
        <v>4640</v>
      </c>
      <c r="I13" s="64">
        <v>2620</v>
      </c>
      <c r="J13" s="64" t="s">
        <v>338</v>
      </c>
      <c r="K13" s="50" t="s">
        <v>338</v>
      </c>
      <c r="L13" s="50">
        <v>8840</v>
      </c>
      <c r="M13" s="50">
        <v>1270</v>
      </c>
      <c r="N13" s="78">
        <v>4860</v>
      </c>
      <c r="O13" s="78">
        <v>824</v>
      </c>
      <c r="P13" s="78">
        <v>1990</v>
      </c>
      <c r="Q13" s="78">
        <v>225</v>
      </c>
      <c r="R13" s="31"/>
      <c r="S13" s="31"/>
      <c r="T13" s="31"/>
      <c r="U13" s="31"/>
      <c r="V13" s="31"/>
      <c r="W13" s="31"/>
      <c r="X13" s="31"/>
      <c r="Y13" s="31"/>
    </row>
    <row r="14" spans="1:25" ht="15" customHeight="1">
      <c r="A14" s="199" t="s">
        <v>431</v>
      </c>
      <c r="B14" s="68">
        <v>25800</v>
      </c>
      <c r="C14" s="70">
        <v>7410</v>
      </c>
      <c r="D14" s="70">
        <v>14000</v>
      </c>
      <c r="E14" s="68">
        <v>5080</v>
      </c>
      <c r="F14" s="68">
        <v>13800</v>
      </c>
      <c r="G14" s="68">
        <v>4960</v>
      </c>
      <c r="H14" s="68">
        <v>46</v>
      </c>
      <c r="I14" s="68">
        <v>18</v>
      </c>
      <c r="J14" s="68" t="s">
        <v>427</v>
      </c>
      <c r="K14" s="70" t="s">
        <v>427</v>
      </c>
      <c r="L14" s="70">
        <v>6890</v>
      </c>
      <c r="M14" s="70">
        <v>1830</v>
      </c>
      <c r="N14" s="87">
        <v>5230</v>
      </c>
      <c r="O14" s="87">
        <v>1650</v>
      </c>
      <c r="P14" s="87">
        <v>1570</v>
      </c>
      <c r="Q14" s="87">
        <v>172</v>
      </c>
      <c r="R14" s="31"/>
      <c r="S14" s="31"/>
      <c r="T14" s="31"/>
      <c r="U14" s="31"/>
      <c r="V14" s="31"/>
      <c r="W14" s="31"/>
      <c r="X14" s="31"/>
      <c r="Y14" s="31"/>
    </row>
    <row r="15" spans="1:25" ht="15" customHeight="1">
      <c r="A15" s="63"/>
      <c r="B15" s="64"/>
      <c r="C15" s="50"/>
      <c r="D15" s="50"/>
      <c r="E15" s="64"/>
      <c r="F15" s="64"/>
      <c r="G15" s="64"/>
      <c r="H15" s="64"/>
      <c r="I15" s="64"/>
      <c r="J15" s="64"/>
      <c r="K15" s="50"/>
      <c r="L15" s="50"/>
      <c r="M15" s="50"/>
      <c r="N15" s="78"/>
      <c r="O15" s="78"/>
      <c r="P15" s="78"/>
      <c r="Q15" s="78"/>
      <c r="R15" s="31"/>
      <c r="S15" s="31"/>
      <c r="T15" s="31"/>
      <c r="U15" s="31"/>
      <c r="V15" s="31"/>
      <c r="W15" s="31"/>
      <c r="X15" s="31"/>
      <c r="Y15" s="31"/>
    </row>
    <row r="16" spans="1:25" ht="15" customHeight="1">
      <c r="A16" s="38" t="s">
        <v>261</v>
      </c>
      <c r="B16" s="64">
        <v>1730</v>
      </c>
      <c r="C16" s="50">
        <f aca="true" t="shared" si="0" ref="C16:C23">SUM(E16,M16,C51,I51)</f>
        <v>339</v>
      </c>
      <c r="D16" s="50">
        <f>SUM(F16,H16,J16)</f>
        <v>954</v>
      </c>
      <c r="E16" s="64">
        <f>SUM(G16,I16,K16)</f>
        <v>260</v>
      </c>
      <c r="F16" s="64">
        <v>954</v>
      </c>
      <c r="G16" s="64">
        <v>260</v>
      </c>
      <c r="H16" s="64" t="s">
        <v>338</v>
      </c>
      <c r="I16" s="64" t="s">
        <v>338</v>
      </c>
      <c r="J16" s="64" t="s">
        <v>338</v>
      </c>
      <c r="K16" s="50" t="s">
        <v>338</v>
      </c>
      <c r="L16" s="50">
        <f>SUM(N16,P16,)</f>
        <v>628</v>
      </c>
      <c r="M16" s="50">
        <f>SUM(O16,Q16)</f>
        <v>62</v>
      </c>
      <c r="N16" s="78">
        <v>603</v>
      </c>
      <c r="O16" s="78">
        <v>61</v>
      </c>
      <c r="P16" s="78">
        <v>25</v>
      </c>
      <c r="Q16" s="78">
        <v>1</v>
      </c>
      <c r="R16" s="31"/>
      <c r="S16" s="31"/>
      <c r="T16" s="31"/>
      <c r="U16" s="31"/>
      <c r="V16" s="31"/>
      <c r="W16" s="31"/>
      <c r="X16" s="31"/>
      <c r="Y16" s="31"/>
    </row>
    <row r="17" spans="1:25" ht="15" customHeight="1">
      <c r="A17" s="38" t="s">
        <v>78</v>
      </c>
      <c r="B17" s="50">
        <v>1360</v>
      </c>
      <c r="C17" s="50">
        <f t="shared" si="0"/>
        <v>513</v>
      </c>
      <c r="D17" s="50">
        <v>508</v>
      </c>
      <c r="E17" s="50">
        <v>298</v>
      </c>
      <c r="F17" s="50">
        <v>488</v>
      </c>
      <c r="G17" s="50">
        <v>290</v>
      </c>
      <c r="H17" s="50">
        <v>15</v>
      </c>
      <c r="I17" s="50">
        <v>4</v>
      </c>
      <c r="J17" s="50" t="s">
        <v>338</v>
      </c>
      <c r="K17" s="50" t="s">
        <v>338</v>
      </c>
      <c r="L17" s="50">
        <v>651</v>
      </c>
      <c r="M17" s="50">
        <v>207</v>
      </c>
      <c r="N17" s="78">
        <v>403</v>
      </c>
      <c r="O17" s="78">
        <v>186</v>
      </c>
      <c r="P17" s="78">
        <v>220</v>
      </c>
      <c r="Q17" s="78">
        <v>20</v>
      </c>
      <c r="R17" s="31"/>
      <c r="S17" s="31"/>
      <c r="T17" s="31"/>
      <c r="U17" s="31"/>
      <c r="V17" s="31"/>
      <c r="W17" s="31"/>
      <c r="X17" s="31"/>
      <c r="Y17" s="31"/>
    </row>
    <row r="18" spans="1:25" ht="15" customHeight="1">
      <c r="A18" s="38" t="s">
        <v>262</v>
      </c>
      <c r="B18" s="64">
        <v>3190</v>
      </c>
      <c r="C18" s="50">
        <f t="shared" si="0"/>
        <v>719</v>
      </c>
      <c r="D18" s="50">
        <v>1340</v>
      </c>
      <c r="E18" s="64">
        <f aca="true" t="shared" si="1" ref="E18:E23">SUM(G18,I18,K18)</f>
        <v>444</v>
      </c>
      <c r="F18" s="64">
        <v>1330</v>
      </c>
      <c r="G18" s="64">
        <v>441</v>
      </c>
      <c r="H18" s="64">
        <v>7</v>
      </c>
      <c r="I18" s="64">
        <v>3</v>
      </c>
      <c r="J18" s="64" t="s">
        <v>338</v>
      </c>
      <c r="K18" s="50" t="s">
        <v>338</v>
      </c>
      <c r="L18" s="50">
        <f aca="true" t="shared" si="2" ref="L18:L23">SUM(N18,P18,)</f>
        <v>625</v>
      </c>
      <c r="M18" s="50">
        <f aca="true" t="shared" si="3" ref="M18:M23">SUM(O18,Q18)</f>
        <v>127</v>
      </c>
      <c r="N18" s="78">
        <v>468</v>
      </c>
      <c r="O18" s="78">
        <v>104</v>
      </c>
      <c r="P18" s="78">
        <v>157</v>
      </c>
      <c r="Q18" s="78">
        <v>23</v>
      </c>
      <c r="R18" s="31"/>
      <c r="S18" s="31"/>
      <c r="T18" s="31"/>
      <c r="U18" s="31"/>
      <c r="V18" s="31"/>
      <c r="W18" s="31"/>
      <c r="X18" s="31"/>
      <c r="Y18" s="31"/>
    </row>
    <row r="19" spans="1:25" ht="15" customHeight="1">
      <c r="A19" s="38" t="s">
        <v>263</v>
      </c>
      <c r="B19" s="50">
        <f>SUM(D19,L19,B54,H54)</f>
        <v>733</v>
      </c>
      <c r="C19" s="50">
        <f t="shared" si="0"/>
        <v>300</v>
      </c>
      <c r="D19" s="50">
        <f>SUM(F19,H19,J19)</f>
        <v>388</v>
      </c>
      <c r="E19" s="50">
        <f t="shared" si="1"/>
        <v>199</v>
      </c>
      <c r="F19" s="50">
        <v>388</v>
      </c>
      <c r="G19" s="50">
        <v>199</v>
      </c>
      <c r="H19" s="50" t="s">
        <v>338</v>
      </c>
      <c r="I19" s="50" t="s">
        <v>338</v>
      </c>
      <c r="J19" s="50" t="s">
        <v>338</v>
      </c>
      <c r="K19" s="50" t="s">
        <v>338</v>
      </c>
      <c r="L19" s="50">
        <f t="shared" si="2"/>
        <v>241</v>
      </c>
      <c r="M19" s="50">
        <f t="shared" si="3"/>
        <v>97</v>
      </c>
      <c r="N19" s="78">
        <v>157</v>
      </c>
      <c r="O19" s="78">
        <v>89</v>
      </c>
      <c r="P19" s="78">
        <v>84</v>
      </c>
      <c r="Q19" s="78">
        <v>8</v>
      </c>
      <c r="R19" s="31"/>
      <c r="S19" s="31"/>
      <c r="T19" s="31"/>
      <c r="U19" s="31"/>
      <c r="V19" s="31"/>
      <c r="W19" s="31"/>
      <c r="X19" s="31"/>
      <c r="Y19" s="31"/>
    </row>
    <row r="20" spans="1:25" ht="15" customHeight="1">
      <c r="A20" s="38" t="s">
        <v>264</v>
      </c>
      <c r="B20" s="64">
        <v>357</v>
      </c>
      <c r="C20" s="50">
        <f t="shared" si="0"/>
        <v>200</v>
      </c>
      <c r="D20" s="50">
        <f>SUM(F20,H20,J20)</f>
        <v>171</v>
      </c>
      <c r="E20" s="64">
        <f t="shared" si="1"/>
        <v>122</v>
      </c>
      <c r="F20" s="64">
        <v>171</v>
      </c>
      <c r="G20" s="64">
        <v>122</v>
      </c>
      <c r="H20" s="64">
        <v>0</v>
      </c>
      <c r="I20" s="64">
        <v>0</v>
      </c>
      <c r="J20" s="64" t="s">
        <v>338</v>
      </c>
      <c r="K20" s="50" t="s">
        <v>338</v>
      </c>
      <c r="L20" s="50">
        <f t="shared" si="2"/>
        <v>140</v>
      </c>
      <c r="M20" s="50">
        <f t="shared" si="3"/>
        <v>77</v>
      </c>
      <c r="N20" s="78">
        <v>91</v>
      </c>
      <c r="O20" s="78">
        <v>66</v>
      </c>
      <c r="P20" s="78">
        <v>49</v>
      </c>
      <c r="Q20" s="78">
        <v>11</v>
      </c>
      <c r="R20" s="31"/>
      <c r="S20" s="31"/>
      <c r="T20" s="31"/>
      <c r="U20" s="31"/>
      <c r="V20" s="31"/>
      <c r="W20" s="31"/>
      <c r="X20" s="31"/>
      <c r="Y20" s="31"/>
    </row>
    <row r="21" spans="1:25" ht="15" customHeight="1">
      <c r="A21" s="38" t="s">
        <v>82</v>
      </c>
      <c r="B21" s="50">
        <v>2570</v>
      </c>
      <c r="C21" s="50">
        <f t="shared" si="0"/>
        <v>577</v>
      </c>
      <c r="D21" s="50">
        <v>1090</v>
      </c>
      <c r="E21" s="50">
        <f t="shared" si="1"/>
        <v>354</v>
      </c>
      <c r="F21" s="50">
        <v>1070</v>
      </c>
      <c r="G21" s="50">
        <v>352</v>
      </c>
      <c r="H21" s="50">
        <v>3</v>
      </c>
      <c r="I21" s="50">
        <v>2</v>
      </c>
      <c r="J21" s="50" t="s">
        <v>338</v>
      </c>
      <c r="K21" s="50" t="s">
        <v>338</v>
      </c>
      <c r="L21" s="50">
        <f t="shared" si="2"/>
        <v>504</v>
      </c>
      <c r="M21" s="50">
        <f t="shared" si="3"/>
        <v>103</v>
      </c>
      <c r="N21" s="78">
        <v>378</v>
      </c>
      <c r="O21" s="78">
        <v>84</v>
      </c>
      <c r="P21" s="78">
        <v>126</v>
      </c>
      <c r="Q21" s="78">
        <v>19</v>
      </c>
      <c r="R21" s="31"/>
      <c r="S21" s="31"/>
      <c r="T21" s="31"/>
      <c r="U21" s="31"/>
      <c r="V21" s="31"/>
      <c r="W21" s="31"/>
      <c r="X21" s="31"/>
      <c r="Y21" s="31"/>
    </row>
    <row r="22" spans="1:25" ht="15" customHeight="1">
      <c r="A22" s="38" t="s">
        <v>265</v>
      </c>
      <c r="B22" s="64">
        <f>SUM(D22,L22,B57,H57)</f>
        <v>1580</v>
      </c>
      <c r="C22" s="50">
        <f t="shared" si="0"/>
        <v>409</v>
      </c>
      <c r="D22" s="50">
        <f>SUM(F22,H22,J22)</f>
        <v>1270</v>
      </c>
      <c r="E22" s="64">
        <f t="shared" si="1"/>
        <v>288</v>
      </c>
      <c r="F22" s="64">
        <v>1270</v>
      </c>
      <c r="G22" s="64">
        <v>288</v>
      </c>
      <c r="H22" s="64" t="s">
        <v>338</v>
      </c>
      <c r="I22" s="64" t="s">
        <v>338</v>
      </c>
      <c r="J22" s="64" t="s">
        <v>338</v>
      </c>
      <c r="K22" s="50" t="s">
        <v>338</v>
      </c>
      <c r="L22" s="50">
        <f t="shared" si="2"/>
        <v>146</v>
      </c>
      <c r="M22" s="50">
        <f t="shared" si="3"/>
        <v>100</v>
      </c>
      <c r="N22" s="78">
        <v>136</v>
      </c>
      <c r="O22" s="78">
        <v>99</v>
      </c>
      <c r="P22" s="78">
        <v>10</v>
      </c>
      <c r="Q22" s="78">
        <v>1</v>
      </c>
      <c r="R22" s="31"/>
      <c r="S22" s="31"/>
      <c r="T22" s="31"/>
      <c r="U22" s="31"/>
      <c r="V22" s="31"/>
      <c r="W22" s="31"/>
      <c r="X22" s="31"/>
      <c r="Y22" s="31"/>
    </row>
    <row r="23" spans="1:25" ht="15" customHeight="1">
      <c r="A23" s="38" t="s">
        <v>84</v>
      </c>
      <c r="B23" s="50">
        <f>SUM(D23,L23,B58,H58)</f>
        <v>1780</v>
      </c>
      <c r="C23" s="50">
        <f t="shared" si="0"/>
        <v>437</v>
      </c>
      <c r="D23" s="50">
        <f>SUM(F23,H23,J23)</f>
        <v>1170</v>
      </c>
      <c r="E23" s="50">
        <f t="shared" si="1"/>
        <v>377</v>
      </c>
      <c r="F23" s="50">
        <v>1170</v>
      </c>
      <c r="G23" s="50">
        <v>377</v>
      </c>
      <c r="H23" s="50" t="s">
        <v>338</v>
      </c>
      <c r="I23" s="50" t="s">
        <v>338</v>
      </c>
      <c r="J23" s="50" t="s">
        <v>338</v>
      </c>
      <c r="K23" s="50" t="s">
        <v>338</v>
      </c>
      <c r="L23" s="50">
        <f t="shared" si="2"/>
        <v>515</v>
      </c>
      <c r="M23" s="50">
        <f t="shared" si="3"/>
        <v>50</v>
      </c>
      <c r="N23" s="78">
        <v>480</v>
      </c>
      <c r="O23" s="78">
        <v>48</v>
      </c>
      <c r="P23" s="78">
        <v>35</v>
      </c>
      <c r="Q23" s="78">
        <v>2</v>
      </c>
      <c r="R23" s="31"/>
      <c r="S23" s="31"/>
      <c r="T23" s="31"/>
      <c r="U23" s="31"/>
      <c r="V23" s="31"/>
      <c r="W23" s="31"/>
      <c r="X23" s="31"/>
      <c r="Y23" s="31"/>
    </row>
    <row r="24" spans="1:25" ht="15" customHeight="1">
      <c r="A24" s="63"/>
      <c r="B24" s="64"/>
      <c r="C24" s="50"/>
      <c r="D24" s="50"/>
      <c r="E24" s="64"/>
      <c r="F24" s="64"/>
      <c r="G24" s="64"/>
      <c r="H24" s="64"/>
      <c r="I24" s="64"/>
      <c r="J24" s="64"/>
      <c r="K24" s="50"/>
      <c r="L24" s="50"/>
      <c r="M24" s="50"/>
      <c r="N24" s="78"/>
      <c r="O24" s="78"/>
      <c r="P24" s="78"/>
      <c r="Q24" s="78"/>
      <c r="R24" s="31"/>
      <c r="S24" s="31"/>
      <c r="T24" s="31"/>
      <c r="U24" s="31"/>
      <c r="V24" s="31"/>
      <c r="W24" s="31"/>
      <c r="X24" s="31"/>
      <c r="Y24" s="31"/>
    </row>
    <row r="25" spans="1:25" ht="15" customHeight="1">
      <c r="A25" s="38" t="s">
        <v>85</v>
      </c>
      <c r="B25" s="64">
        <f>SUM(D25,L25,B60,H60)</f>
        <v>85</v>
      </c>
      <c r="C25" s="50">
        <f>SUM(E25,M25,C60,I60)</f>
        <v>17</v>
      </c>
      <c r="D25" s="50">
        <f aca="true" t="shared" si="4" ref="D25:E27">SUM(F25,H25,J25)</f>
        <v>33</v>
      </c>
      <c r="E25" s="64">
        <f t="shared" si="4"/>
        <v>10</v>
      </c>
      <c r="F25" s="64">
        <v>33</v>
      </c>
      <c r="G25" s="64">
        <v>10</v>
      </c>
      <c r="H25" s="64" t="s">
        <v>338</v>
      </c>
      <c r="I25" s="64" t="s">
        <v>338</v>
      </c>
      <c r="J25" s="64" t="s">
        <v>338</v>
      </c>
      <c r="K25" s="50" t="s">
        <v>338</v>
      </c>
      <c r="L25" s="50">
        <f>SUM(N25,P25,)</f>
        <v>16</v>
      </c>
      <c r="M25" s="50">
        <f>SUM(O25,Q25)</f>
        <v>4</v>
      </c>
      <c r="N25" s="78">
        <v>12</v>
      </c>
      <c r="O25" s="78">
        <v>3</v>
      </c>
      <c r="P25" s="78">
        <v>4</v>
      </c>
      <c r="Q25" s="78">
        <v>1</v>
      </c>
      <c r="R25" s="31"/>
      <c r="S25" s="31"/>
      <c r="T25" s="31"/>
      <c r="U25" s="31"/>
      <c r="V25" s="31"/>
      <c r="W25" s="31"/>
      <c r="X25" s="31"/>
      <c r="Y25" s="31"/>
    </row>
    <row r="26" spans="1:25" ht="15" customHeight="1">
      <c r="A26" s="38" t="s">
        <v>266</v>
      </c>
      <c r="B26" s="50">
        <v>2276</v>
      </c>
      <c r="C26" s="50">
        <f aca="true" t="shared" si="5" ref="C26:C32">SUM(E26,M26,C61,I61)</f>
        <v>518</v>
      </c>
      <c r="D26" s="50">
        <f t="shared" si="4"/>
        <v>968</v>
      </c>
      <c r="E26" s="50">
        <f t="shared" si="4"/>
        <v>320</v>
      </c>
      <c r="F26" s="50">
        <v>968</v>
      </c>
      <c r="G26" s="50">
        <v>320</v>
      </c>
      <c r="H26" s="50">
        <v>0</v>
      </c>
      <c r="I26" s="50">
        <v>0</v>
      </c>
      <c r="J26" s="50" t="s">
        <v>338</v>
      </c>
      <c r="K26" s="50" t="s">
        <v>338</v>
      </c>
      <c r="L26" s="50">
        <f>SUM(N26,P26,)</f>
        <v>455</v>
      </c>
      <c r="M26" s="50">
        <f>SUM(O26,Q26)</f>
        <v>93</v>
      </c>
      <c r="N26" s="78">
        <v>342</v>
      </c>
      <c r="O26" s="78">
        <v>76</v>
      </c>
      <c r="P26" s="78">
        <v>113</v>
      </c>
      <c r="Q26" s="78">
        <v>17</v>
      </c>
      <c r="R26" s="31"/>
      <c r="S26" s="31"/>
      <c r="T26" s="31"/>
      <c r="U26" s="31"/>
      <c r="V26" s="31"/>
      <c r="W26" s="31"/>
      <c r="X26" s="31"/>
      <c r="Y26" s="31"/>
    </row>
    <row r="27" spans="1:25" ht="15" customHeight="1">
      <c r="A27" s="38" t="s">
        <v>87</v>
      </c>
      <c r="B27" s="64">
        <f>SUM(D27,L27,B62,H62)</f>
        <v>981</v>
      </c>
      <c r="C27" s="50">
        <f t="shared" si="5"/>
        <v>241</v>
      </c>
      <c r="D27" s="50">
        <f t="shared" si="4"/>
        <v>598</v>
      </c>
      <c r="E27" s="64">
        <f t="shared" si="4"/>
        <v>206</v>
      </c>
      <c r="F27" s="64">
        <v>598</v>
      </c>
      <c r="G27" s="64">
        <v>206</v>
      </c>
      <c r="H27" s="64" t="s">
        <v>338</v>
      </c>
      <c r="I27" s="64" t="s">
        <v>338</v>
      </c>
      <c r="J27" s="64" t="s">
        <v>338</v>
      </c>
      <c r="K27" s="50" t="s">
        <v>338</v>
      </c>
      <c r="L27" s="50">
        <f>SUM(N27,P27,)</f>
        <v>303</v>
      </c>
      <c r="M27" s="50">
        <f>SUM(O27,Q27)</f>
        <v>30</v>
      </c>
      <c r="N27" s="78">
        <v>288</v>
      </c>
      <c r="O27" s="78">
        <v>29</v>
      </c>
      <c r="P27" s="78">
        <v>15</v>
      </c>
      <c r="Q27" s="78">
        <v>1</v>
      </c>
      <c r="R27" s="31"/>
      <c r="S27" s="31"/>
      <c r="T27" s="31"/>
      <c r="U27" s="31"/>
      <c r="V27" s="31"/>
      <c r="W27" s="31"/>
      <c r="X27" s="31"/>
      <c r="Y27" s="31"/>
    </row>
    <row r="28" spans="1:25" ht="15" customHeight="1">
      <c r="A28" s="38" t="s">
        <v>88</v>
      </c>
      <c r="B28" s="50">
        <f>SUM(D28,L28,B63,H63)</f>
        <v>1430</v>
      </c>
      <c r="C28" s="50">
        <f t="shared" si="5"/>
        <v>324</v>
      </c>
      <c r="D28" s="50">
        <v>858</v>
      </c>
      <c r="E28" s="50">
        <v>268</v>
      </c>
      <c r="F28" s="50">
        <v>843</v>
      </c>
      <c r="G28" s="50">
        <v>264</v>
      </c>
      <c r="H28" s="50" t="s">
        <v>338</v>
      </c>
      <c r="I28" s="50" t="s">
        <v>338</v>
      </c>
      <c r="J28" s="50" t="s">
        <v>338</v>
      </c>
      <c r="K28" s="50" t="s">
        <v>338</v>
      </c>
      <c r="L28" s="50">
        <f>SUM(N28,P28,)</f>
        <v>467</v>
      </c>
      <c r="M28" s="50">
        <f>SUM(O28,Q28)</f>
        <v>46</v>
      </c>
      <c r="N28" s="78">
        <v>442</v>
      </c>
      <c r="O28" s="78">
        <v>45</v>
      </c>
      <c r="P28" s="78">
        <v>25</v>
      </c>
      <c r="Q28" s="78">
        <v>1</v>
      </c>
      <c r="R28" s="31"/>
      <c r="S28" s="31"/>
      <c r="T28" s="31"/>
      <c r="U28" s="31"/>
      <c r="V28" s="31"/>
      <c r="W28" s="31"/>
      <c r="X28" s="31"/>
      <c r="Y28" s="31"/>
    </row>
    <row r="29" spans="1:25" ht="15" customHeight="1">
      <c r="A29" s="38" t="s">
        <v>267</v>
      </c>
      <c r="B29" s="64">
        <v>3111</v>
      </c>
      <c r="C29" s="50">
        <f t="shared" si="5"/>
        <v>906</v>
      </c>
      <c r="D29" s="50">
        <f>SUM(F29,H29,J29)</f>
        <v>2480</v>
      </c>
      <c r="E29" s="64">
        <f>SUM(G29,I29,K29)</f>
        <v>620</v>
      </c>
      <c r="F29" s="64">
        <v>2475</v>
      </c>
      <c r="G29" s="64">
        <v>615</v>
      </c>
      <c r="H29" s="64">
        <v>5</v>
      </c>
      <c r="I29" s="64">
        <v>5</v>
      </c>
      <c r="J29" s="64" t="s">
        <v>338</v>
      </c>
      <c r="K29" s="50" t="s">
        <v>338</v>
      </c>
      <c r="L29" s="50">
        <f>SUM(N29,P29,)</f>
        <v>444</v>
      </c>
      <c r="M29" s="50">
        <f>SUM(O29,Q29)</f>
        <v>266</v>
      </c>
      <c r="N29" s="78">
        <v>364</v>
      </c>
      <c r="O29" s="78">
        <v>261</v>
      </c>
      <c r="P29" s="78">
        <v>80</v>
      </c>
      <c r="Q29" s="78">
        <v>5</v>
      </c>
      <c r="R29" s="31"/>
      <c r="S29" s="31"/>
      <c r="T29" s="31"/>
      <c r="U29" s="31"/>
      <c r="V29" s="31"/>
      <c r="W29" s="31"/>
      <c r="X29" s="31"/>
      <c r="Y29" s="31"/>
    </row>
    <row r="30" spans="1:25" ht="15" customHeight="1">
      <c r="A30" s="38" t="s">
        <v>90</v>
      </c>
      <c r="B30" s="50">
        <f>SUM(D30,L30,B65,H65)</f>
        <v>2792</v>
      </c>
      <c r="C30" s="50">
        <f t="shared" si="5"/>
        <v>1159</v>
      </c>
      <c r="D30" s="50">
        <v>1181</v>
      </c>
      <c r="E30" s="50">
        <v>790</v>
      </c>
      <c r="F30" s="50">
        <v>1082</v>
      </c>
      <c r="G30" s="50">
        <v>700</v>
      </c>
      <c r="H30" s="50">
        <v>16</v>
      </c>
      <c r="I30" s="50">
        <v>4</v>
      </c>
      <c r="J30" s="50" t="s">
        <v>338</v>
      </c>
      <c r="K30" s="50" t="s">
        <v>338</v>
      </c>
      <c r="L30" s="50">
        <v>1182</v>
      </c>
      <c r="M30" s="50">
        <v>350</v>
      </c>
      <c r="N30" s="78">
        <v>664</v>
      </c>
      <c r="O30" s="78">
        <v>304</v>
      </c>
      <c r="P30" s="78">
        <v>456</v>
      </c>
      <c r="Q30" s="78">
        <v>43</v>
      </c>
      <c r="R30" s="31"/>
      <c r="S30" s="31"/>
      <c r="T30" s="31"/>
      <c r="U30" s="31"/>
      <c r="V30" s="31"/>
      <c r="W30" s="31"/>
      <c r="X30" s="31"/>
      <c r="Y30" s="31"/>
    </row>
    <row r="31" spans="1:25" ht="15" customHeight="1">
      <c r="A31" s="38" t="s">
        <v>91</v>
      </c>
      <c r="B31" s="64">
        <f>SUM(D31,L31,B66,H66)</f>
        <v>1610</v>
      </c>
      <c r="C31" s="50">
        <f t="shared" si="5"/>
        <v>678</v>
      </c>
      <c r="D31" s="50">
        <f>SUM(F31,H31,J31)</f>
        <v>872</v>
      </c>
      <c r="E31" s="64">
        <v>483</v>
      </c>
      <c r="F31" s="64">
        <v>872</v>
      </c>
      <c r="G31" s="64">
        <v>477</v>
      </c>
      <c r="H31" s="64" t="s">
        <v>338</v>
      </c>
      <c r="I31" s="64" t="s">
        <v>338</v>
      </c>
      <c r="J31" s="64" t="s">
        <v>338</v>
      </c>
      <c r="K31" s="50" t="s">
        <v>338</v>
      </c>
      <c r="L31" s="50">
        <f>SUM(N31,P31,)</f>
        <v>533</v>
      </c>
      <c r="M31" s="50">
        <f>SUM(O31,Q31)</f>
        <v>188</v>
      </c>
      <c r="N31" s="78">
        <v>370</v>
      </c>
      <c r="O31" s="78">
        <v>171</v>
      </c>
      <c r="P31" s="78">
        <v>163</v>
      </c>
      <c r="Q31" s="78">
        <v>17</v>
      </c>
      <c r="R31" s="31"/>
      <c r="S31" s="31"/>
      <c r="T31" s="31"/>
      <c r="U31" s="31"/>
      <c r="V31" s="31"/>
      <c r="W31" s="31"/>
      <c r="X31" s="31"/>
      <c r="Y31" s="31"/>
    </row>
    <row r="32" spans="1:25" ht="15" customHeight="1">
      <c r="A32" s="38" t="s">
        <v>92</v>
      </c>
      <c r="B32" s="50">
        <f>SUM(D32,L32,B67,H67)</f>
        <v>105</v>
      </c>
      <c r="C32" s="50">
        <f t="shared" si="5"/>
        <v>62</v>
      </c>
      <c r="D32" s="50">
        <f>SUM(F32,H32,J32)</f>
        <v>51</v>
      </c>
      <c r="E32" s="50">
        <f>SUM(G32,I32,K32)</f>
        <v>35</v>
      </c>
      <c r="F32" s="50">
        <v>51</v>
      </c>
      <c r="G32" s="50">
        <v>35</v>
      </c>
      <c r="H32" s="50" t="s">
        <v>338</v>
      </c>
      <c r="I32" s="50" t="s">
        <v>338</v>
      </c>
      <c r="J32" s="50" t="s">
        <v>338</v>
      </c>
      <c r="K32" s="50" t="s">
        <v>338</v>
      </c>
      <c r="L32" s="50">
        <f>SUM(N32,P32,)</f>
        <v>45</v>
      </c>
      <c r="M32" s="50">
        <f>SUM(O32,Q32)</f>
        <v>27</v>
      </c>
      <c r="N32" s="78">
        <v>34</v>
      </c>
      <c r="O32" s="78">
        <v>25</v>
      </c>
      <c r="P32" s="78">
        <v>11</v>
      </c>
      <c r="Q32" s="78">
        <v>2</v>
      </c>
      <c r="R32" s="31"/>
      <c r="S32" s="31"/>
      <c r="T32" s="31"/>
      <c r="U32" s="31"/>
      <c r="V32" s="31"/>
      <c r="W32" s="31"/>
      <c r="X32" s="31"/>
      <c r="Y32" s="31"/>
    </row>
    <row r="33" spans="1:25" ht="15" customHeight="1">
      <c r="A33" s="6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1"/>
      <c r="O33" s="81"/>
      <c r="P33" s="81"/>
      <c r="Q33" s="81"/>
      <c r="R33" s="31"/>
      <c r="S33" s="31"/>
      <c r="T33" s="31"/>
      <c r="U33" s="31"/>
      <c r="V33" s="31"/>
      <c r="W33" s="31"/>
      <c r="X33" s="31"/>
      <c r="Y33" s="31"/>
    </row>
    <row r="34" spans="1:25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" customHeight="1">
      <c r="A37" s="299" t="s">
        <v>432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31"/>
      <c r="S37" s="31"/>
      <c r="T37" s="31"/>
      <c r="U37" s="31"/>
      <c r="V37" s="31"/>
      <c r="W37" s="31"/>
      <c r="X37" s="31"/>
      <c r="Y37" s="31"/>
    </row>
    <row r="38" spans="1:25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381"/>
      <c r="M38" s="26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" customHeight="1" thickBot="1">
      <c r="A39" s="3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382"/>
      <c r="M39" s="9"/>
      <c r="N39" s="31"/>
      <c r="O39" s="85"/>
      <c r="P39" s="31"/>
      <c r="Q39" s="226" t="s">
        <v>419</v>
      </c>
      <c r="R39" s="31"/>
      <c r="S39" s="31"/>
      <c r="T39" s="31"/>
      <c r="U39" s="31"/>
      <c r="V39" s="31"/>
      <c r="W39" s="31"/>
      <c r="X39" s="31"/>
      <c r="Y39" s="31"/>
    </row>
    <row r="40" spans="1:25" ht="15" customHeight="1">
      <c r="A40" s="379" t="s">
        <v>433</v>
      </c>
      <c r="B40" s="324" t="s">
        <v>275</v>
      </c>
      <c r="C40" s="325"/>
      <c r="D40" s="325"/>
      <c r="E40" s="325"/>
      <c r="F40" s="325"/>
      <c r="G40" s="325"/>
      <c r="H40" s="325"/>
      <c r="I40" s="326"/>
      <c r="J40" s="358" t="s">
        <v>436</v>
      </c>
      <c r="K40" s="359"/>
      <c r="L40" s="359"/>
      <c r="M40" s="359"/>
      <c r="N40" s="359"/>
      <c r="O40" s="359"/>
      <c r="P40" s="359"/>
      <c r="Q40" s="359"/>
      <c r="R40" s="31"/>
      <c r="S40" s="31"/>
      <c r="T40" s="31"/>
      <c r="U40" s="31"/>
      <c r="V40" s="31"/>
      <c r="W40" s="31"/>
      <c r="X40" s="31"/>
      <c r="Y40" s="31"/>
    </row>
    <row r="41" spans="1:25" ht="15" customHeight="1">
      <c r="A41" s="305"/>
      <c r="B41" s="321" t="s">
        <v>435</v>
      </c>
      <c r="C41" s="322"/>
      <c r="D41" s="322"/>
      <c r="E41" s="322"/>
      <c r="F41" s="322"/>
      <c r="G41" s="340"/>
      <c r="H41" s="366" t="s">
        <v>127</v>
      </c>
      <c r="I41" s="340"/>
      <c r="J41" s="366" t="s">
        <v>118</v>
      </c>
      <c r="K41" s="340"/>
      <c r="L41" s="366" t="s">
        <v>277</v>
      </c>
      <c r="M41" s="340"/>
      <c r="N41" s="366" t="s">
        <v>276</v>
      </c>
      <c r="O41" s="340"/>
      <c r="P41" s="366" t="s">
        <v>127</v>
      </c>
      <c r="Q41" s="322"/>
      <c r="R41" s="31"/>
      <c r="S41" s="31"/>
      <c r="T41" s="31"/>
      <c r="U41" s="31"/>
      <c r="V41" s="31"/>
      <c r="W41" s="31"/>
      <c r="X41" s="31"/>
      <c r="Y41" s="31"/>
    </row>
    <row r="42" spans="1:25" ht="15" customHeight="1">
      <c r="A42" s="305"/>
      <c r="B42" s="367" t="s">
        <v>453</v>
      </c>
      <c r="C42" s="367" t="s">
        <v>421</v>
      </c>
      <c r="D42" s="322" t="s">
        <v>130</v>
      </c>
      <c r="E42" s="340"/>
      <c r="F42" s="366" t="s">
        <v>131</v>
      </c>
      <c r="G42" s="340"/>
      <c r="H42" s="374" t="s">
        <v>122</v>
      </c>
      <c r="I42" s="377" t="s">
        <v>123</v>
      </c>
      <c r="J42" s="367" t="s">
        <v>453</v>
      </c>
      <c r="K42" s="377" t="s">
        <v>123</v>
      </c>
      <c r="L42" s="374" t="s">
        <v>122</v>
      </c>
      <c r="M42" s="377" t="s">
        <v>123</v>
      </c>
      <c r="N42" s="374" t="s">
        <v>122</v>
      </c>
      <c r="O42" s="377" t="s">
        <v>123</v>
      </c>
      <c r="P42" s="374" t="s">
        <v>122</v>
      </c>
      <c r="Q42" s="380" t="s">
        <v>123</v>
      </c>
      <c r="R42" s="31"/>
      <c r="S42" s="31"/>
      <c r="T42" s="31"/>
      <c r="U42" s="31"/>
      <c r="V42" s="31"/>
      <c r="W42" s="31"/>
      <c r="X42" s="31"/>
      <c r="Y42" s="31"/>
    </row>
    <row r="43" spans="1:25" ht="15" customHeight="1">
      <c r="A43" s="347"/>
      <c r="B43" s="368"/>
      <c r="C43" s="368"/>
      <c r="D43" s="227" t="s">
        <v>122</v>
      </c>
      <c r="E43" s="62" t="s">
        <v>123</v>
      </c>
      <c r="F43" s="227" t="s">
        <v>122</v>
      </c>
      <c r="G43" s="62" t="s">
        <v>123</v>
      </c>
      <c r="H43" s="375"/>
      <c r="I43" s="375"/>
      <c r="J43" s="368"/>
      <c r="K43" s="375"/>
      <c r="L43" s="375"/>
      <c r="M43" s="375"/>
      <c r="N43" s="375"/>
      <c r="O43" s="375"/>
      <c r="P43" s="375"/>
      <c r="Q43" s="371"/>
      <c r="R43" s="31"/>
      <c r="S43" s="31"/>
      <c r="T43" s="31"/>
      <c r="U43" s="31"/>
      <c r="V43" s="31"/>
      <c r="W43" s="31"/>
      <c r="X43" s="31"/>
      <c r="Y43" s="31"/>
    </row>
    <row r="44" spans="1:25" ht="15" customHeight="1">
      <c r="A44" s="36"/>
      <c r="B44" s="83"/>
      <c r="C44" s="84"/>
      <c r="D44" s="73"/>
      <c r="E44" s="73"/>
      <c r="F44" s="77"/>
      <c r="G44" s="31"/>
      <c r="H44" s="33"/>
      <c r="I44" s="33"/>
      <c r="J44" s="73"/>
      <c r="K44" s="73"/>
      <c r="L44" s="73"/>
      <c r="M44" s="73"/>
      <c r="N44" s="73"/>
      <c r="O44" s="73"/>
      <c r="P44" s="73"/>
      <c r="Q44" s="73"/>
      <c r="R44" s="31"/>
      <c r="S44" s="31"/>
      <c r="T44" s="31"/>
      <c r="U44" s="31"/>
      <c r="V44" s="31"/>
      <c r="W44" s="31"/>
      <c r="X44" s="31"/>
      <c r="Y44" s="31"/>
    </row>
    <row r="45" spans="1:25" ht="15" customHeight="1">
      <c r="A45" s="38" t="s">
        <v>285</v>
      </c>
      <c r="B45" s="49">
        <v>3000</v>
      </c>
      <c r="C45" s="50">
        <v>287</v>
      </c>
      <c r="D45" s="50">
        <v>655</v>
      </c>
      <c r="E45" s="50">
        <v>110</v>
      </c>
      <c r="F45" s="50">
        <v>984</v>
      </c>
      <c r="G45" s="64">
        <v>99</v>
      </c>
      <c r="H45" s="50">
        <v>136</v>
      </c>
      <c r="I45" s="50">
        <v>33</v>
      </c>
      <c r="J45" s="50">
        <f>SUM(L45,N45,P45)</f>
        <v>6</v>
      </c>
      <c r="K45" s="50">
        <f>SUM(M45,O45,Q45)</f>
        <v>4</v>
      </c>
      <c r="L45" s="50">
        <v>1</v>
      </c>
      <c r="M45" s="50">
        <v>0</v>
      </c>
      <c r="N45" s="50">
        <v>0</v>
      </c>
      <c r="O45" s="50">
        <v>1</v>
      </c>
      <c r="P45" s="50">
        <v>5</v>
      </c>
      <c r="Q45" s="50">
        <v>3</v>
      </c>
      <c r="R45" s="31"/>
      <c r="S45" s="31"/>
      <c r="T45" s="31"/>
      <c r="U45" s="31"/>
      <c r="V45" s="31"/>
      <c r="W45" s="31"/>
      <c r="X45" s="31"/>
      <c r="Y45" s="31"/>
    </row>
    <row r="46" spans="1:25" ht="15" customHeight="1">
      <c r="A46" s="225" t="s">
        <v>428</v>
      </c>
      <c r="B46" s="49">
        <v>2390</v>
      </c>
      <c r="C46" s="50">
        <v>222</v>
      </c>
      <c r="D46" s="50">
        <v>436</v>
      </c>
      <c r="E46" s="50">
        <v>39</v>
      </c>
      <c r="F46" s="50">
        <v>317</v>
      </c>
      <c r="G46" s="64">
        <v>18</v>
      </c>
      <c r="H46" s="50">
        <v>342</v>
      </c>
      <c r="I46" s="50">
        <v>20</v>
      </c>
      <c r="J46" s="50">
        <f>SUM(L46,N46,P46)</f>
        <v>17</v>
      </c>
      <c r="K46" s="50">
        <f>SUM(M46,O46,Q46)</f>
        <v>13</v>
      </c>
      <c r="L46" s="50">
        <v>5</v>
      </c>
      <c r="M46" s="50">
        <v>10</v>
      </c>
      <c r="N46" s="50">
        <v>6</v>
      </c>
      <c r="O46" s="50">
        <v>0</v>
      </c>
      <c r="P46" s="50">
        <v>6</v>
      </c>
      <c r="Q46" s="50">
        <v>3</v>
      </c>
      <c r="R46" s="31"/>
      <c r="S46" s="31"/>
      <c r="T46" s="31"/>
      <c r="U46" s="31"/>
      <c r="V46" s="31"/>
      <c r="W46" s="31"/>
      <c r="X46" s="31"/>
      <c r="Y46" s="31"/>
    </row>
    <row r="47" spans="1:25" ht="15" customHeight="1">
      <c r="A47" s="225" t="s">
        <v>429</v>
      </c>
      <c r="B47" s="49">
        <v>3860</v>
      </c>
      <c r="C47" s="50">
        <v>236</v>
      </c>
      <c r="D47" s="50">
        <v>587</v>
      </c>
      <c r="E47" s="50">
        <v>99</v>
      </c>
      <c r="F47" s="50">
        <v>450</v>
      </c>
      <c r="G47" s="64">
        <v>25</v>
      </c>
      <c r="H47" s="50">
        <v>194</v>
      </c>
      <c r="I47" s="50">
        <v>16</v>
      </c>
      <c r="J47" s="50" t="s">
        <v>437</v>
      </c>
      <c r="K47" s="50" t="s">
        <v>438</v>
      </c>
      <c r="L47" s="50" t="s">
        <v>439</v>
      </c>
      <c r="M47" s="50" t="s">
        <v>440</v>
      </c>
      <c r="N47" s="50" t="s">
        <v>440</v>
      </c>
      <c r="O47" s="50" t="s">
        <v>437</v>
      </c>
      <c r="P47" s="50" t="s">
        <v>438</v>
      </c>
      <c r="Q47" s="50" t="s">
        <v>339</v>
      </c>
      <c r="R47" s="31"/>
      <c r="S47" s="31"/>
      <c r="T47" s="31"/>
      <c r="U47" s="31"/>
      <c r="V47" s="31"/>
      <c r="W47" s="31"/>
      <c r="X47" s="31"/>
      <c r="Y47" s="31"/>
    </row>
    <row r="48" spans="1:25" ht="15" customHeight="1">
      <c r="A48" s="225" t="s">
        <v>430</v>
      </c>
      <c r="B48" s="49">
        <v>3220</v>
      </c>
      <c r="C48" s="50">
        <v>136</v>
      </c>
      <c r="D48" s="50">
        <v>508</v>
      </c>
      <c r="E48" s="50">
        <v>31</v>
      </c>
      <c r="F48" s="50">
        <v>606</v>
      </c>
      <c r="G48" s="64">
        <v>22</v>
      </c>
      <c r="H48" s="50">
        <v>162</v>
      </c>
      <c r="I48" s="50">
        <v>8</v>
      </c>
      <c r="J48" s="50" t="s">
        <v>339</v>
      </c>
      <c r="K48" s="50" t="s">
        <v>439</v>
      </c>
      <c r="L48" s="50" t="s">
        <v>441</v>
      </c>
      <c r="M48" s="50" t="s">
        <v>442</v>
      </c>
      <c r="N48" s="50" t="s">
        <v>441</v>
      </c>
      <c r="O48" s="50" t="s">
        <v>439</v>
      </c>
      <c r="P48" s="50" t="s">
        <v>443</v>
      </c>
      <c r="Q48" s="50" t="s">
        <v>443</v>
      </c>
      <c r="R48" s="31"/>
      <c r="S48" s="31"/>
      <c r="T48" s="31"/>
      <c r="U48" s="31"/>
      <c r="V48" s="31"/>
      <c r="W48" s="31"/>
      <c r="X48" s="31"/>
      <c r="Y48" s="31"/>
    </row>
    <row r="49" spans="1:25" ht="15" customHeight="1">
      <c r="A49" s="199" t="s">
        <v>431</v>
      </c>
      <c r="B49" s="72">
        <v>4610</v>
      </c>
      <c r="C49" s="68">
        <v>463</v>
      </c>
      <c r="D49" s="70">
        <v>2270</v>
      </c>
      <c r="E49" s="70">
        <v>312</v>
      </c>
      <c r="F49" s="70">
        <v>1060</v>
      </c>
      <c r="G49" s="68">
        <v>102</v>
      </c>
      <c r="H49" s="70">
        <v>279</v>
      </c>
      <c r="I49" s="70">
        <v>35</v>
      </c>
      <c r="J49" s="70" t="s">
        <v>339</v>
      </c>
      <c r="K49" s="70" t="s">
        <v>339</v>
      </c>
      <c r="L49" s="70" t="s">
        <v>339</v>
      </c>
      <c r="M49" s="70" t="s">
        <v>339</v>
      </c>
      <c r="N49" s="70" t="s">
        <v>339</v>
      </c>
      <c r="O49" s="70" t="s">
        <v>339</v>
      </c>
      <c r="P49" s="70" t="s">
        <v>339</v>
      </c>
      <c r="Q49" s="70" t="s">
        <v>339</v>
      </c>
      <c r="R49" s="31"/>
      <c r="S49" s="31"/>
      <c r="T49" s="31"/>
      <c r="U49" s="31"/>
      <c r="V49" s="31"/>
      <c r="W49" s="31"/>
      <c r="X49" s="31"/>
      <c r="Y49" s="31"/>
    </row>
    <row r="50" spans="1:25" ht="15" customHeight="1">
      <c r="A50" s="63"/>
      <c r="B50" s="49"/>
      <c r="C50" s="50"/>
      <c r="D50" s="50"/>
      <c r="E50" s="50"/>
      <c r="F50" s="50"/>
      <c r="G50" s="6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1"/>
      <c r="S50" s="31"/>
      <c r="T50" s="31"/>
      <c r="U50" s="31"/>
      <c r="V50" s="31"/>
      <c r="W50" s="31"/>
      <c r="X50" s="31"/>
      <c r="Y50" s="31"/>
    </row>
    <row r="51" spans="1:25" ht="15" customHeight="1">
      <c r="A51" s="38" t="s">
        <v>261</v>
      </c>
      <c r="B51" s="49">
        <v>89</v>
      </c>
      <c r="C51" s="50">
        <v>8</v>
      </c>
      <c r="D51" s="50">
        <v>20</v>
      </c>
      <c r="E51" s="50">
        <v>3</v>
      </c>
      <c r="F51" s="50">
        <v>9</v>
      </c>
      <c r="G51" s="50">
        <v>1</v>
      </c>
      <c r="H51" s="50">
        <v>56</v>
      </c>
      <c r="I51" s="50">
        <v>9</v>
      </c>
      <c r="J51" s="50" t="s">
        <v>439</v>
      </c>
      <c r="K51" s="50" t="s">
        <v>444</v>
      </c>
      <c r="L51" s="50" t="s">
        <v>339</v>
      </c>
      <c r="M51" s="50" t="s">
        <v>339</v>
      </c>
      <c r="N51" s="50" t="s">
        <v>339</v>
      </c>
      <c r="O51" s="50" t="s">
        <v>339</v>
      </c>
      <c r="P51" s="50" t="s">
        <v>339</v>
      </c>
      <c r="Q51" s="50" t="s">
        <v>339</v>
      </c>
      <c r="R51" s="31"/>
      <c r="S51" s="31"/>
      <c r="T51" s="31"/>
      <c r="U51" s="31"/>
      <c r="V51" s="31"/>
      <c r="W51" s="31"/>
      <c r="X51" s="31"/>
      <c r="Y51" s="31"/>
    </row>
    <row r="52" spans="1:25" ht="15" customHeight="1">
      <c r="A52" s="38" t="s">
        <v>78</v>
      </c>
      <c r="B52" s="49">
        <v>184</v>
      </c>
      <c r="C52" s="50">
        <v>8</v>
      </c>
      <c r="D52" s="50">
        <v>61</v>
      </c>
      <c r="E52" s="50">
        <v>3</v>
      </c>
      <c r="F52" s="50">
        <v>22</v>
      </c>
      <c r="G52" s="64">
        <v>2</v>
      </c>
      <c r="H52" s="50">
        <v>14</v>
      </c>
      <c r="I52" s="50">
        <v>0</v>
      </c>
      <c r="J52" s="50" t="s">
        <v>339</v>
      </c>
      <c r="K52" s="50" t="s">
        <v>339</v>
      </c>
      <c r="L52" s="50" t="s">
        <v>339</v>
      </c>
      <c r="M52" s="50" t="s">
        <v>339</v>
      </c>
      <c r="N52" s="50" t="s">
        <v>445</v>
      </c>
      <c r="O52" s="50" t="s">
        <v>339</v>
      </c>
      <c r="P52" s="50" t="s">
        <v>339</v>
      </c>
      <c r="Q52" s="50" t="s">
        <v>339</v>
      </c>
      <c r="R52" s="31"/>
      <c r="S52" s="31"/>
      <c r="T52" s="31"/>
      <c r="U52" s="31"/>
      <c r="V52" s="31"/>
      <c r="W52" s="31"/>
      <c r="X52" s="31"/>
      <c r="Y52" s="31"/>
    </row>
    <row r="53" spans="1:25" ht="15" customHeight="1">
      <c r="A53" s="38" t="s">
        <v>262</v>
      </c>
      <c r="B53" s="49">
        <v>1230</v>
      </c>
      <c r="C53" s="50">
        <v>145</v>
      </c>
      <c r="D53" s="50">
        <v>664</v>
      </c>
      <c r="E53" s="50">
        <v>100</v>
      </c>
      <c r="F53" s="50">
        <v>352</v>
      </c>
      <c r="G53" s="50">
        <v>35</v>
      </c>
      <c r="H53" s="50">
        <v>8</v>
      </c>
      <c r="I53" s="50">
        <v>3</v>
      </c>
      <c r="J53" s="50" t="s">
        <v>446</v>
      </c>
      <c r="K53" s="50" t="s">
        <v>447</v>
      </c>
      <c r="L53" s="50" t="s">
        <v>339</v>
      </c>
      <c r="M53" s="50" t="s">
        <v>339</v>
      </c>
      <c r="N53" s="50" t="s">
        <v>339</v>
      </c>
      <c r="O53" s="50" t="s">
        <v>339</v>
      </c>
      <c r="P53" s="50" t="s">
        <v>339</v>
      </c>
      <c r="Q53" s="50" t="s">
        <v>339</v>
      </c>
      <c r="R53" s="31"/>
      <c r="S53" s="31"/>
      <c r="T53" s="31"/>
      <c r="U53" s="31"/>
      <c r="V53" s="31"/>
      <c r="W53" s="31"/>
      <c r="X53" s="31"/>
      <c r="Y53" s="31"/>
    </row>
    <row r="54" spans="1:25" ht="15" customHeight="1">
      <c r="A54" s="38" t="s">
        <v>263</v>
      </c>
      <c r="B54" s="49">
        <v>104</v>
      </c>
      <c r="C54" s="50">
        <v>4</v>
      </c>
      <c r="D54" s="50">
        <v>42</v>
      </c>
      <c r="E54" s="50">
        <v>2</v>
      </c>
      <c r="F54" s="50" t="s">
        <v>338</v>
      </c>
      <c r="G54" s="64" t="s">
        <v>448</v>
      </c>
      <c r="H54" s="50" t="s">
        <v>449</v>
      </c>
      <c r="I54" s="50" t="s">
        <v>338</v>
      </c>
      <c r="J54" s="50" t="s">
        <v>339</v>
      </c>
      <c r="K54" s="50" t="s">
        <v>339</v>
      </c>
      <c r="L54" s="50" t="s">
        <v>339</v>
      </c>
      <c r="M54" s="50" t="s">
        <v>339</v>
      </c>
      <c r="N54" s="50" t="s">
        <v>339</v>
      </c>
      <c r="O54" s="50" t="s">
        <v>339</v>
      </c>
      <c r="P54" s="50" t="s">
        <v>447</v>
      </c>
      <c r="Q54" s="50" t="s">
        <v>339</v>
      </c>
      <c r="R54" s="31"/>
      <c r="S54" s="31"/>
      <c r="T54" s="31"/>
      <c r="U54" s="31"/>
      <c r="V54" s="31"/>
      <c r="W54" s="31"/>
      <c r="X54" s="31"/>
      <c r="Y54" s="31"/>
    </row>
    <row r="55" spans="1:25" ht="15" customHeight="1">
      <c r="A55" s="38" t="s">
        <v>264</v>
      </c>
      <c r="B55" s="49">
        <v>46</v>
      </c>
      <c r="C55" s="50">
        <f>SUM(E55,G55)</f>
        <v>1</v>
      </c>
      <c r="D55" s="50">
        <v>17</v>
      </c>
      <c r="E55" s="50">
        <v>1</v>
      </c>
      <c r="F55" s="50" t="s">
        <v>338</v>
      </c>
      <c r="G55" s="50" t="s">
        <v>450</v>
      </c>
      <c r="H55" s="50" t="s">
        <v>338</v>
      </c>
      <c r="I55" s="50" t="s">
        <v>338</v>
      </c>
      <c r="J55" s="50" t="s">
        <v>339</v>
      </c>
      <c r="K55" s="50" t="s">
        <v>339</v>
      </c>
      <c r="L55" s="50" t="s">
        <v>339</v>
      </c>
      <c r="M55" s="50" t="s">
        <v>339</v>
      </c>
      <c r="N55" s="50" t="s">
        <v>339</v>
      </c>
      <c r="O55" s="50" t="s">
        <v>339</v>
      </c>
      <c r="P55" s="50" t="s">
        <v>339</v>
      </c>
      <c r="Q55" s="50" t="s">
        <v>445</v>
      </c>
      <c r="R55" s="31"/>
      <c r="S55" s="31"/>
      <c r="T55" s="31"/>
      <c r="U55" s="31"/>
      <c r="V55" s="31"/>
      <c r="W55" s="31"/>
      <c r="X55" s="31"/>
      <c r="Y55" s="31"/>
    </row>
    <row r="56" spans="1:25" ht="15" customHeight="1">
      <c r="A56" s="38" t="s">
        <v>82</v>
      </c>
      <c r="B56" s="49">
        <v>991</v>
      </c>
      <c r="C56" s="50">
        <v>118</v>
      </c>
      <c r="D56" s="50">
        <v>535</v>
      </c>
      <c r="E56" s="50">
        <v>81</v>
      </c>
      <c r="F56" s="50">
        <v>283</v>
      </c>
      <c r="G56" s="64">
        <v>28</v>
      </c>
      <c r="H56" s="50">
        <v>7</v>
      </c>
      <c r="I56" s="50">
        <v>2</v>
      </c>
      <c r="J56" s="50" t="s">
        <v>339</v>
      </c>
      <c r="K56" s="50" t="s">
        <v>339</v>
      </c>
      <c r="L56" s="50" t="s">
        <v>339</v>
      </c>
      <c r="M56" s="50" t="s">
        <v>446</v>
      </c>
      <c r="N56" s="50" t="s">
        <v>339</v>
      </c>
      <c r="O56" s="50" t="s">
        <v>339</v>
      </c>
      <c r="P56" s="50" t="s">
        <v>339</v>
      </c>
      <c r="Q56" s="50" t="s">
        <v>339</v>
      </c>
      <c r="R56" s="31"/>
      <c r="S56" s="31"/>
      <c r="T56" s="31"/>
      <c r="U56" s="31"/>
      <c r="V56" s="31"/>
      <c r="W56" s="31"/>
      <c r="X56" s="31"/>
      <c r="Y56" s="31"/>
    </row>
    <row r="57" spans="1:25" ht="15" customHeight="1">
      <c r="A57" s="38" t="s">
        <v>265</v>
      </c>
      <c r="B57" s="49">
        <f>SUM(D57,F57)</f>
        <v>61</v>
      </c>
      <c r="C57" s="50">
        <f>SUM(E57,G57)</f>
        <v>10</v>
      </c>
      <c r="D57" s="50">
        <v>61</v>
      </c>
      <c r="E57" s="50">
        <v>10</v>
      </c>
      <c r="F57" s="50" t="s">
        <v>338</v>
      </c>
      <c r="G57" s="64" t="s">
        <v>338</v>
      </c>
      <c r="H57" s="50">
        <v>103</v>
      </c>
      <c r="I57" s="50">
        <v>11</v>
      </c>
      <c r="J57" s="50" t="s">
        <v>339</v>
      </c>
      <c r="K57" s="50" t="s">
        <v>339</v>
      </c>
      <c r="L57" s="50" t="s">
        <v>339</v>
      </c>
      <c r="M57" s="50" t="s">
        <v>451</v>
      </c>
      <c r="N57" s="50" t="s">
        <v>339</v>
      </c>
      <c r="O57" s="50" t="s">
        <v>339</v>
      </c>
      <c r="P57" s="50" t="s">
        <v>339</v>
      </c>
      <c r="Q57" s="50" t="s">
        <v>339</v>
      </c>
      <c r="R57" s="31"/>
      <c r="S57" s="31"/>
      <c r="T57" s="31"/>
      <c r="U57" s="31"/>
      <c r="V57" s="31"/>
      <c r="W57" s="31"/>
      <c r="X57" s="31"/>
      <c r="Y57" s="31"/>
    </row>
    <row r="58" spans="1:25" ht="15" customHeight="1">
      <c r="A58" s="38" t="s">
        <v>84</v>
      </c>
      <c r="B58" s="49">
        <v>74</v>
      </c>
      <c r="C58" s="50">
        <v>7</v>
      </c>
      <c r="D58" s="50">
        <v>21</v>
      </c>
      <c r="E58" s="50">
        <v>3</v>
      </c>
      <c r="F58" s="50">
        <v>9</v>
      </c>
      <c r="G58" s="50">
        <v>1</v>
      </c>
      <c r="H58" s="50">
        <v>21</v>
      </c>
      <c r="I58" s="50">
        <v>3</v>
      </c>
      <c r="J58" s="50" t="s">
        <v>339</v>
      </c>
      <c r="K58" s="50" t="s">
        <v>339</v>
      </c>
      <c r="L58" s="50" t="s">
        <v>339</v>
      </c>
      <c r="M58" s="50" t="s">
        <v>447</v>
      </c>
      <c r="N58" s="50" t="s">
        <v>339</v>
      </c>
      <c r="O58" s="50" t="s">
        <v>339</v>
      </c>
      <c r="P58" s="50" t="s">
        <v>452</v>
      </c>
      <c r="Q58" s="50" t="s">
        <v>339</v>
      </c>
      <c r="R58" s="31"/>
      <c r="S58" s="31"/>
      <c r="T58" s="31"/>
      <c r="U58" s="31"/>
      <c r="V58" s="31"/>
      <c r="W58" s="31"/>
      <c r="X58" s="31"/>
      <c r="Y58" s="31"/>
    </row>
    <row r="59" spans="1:25" ht="15" customHeight="1">
      <c r="A59" s="63"/>
      <c r="B59" s="49"/>
      <c r="C59" s="50"/>
      <c r="D59" s="50"/>
      <c r="E59" s="50"/>
      <c r="F59" s="50"/>
      <c r="G59" s="6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31"/>
      <c r="S59" s="31"/>
      <c r="T59" s="31"/>
      <c r="U59" s="31"/>
      <c r="V59" s="31"/>
      <c r="W59" s="31"/>
      <c r="X59" s="31"/>
      <c r="Y59" s="31"/>
    </row>
    <row r="60" spans="1:25" ht="15" customHeight="1">
      <c r="A60" s="38" t="s">
        <v>85</v>
      </c>
      <c r="B60" s="49">
        <v>36</v>
      </c>
      <c r="C60" s="50">
        <f>SUM(E60,G60)</f>
        <v>3</v>
      </c>
      <c r="D60" s="50">
        <v>17</v>
      </c>
      <c r="E60" s="50">
        <v>2</v>
      </c>
      <c r="F60" s="50">
        <v>10</v>
      </c>
      <c r="G60" s="64">
        <v>1</v>
      </c>
      <c r="H60" s="50" t="s">
        <v>338</v>
      </c>
      <c r="I60" s="50" t="s">
        <v>338</v>
      </c>
      <c r="J60" s="50" t="s">
        <v>339</v>
      </c>
      <c r="K60" s="50" t="s">
        <v>339</v>
      </c>
      <c r="L60" s="50" t="s">
        <v>339</v>
      </c>
      <c r="M60" s="50" t="s">
        <v>339</v>
      </c>
      <c r="N60" s="50" t="s">
        <v>339</v>
      </c>
      <c r="O60" s="50" t="s">
        <v>339</v>
      </c>
      <c r="P60" s="50" t="s">
        <v>445</v>
      </c>
      <c r="Q60" s="50" t="s">
        <v>339</v>
      </c>
      <c r="R60" s="31"/>
      <c r="S60" s="31"/>
      <c r="T60" s="31"/>
      <c r="U60" s="31"/>
      <c r="V60" s="31"/>
      <c r="W60" s="31"/>
      <c r="X60" s="31"/>
      <c r="Y60" s="31"/>
    </row>
    <row r="61" spans="1:25" ht="15" customHeight="1">
      <c r="A61" s="38" t="s">
        <v>266</v>
      </c>
      <c r="B61" s="49">
        <v>848</v>
      </c>
      <c r="C61" s="50">
        <v>104</v>
      </c>
      <c r="D61" s="50">
        <v>484</v>
      </c>
      <c r="E61" s="50">
        <v>72</v>
      </c>
      <c r="F61" s="50">
        <v>255</v>
      </c>
      <c r="G61" s="50">
        <v>26</v>
      </c>
      <c r="H61" s="50">
        <v>5</v>
      </c>
      <c r="I61" s="50">
        <v>1</v>
      </c>
      <c r="J61" s="50" t="s">
        <v>339</v>
      </c>
      <c r="K61" s="50" t="s">
        <v>339</v>
      </c>
      <c r="L61" s="50" t="s">
        <v>446</v>
      </c>
      <c r="M61" s="50" t="s">
        <v>339</v>
      </c>
      <c r="N61" s="50" t="s">
        <v>339</v>
      </c>
      <c r="O61" s="50" t="s">
        <v>339</v>
      </c>
      <c r="P61" s="50" t="s">
        <v>339</v>
      </c>
      <c r="Q61" s="50" t="s">
        <v>339</v>
      </c>
      <c r="R61" s="31"/>
      <c r="S61" s="31"/>
      <c r="T61" s="31"/>
      <c r="U61" s="31"/>
      <c r="V61" s="31"/>
      <c r="W61" s="31"/>
      <c r="X61" s="31"/>
      <c r="Y61" s="31"/>
    </row>
    <row r="62" spans="1:25" ht="15" customHeight="1">
      <c r="A62" s="38" t="s">
        <v>87</v>
      </c>
      <c r="B62" s="49">
        <v>73</v>
      </c>
      <c r="C62" s="50">
        <v>3</v>
      </c>
      <c r="D62" s="50">
        <v>12</v>
      </c>
      <c r="E62" s="50">
        <v>1</v>
      </c>
      <c r="F62" s="50">
        <v>5</v>
      </c>
      <c r="G62" s="64">
        <v>0</v>
      </c>
      <c r="H62" s="50">
        <v>7</v>
      </c>
      <c r="I62" s="50">
        <v>2</v>
      </c>
      <c r="J62" s="50" t="s">
        <v>339</v>
      </c>
      <c r="K62" s="50" t="s">
        <v>339</v>
      </c>
      <c r="L62" s="50" t="s">
        <v>339</v>
      </c>
      <c r="M62" s="50" t="s">
        <v>339</v>
      </c>
      <c r="N62" s="50" t="s">
        <v>451</v>
      </c>
      <c r="O62" s="50" t="s">
        <v>339</v>
      </c>
      <c r="P62" s="50" t="s">
        <v>339</v>
      </c>
      <c r="Q62" s="50" t="s">
        <v>339</v>
      </c>
      <c r="R62" s="31"/>
      <c r="S62" s="31"/>
      <c r="T62" s="31"/>
      <c r="U62" s="31"/>
      <c r="V62" s="31"/>
      <c r="W62" s="31"/>
      <c r="X62" s="31"/>
      <c r="Y62" s="31"/>
    </row>
    <row r="63" spans="1:25" ht="15" customHeight="1">
      <c r="A63" s="38" t="s">
        <v>88</v>
      </c>
      <c r="B63" s="49">
        <v>79</v>
      </c>
      <c r="C63" s="50">
        <v>6</v>
      </c>
      <c r="D63" s="50">
        <v>17</v>
      </c>
      <c r="E63" s="50">
        <v>4</v>
      </c>
      <c r="F63" s="50">
        <v>7</v>
      </c>
      <c r="G63" s="50">
        <v>1</v>
      </c>
      <c r="H63" s="50">
        <v>26</v>
      </c>
      <c r="I63" s="50">
        <v>4</v>
      </c>
      <c r="J63" s="50" t="s">
        <v>339</v>
      </c>
      <c r="K63" s="50" t="s">
        <v>339</v>
      </c>
      <c r="L63" s="50" t="s">
        <v>339</v>
      </c>
      <c r="M63" s="50" t="s">
        <v>339</v>
      </c>
      <c r="N63" s="50" t="s">
        <v>339</v>
      </c>
      <c r="O63" s="50" t="s">
        <v>339</v>
      </c>
      <c r="P63" s="50" t="s">
        <v>339</v>
      </c>
      <c r="Q63" s="50" t="s">
        <v>339</v>
      </c>
      <c r="R63" s="31"/>
      <c r="S63" s="31"/>
      <c r="T63" s="31"/>
      <c r="U63" s="31"/>
      <c r="V63" s="31"/>
      <c r="W63" s="31"/>
      <c r="X63" s="31"/>
      <c r="Y63" s="31"/>
    </row>
    <row r="64" spans="1:25" ht="15" customHeight="1">
      <c r="A64" s="38" t="s">
        <v>267</v>
      </c>
      <c r="B64" s="49">
        <f>SUM(D64,F64)</f>
        <v>182</v>
      </c>
      <c r="C64" s="50">
        <f>SUM(E64,G64)</f>
        <v>20</v>
      </c>
      <c r="D64" s="50">
        <v>132</v>
      </c>
      <c r="E64" s="50">
        <v>18</v>
      </c>
      <c r="F64" s="50">
        <v>50</v>
      </c>
      <c r="G64" s="64">
        <v>2</v>
      </c>
      <c r="H64" s="50" t="s">
        <v>338</v>
      </c>
      <c r="I64" s="50" t="s">
        <v>338</v>
      </c>
      <c r="J64" s="50" t="s">
        <v>339</v>
      </c>
      <c r="K64" s="50" t="s">
        <v>339</v>
      </c>
      <c r="L64" s="50" t="s">
        <v>339</v>
      </c>
      <c r="M64" s="50" t="s">
        <v>339</v>
      </c>
      <c r="N64" s="50" t="s">
        <v>339</v>
      </c>
      <c r="O64" s="50" t="s">
        <v>339</v>
      </c>
      <c r="P64" s="50" t="s">
        <v>339</v>
      </c>
      <c r="Q64" s="50" t="s">
        <v>339</v>
      </c>
      <c r="R64" s="31"/>
      <c r="S64" s="31"/>
      <c r="T64" s="31"/>
      <c r="U64" s="31"/>
      <c r="V64" s="31"/>
      <c r="W64" s="31"/>
      <c r="X64" s="31"/>
      <c r="Y64" s="31"/>
    </row>
    <row r="65" spans="1:25" ht="15" customHeight="1">
      <c r="A65" s="38" t="s">
        <v>90</v>
      </c>
      <c r="B65" s="49">
        <v>397</v>
      </c>
      <c r="C65" s="50">
        <v>19</v>
      </c>
      <c r="D65" s="50">
        <v>299</v>
      </c>
      <c r="E65" s="50">
        <v>8</v>
      </c>
      <c r="F65" s="50">
        <v>52</v>
      </c>
      <c r="G65" s="50">
        <v>5</v>
      </c>
      <c r="H65" s="50">
        <v>32</v>
      </c>
      <c r="I65" s="50">
        <v>0</v>
      </c>
      <c r="J65" s="50" t="s">
        <v>339</v>
      </c>
      <c r="K65" s="50" t="s">
        <v>339</v>
      </c>
      <c r="L65" s="50" t="s">
        <v>339</v>
      </c>
      <c r="M65" s="50" t="s">
        <v>339</v>
      </c>
      <c r="N65" s="50" t="s">
        <v>339</v>
      </c>
      <c r="O65" s="50" t="s">
        <v>339</v>
      </c>
      <c r="P65" s="50" t="s">
        <v>339</v>
      </c>
      <c r="Q65" s="50" t="s">
        <v>339</v>
      </c>
      <c r="R65" s="31"/>
      <c r="S65" s="31"/>
      <c r="T65" s="31"/>
      <c r="U65" s="31"/>
      <c r="V65" s="31"/>
      <c r="W65" s="31"/>
      <c r="X65" s="31"/>
      <c r="Y65" s="31"/>
    </row>
    <row r="66" spans="1:25" ht="15" customHeight="1">
      <c r="A66" s="38" t="s">
        <v>91</v>
      </c>
      <c r="B66" s="49">
        <v>205</v>
      </c>
      <c r="C66" s="50">
        <v>7</v>
      </c>
      <c r="D66" s="50">
        <v>68</v>
      </c>
      <c r="E66" s="50">
        <v>4</v>
      </c>
      <c r="F66" s="50" t="s">
        <v>338</v>
      </c>
      <c r="G66" s="64" t="s">
        <v>338</v>
      </c>
      <c r="H66" s="50" t="s">
        <v>338</v>
      </c>
      <c r="I66" s="50" t="s">
        <v>338</v>
      </c>
      <c r="J66" s="50" t="s">
        <v>339</v>
      </c>
      <c r="K66" s="50" t="s">
        <v>339</v>
      </c>
      <c r="L66" s="50" t="s">
        <v>339</v>
      </c>
      <c r="M66" s="50" t="s">
        <v>339</v>
      </c>
      <c r="N66" s="50" t="s">
        <v>339</v>
      </c>
      <c r="O66" s="50" t="s">
        <v>339</v>
      </c>
      <c r="P66" s="50" t="s">
        <v>339</v>
      </c>
      <c r="Q66" s="50" t="s">
        <v>339</v>
      </c>
      <c r="R66" s="31"/>
      <c r="S66" s="31"/>
      <c r="T66" s="31"/>
      <c r="U66" s="31"/>
      <c r="V66" s="31"/>
      <c r="W66" s="31"/>
      <c r="X66" s="31"/>
      <c r="Y66" s="31"/>
    </row>
    <row r="67" spans="1:25" ht="15" customHeight="1">
      <c r="A67" s="38" t="s">
        <v>92</v>
      </c>
      <c r="B67" s="49">
        <v>9</v>
      </c>
      <c r="C67" s="50">
        <f>SUM(E67,G67)</f>
        <v>0</v>
      </c>
      <c r="D67" s="50">
        <v>3</v>
      </c>
      <c r="E67" s="50">
        <v>0</v>
      </c>
      <c r="F67" s="50">
        <v>1</v>
      </c>
      <c r="G67" s="50">
        <v>0</v>
      </c>
      <c r="H67" s="50" t="s">
        <v>338</v>
      </c>
      <c r="I67" s="50" t="s">
        <v>338</v>
      </c>
      <c r="J67" s="50" t="s">
        <v>339</v>
      </c>
      <c r="K67" s="50" t="s">
        <v>339</v>
      </c>
      <c r="L67" s="50" t="s">
        <v>339</v>
      </c>
      <c r="M67" s="50" t="s">
        <v>339</v>
      </c>
      <c r="N67" s="50" t="s">
        <v>339</v>
      </c>
      <c r="O67" s="50" t="s">
        <v>339</v>
      </c>
      <c r="P67" s="50" t="s">
        <v>339</v>
      </c>
      <c r="Q67" s="50" t="s">
        <v>339</v>
      </c>
      <c r="R67" s="31"/>
      <c r="S67" s="31"/>
      <c r="T67" s="31"/>
      <c r="U67" s="31"/>
      <c r="V67" s="31"/>
      <c r="W67" s="31"/>
      <c r="X67" s="31"/>
      <c r="Y67" s="31"/>
    </row>
    <row r="68" spans="1:25" ht="15" customHeight="1">
      <c r="A68" s="61"/>
      <c r="B68" s="80"/>
      <c r="C68" s="79"/>
      <c r="D68" s="79"/>
      <c r="E68" s="79"/>
      <c r="F68" s="79"/>
      <c r="G68" s="79"/>
      <c r="H68" s="378"/>
      <c r="I68" s="378"/>
      <c r="J68" s="79"/>
      <c r="K68" s="79"/>
      <c r="L68" s="79"/>
      <c r="M68" s="79"/>
      <c r="N68" s="79"/>
      <c r="O68" s="79"/>
      <c r="P68" s="79"/>
      <c r="Q68" s="79"/>
      <c r="R68" s="31"/>
      <c r="S68" s="31"/>
      <c r="T68" s="31"/>
      <c r="U68" s="31"/>
      <c r="V68" s="31"/>
      <c r="W68" s="31"/>
      <c r="X68" s="31"/>
      <c r="Y68" s="31"/>
    </row>
    <row r="69" spans="1:25" ht="15" customHeight="1">
      <c r="A69" s="220" t="s">
        <v>434</v>
      </c>
      <c r="B69" s="31"/>
      <c r="C69" s="31"/>
      <c r="D69" s="73"/>
      <c r="E69" s="73"/>
      <c r="F69" s="73"/>
      <c r="G69" s="73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ht="15" customHeight="1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.75" customHeight="1">
      <c r="A106" s="6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</sheetData>
  <sheetProtection/>
  <mergeCells count="41">
    <mergeCell ref="L41:M41"/>
    <mergeCell ref="M42:M43"/>
    <mergeCell ref="C42:C43"/>
    <mergeCell ref="B5:Q5"/>
    <mergeCell ref="A5:A8"/>
    <mergeCell ref="Q42:Q43"/>
    <mergeCell ref="N42:N43"/>
    <mergeCell ref="O42:O43"/>
    <mergeCell ref="L38:L39"/>
    <mergeCell ref="F7:G7"/>
    <mergeCell ref="K42:K43"/>
    <mergeCell ref="I42:I43"/>
    <mergeCell ref="L42:L43"/>
    <mergeCell ref="H68:I68"/>
    <mergeCell ref="D42:E42"/>
    <mergeCell ref="A40:A43"/>
    <mergeCell ref="B40:I40"/>
    <mergeCell ref="J40:Q40"/>
    <mergeCell ref="P41:Q41"/>
    <mergeCell ref="N41:O41"/>
    <mergeCell ref="J41:K41"/>
    <mergeCell ref="L6:Q6"/>
    <mergeCell ref="H42:H43"/>
    <mergeCell ref="F42:G42"/>
    <mergeCell ref="J7:K7"/>
    <mergeCell ref="H7:I7"/>
    <mergeCell ref="P42:P43"/>
    <mergeCell ref="H41:I41"/>
    <mergeCell ref="B41:G41"/>
    <mergeCell ref="J42:J43"/>
    <mergeCell ref="N7:O7"/>
    <mergeCell ref="D6:K6"/>
    <mergeCell ref="B42:B43"/>
    <mergeCell ref="A3:Q3"/>
    <mergeCell ref="D7:D8"/>
    <mergeCell ref="E7:E8"/>
    <mergeCell ref="L7:L8"/>
    <mergeCell ref="M7:M8"/>
    <mergeCell ref="A37:Q37"/>
    <mergeCell ref="P7:Q7"/>
    <mergeCell ref="B6:C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5"/>
  <sheetViews>
    <sheetView zoomScaleSheetLayoutView="75" zoomScalePageLayoutView="0" workbookViewId="0" topLeftCell="A1">
      <selection activeCell="F66" sqref="F66"/>
    </sheetView>
  </sheetViews>
  <sheetFormatPr defaultColWidth="10.59765625" defaultRowHeight="15"/>
  <cols>
    <col min="1" max="1" width="11.69921875" style="10" customWidth="1"/>
    <col min="2" max="11" width="10.59765625" style="10" customWidth="1"/>
    <col min="12" max="12" width="8.5" style="10" customWidth="1"/>
    <col min="13" max="13" width="5.8984375" style="10" customWidth="1"/>
    <col min="14" max="14" width="10" style="10" customWidth="1"/>
    <col min="15" max="15" width="3.19921875" style="10" customWidth="1"/>
    <col min="16" max="16" width="3" style="10" customWidth="1"/>
    <col min="17" max="17" width="22.5" style="10" customWidth="1"/>
    <col min="18" max="18" width="7.3984375" style="10" customWidth="1"/>
    <col min="19" max="37" width="5.59765625" style="10" customWidth="1"/>
    <col min="38" max="38" width="5.8984375" style="10" customWidth="1"/>
    <col min="39" max="42" width="9.69921875" style="10" customWidth="1"/>
    <col min="43" max="16384" width="10.59765625" style="10" customWidth="1"/>
  </cols>
  <sheetData>
    <row r="1" spans="1:46" s="2" customFormat="1" ht="16.5" customHeight="1">
      <c r="A1" s="18" t="s">
        <v>342</v>
      </c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"/>
      <c r="AL1" s="3" t="s">
        <v>343</v>
      </c>
      <c r="AM1" s="30"/>
      <c r="AN1" s="30"/>
      <c r="AO1" s="30"/>
      <c r="AP1" s="30"/>
      <c r="AQ1" s="30"/>
      <c r="AR1" s="30"/>
      <c r="AS1" s="30"/>
      <c r="AT1" s="30"/>
    </row>
    <row r="2" spans="1:46" s="2" customFormat="1" ht="16.5" customHeight="1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ht="16.5" customHeight="1">
      <c r="A3" s="385" t="s">
        <v>476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O3" s="385" t="s">
        <v>483</v>
      </c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1"/>
      <c r="AN3" s="31"/>
      <c r="AO3" s="31"/>
      <c r="AP3" s="31"/>
      <c r="AQ3" s="31"/>
      <c r="AR3" s="31"/>
      <c r="AS3" s="31"/>
      <c r="AT3" s="31"/>
    </row>
    <row r="4" spans="1:46" ht="16.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73"/>
      <c r="N4" s="73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31"/>
      <c r="AM4" s="31"/>
      <c r="AN4" s="31"/>
      <c r="AO4" s="31"/>
      <c r="AP4" s="31"/>
      <c r="AQ4" s="31"/>
      <c r="AR4" s="31"/>
      <c r="AS4" s="31"/>
      <c r="AT4" s="31"/>
    </row>
    <row r="5" spans="1:46" ht="16.5" customHeight="1">
      <c r="A5" s="412" t="s">
        <v>161</v>
      </c>
      <c r="B5" s="193" t="s">
        <v>136</v>
      </c>
      <c r="C5" s="426" t="s">
        <v>238</v>
      </c>
      <c r="D5" s="418" t="s">
        <v>461</v>
      </c>
      <c r="E5" s="392"/>
      <c r="F5" s="392"/>
      <c r="G5" s="392"/>
      <c r="H5" s="418" t="s">
        <v>462</v>
      </c>
      <c r="I5" s="392"/>
      <c r="J5" s="392"/>
      <c r="K5" s="392"/>
      <c r="L5" s="392"/>
      <c r="M5" s="392"/>
      <c r="N5" s="54"/>
      <c r="O5" s="391" t="s">
        <v>492</v>
      </c>
      <c r="P5" s="392"/>
      <c r="Q5" s="393"/>
      <c r="R5" s="410" t="s">
        <v>118</v>
      </c>
      <c r="S5" s="403" t="s">
        <v>485</v>
      </c>
      <c r="T5" s="400" t="s">
        <v>162</v>
      </c>
      <c r="U5" s="400" t="s">
        <v>163</v>
      </c>
      <c r="V5" s="400" t="s">
        <v>273</v>
      </c>
      <c r="W5" s="403" t="s">
        <v>484</v>
      </c>
      <c r="X5" s="400" t="s">
        <v>164</v>
      </c>
      <c r="Y5" s="403" t="s">
        <v>486</v>
      </c>
      <c r="Z5" s="403" t="s">
        <v>497</v>
      </c>
      <c r="AA5" s="400" t="s">
        <v>165</v>
      </c>
      <c r="AB5" s="400" t="s">
        <v>287</v>
      </c>
      <c r="AC5" s="403" t="s">
        <v>487</v>
      </c>
      <c r="AD5" s="403" t="s">
        <v>488</v>
      </c>
      <c r="AE5" s="400" t="s">
        <v>166</v>
      </c>
      <c r="AF5" s="400" t="s">
        <v>167</v>
      </c>
      <c r="AG5" s="400" t="s">
        <v>168</v>
      </c>
      <c r="AH5" s="403" t="s">
        <v>489</v>
      </c>
      <c r="AI5" s="403" t="s">
        <v>490</v>
      </c>
      <c r="AJ5" s="403" t="s">
        <v>491</v>
      </c>
      <c r="AK5" s="400" t="s">
        <v>127</v>
      </c>
      <c r="AL5" s="409" t="s">
        <v>169</v>
      </c>
      <c r="AM5" s="31"/>
      <c r="AN5" s="31"/>
      <c r="AO5" s="31"/>
      <c r="AP5" s="31"/>
      <c r="AQ5" s="31"/>
      <c r="AR5" s="31"/>
      <c r="AS5" s="31"/>
      <c r="AT5" s="31"/>
    </row>
    <row r="6" spans="1:46" ht="16.5" customHeight="1">
      <c r="A6" s="390"/>
      <c r="B6" s="157"/>
      <c r="C6" s="421"/>
      <c r="D6" s="357"/>
      <c r="E6" s="353"/>
      <c r="F6" s="353"/>
      <c r="G6" s="353"/>
      <c r="H6" s="357"/>
      <c r="I6" s="353"/>
      <c r="J6" s="353"/>
      <c r="K6" s="353"/>
      <c r="L6" s="353"/>
      <c r="M6" s="353"/>
      <c r="N6" s="54"/>
      <c r="O6" s="394"/>
      <c r="P6" s="394"/>
      <c r="Q6" s="395"/>
      <c r="R6" s="410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10"/>
      <c r="AM6" s="31"/>
      <c r="AN6" s="31"/>
      <c r="AO6" s="31"/>
      <c r="AP6" s="31"/>
      <c r="AQ6" s="31"/>
      <c r="AR6" s="31"/>
      <c r="AS6" s="31"/>
      <c r="AT6" s="31"/>
    </row>
    <row r="7" spans="1:46" ht="16.5" customHeight="1">
      <c r="A7" s="390"/>
      <c r="B7" s="157"/>
      <c r="C7" s="421"/>
      <c r="D7" s="425" t="s">
        <v>125</v>
      </c>
      <c r="E7" s="367" t="s">
        <v>458</v>
      </c>
      <c r="F7" s="425" t="s">
        <v>138</v>
      </c>
      <c r="G7" s="82" t="s">
        <v>145</v>
      </c>
      <c r="H7" s="425" t="s">
        <v>125</v>
      </c>
      <c r="I7" s="367" t="s">
        <v>459</v>
      </c>
      <c r="J7" s="367" t="s">
        <v>460</v>
      </c>
      <c r="K7" s="82" t="s">
        <v>140</v>
      </c>
      <c r="L7" s="82" t="s">
        <v>142</v>
      </c>
      <c r="M7" s="74" t="s">
        <v>143</v>
      </c>
      <c r="N7" s="128"/>
      <c r="O7" s="394"/>
      <c r="P7" s="394"/>
      <c r="Q7" s="395"/>
      <c r="R7" s="410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10"/>
      <c r="AM7" s="31"/>
      <c r="AN7" s="31"/>
      <c r="AO7" s="31"/>
      <c r="AP7" s="31"/>
      <c r="AQ7" s="31"/>
      <c r="AR7" s="31"/>
      <c r="AS7" s="31"/>
      <c r="AT7" s="31"/>
    </row>
    <row r="8" spans="1:46" ht="16.5" customHeight="1">
      <c r="A8" s="413"/>
      <c r="B8" s="188" t="s">
        <v>137</v>
      </c>
      <c r="C8" s="422"/>
      <c r="D8" s="368"/>
      <c r="E8" s="368"/>
      <c r="F8" s="368"/>
      <c r="G8" s="45" t="s">
        <v>139</v>
      </c>
      <c r="H8" s="368"/>
      <c r="I8" s="368"/>
      <c r="J8" s="368"/>
      <c r="K8" s="45" t="s">
        <v>141</v>
      </c>
      <c r="L8" s="45" t="s">
        <v>144</v>
      </c>
      <c r="M8" s="75" t="s">
        <v>144</v>
      </c>
      <c r="N8" s="128"/>
      <c r="O8" s="394"/>
      <c r="P8" s="394"/>
      <c r="Q8" s="395"/>
      <c r="R8" s="410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10"/>
      <c r="AM8" s="31"/>
      <c r="AN8" s="31"/>
      <c r="AO8" s="31"/>
      <c r="AP8" s="31"/>
      <c r="AQ8" s="31"/>
      <c r="AR8" s="31"/>
      <c r="AS8" s="31"/>
      <c r="AT8" s="31"/>
    </row>
    <row r="9" spans="1:46" s="16" customFormat="1" ht="16.5" customHeight="1">
      <c r="A9" s="195"/>
      <c r="B9" s="64" t="s">
        <v>146</v>
      </c>
      <c r="C9" s="64" t="s">
        <v>147</v>
      </c>
      <c r="D9" s="64" t="s">
        <v>147</v>
      </c>
      <c r="E9" s="228" t="s">
        <v>397</v>
      </c>
      <c r="F9" s="228" t="s">
        <v>397</v>
      </c>
      <c r="G9" s="228" t="s">
        <v>397</v>
      </c>
      <c r="H9" s="64" t="s">
        <v>148</v>
      </c>
      <c r="I9" s="228" t="s">
        <v>397</v>
      </c>
      <c r="J9" s="228" t="s">
        <v>397</v>
      </c>
      <c r="K9" s="228" t="s">
        <v>397</v>
      </c>
      <c r="L9" s="228" t="s">
        <v>397</v>
      </c>
      <c r="M9" s="228" t="s">
        <v>397</v>
      </c>
      <c r="N9" s="196"/>
      <c r="O9" s="394"/>
      <c r="P9" s="394"/>
      <c r="Q9" s="395"/>
      <c r="R9" s="410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10"/>
      <c r="AM9" s="32"/>
      <c r="AN9" s="32"/>
      <c r="AO9" s="32"/>
      <c r="AP9" s="32"/>
      <c r="AQ9" s="32"/>
      <c r="AR9" s="32"/>
      <c r="AS9" s="32"/>
      <c r="AT9" s="32"/>
    </row>
    <row r="10" spans="1:46" ht="16.5" customHeight="1">
      <c r="A10" s="38" t="s">
        <v>285</v>
      </c>
      <c r="B10" s="64">
        <v>64</v>
      </c>
      <c r="C10" s="64">
        <v>261</v>
      </c>
      <c r="D10" s="64" t="s">
        <v>463</v>
      </c>
      <c r="E10" s="64" t="s">
        <v>463</v>
      </c>
      <c r="F10" s="64" t="s">
        <v>464</v>
      </c>
      <c r="G10" s="64" t="s">
        <v>338</v>
      </c>
      <c r="H10" s="64">
        <f>SUM(I10:M10)</f>
        <v>1658</v>
      </c>
      <c r="I10" s="64">
        <v>3</v>
      </c>
      <c r="J10" s="64">
        <v>3</v>
      </c>
      <c r="K10" s="64">
        <v>47</v>
      </c>
      <c r="L10" s="64">
        <v>44</v>
      </c>
      <c r="M10" s="64">
        <v>1561</v>
      </c>
      <c r="N10" s="31"/>
      <c r="O10" s="353"/>
      <c r="P10" s="353"/>
      <c r="Q10" s="354"/>
      <c r="R10" s="411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11"/>
      <c r="AM10" s="31"/>
      <c r="AN10" s="31"/>
      <c r="AO10" s="31"/>
      <c r="AP10" s="31"/>
      <c r="AQ10" s="31"/>
      <c r="AR10" s="31"/>
      <c r="AS10" s="31"/>
      <c r="AT10" s="31"/>
    </row>
    <row r="11" spans="1:46" ht="16.5" customHeight="1">
      <c r="A11" s="225" t="s">
        <v>472</v>
      </c>
      <c r="B11" s="64">
        <v>201</v>
      </c>
      <c r="C11" s="64">
        <v>810</v>
      </c>
      <c r="D11" s="64">
        <f>SUM(E11:G11)</f>
        <v>6</v>
      </c>
      <c r="E11" s="64" t="s">
        <v>465</v>
      </c>
      <c r="F11" s="64">
        <v>6</v>
      </c>
      <c r="G11" s="64" t="s">
        <v>463</v>
      </c>
      <c r="H11" s="64">
        <f>SUM(I11:M11)</f>
        <v>1100</v>
      </c>
      <c r="I11" s="64">
        <v>2</v>
      </c>
      <c r="J11" s="64">
        <v>10</v>
      </c>
      <c r="K11" s="64">
        <v>15</v>
      </c>
      <c r="L11" s="64">
        <v>188</v>
      </c>
      <c r="M11" s="64">
        <v>885</v>
      </c>
      <c r="N11" s="31"/>
      <c r="O11" s="197"/>
      <c r="P11" s="436"/>
      <c r="Q11" s="437"/>
      <c r="R11" s="230">
        <v>-26</v>
      </c>
      <c r="S11" s="230">
        <v>-7</v>
      </c>
      <c r="T11" s="230">
        <v>-1</v>
      </c>
      <c r="U11" s="230"/>
      <c r="V11" s="230">
        <v>-1</v>
      </c>
      <c r="W11" s="230">
        <v>-6</v>
      </c>
      <c r="X11" s="230"/>
      <c r="Y11" s="230">
        <v>-3</v>
      </c>
      <c r="Z11" s="230"/>
      <c r="AA11" s="230"/>
      <c r="AB11" s="230"/>
      <c r="AC11" s="230">
        <v>-1</v>
      </c>
      <c r="AD11" s="230"/>
      <c r="AE11" s="230"/>
      <c r="AF11" s="230"/>
      <c r="AG11" s="230"/>
      <c r="AH11" s="230">
        <v>-7</v>
      </c>
      <c r="AI11" s="230"/>
      <c r="AJ11" s="230"/>
      <c r="AK11" s="230"/>
      <c r="AL11" s="92"/>
      <c r="AM11" s="31"/>
      <c r="AN11" s="31"/>
      <c r="AO11" s="31"/>
      <c r="AP11" s="31"/>
      <c r="AQ11" s="31"/>
      <c r="AR11" s="31"/>
      <c r="AS11" s="31"/>
      <c r="AT11" s="31"/>
    </row>
    <row r="12" spans="1:46" ht="16.5" customHeight="1">
      <c r="A12" s="225" t="s">
        <v>473</v>
      </c>
      <c r="B12" s="64">
        <v>29</v>
      </c>
      <c r="C12" s="64">
        <v>103</v>
      </c>
      <c r="D12" s="64">
        <f>SUM(E12:G12)</f>
        <v>74</v>
      </c>
      <c r="E12" s="64">
        <v>13</v>
      </c>
      <c r="F12" s="64">
        <v>58</v>
      </c>
      <c r="G12" s="64">
        <v>3</v>
      </c>
      <c r="H12" s="64">
        <f>SUM(I12:M12)</f>
        <v>776</v>
      </c>
      <c r="I12" s="64">
        <v>11</v>
      </c>
      <c r="J12" s="64">
        <v>15</v>
      </c>
      <c r="K12" s="64">
        <v>705</v>
      </c>
      <c r="L12" s="64">
        <v>5</v>
      </c>
      <c r="M12" s="64">
        <v>40</v>
      </c>
      <c r="N12" s="31"/>
      <c r="O12" s="396" t="s">
        <v>170</v>
      </c>
      <c r="P12" s="396"/>
      <c r="Q12" s="397"/>
      <c r="R12" s="231">
        <v>3457</v>
      </c>
      <c r="S12" s="231">
        <v>521</v>
      </c>
      <c r="T12" s="231">
        <v>498</v>
      </c>
      <c r="U12" s="231">
        <v>185</v>
      </c>
      <c r="V12" s="231">
        <v>514</v>
      </c>
      <c r="W12" s="231">
        <v>117</v>
      </c>
      <c r="X12" s="231">
        <v>131</v>
      </c>
      <c r="Y12" s="231">
        <v>585</v>
      </c>
      <c r="Z12" s="231">
        <v>398</v>
      </c>
      <c r="AA12" s="231">
        <v>19</v>
      </c>
      <c r="AB12" s="231" t="s">
        <v>338</v>
      </c>
      <c r="AC12" s="231">
        <v>52</v>
      </c>
      <c r="AD12" s="231">
        <v>3</v>
      </c>
      <c r="AE12" s="231">
        <v>2</v>
      </c>
      <c r="AF12" s="231">
        <v>7</v>
      </c>
      <c r="AG12" s="231">
        <v>5</v>
      </c>
      <c r="AH12" s="231">
        <v>152</v>
      </c>
      <c r="AI12" s="231">
        <v>2</v>
      </c>
      <c r="AJ12" s="231">
        <v>245</v>
      </c>
      <c r="AK12" s="231">
        <v>19</v>
      </c>
      <c r="AL12" s="232">
        <v>1</v>
      </c>
      <c r="AM12" s="31"/>
      <c r="AN12" s="31"/>
      <c r="AO12" s="31"/>
      <c r="AP12" s="31"/>
      <c r="AQ12" s="31"/>
      <c r="AR12" s="31"/>
      <c r="AS12" s="31"/>
      <c r="AT12" s="31"/>
    </row>
    <row r="13" spans="1:46" ht="16.5" customHeight="1">
      <c r="A13" s="225" t="s">
        <v>474</v>
      </c>
      <c r="B13" s="64">
        <v>101</v>
      </c>
      <c r="C13" s="64">
        <v>366</v>
      </c>
      <c r="D13" s="64" t="s">
        <v>463</v>
      </c>
      <c r="E13" s="64" t="s">
        <v>466</v>
      </c>
      <c r="F13" s="64" t="s">
        <v>467</v>
      </c>
      <c r="G13" s="64" t="s">
        <v>463</v>
      </c>
      <c r="H13" s="64">
        <f>SUM(I13:M13)</f>
        <v>1139</v>
      </c>
      <c r="I13" s="64">
        <v>1</v>
      </c>
      <c r="J13" s="64" t="s">
        <v>463</v>
      </c>
      <c r="K13" s="64">
        <v>3</v>
      </c>
      <c r="L13" s="64">
        <v>112</v>
      </c>
      <c r="M13" s="64">
        <v>1023</v>
      </c>
      <c r="N13" s="31"/>
      <c r="O13" s="156"/>
      <c r="P13" s="396"/>
      <c r="Q13" s="397"/>
      <c r="R13" s="93">
        <v>-4</v>
      </c>
      <c r="S13" s="93">
        <v>-1</v>
      </c>
      <c r="T13" s="93"/>
      <c r="U13" s="93"/>
      <c r="V13" s="93">
        <v>-1</v>
      </c>
      <c r="W13" s="93"/>
      <c r="X13" s="93"/>
      <c r="Y13" s="93">
        <v>-1</v>
      </c>
      <c r="Z13" s="93"/>
      <c r="AA13" s="93"/>
      <c r="AB13" s="93"/>
      <c r="AC13" s="93"/>
      <c r="AD13" s="93"/>
      <c r="AE13" s="93"/>
      <c r="AF13" s="93"/>
      <c r="AG13" s="93"/>
      <c r="AH13" s="93">
        <v>-1</v>
      </c>
      <c r="AI13" s="93"/>
      <c r="AJ13" s="93"/>
      <c r="AK13" s="93"/>
      <c r="AL13" s="198"/>
      <c r="AM13" s="17"/>
      <c r="AN13" s="17"/>
      <c r="AO13" s="17"/>
      <c r="AP13" s="17"/>
      <c r="AQ13" s="17"/>
      <c r="AR13" s="17"/>
      <c r="AS13" s="17"/>
      <c r="AT13" s="17"/>
    </row>
    <row r="14" spans="1:46" s="17" customFormat="1" ht="16.5" customHeight="1">
      <c r="A14" s="199" t="s">
        <v>475</v>
      </c>
      <c r="B14" s="68">
        <v>119</v>
      </c>
      <c r="C14" s="68">
        <v>466</v>
      </c>
      <c r="D14" s="68">
        <f>SUM(E14:G14)</f>
        <v>6</v>
      </c>
      <c r="E14" s="68" t="s">
        <v>427</v>
      </c>
      <c r="F14" s="68">
        <v>6</v>
      </c>
      <c r="G14" s="68" t="s">
        <v>427</v>
      </c>
      <c r="H14" s="68">
        <f>SUM(I14:M14)</f>
        <v>1101</v>
      </c>
      <c r="I14" s="68">
        <v>1</v>
      </c>
      <c r="J14" s="68">
        <v>6</v>
      </c>
      <c r="K14" s="68">
        <v>71</v>
      </c>
      <c r="L14" s="68">
        <v>109</v>
      </c>
      <c r="M14" s="68">
        <v>914</v>
      </c>
      <c r="N14" s="71"/>
      <c r="O14" s="89"/>
      <c r="P14" s="398" t="s">
        <v>171</v>
      </c>
      <c r="Q14" s="399"/>
      <c r="R14" s="234">
        <v>1178</v>
      </c>
      <c r="S14" s="234">
        <v>60</v>
      </c>
      <c r="T14" s="234">
        <v>127</v>
      </c>
      <c r="U14" s="234">
        <v>60</v>
      </c>
      <c r="V14" s="234">
        <v>194</v>
      </c>
      <c r="W14" s="234">
        <v>45</v>
      </c>
      <c r="X14" s="234">
        <v>43</v>
      </c>
      <c r="Y14" s="234">
        <v>349</v>
      </c>
      <c r="Z14" s="234">
        <v>162</v>
      </c>
      <c r="AA14" s="234" t="s">
        <v>338</v>
      </c>
      <c r="AB14" s="234" t="s">
        <v>338</v>
      </c>
      <c r="AC14" s="234">
        <v>28</v>
      </c>
      <c r="AD14" s="234">
        <v>2</v>
      </c>
      <c r="AE14" s="234">
        <v>2</v>
      </c>
      <c r="AF14" s="234">
        <v>5</v>
      </c>
      <c r="AG14" s="234">
        <v>5</v>
      </c>
      <c r="AH14" s="234">
        <v>19</v>
      </c>
      <c r="AI14" s="234">
        <v>1</v>
      </c>
      <c r="AJ14" s="234">
        <v>74</v>
      </c>
      <c r="AK14" s="234">
        <v>2</v>
      </c>
      <c r="AL14" s="235" t="s">
        <v>338</v>
      </c>
      <c r="AM14" s="31"/>
      <c r="AN14" s="31"/>
      <c r="AO14" s="31"/>
      <c r="AP14" s="31"/>
      <c r="AQ14" s="31"/>
      <c r="AR14" s="31"/>
      <c r="AS14" s="31"/>
      <c r="AT14" s="31"/>
    </row>
    <row r="15" spans="1:46" ht="16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31"/>
      <c r="O15" s="156"/>
      <c r="P15" s="383"/>
      <c r="Q15" s="38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5"/>
      <c r="AM15" s="31"/>
      <c r="AN15" s="31"/>
      <c r="AO15" s="31"/>
      <c r="AP15" s="31"/>
      <c r="AQ15" s="31"/>
      <c r="AR15" s="31"/>
      <c r="AS15" s="31"/>
      <c r="AT15" s="31"/>
    </row>
    <row r="16" spans="1:46" ht="16.5" customHeight="1">
      <c r="A16" s="157" t="s">
        <v>132</v>
      </c>
      <c r="B16" s="64">
        <v>10</v>
      </c>
      <c r="C16" s="64">
        <v>68</v>
      </c>
      <c r="D16" s="64">
        <f>SUM(E16:G16)</f>
        <v>1</v>
      </c>
      <c r="E16" s="64" t="s">
        <v>468</v>
      </c>
      <c r="F16" s="64">
        <v>1</v>
      </c>
      <c r="G16" s="64" t="s">
        <v>469</v>
      </c>
      <c r="H16" s="64">
        <f>SUM(I16:M16)</f>
        <v>329</v>
      </c>
      <c r="I16" s="64" t="s">
        <v>466</v>
      </c>
      <c r="J16" s="64" t="s">
        <v>469</v>
      </c>
      <c r="K16" s="64">
        <v>1</v>
      </c>
      <c r="L16" s="64">
        <v>11</v>
      </c>
      <c r="M16" s="64">
        <v>317</v>
      </c>
      <c r="N16" s="31"/>
      <c r="O16" s="156"/>
      <c r="P16" s="11"/>
      <c r="Q16" s="157" t="s">
        <v>172</v>
      </c>
      <c r="R16" s="234">
        <v>87</v>
      </c>
      <c r="S16" s="234">
        <v>6</v>
      </c>
      <c r="T16" s="234">
        <v>16</v>
      </c>
      <c r="U16" s="234">
        <v>5</v>
      </c>
      <c r="V16" s="234">
        <v>9</v>
      </c>
      <c r="W16" s="234">
        <v>2</v>
      </c>
      <c r="X16" s="234">
        <v>1</v>
      </c>
      <c r="Y16" s="234">
        <v>20</v>
      </c>
      <c r="Z16" s="234">
        <v>15</v>
      </c>
      <c r="AA16" s="234" t="s">
        <v>338</v>
      </c>
      <c r="AB16" s="234" t="s">
        <v>338</v>
      </c>
      <c r="AC16" s="234">
        <v>4</v>
      </c>
      <c r="AD16" s="234" t="s">
        <v>338</v>
      </c>
      <c r="AE16" s="234" t="s">
        <v>338</v>
      </c>
      <c r="AF16" s="234" t="s">
        <v>338</v>
      </c>
      <c r="AG16" s="234">
        <v>2</v>
      </c>
      <c r="AH16" s="234" t="s">
        <v>338</v>
      </c>
      <c r="AI16" s="234" t="s">
        <v>338</v>
      </c>
      <c r="AJ16" s="234">
        <v>7</v>
      </c>
      <c r="AK16" s="234" t="s">
        <v>338</v>
      </c>
      <c r="AL16" s="235" t="s">
        <v>338</v>
      </c>
      <c r="AM16" s="31"/>
      <c r="AN16" s="31"/>
      <c r="AO16" s="31"/>
      <c r="AP16" s="31"/>
      <c r="AQ16" s="31"/>
      <c r="AR16" s="31"/>
      <c r="AS16" s="31"/>
      <c r="AT16" s="31"/>
    </row>
    <row r="17" spans="1:46" ht="16.5" customHeight="1">
      <c r="A17" s="157" t="s">
        <v>133</v>
      </c>
      <c r="B17" s="64">
        <v>1</v>
      </c>
      <c r="C17" s="64">
        <v>2</v>
      </c>
      <c r="D17" s="64">
        <f>SUM(E17:G17)</f>
        <v>2</v>
      </c>
      <c r="E17" s="64" t="s">
        <v>465</v>
      </c>
      <c r="F17" s="64">
        <v>2</v>
      </c>
      <c r="G17" s="64" t="s">
        <v>469</v>
      </c>
      <c r="H17" s="64">
        <f>SUM(I17:M17)</f>
        <v>10</v>
      </c>
      <c r="I17" s="64">
        <v>1</v>
      </c>
      <c r="J17" s="64" t="s">
        <v>469</v>
      </c>
      <c r="K17" s="64">
        <v>9</v>
      </c>
      <c r="L17" s="64" t="s">
        <v>466</v>
      </c>
      <c r="M17" s="64" t="s">
        <v>465</v>
      </c>
      <c r="N17" s="31"/>
      <c r="O17" s="156"/>
      <c r="P17" s="11"/>
      <c r="Q17" s="157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5"/>
      <c r="AM17" s="31"/>
      <c r="AN17" s="31"/>
      <c r="AO17" s="31"/>
      <c r="AP17" s="31"/>
      <c r="AQ17" s="31"/>
      <c r="AR17" s="31"/>
      <c r="AS17" s="31"/>
      <c r="AT17" s="31"/>
    </row>
    <row r="18" spans="1:46" ht="16.5" customHeight="1">
      <c r="A18" s="157" t="s">
        <v>134</v>
      </c>
      <c r="B18" s="64">
        <v>108</v>
      </c>
      <c r="C18" s="64">
        <v>396</v>
      </c>
      <c r="D18" s="64">
        <f>SUM(E18:G18)</f>
        <v>3</v>
      </c>
      <c r="E18" s="64" t="s">
        <v>463</v>
      </c>
      <c r="F18" s="64">
        <v>3</v>
      </c>
      <c r="G18" s="64" t="s">
        <v>463</v>
      </c>
      <c r="H18" s="64">
        <f>SUM(I18:M18)</f>
        <v>737</v>
      </c>
      <c r="I18" s="64" t="s">
        <v>466</v>
      </c>
      <c r="J18" s="64">
        <v>6</v>
      </c>
      <c r="K18" s="64">
        <v>36</v>
      </c>
      <c r="L18" s="64">
        <v>98</v>
      </c>
      <c r="M18" s="64">
        <v>597</v>
      </c>
      <c r="N18" s="31"/>
      <c r="O18" s="156"/>
      <c r="P18" s="11"/>
      <c r="Q18" s="242" t="s">
        <v>493</v>
      </c>
      <c r="R18" s="234">
        <v>135</v>
      </c>
      <c r="S18" s="234">
        <v>7</v>
      </c>
      <c r="T18" s="234">
        <v>24</v>
      </c>
      <c r="U18" s="234">
        <v>4</v>
      </c>
      <c r="V18" s="234">
        <v>18</v>
      </c>
      <c r="W18" s="234">
        <v>2</v>
      </c>
      <c r="X18" s="234">
        <v>5</v>
      </c>
      <c r="Y18" s="234">
        <v>51</v>
      </c>
      <c r="Z18" s="234">
        <v>9</v>
      </c>
      <c r="AA18" s="234" t="s">
        <v>338</v>
      </c>
      <c r="AB18" s="234" t="s">
        <v>338</v>
      </c>
      <c r="AC18" s="234">
        <v>2</v>
      </c>
      <c r="AD18" s="234" t="s">
        <v>338</v>
      </c>
      <c r="AE18" s="234" t="s">
        <v>338</v>
      </c>
      <c r="AF18" s="234" t="s">
        <v>338</v>
      </c>
      <c r="AG18" s="234" t="s">
        <v>338</v>
      </c>
      <c r="AH18" s="234">
        <v>4</v>
      </c>
      <c r="AI18" s="234" t="s">
        <v>338</v>
      </c>
      <c r="AJ18" s="234">
        <v>9</v>
      </c>
      <c r="AK18" s="234" t="s">
        <v>338</v>
      </c>
      <c r="AL18" s="235" t="s">
        <v>338</v>
      </c>
      <c r="AM18" s="31"/>
      <c r="AN18" s="31"/>
      <c r="AO18" s="31"/>
      <c r="AP18" s="31"/>
      <c r="AQ18" s="31"/>
      <c r="AR18" s="31"/>
      <c r="AS18" s="31"/>
      <c r="AT18" s="31"/>
    </row>
    <row r="19" spans="1:46" ht="16.5" customHeight="1">
      <c r="A19" s="157" t="s">
        <v>135</v>
      </c>
      <c r="B19" s="64" t="s">
        <v>467</v>
      </c>
      <c r="C19" s="64" t="s">
        <v>465</v>
      </c>
      <c r="D19" s="64" t="s">
        <v>463</v>
      </c>
      <c r="E19" s="64" t="s">
        <v>463</v>
      </c>
      <c r="F19" s="64" t="s">
        <v>466</v>
      </c>
      <c r="G19" s="64" t="s">
        <v>467</v>
      </c>
      <c r="H19" s="64" t="s">
        <v>338</v>
      </c>
      <c r="I19" s="64" t="s">
        <v>338</v>
      </c>
      <c r="J19" s="64" t="s">
        <v>465</v>
      </c>
      <c r="K19" s="64" t="s">
        <v>470</v>
      </c>
      <c r="L19" s="64" t="s">
        <v>470</v>
      </c>
      <c r="M19" s="64" t="s">
        <v>470</v>
      </c>
      <c r="N19" s="31"/>
      <c r="O19" s="156"/>
      <c r="P19" s="11"/>
      <c r="Q19" s="157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5"/>
      <c r="AM19" s="31"/>
      <c r="AN19" s="31"/>
      <c r="AO19" s="31"/>
      <c r="AP19" s="31"/>
      <c r="AQ19" s="31"/>
      <c r="AR19" s="31"/>
      <c r="AS19" s="31"/>
      <c r="AT19" s="31"/>
    </row>
    <row r="20" spans="1:46" ht="16.5" customHeight="1">
      <c r="A20" s="157" t="s">
        <v>268</v>
      </c>
      <c r="B20" s="64" t="s">
        <v>465</v>
      </c>
      <c r="C20" s="64" t="s">
        <v>469</v>
      </c>
      <c r="D20" s="64" t="s">
        <v>469</v>
      </c>
      <c r="E20" s="64" t="s">
        <v>471</v>
      </c>
      <c r="F20" s="64" t="s">
        <v>469</v>
      </c>
      <c r="G20" s="64" t="s">
        <v>470</v>
      </c>
      <c r="H20" s="64" t="s">
        <v>471</v>
      </c>
      <c r="I20" s="64" t="s">
        <v>471</v>
      </c>
      <c r="J20" s="64" t="s">
        <v>469</v>
      </c>
      <c r="K20" s="64" t="s">
        <v>465</v>
      </c>
      <c r="L20" s="64" t="s">
        <v>465</v>
      </c>
      <c r="M20" s="64" t="s">
        <v>465</v>
      </c>
      <c r="N20" s="31"/>
      <c r="O20" s="156"/>
      <c r="P20" s="11"/>
      <c r="Q20" s="243" t="s">
        <v>269</v>
      </c>
      <c r="R20" s="234">
        <v>18</v>
      </c>
      <c r="S20" s="234">
        <v>1</v>
      </c>
      <c r="T20" s="234">
        <v>3</v>
      </c>
      <c r="U20" s="234">
        <v>2</v>
      </c>
      <c r="V20" s="234">
        <v>1</v>
      </c>
      <c r="W20" s="234" t="s">
        <v>338</v>
      </c>
      <c r="X20" s="234" t="s">
        <v>338</v>
      </c>
      <c r="Y20" s="234">
        <v>5</v>
      </c>
      <c r="Z20" s="234">
        <v>6</v>
      </c>
      <c r="AA20" s="234" t="s">
        <v>338</v>
      </c>
      <c r="AB20" s="234" t="s">
        <v>338</v>
      </c>
      <c r="AC20" s="234" t="s">
        <v>338</v>
      </c>
      <c r="AD20" s="234" t="s">
        <v>338</v>
      </c>
      <c r="AE20" s="234" t="s">
        <v>338</v>
      </c>
      <c r="AF20" s="234" t="s">
        <v>338</v>
      </c>
      <c r="AG20" s="234" t="s">
        <v>338</v>
      </c>
      <c r="AH20" s="234" t="s">
        <v>338</v>
      </c>
      <c r="AI20" s="234" t="s">
        <v>338</v>
      </c>
      <c r="AJ20" s="234" t="s">
        <v>338</v>
      </c>
      <c r="AK20" s="234" t="s">
        <v>338</v>
      </c>
      <c r="AL20" s="235" t="s">
        <v>338</v>
      </c>
      <c r="AM20" s="31"/>
      <c r="AN20" s="31"/>
      <c r="AO20" s="31"/>
      <c r="AP20" s="31"/>
      <c r="AQ20" s="31"/>
      <c r="AR20" s="31"/>
      <c r="AS20" s="31"/>
      <c r="AT20" s="31"/>
    </row>
    <row r="21" spans="1:46" ht="16.5" customHeight="1">
      <c r="A21" s="194" t="s">
        <v>283</v>
      </c>
      <c r="B21" s="293" t="s">
        <v>471</v>
      </c>
      <c r="C21" s="388" t="s">
        <v>338</v>
      </c>
      <c r="D21" s="388" t="s">
        <v>338</v>
      </c>
      <c r="E21" s="388" t="s">
        <v>338</v>
      </c>
      <c r="F21" s="388" t="s">
        <v>338</v>
      </c>
      <c r="G21" s="388" t="s">
        <v>338</v>
      </c>
      <c r="H21" s="388" t="s">
        <v>338</v>
      </c>
      <c r="I21" s="388" t="s">
        <v>338</v>
      </c>
      <c r="J21" s="388" t="s">
        <v>338</v>
      </c>
      <c r="K21" s="388" t="s">
        <v>338</v>
      </c>
      <c r="L21" s="388" t="s">
        <v>338</v>
      </c>
      <c r="M21" s="388" t="s">
        <v>338</v>
      </c>
      <c r="N21" s="31"/>
      <c r="O21" s="156"/>
      <c r="P21" s="11"/>
      <c r="Q21" s="157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5"/>
      <c r="AM21" s="31"/>
      <c r="AN21" s="31"/>
      <c r="AO21" s="31"/>
      <c r="AP21" s="31"/>
      <c r="AQ21" s="31"/>
      <c r="AR21" s="31"/>
      <c r="AS21" s="31"/>
      <c r="AT21" s="31"/>
    </row>
    <row r="22" spans="1:46" ht="16.5" customHeight="1">
      <c r="A22" s="157" t="s">
        <v>284</v>
      </c>
      <c r="B22" s="293"/>
      <c r="C22" s="294"/>
      <c r="D22" s="294"/>
      <c r="E22" s="294"/>
      <c r="F22" s="294"/>
      <c r="G22" s="294"/>
      <c r="H22" s="388"/>
      <c r="I22" s="294"/>
      <c r="J22" s="294"/>
      <c r="K22" s="294"/>
      <c r="L22" s="294"/>
      <c r="M22" s="294"/>
      <c r="N22" s="31"/>
      <c r="O22" s="156"/>
      <c r="P22" s="11"/>
      <c r="Q22" s="242" t="s">
        <v>494</v>
      </c>
      <c r="R22" s="234">
        <v>181</v>
      </c>
      <c r="S22" s="234">
        <v>4</v>
      </c>
      <c r="T22" s="234">
        <v>19</v>
      </c>
      <c r="U22" s="234">
        <v>7</v>
      </c>
      <c r="V22" s="234">
        <v>40</v>
      </c>
      <c r="W22" s="234">
        <v>7</v>
      </c>
      <c r="X22" s="234">
        <v>6</v>
      </c>
      <c r="Y22" s="234">
        <v>45</v>
      </c>
      <c r="Z22" s="234">
        <v>44</v>
      </c>
      <c r="AA22" s="234" t="s">
        <v>338</v>
      </c>
      <c r="AB22" s="234" t="s">
        <v>338</v>
      </c>
      <c r="AC22" s="234" t="s">
        <v>338</v>
      </c>
      <c r="AD22" s="234" t="s">
        <v>338</v>
      </c>
      <c r="AE22" s="234" t="s">
        <v>338</v>
      </c>
      <c r="AF22" s="234" t="s">
        <v>338</v>
      </c>
      <c r="AG22" s="234" t="s">
        <v>338</v>
      </c>
      <c r="AH22" s="234">
        <v>1</v>
      </c>
      <c r="AI22" s="234" t="s">
        <v>338</v>
      </c>
      <c r="AJ22" s="234">
        <v>8</v>
      </c>
      <c r="AK22" s="234" t="s">
        <v>338</v>
      </c>
      <c r="AL22" s="235" t="s">
        <v>338</v>
      </c>
      <c r="AM22" s="31"/>
      <c r="AN22" s="31"/>
      <c r="AO22" s="31"/>
      <c r="AP22" s="31"/>
      <c r="AQ22" s="31"/>
      <c r="AR22" s="31"/>
      <c r="AS22" s="31"/>
      <c r="AT22" s="31"/>
    </row>
    <row r="23" spans="1:46" ht="16.5" customHeight="1">
      <c r="A23" s="157" t="s">
        <v>286</v>
      </c>
      <c r="B23" s="64" t="s">
        <v>338</v>
      </c>
      <c r="C23" s="64" t="s">
        <v>338</v>
      </c>
      <c r="D23" s="64" t="s">
        <v>338</v>
      </c>
      <c r="E23" s="64" t="s">
        <v>338</v>
      </c>
      <c r="F23" s="64" t="s">
        <v>338</v>
      </c>
      <c r="G23" s="64" t="s">
        <v>338</v>
      </c>
      <c r="H23" s="64">
        <f>SUM(I23:M23)</f>
        <v>25</v>
      </c>
      <c r="I23" s="64" t="s">
        <v>338</v>
      </c>
      <c r="J23" s="64" t="s">
        <v>338</v>
      </c>
      <c r="K23" s="64">
        <v>25</v>
      </c>
      <c r="L23" s="64" t="s">
        <v>338</v>
      </c>
      <c r="M23" s="64" t="s">
        <v>338</v>
      </c>
      <c r="N23" s="73"/>
      <c r="O23" s="156"/>
      <c r="P23" s="11"/>
      <c r="Q23" s="157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5"/>
      <c r="AM23" s="31"/>
      <c r="AN23" s="31"/>
      <c r="AO23" s="31"/>
      <c r="AP23" s="31"/>
      <c r="AQ23" s="31"/>
      <c r="AR23" s="31"/>
      <c r="AS23" s="31"/>
      <c r="AT23" s="31"/>
    </row>
    <row r="24" spans="1:46" ht="16.5" customHeight="1">
      <c r="A24" s="188"/>
      <c r="B24" s="80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73"/>
      <c r="O24" s="156"/>
      <c r="P24" s="11"/>
      <c r="Q24" s="243" t="s">
        <v>288</v>
      </c>
      <c r="R24" s="234">
        <v>42</v>
      </c>
      <c r="S24" s="234">
        <v>1</v>
      </c>
      <c r="T24" s="234">
        <v>2</v>
      </c>
      <c r="U24" s="234" t="s">
        <v>338</v>
      </c>
      <c r="V24" s="234">
        <v>1</v>
      </c>
      <c r="W24" s="234">
        <v>2</v>
      </c>
      <c r="X24" s="234" t="s">
        <v>338</v>
      </c>
      <c r="Y24" s="234">
        <v>6</v>
      </c>
      <c r="Z24" s="234">
        <v>28</v>
      </c>
      <c r="AA24" s="234" t="s">
        <v>338</v>
      </c>
      <c r="AB24" s="234" t="s">
        <v>338</v>
      </c>
      <c r="AC24" s="234">
        <v>1</v>
      </c>
      <c r="AD24" s="234">
        <v>1</v>
      </c>
      <c r="AE24" s="234" t="s">
        <v>338</v>
      </c>
      <c r="AF24" s="234" t="s">
        <v>338</v>
      </c>
      <c r="AG24" s="234" t="s">
        <v>338</v>
      </c>
      <c r="AH24" s="234" t="s">
        <v>338</v>
      </c>
      <c r="AI24" s="234" t="s">
        <v>338</v>
      </c>
      <c r="AJ24" s="234" t="s">
        <v>338</v>
      </c>
      <c r="AK24" s="234" t="s">
        <v>338</v>
      </c>
      <c r="AL24" s="235" t="s">
        <v>338</v>
      </c>
      <c r="AM24" s="31"/>
      <c r="AN24" s="31"/>
      <c r="AO24" s="31"/>
      <c r="AP24" s="31"/>
      <c r="AQ24" s="31"/>
      <c r="AR24" s="31"/>
      <c r="AS24" s="31"/>
      <c r="AT24" s="31"/>
    </row>
    <row r="25" spans="1:46" ht="16.5" customHeight="1" thickBo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73"/>
      <c r="N25" s="35"/>
      <c r="O25" s="156"/>
      <c r="P25" s="11"/>
      <c r="Q25" s="157"/>
      <c r="R25" s="93">
        <v>-2</v>
      </c>
      <c r="S25" s="93"/>
      <c r="T25" s="93"/>
      <c r="U25" s="93"/>
      <c r="V25" s="93"/>
      <c r="W25" s="93"/>
      <c r="X25" s="93"/>
      <c r="Y25" s="93">
        <v>-1</v>
      </c>
      <c r="Z25" s="93"/>
      <c r="AA25" s="93"/>
      <c r="AB25" s="93"/>
      <c r="AC25" s="93"/>
      <c r="AD25" s="93"/>
      <c r="AE25" s="93"/>
      <c r="AF25" s="93"/>
      <c r="AG25" s="93"/>
      <c r="AH25" s="93">
        <v>-1</v>
      </c>
      <c r="AI25" s="93"/>
      <c r="AJ25" s="93"/>
      <c r="AK25" s="93"/>
      <c r="AL25" s="200"/>
      <c r="AM25" s="31"/>
      <c r="AN25" s="31"/>
      <c r="AO25" s="31"/>
      <c r="AP25" s="31"/>
      <c r="AQ25" s="31"/>
      <c r="AR25" s="31"/>
      <c r="AS25" s="31"/>
      <c r="AT25" s="31"/>
    </row>
    <row r="26" spans="1:46" ht="16.5" customHeight="1">
      <c r="A26" s="412" t="s">
        <v>161</v>
      </c>
      <c r="B26" s="426" t="s">
        <v>149</v>
      </c>
      <c r="C26" s="351" t="s">
        <v>477</v>
      </c>
      <c r="D26" s="424"/>
      <c r="E26" s="424"/>
      <c r="F26" s="424"/>
      <c r="G26" s="424"/>
      <c r="H26" s="314"/>
      <c r="I26" s="419" t="s">
        <v>479</v>
      </c>
      <c r="J26" s="420" t="s">
        <v>480</v>
      </c>
      <c r="K26" s="419" t="s">
        <v>481</v>
      </c>
      <c r="L26" s="423" t="s">
        <v>152</v>
      </c>
      <c r="M26" s="35"/>
      <c r="N26" s="35"/>
      <c r="O26" s="156"/>
      <c r="P26" s="11"/>
      <c r="Q26" s="242" t="s">
        <v>495</v>
      </c>
      <c r="R26" s="234">
        <v>132</v>
      </c>
      <c r="S26" s="234">
        <v>15</v>
      </c>
      <c r="T26" s="234">
        <v>15</v>
      </c>
      <c r="U26" s="234">
        <v>12</v>
      </c>
      <c r="V26" s="234">
        <v>20</v>
      </c>
      <c r="W26" s="234">
        <v>3</v>
      </c>
      <c r="X26" s="234">
        <v>11</v>
      </c>
      <c r="Y26" s="234">
        <v>42</v>
      </c>
      <c r="Z26" s="234">
        <v>6</v>
      </c>
      <c r="AA26" s="234" t="s">
        <v>338</v>
      </c>
      <c r="AB26" s="234" t="s">
        <v>338</v>
      </c>
      <c r="AC26" s="234">
        <v>3</v>
      </c>
      <c r="AD26" s="234" t="s">
        <v>338</v>
      </c>
      <c r="AE26" s="234" t="s">
        <v>338</v>
      </c>
      <c r="AF26" s="234" t="s">
        <v>338</v>
      </c>
      <c r="AG26" s="234" t="s">
        <v>338</v>
      </c>
      <c r="AH26" s="234">
        <v>3</v>
      </c>
      <c r="AI26" s="234" t="s">
        <v>338</v>
      </c>
      <c r="AJ26" s="234">
        <v>2</v>
      </c>
      <c r="AK26" s="234" t="s">
        <v>338</v>
      </c>
      <c r="AL26" s="235" t="s">
        <v>338</v>
      </c>
      <c r="AM26" s="31"/>
      <c r="AN26" s="31"/>
      <c r="AO26" s="31"/>
      <c r="AP26" s="31"/>
      <c r="AQ26" s="31"/>
      <c r="AR26" s="31"/>
      <c r="AS26" s="31"/>
      <c r="AT26" s="31"/>
    </row>
    <row r="27" spans="1:46" ht="16.5" customHeight="1">
      <c r="A27" s="390"/>
      <c r="B27" s="421"/>
      <c r="C27" s="433" t="s">
        <v>125</v>
      </c>
      <c r="D27" s="312"/>
      <c r="E27" s="431" t="s">
        <v>150</v>
      </c>
      <c r="F27" s="432"/>
      <c r="G27" s="431" t="s">
        <v>151</v>
      </c>
      <c r="H27" s="432"/>
      <c r="I27" s="312"/>
      <c r="J27" s="421"/>
      <c r="K27" s="312"/>
      <c r="L27" s="423"/>
      <c r="M27" s="35"/>
      <c r="N27" s="35"/>
      <c r="O27" s="156"/>
      <c r="P27" s="11"/>
      <c r="Q27" s="157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5"/>
      <c r="AM27" s="32"/>
      <c r="AN27" s="32"/>
      <c r="AO27" s="32"/>
      <c r="AP27" s="32"/>
      <c r="AQ27" s="32"/>
      <c r="AR27" s="31"/>
      <c r="AS27" s="31"/>
      <c r="AT27" s="31"/>
    </row>
    <row r="28" spans="1:46" ht="16.5" customHeight="1">
      <c r="A28" s="390"/>
      <c r="B28" s="421"/>
      <c r="C28" s="433"/>
      <c r="D28" s="312"/>
      <c r="E28" s="435" t="s">
        <v>153</v>
      </c>
      <c r="F28" s="427" t="s">
        <v>478</v>
      </c>
      <c r="G28" s="428" t="s">
        <v>153</v>
      </c>
      <c r="H28" s="427" t="s">
        <v>478</v>
      </c>
      <c r="I28" s="312"/>
      <c r="J28" s="421"/>
      <c r="K28" s="312"/>
      <c r="L28" s="423"/>
      <c r="M28" s="35"/>
      <c r="N28" s="35"/>
      <c r="O28" s="156"/>
      <c r="P28" s="11"/>
      <c r="Q28" s="157" t="s">
        <v>173</v>
      </c>
      <c r="R28" s="234">
        <v>49</v>
      </c>
      <c r="S28" s="234" t="s">
        <v>356</v>
      </c>
      <c r="T28" s="234">
        <v>1</v>
      </c>
      <c r="U28" s="234">
        <v>2</v>
      </c>
      <c r="V28" s="234">
        <v>12</v>
      </c>
      <c r="W28" s="234">
        <v>5</v>
      </c>
      <c r="X28" s="234" t="s">
        <v>356</v>
      </c>
      <c r="Y28" s="234">
        <v>12</v>
      </c>
      <c r="Z28" s="234">
        <v>4</v>
      </c>
      <c r="AA28" s="234" t="s">
        <v>356</v>
      </c>
      <c r="AB28" s="234" t="s">
        <v>356</v>
      </c>
      <c r="AC28" s="234">
        <v>6</v>
      </c>
      <c r="AD28" s="234" t="s">
        <v>356</v>
      </c>
      <c r="AE28" s="234" t="s">
        <v>356</v>
      </c>
      <c r="AF28" s="234" t="s">
        <v>356</v>
      </c>
      <c r="AG28" s="234">
        <v>1</v>
      </c>
      <c r="AH28" s="234" t="s">
        <v>356</v>
      </c>
      <c r="AI28" s="234" t="s">
        <v>356</v>
      </c>
      <c r="AJ28" s="234">
        <v>6</v>
      </c>
      <c r="AK28" s="234" t="s">
        <v>356</v>
      </c>
      <c r="AL28" s="235" t="s">
        <v>356</v>
      </c>
      <c r="AM28" s="31"/>
      <c r="AN28" s="31"/>
      <c r="AO28" s="31"/>
      <c r="AP28" s="31"/>
      <c r="AQ28" s="31"/>
      <c r="AR28" s="32"/>
      <c r="AS28" s="32"/>
      <c r="AT28" s="32"/>
    </row>
    <row r="29" spans="1:46" s="16" customFormat="1" ht="16.5" customHeight="1">
      <c r="A29" s="413"/>
      <c r="B29" s="422"/>
      <c r="C29" s="434"/>
      <c r="D29" s="314"/>
      <c r="E29" s="429"/>
      <c r="F29" s="422"/>
      <c r="G29" s="429"/>
      <c r="H29" s="422"/>
      <c r="I29" s="314"/>
      <c r="J29" s="422"/>
      <c r="K29" s="314"/>
      <c r="L29" s="424"/>
      <c r="M29" s="35"/>
      <c r="N29" s="32"/>
      <c r="O29" s="156"/>
      <c r="P29" s="240"/>
      <c r="Q29" s="157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5"/>
      <c r="AM29" s="31"/>
      <c r="AN29" s="31"/>
      <c r="AO29" s="31"/>
      <c r="AP29" s="31"/>
      <c r="AQ29" s="31"/>
      <c r="AR29" s="31"/>
      <c r="AS29" s="31"/>
      <c r="AT29" s="31"/>
    </row>
    <row r="30" spans="1:46" ht="16.5" customHeight="1">
      <c r="A30" s="195"/>
      <c r="B30" s="32" t="s">
        <v>148</v>
      </c>
      <c r="C30" s="414" t="s">
        <v>357</v>
      </c>
      <c r="D30" s="414"/>
      <c r="E30" s="226" t="s">
        <v>496</v>
      </c>
      <c r="F30" s="226" t="s">
        <v>496</v>
      </c>
      <c r="G30" s="226" t="s">
        <v>496</v>
      </c>
      <c r="H30" s="226" t="s">
        <v>496</v>
      </c>
      <c r="I30" s="32" t="s">
        <v>160</v>
      </c>
      <c r="J30" s="226" t="s">
        <v>496</v>
      </c>
      <c r="K30" s="226" t="s">
        <v>496</v>
      </c>
      <c r="L30" s="226" t="s">
        <v>496</v>
      </c>
      <c r="M30" s="32"/>
      <c r="N30" s="31"/>
      <c r="O30" s="156"/>
      <c r="P30" s="11"/>
      <c r="Q30" s="157" t="s">
        <v>289</v>
      </c>
      <c r="R30" s="234">
        <v>3</v>
      </c>
      <c r="S30" s="234" t="s">
        <v>356</v>
      </c>
      <c r="T30" s="234">
        <v>1</v>
      </c>
      <c r="U30" s="234" t="s">
        <v>356</v>
      </c>
      <c r="V30" s="234" t="s">
        <v>356</v>
      </c>
      <c r="W30" s="234" t="s">
        <v>356</v>
      </c>
      <c r="X30" s="234" t="s">
        <v>356</v>
      </c>
      <c r="Y30" s="234" t="s">
        <v>356</v>
      </c>
      <c r="Z30" s="234" t="s">
        <v>356</v>
      </c>
      <c r="AA30" s="234" t="s">
        <v>356</v>
      </c>
      <c r="AB30" s="234" t="s">
        <v>356</v>
      </c>
      <c r="AC30" s="234">
        <v>1</v>
      </c>
      <c r="AD30" s="234" t="s">
        <v>356</v>
      </c>
      <c r="AE30" s="234" t="s">
        <v>356</v>
      </c>
      <c r="AF30" s="234" t="s">
        <v>356</v>
      </c>
      <c r="AG30" s="234" t="s">
        <v>356</v>
      </c>
      <c r="AH30" s="234" t="s">
        <v>356</v>
      </c>
      <c r="AI30" s="234" t="s">
        <v>356</v>
      </c>
      <c r="AJ30" s="234">
        <v>1</v>
      </c>
      <c r="AK30" s="234" t="s">
        <v>356</v>
      </c>
      <c r="AL30" s="235" t="s">
        <v>356</v>
      </c>
      <c r="AM30" s="31"/>
      <c r="AN30" s="31"/>
      <c r="AO30" s="31"/>
      <c r="AP30" s="31"/>
      <c r="AQ30" s="31"/>
      <c r="AR30" s="31"/>
      <c r="AS30" s="31"/>
      <c r="AT30" s="31"/>
    </row>
    <row r="31" spans="1:46" ht="16.5" customHeight="1">
      <c r="A31" s="38" t="s">
        <v>285</v>
      </c>
      <c r="B31" s="32">
        <v>98</v>
      </c>
      <c r="C31" s="415">
        <f>SUM(E31:H31)</f>
        <v>13041.4</v>
      </c>
      <c r="D31" s="415"/>
      <c r="E31" s="203">
        <v>37.1</v>
      </c>
      <c r="F31" s="203">
        <v>11683.3</v>
      </c>
      <c r="G31" s="203">
        <v>2.8</v>
      </c>
      <c r="H31" s="203">
        <v>1318.2</v>
      </c>
      <c r="I31" s="64">
        <v>44</v>
      </c>
      <c r="J31" s="64" t="s">
        <v>356</v>
      </c>
      <c r="K31" s="64">
        <v>318</v>
      </c>
      <c r="L31" s="64">
        <v>2</v>
      </c>
      <c r="M31" s="31"/>
      <c r="N31" s="31"/>
      <c r="O31" s="156"/>
      <c r="P31" s="11"/>
      <c r="Q31" s="157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5"/>
      <c r="AM31" s="31"/>
      <c r="AN31" s="31"/>
      <c r="AO31" s="31"/>
      <c r="AP31" s="31"/>
      <c r="AQ31" s="31"/>
      <c r="AR31" s="31"/>
      <c r="AS31" s="31"/>
      <c r="AT31" s="31"/>
    </row>
    <row r="32" spans="1:46" ht="16.5" customHeight="1">
      <c r="A32" s="225" t="s">
        <v>472</v>
      </c>
      <c r="B32" s="32">
        <v>266</v>
      </c>
      <c r="C32" s="415">
        <f>SUM(E32:H32)</f>
        <v>14338.4</v>
      </c>
      <c r="D32" s="415"/>
      <c r="E32" s="203">
        <v>98.4</v>
      </c>
      <c r="F32" s="203">
        <v>14176.9</v>
      </c>
      <c r="G32" s="203">
        <v>25</v>
      </c>
      <c r="H32" s="203">
        <v>38.1</v>
      </c>
      <c r="I32" s="64">
        <v>9</v>
      </c>
      <c r="J32" s="64" t="s">
        <v>356</v>
      </c>
      <c r="K32" s="64">
        <v>831</v>
      </c>
      <c r="L32" s="64">
        <v>16</v>
      </c>
      <c r="M32" s="31"/>
      <c r="N32" s="31"/>
      <c r="O32" s="156"/>
      <c r="P32" s="11"/>
      <c r="Q32" s="157" t="s">
        <v>174</v>
      </c>
      <c r="R32" s="234">
        <v>139</v>
      </c>
      <c r="S32" s="234">
        <v>7</v>
      </c>
      <c r="T32" s="234">
        <v>14</v>
      </c>
      <c r="U32" s="234">
        <v>6</v>
      </c>
      <c r="V32" s="234">
        <v>23</v>
      </c>
      <c r="W32" s="234">
        <v>7</v>
      </c>
      <c r="X32" s="234">
        <v>4</v>
      </c>
      <c r="Y32" s="234">
        <v>43</v>
      </c>
      <c r="Z32" s="234">
        <v>14</v>
      </c>
      <c r="AA32" s="234" t="s">
        <v>356</v>
      </c>
      <c r="AB32" s="234" t="s">
        <v>356</v>
      </c>
      <c r="AC32" s="234">
        <v>4</v>
      </c>
      <c r="AD32" s="234">
        <v>1</v>
      </c>
      <c r="AE32" s="234" t="s">
        <v>356</v>
      </c>
      <c r="AF32" s="234" t="s">
        <v>356</v>
      </c>
      <c r="AG32" s="234">
        <v>1</v>
      </c>
      <c r="AH32" s="234">
        <v>2</v>
      </c>
      <c r="AI32" s="234" t="s">
        <v>356</v>
      </c>
      <c r="AJ32" s="234">
        <v>12</v>
      </c>
      <c r="AK32" s="234">
        <v>1</v>
      </c>
      <c r="AL32" s="235" t="s">
        <v>356</v>
      </c>
      <c r="AM32" s="17"/>
      <c r="AN32" s="17"/>
      <c r="AO32" s="17"/>
      <c r="AP32" s="17"/>
      <c r="AQ32" s="17"/>
      <c r="AR32" s="31"/>
      <c r="AS32" s="31"/>
      <c r="AT32" s="31"/>
    </row>
    <row r="33" spans="1:46" ht="16.5" customHeight="1">
      <c r="A33" s="225" t="s">
        <v>473</v>
      </c>
      <c r="B33" s="32">
        <v>395</v>
      </c>
      <c r="C33" s="416">
        <f>SUM(E33:H33)</f>
        <v>1.99</v>
      </c>
      <c r="D33" s="416"/>
      <c r="E33" s="244">
        <v>0.89</v>
      </c>
      <c r="F33" s="203">
        <v>0.4</v>
      </c>
      <c r="G33" s="203">
        <v>0.7</v>
      </c>
      <c r="H33" s="203" t="s">
        <v>356</v>
      </c>
      <c r="I33" s="64">
        <v>22</v>
      </c>
      <c r="J33" s="64">
        <v>1</v>
      </c>
      <c r="K33" s="64">
        <v>345</v>
      </c>
      <c r="L33" s="64">
        <v>2</v>
      </c>
      <c r="M33" s="31"/>
      <c r="N33" s="31"/>
      <c r="O33" s="156"/>
      <c r="P33" s="11"/>
      <c r="Q33" s="157"/>
      <c r="R33" s="237">
        <v>-1</v>
      </c>
      <c r="S33" s="237">
        <v>-1</v>
      </c>
      <c r="T33" s="233"/>
      <c r="U33" s="233"/>
      <c r="V33" s="233"/>
      <c r="W33" s="233"/>
      <c r="X33" s="233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6"/>
      <c r="AM33" s="31"/>
      <c r="AN33" s="31"/>
      <c r="AO33" s="31"/>
      <c r="AP33" s="31"/>
      <c r="AQ33" s="31"/>
      <c r="AR33" s="17"/>
      <c r="AS33" s="17"/>
      <c r="AT33" s="17"/>
    </row>
    <row r="34" spans="1:46" s="17" customFormat="1" ht="16.5" customHeight="1">
      <c r="A34" s="225" t="s">
        <v>474</v>
      </c>
      <c r="B34" s="32">
        <v>73</v>
      </c>
      <c r="C34" s="415">
        <f>SUM(E34:H34)</f>
        <v>1873.9</v>
      </c>
      <c r="D34" s="415"/>
      <c r="E34" s="203">
        <v>34</v>
      </c>
      <c r="F34" s="203">
        <v>1720</v>
      </c>
      <c r="G34" s="203" t="s">
        <v>356</v>
      </c>
      <c r="H34" s="203">
        <v>119.9</v>
      </c>
      <c r="I34" s="64">
        <v>3</v>
      </c>
      <c r="J34" s="64" t="s">
        <v>356</v>
      </c>
      <c r="K34" s="64">
        <v>366</v>
      </c>
      <c r="L34" s="64">
        <v>3</v>
      </c>
      <c r="M34" s="31"/>
      <c r="N34" s="71"/>
      <c r="O34" s="89"/>
      <c r="P34" s="241"/>
      <c r="Q34" s="157" t="s">
        <v>175</v>
      </c>
      <c r="R34" s="234">
        <v>212</v>
      </c>
      <c r="S34" s="234">
        <v>10</v>
      </c>
      <c r="T34" s="234">
        <v>13</v>
      </c>
      <c r="U34" s="234">
        <v>12</v>
      </c>
      <c r="V34" s="234">
        <v>42</v>
      </c>
      <c r="W34" s="234">
        <v>11</v>
      </c>
      <c r="X34" s="234">
        <v>7</v>
      </c>
      <c r="Y34" s="234">
        <v>76</v>
      </c>
      <c r="Z34" s="234">
        <v>21</v>
      </c>
      <c r="AA34" s="234" t="s">
        <v>356</v>
      </c>
      <c r="AB34" s="234" t="s">
        <v>356</v>
      </c>
      <c r="AC34" s="234">
        <v>3</v>
      </c>
      <c r="AD34" s="234" t="s">
        <v>356</v>
      </c>
      <c r="AE34" s="234">
        <v>1</v>
      </c>
      <c r="AF34" s="234" t="s">
        <v>356</v>
      </c>
      <c r="AG34" s="234">
        <v>1</v>
      </c>
      <c r="AH34" s="234">
        <v>4</v>
      </c>
      <c r="AI34" s="234" t="s">
        <v>356</v>
      </c>
      <c r="AJ34" s="234">
        <v>11</v>
      </c>
      <c r="AK34" s="234" t="s">
        <v>356</v>
      </c>
      <c r="AL34" s="235" t="s">
        <v>356</v>
      </c>
      <c r="AM34" s="31"/>
      <c r="AN34" s="31"/>
      <c r="AO34" s="31"/>
      <c r="AP34" s="31"/>
      <c r="AQ34" s="31"/>
      <c r="AR34" s="31"/>
      <c r="AS34" s="31"/>
      <c r="AT34" s="31"/>
    </row>
    <row r="35" spans="1:46" ht="16.5" customHeight="1">
      <c r="A35" s="199" t="s">
        <v>475</v>
      </c>
      <c r="B35" s="91">
        <v>148</v>
      </c>
      <c r="C35" s="417">
        <f>SUM(E35:H35)</f>
        <v>1053.1</v>
      </c>
      <c r="D35" s="417"/>
      <c r="E35" s="90">
        <v>14</v>
      </c>
      <c r="F35" s="90">
        <v>410</v>
      </c>
      <c r="G35" s="90" t="s">
        <v>356</v>
      </c>
      <c r="H35" s="90">
        <v>629.1</v>
      </c>
      <c r="I35" s="68">
        <v>5</v>
      </c>
      <c r="J35" s="68" t="s">
        <v>356</v>
      </c>
      <c r="K35" s="68">
        <v>461</v>
      </c>
      <c r="L35" s="68">
        <v>5</v>
      </c>
      <c r="M35" s="71"/>
      <c r="N35" s="31"/>
      <c r="O35" s="156"/>
      <c r="P35" s="11"/>
      <c r="Q35" s="218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5"/>
      <c r="AM35" s="31"/>
      <c r="AN35" s="31"/>
      <c r="AO35" s="31"/>
      <c r="AP35" s="31"/>
      <c r="AQ35" s="31"/>
      <c r="AR35" s="31"/>
      <c r="AS35" s="31"/>
      <c r="AT35" s="31"/>
    </row>
    <row r="36" spans="1:46" ht="16.5" customHeight="1">
      <c r="A36" s="63"/>
      <c r="B36" s="32"/>
      <c r="C36" s="415"/>
      <c r="D36" s="415"/>
      <c r="E36" s="203"/>
      <c r="F36" s="203"/>
      <c r="G36" s="203"/>
      <c r="H36" s="203"/>
      <c r="I36" s="64"/>
      <c r="J36" s="64"/>
      <c r="K36" s="64"/>
      <c r="L36" s="64"/>
      <c r="M36" s="31"/>
      <c r="N36" s="31"/>
      <c r="O36" s="156"/>
      <c r="P36" s="11"/>
      <c r="Q36" s="157" t="s">
        <v>176</v>
      </c>
      <c r="R36" s="234">
        <v>18</v>
      </c>
      <c r="S36" s="234">
        <v>1</v>
      </c>
      <c r="T36" s="234">
        <v>2</v>
      </c>
      <c r="U36" s="234" t="s">
        <v>356</v>
      </c>
      <c r="V36" s="234" t="s">
        <v>356</v>
      </c>
      <c r="W36" s="234" t="s">
        <v>356</v>
      </c>
      <c r="X36" s="234" t="s">
        <v>356</v>
      </c>
      <c r="Y36" s="234">
        <v>4</v>
      </c>
      <c r="Z36" s="234">
        <v>3</v>
      </c>
      <c r="AA36" s="234" t="s">
        <v>356</v>
      </c>
      <c r="AB36" s="234" t="s">
        <v>356</v>
      </c>
      <c r="AC36" s="234" t="s">
        <v>356</v>
      </c>
      <c r="AD36" s="234" t="s">
        <v>356</v>
      </c>
      <c r="AE36" s="234" t="s">
        <v>356</v>
      </c>
      <c r="AF36" s="234" t="s">
        <v>356</v>
      </c>
      <c r="AG36" s="234" t="s">
        <v>356</v>
      </c>
      <c r="AH36" s="234" t="s">
        <v>356</v>
      </c>
      <c r="AI36" s="234" t="s">
        <v>356</v>
      </c>
      <c r="AJ36" s="234">
        <v>8</v>
      </c>
      <c r="AK36" s="234" t="s">
        <v>356</v>
      </c>
      <c r="AL36" s="235" t="s">
        <v>356</v>
      </c>
      <c r="AM36" s="31"/>
      <c r="AN36" s="31"/>
      <c r="AO36" s="31"/>
      <c r="AP36" s="31"/>
      <c r="AQ36" s="31"/>
      <c r="AR36" s="31"/>
      <c r="AS36" s="31"/>
      <c r="AT36" s="31"/>
    </row>
    <row r="37" spans="1:46" ht="16.5" customHeight="1">
      <c r="A37" s="157" t="s">
        <v>132</v>
      </c>
      <c r="B37" s="32">
        <v>21</v>
      </c>
      <c r="C37" s="415">
        <f>SUM(E37:H37)</f>
        <v>255</v>
      </c>
      <c r="D37" s="415"/>
      <c r="E37" s="203" t="s">
        <v>356</v>
      </c>
      <c r="F37" s="203">
        <v>250</v>
      </c>
      <c r="G37" s="203" t="s">
        <v>356</v>
      </c>
      <c r="H37" s="203">
        <v>5</v>
      </c>
      <c r="I37" s="64" t="s">
        <v>356</v>
      </c>
      <c r="J37" s="64" t="s">
        <v>356</v>
      </c>
      <c r="K37" s="64">
        <v>144</v>
      </c>
      <c r="L37" s="64" t="s">
        <v>356</v>
      </c>
      <c r="M37" s="31"/>
      <c r="N37" s="31"/>
      <c r="O37" s="156"/>
      <c r="P37" s="11"/>
      <c r="Q37" s="157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5"/>
      <c r="AM37" s="31"/>
      <c r="AN37" s="31"/>
      <c r="AO37" s="31"/>
      <c r="AP37" s="31"/>
      <c r="AQ37" s="31"/>
      <c r="AR37" s="31"/>
      <c r="AS37" s="31"/>
      <c r="AT37" s="31"/>
    </row>
    <row r="38" spans="1:46" ht="16.5" customHeight="1">
      <c r="A38" s="157" t="s">
        <v>133</v>
      </c>
      <c r="B38" s="32">
        <v>14</v>
      </c>
      <c r="C38" s="415" t="s">
        <v>469</v>
      </c>
      <c r="D38" s="415"/>
      <c r="E38" s="203" t="s">
        <v>356</v>
      </c>
      <c r="F38" s="203" t="s">
        <v>356</v>
      </c>
      <c r="G38" s="203" t="s">
        <v>356</v>
      </c>
      <c r="H38" s="203" t="s">
        <v>356</v>
      </c>
      <c r="I38" s="64">
        <v>2</v>
      </c>
      <c r="J38" s="64" t="s">
        <v>356</v>
      </c>
      <c r="K38" s="64" t="s">
        <v>356</v>
      </c>
      <c r="L38" s="64" t="s">
        <v>356</v>
      </c>
      <c r="M38" s="31"/>
      <c r="N38" s="31"/>
      <c r="O38" s="156"/>
      <c r="P38" s="11"/>
      <c r="Q38" s="157" t="s">
        <v>177</v>
      </c>
      <c r="R38" s="234">
        <v>45</v>
      </c>
      <c r="S38" s="234">
        <v>3</v>
      </c>
      <c r="T38" s="234">
        <v>5</v>
      </c>
      <c r="U38" s="234">
        <v>1</v>
      </c>
      <c r="V38" s="234">
        <v>9</v>
      </c>
      <c r="W38" s="234">
        <v>2</v>
      </c>
      <c r="X38" s="234">
        <v>6</v>
      </c>
      <c r="Y38" s="234">
        <v>12</v>
      </c>
      <c r="Z38" s="234">
        <v>1</v>
      </c>
      <c r="AA38" s="234" t="s">
        <v>356</v>
      </c>
      <c r="AB38" s="234" t="s">
        <v>356</v>
      </c>
      <c r="AC38" s="234">
        <v>1</v>
      </c>
      <c r="AD38" s="234" t="s">
        <v>356</v>
      </c>
      <c r="AE38" s="234">
        <v>1</v>
      </c>
      <c r="AF38" s="234">
        <v>1</v>
      </c>
      <c r="AG38" s="234" t="s">
        <v>356</v>
      </c>
      <c r="AH38" s="234" t="s">
        <v>356</v>
      </c>
      <c r="AI38" s="234" t="s">
        <v>356</v>
      </c>
      <c r="AJ38" s="234">
        <v>2</v>
      </c>
      <c r="AK38" s="234" t="s">
        <v>356</v>
      </c>
      <c r="AL38" s="235" t="s">
        <v>356</v>
      </c>
      <c r="AM38" s="31"/>
      <c r="AN38" s="31"/>
      <c r="AO38" s="31"/>
      <c r="AP38" s="31"/>
      <c r="AQ38" s="31"/>
      <c r="AR38" s="31"/>
      <c r="AS38" s="31"/>
      <c r="AT38" s="31"/>
    </row>
    <row r="39" spans="1:46" ht="16.5" customHeight="1">
      <c r="A39" s="157" t="s">
        <v>134</v>
      </c>
      <c r="B39" s="32">
        <v>93</v>
      </c>
      <c r="C39" s="415">
        <f>SUM(E39:H39)</f>
        <v>798.1</v>
      </c>
      <c r="D39" s="415"/>
      <c r="E39" s="203">
        <v>14</v>
      </c>
      <c r="F39" s="203">
        <v>160</v>
      </c>
      <c r="G39" s="203" t="s">
        <v>356</v>
      </c>
      <c r="H39" s="203">
        <v>624.1</v>
      </c>
      <c r="I39" s="64">
        <v>3</v>
      </c>
      <c r="J39" s="64" t="s">
        <v>356</v>
      </c>
      <c r="K39" s="64">
        <v>317</v>
      </c>
      <c r="L39" s="64">
        <v>5</v>
      </c>
      <c r="M39" s="31"/>
      <c r="N39" s="31"/>
      <c r="O39" s="156"/>
      <c r="P39" s="11"/>
      <c r="Q39" s="157"/>
      <c r="R39" s="93">
        <v>-1</v>
      </c>
      <c r="S39" s="93"/>
      <c r="T39" s="93"/>
      <c r="U39" s="93"/>
      <c r="V39" s="93">
        <v>-1</v>
      </c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200"/>
      <c r="AM39" s="31"/>
      <c r="AN39" s="31"/>
      <c r="AO39" s="31"/>
      <c r="AP39" s="31"/>
      <c r="AQ39" s="31"/>
      <c r="AR39" s="31"/>
      <c r="AS39" s="31"/>
      <c r="AT39" s="31"/>
    </row>
    <row r="40" spans="1:46" ht="16.5" customHeight="1">
      <c r="A40" s="157" t="s">
        <v>135</v>
      </c>
      <c r="B40" s="204" t="s">
        <v>356</v>
      </c>
      <c r="C40" s="415" t="s">
        <v>356</v>
      </c>
      <c r="D40" s="415"/>
      <c r="E40" s="51" t="s">
        <v>356</v>
      </c>
      <c r="F40" s="51" t="s">
        <v>356</v>
      </c>
      <c r="G40" s="51" t="s">
        <v>356</v>
      </c>
      <c r="H40" s="51" t="s">
        <v>356</v>
      </c>
      <c r="I40" s="50" t="s">
        <v>356</v>
      </c>
      <c r="J40" s="50" t="s">
        <v>356</v>
      </c>
      <c r="K40" s="50" t="s">
        <v>356</v>
      </c>
      <c r="L40" s="50" t="s">
        <v>356</v>
      </c>
      <c r="M40" s="31"/>
      <c r="N40" s="73"/>
      <c r="O40" s="156"/>
      <c r="P40" s="11"/>
      <c r="Q40" s="157" t="s">
        <v>178</v>
      </c>
      <c r="R40" s="238">
        <v>117</v>
      </c>
      <c r="S40" s="238">
        <v>5</v>
      </c>
      <c r="T40" s="238">
        <v>12</v>
      </c>
      <c r="U40" s="238">
        <v>9</v>
      </c>
      <c r="V40" s="238">
        <v>19</v>
      </c>
      <c r="W40" s="238">
        <v>4</v>
      </c>
      <c r="X40" s="238">
        <v>3</v>
      </c>
      <c r="Y40" s="238">
        <v>33</v>
      </c>
      <c r="Z40" s="238">
        <v>11</v>
      </c>
      <c r="AA40" s="238" t="s">
        <v>356</v>
      </c>
      <c r="AB40" s="238" t="s">
        <v>356</v>
      </c>
      <c r="AC40" s="238">
        <v>3</v>
      </c>
      <c r="AD40" s="238" t="s">
        <v>356</v>
      </c>
      <c r="AE40" s="238" t="s">
        <v>356</v>
      </c>
      <c r="AF40" s="238">
        <v>4</v>
      </c>
      <c r="AG40" s="238" t="s">
        <v>356</v>
      </c>
      <c r="AH40" s="238">
        <v>5</v>
      </c>
      <c r="AI40" s="238">
        <v>1</v>
      </c>
      <c r="AJ40" s="238">
        <v>7</v>
      </c>
      <c r="AK40" s="238">
        <v>1</v>
      </c>
      <c r="AL40" s="239" t="s">
        <v>356</v>
      </c>
      <c r="AM40" s="31"/>
      <c r="AN40" s="31"/>
      <c r="AO40" s="31"/>
      <c r="AP40" s="31"/>
      <c r="AQ40" s="31"/>
      <c r="AR40" s="31"/>
      <c r="AS40" s="31"/>
      <c r="AT40" s="31"/>
    </row>
    <row r="41" spans="1:46" ht="16.5" customHeight="1">
      <c r="A41" s="157" t="s">
        <v>268</v>
      </c>
      <c r="B41" s="204" t="s">
        <v>356</v>
      </c>
      <c r="C41" s="415" t="s">
        <v>356</v>
      </c>
      <c r="D41" s="415"/>
      <c r="E41" s="51" t="s">
        <v>356</v>
      </c>
      <c r="F41" s="51" t="s">
        <v>356</v>
      </c>
      <c r="G41" s="51" t="s">
        <v>356</v>
      </c>
      <c r="H41" s="51" t="s">
        <v>356</v>
      </c>
      <c r="I41" s="50" t="s">
        <v>356</v>
      </c>
      <c r="J41" s="50" t="s">
        <v>356</v>
      </c>
      <c r="K41" s="50" t="s">
        <v>356</v>
      </c>
      <c r="L41" s="50" t="s">
        <v>356</v>
      </c>
      <c r="M41" s="73"/>
      <c r="N41" s="73"/>
      <c r="O41" s="156"/>
      <c r="P41" s="383"/>
      <c r="Q41" s="384"/>
      <c r="R41" s="93">
        <v>-3</v>
      </c>
      <c r="S41" s="93">
        <v>-1</v>
      </c>
      <c r="T41" s="93"/>
      <c r="U41" s="93"/>
      <c r="V41" s="93"/>
      <c r="W41" s="93">
        <v>-2</v>
      </c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200"/>
      <c r="AM41" s="31"/>
      <c r="AN41" s="31"/>
      <c r="AO41" s="31"/>
      <c r="AP41" s="31"/>
      <c r="AQ41" s="31"/>
      <c r="AR41" s="31"/>
      <c r="AS41" s="31"/>
      <c r="AT41" s="31"/>
    </row>
    <row r="42" spans="1:46" ht="16.5" customHeight="1">
      <c r="A42" s="194" t="s">
        <v>283</v>
      </c>
      <c r="B42" s="293" t="s">
        <v>356</v>
      </c>
      <c r="C42" s="415" t="s">
        <v>356</v>
      </c>
      <c r="D42" s="415"/>
      <c r="E42" s="388" t="s">
        <v>356</v>
      </c>
      <c r="F42" s="388" t="s">
        <v>356</v>
      </c>
      <c r="G42" s="388" t="s">
        <v>356</v>
      </c>
      <c r="H42" s="388" t="s">
        <v>356</v>
      </c>
      <c r="I42" s="388" t="s">
        <v>356</v>
      </c>
      <c r="J42" s="388" t="s">
        <v>356</v>
      </c>
      <c r="K42" s="388" t="s">
        <v>356</v>
      </c>
      <c r="L42" s="388" t="s">
        <v>356</v>
      </c>
      <c r="M42" s="73"/>
      <c r="N42" s="73"/>
      <c r="O42" s="156"/>
      <c r="P42" s="398" t="s">
        <v>179</v>
      </c>
      <c r="Q42" s="399"/>
      <c r="R42" s="238">
        <v>25</v>
      </c>
      <c r="S42" s="238">
        <v>6</v>
      </c>
      <c r="T42" s="238">
        <v>3</v>
      </c>
      <c r="U42" s="238">
        <v>1</v>
      </c>
      <c r="V42" s="238">
        <v>3</v>
      </c>
      <c r="W42" s="238">
        <v>5</v>
      </c>
      <c r="X42" s="238">
        <v>1</v>
      </c>
      <c r="Y42" s="238">
        <v>5</v>
      </c>
      <c r="Z42" s="238">
        <v>1</v>
      </c>
      <c r="AA42" s="238" t="s">
        <v>356</v>
      </c>
      <c r="AB42" s="238" t="s">
        <v>356</v>
      </c>
      <c r="AC42" s="238" t="s">
        <v>356</v>
      </c>
      <c r="AD42" s="238" t="s">
        <v>356</v>
      </c>
      <c r="AE42" s="238" t="s">
        <v>356</v>
      </c>
      <c r="AF42" s="238" t="s">
        <v>356</v>
      </c>
      <c r="AG42" s="238" t="s">
        <v>356</v>
      </c>
      <c r="AH42" s="238" t="s">
        <v>356</v>
      </c>
      <c r="AI42" s="238" t="s">
        <v>356</v>
      </c>
      <c r="AJ42" s="238" t="s">
        <v>356</v>
      </c>
      <c r="AK42" s="238" t="s">
        <v>356</v>
      </c>
      <c r="AL42" s="239" t="s">
        <v>356</v>
      </c>
      <c r="AM42" s="31"/>
      <c r="AN42" s="31"/>
      <c r="AO42" s="31"/>
      <c r="AP42" s="31"/>
      <c r="AQ42" s="31"/>
      <c r="AR42" s="31"/>
      <c r="AS42" s="31"/>
      <c r="AT42" s="31"/>
    </row>
    <row r="43" spans="1:46" ht="16.5" customHeight="1">
      <c r="A43" s="157" t="s">
        <v>284</v>
      </c>
      <c r="B43" s="293"/>
      <c r="C43" s="430"/>
      <c r="D43" s="430"/>
      <c r="E43" s="294"/>
      <c r="F43" s="294"/>
      <c r="G43" s="294"/>
      <c r="H43" s="294"/>
      <c r="I43" s="294"/>
      <c r="J43" s="294"/>
      <c r="K43" s="294"/>
      <c r="L43" s="294"/>
      <c r="M43" s="73"/>
      <c r="N43" s="73"/>
      <c r="O43" s="156"/>
      <c r="P43" s="383"/>
      <c r="Q43" s="384"/>
      <c r="R43" s="93">
        <v>-11</v>
      </c>
      <c r="S43" s="93">
        <v>-3</v>
      </c>
      <c r="T43" s="93">
        <v>-1</v>
      </c>
      <c r="U43" s="93"/>
      <c r="V43" s="93"/>
      <c r="W43" s="93">
        <v>-4</v>
      </c>
      <c r="X43" s="93"/>
      <c r="Y43" s="93">
        <v>-2</v>
      </c>
      <c r="Z43" s="93"/>
      <c r="AA43" s="93"/>
      <c r="AB43" s="93"/>
      <c r="AC43" s="93"/>
      <c r="AD43" s="93"/>
      <c r="AE43" s="93"/>
      <c r="AF43" s="93"/>
      <c r="AG43" s="93"/>
      <c r="AH43" s="93">
        <v>-1</v>
      </c>
      <c r="AI43" s="93"/>
      <c r="AJ43" s="93"/>
      <c r="AK43" s="93"/>
      <c r="AL43" s="200"/>
      <c r="AM43" s="31"/>
      <c r="AN43" s="31"/>
      <c r="AO43" s="31"/>
      <c r="AP43" s="31"/>
      <c r="AQ43" s="31"/>
      <c r="AR43" s="31"/>
      <c r="AS43" s="31"/>
      <c r="AT43" s="31"/>
    </row>
    <row r="44" spans="1:46" ht="16.5" customHeight="1">
      <c r="A44" s="157" t="s">
        <v>358</v>
      </c>
      <c r="B44" s="204">
        <v>20</v>
      </c>
      <c r="C44" s="415" t="s">
        <v>356</v>
      </c>
      <c r="D44" s="415"/>
      <c r="E44" s="51" t="s">
        <v>356</v>
      </c>
      <c r="F44" s="51" t="s">
        <v>356</v>
      </c>
      <c r="G44" s="51" t="s">
        <v>356</v>
      </c>
      <c r="H44" s="51" t="s">
        <v>356</v>
      </c>
      <c r="I44" s="50" t="s">
        <v>356</v>
      </c>
      <c r="J44" s="50" t="s">
        <v>356</v>
      </c>
      <c r="K44" s="50" t="s">
        <v>356</v>
      </c>
      <c r="L44" s="50" t="s">
        <v>356</v>
      </c>
      <c r="M44" s="73"/>
      <c r="N44" s="73"/>
      <c r="O44" s="156"/>
      <c r="P44" s="398" t="s">
        <v>180</v>
      </c>
      <c r="Q44" s="399"/>
      <c r="R44" s="234">
        <v>1287</v>
      </c>
      <c r="S44" s="234">
        <v>306</v>
      </c>
      <c r="T44" s="234">
        <v>155</v>
      </c>
      <c r="U44" s="234">
        <v>75</v>
      </c>
      <c r="V44" s="234">
        <v>213</v>
      </c>
      <c r="W44" s="234">
        <v>44</v>
      </c>
      <c r="X44" s="234">
        <v>52</v>
      </c>
      <c r="Y44" s="234">
        <v>157</v>
      </c>
      <c r="Z44" s="234">
        <v>166</v>
      </c>
      <c r="AA44" s="234">
        <v>17</v>
      </c>
      <c r="AB44" s="234" t="s">
        <v>356</v>
      </c>
      <c r="AC44" s="234">
        <v>8</v>
      </c>
      <c r="AD44" s="234" t="s">
        <v>356</v>
      </c>
      <c r="AE44" s="234" t="s">
        <v>356</v>
      </c>
      <c r="AF44" s="234" t="s">
        <v>356</v>
      </c>
      <c r="AG44" s="234" t="s">
        <v>356</v>
      </c>
      <c r="AH44" s="234">
        <v>25</v>
      </c>
      <c r="AI44" s="234" t="s">
        <v>356</v>
      </c>
      <c r="AJ44" s="234">
        <v>65</v>
      </c>
      <c r="AK44" s="234">
        <v>4</v>
      </c>
      <c r="AL44" s="235" t="s">
        <v>356</v>
      </c>
      <c r="AM44" s="31"/>
      <c r="AN44" s="31"/>
      <c r="AO44" s="31"/>
      <c r="AP44" s="31"/>
      <c r="AQ44" s="31"/>
      <c r="AR44" s="31"/>
      <c r="AS44" s="31"/>
      <c r="AT44" s="31"/>
    </row>
    <row r="45" spans="1:46" ht="16.5" customHeight="1">
      <c r="A45" s="188"/>
      <c r="B45" s="205"/>
      <c r="C45" s="206"/>
      <c r="D45" s="206"/>
      <c r="E45" s="81"/>
      <c r="F45" s="81"/>
      <c r="G45" s="81"/>
      <c r="H45" s="81"/>
      <c r="I45" s="81"/>
      <c r="J45" s="81"/>
      <c r="K45" s="81"/>
      <c r="L45" s="66"/>
      <c r="M45" s="73"/>
      <c r="N45" s="128"/>
      <c r="O45" s="156"/>
      <c r="P45" s="383"/>
      <c r="Q45" s="384"/>
      <c r="R45" s="93">
        <v>-8</v>
      </c>
      <c r="S45" s="245" t="s">
        <v>397</v>
      </c>
      <c r="T45" s="93">
        <v>-1</v>
      </c>
      <c r="U45" s="93"/>
      <c r="V45" s="93"/>
      <c r="W45" s="93">
        <v>-4</v>
      </c>
      <c r="X45" s="93"/>
      <c r="Y45" s="93">
        <v>-2</v>
      </c>
      <c r="Z45" s="93"/>
      <c r="AA45" s="93"/>
      <c r="AB45" s="93"/>
      <c r="AC45" s="93"/>
      <c r="AD45" s="93"/>
      <c r="AE45" s="93"/>
      <c r="AF45" s="93"/>
      <c r="AG45" s="93"/>
      <c r="AH45" s="93">
        <v>-1</v>
      </c>
      <c r="AI45" s="93"/>
      <c r="AJ45" s="93"/>
      <c r="AK45" s="93"/>
      <c r="AL45" s="200"/>
      <c r="AM45" s="31"/>
      <c r="AN45" s="31"/>
      <c r="AO45" s="31"/>
      <c r="AP45" s="31"/>
      <c r="AQ45" s="31"/>
      <c r="AR45" s="31"/>
      <c r="AS45" s="31"/>
      <c r="AT45" s="31"/>
    </row>
    <row r="46" spans="1:46" ht="16.5" customHeight="1" thickBot="1">
      <c r="A46" s="31"/>
      <c r="B46" s="31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28"/>
      <c r="N46" s="128"/>
      <c r="O46" s="156"/>
      <c r="Q46" s="157" t="s">
        <v>181</v>
      </c>
      <c r="R46" s="234">
        <v>481</v>
      </c>
      <c r="S46" s="234">
        <v>66</v>
      </c>
      <c r="T46" s="234">
        <v>89</v>
      </c>
      <c r="U46" s="234">
        <v>28</v>
      </c>
      <c r="V46" s="234">
        <v>88</v>
      </c>
      <c r="W46" s="234">
        <v>27</v>
      </c>
      <c r="X46" s="234">
        <v>24</v>
      </c>
      <c r="Y46" s="234">
        <v>84</v>
      </c>
      <c r="Z46" s="234">
        <v>13</v>
      </c>
      <c r="AA46" s="234">
        <v>4</v>
      </c>
      <c r="AB46" s="234" t="s">
        <v>356</v>
      </c>
      <c r="AC46" s="234">
        <v>2</v>
      </c>
      <c r="AD46" s="234" t="s">
        <v>356</v>
      </c>
      <c r="AE46" s="234" t="s">
        <v>356</v>
      </c>
      <c r="AF46" s="234" t="s">
        <v>356</v>
      </c>
      <c r="AG46" s="234" t="s">
        <v>356</v>
      </c>
      <c r="AH46" s="234">
        <v>18</v>
      </c>
      <c r="AI46" s="234" t="s">
        <v>356</v>
      </c>
      <c r="AJ46" s="234">
        <v>36</v>
      </c>
      <c r="AK46" s="234">
        <v>2</v>
      </c>
      <c r="AL46" s="200" t="s">
        <v>356</v>
      </c>
      <c r="AM46" s="31"/>
      <c r="AN46" s="31"/>
      <c r="AO46" s="31"/>
      <c r="AP46" s="31"/>
      <c r="AQ46" s="31"/>
      <c r="AR46" s="31"/>
      <c r="AS46" s="31"/>
      <c r="AT46" s="31"/>
    </row>
    <row r="47" spans="1:46" ht="16.5" customHeight="1">
      <c r="A47" s="412" t="s">
        <v>161</v>
      </c>
      <c r="B47" s="404" t="s">
        <v>154</v>
      </c>
      <c r="C47" s="404" t="s">
        <v>155</v>
      </c>
      <c r="D47" s="404" t="s">
        <v>156</v>
      </c>
      <c r="E47" s="404" t="s">
        <v>272</v>
      </c>
      <c r="F47" s="404" t="s">
        <v>76</v>
      </c>
      <c r="G47" s="404" t="s">
        <v>135</v>
      </c>
      <c r="H47" s="404" t="s">
        <v>157</v>
      </c>
      <c r="I47" s="404" t="s">
        <v>158</v>
      </c>
      <c r="J47" s="406" t="s">
        <v>279</v>
      </c>
      <c r="K47" s="304" t="s">
        <v>256</v>
      </c>
      <c r="L47" s="304"/>
      <c r="M47" s="128"/>
      <c r="N47" s="128"/>
      <c r="O47" s="156"/>
      <c r="Q47" s="157"/>
      <c r="R47" s="93">
        <v>-3</v>
      </c>
      <c r="S47" s="93">
        <v>-3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200"/>
      <c r="AM47" s="32"/>
      <c r="AN47" s="32"/>
      <c r="AO47" s="32"/>
      <c r="AP47" s="32"/>
      <c r="AQ47" s="32"/>
      <c r="AR47" s="31"/>
      <c r="AS47" s="31"/>
      <c r="AT47" s="31"/>
    </row>
    <row r="48" spans="1:46" ht="16.5" customHeight="1">
      <c r="A48" s="390"/>
      <c r="B48" s="405"/>
      <c r="C48" s="405"/>
      <c r="D48" s="405"/>
      <c r="E48" s="405"/>
      <c r="F48" s="405"/>
      <c r="G48" s="405"/>
      <c r="H48" s="405"/>
      <c r="I48" s="405"/>
      <c r="J48" s="407"/>
      <c r="K48" s="304"/>
      <c r="L48" s="304"/>
      <c r="M48" s="128"/>
      <c r="N48" s="128"/>
      <c r="O48" s="156"/>
      <c r="Q48" s="157" t="s">
        <v>182</v>
      </c>
      <c r="R48" s="234">
        <v>740</v>
      </c>
      <c r="S48" s="234">
        <v>222</v>
      </c>
      <c r="T48" s="234">
        <v>59</v>
      </c>
      <c r="U48" s="234">
        <v>42</v>
      </c>
      <c r="V48" s="234">
        <v>117</v>
      </c>
      <c r="W48" s="234">
        <v>16</v>
      </c>
      <c r="X48" s="234">
        <v>25</v>
      </c>
      <c r="Y48" s="234">
        <v>63</v>
      </c>
      <c r="Z48" s="234">
        <v>150</v>
      </c>
      <c r="AA48" s="234">
        <v>13</v>
      </c>
      <c r="AB48" s="234" t="s">
        <v>356</v>
      </c>
      <c r="AC48" s="234">
        <v>5</v>
      </c>
      <c r="AD48" s="234" t="s">
        <v>356</v>
      </c>
      <c r="AE48" s="234" t="s">
        <v>356</v>
      </c>
      <c r="AF48" s="234" t="s">
        <v>356</v>
      </c>
      <c r="AG48" s="234" t="s">
        <v>356</v>
      </c>
      <c r="AH48" s="234">
        <v>7</v>
      </c>
      <c r="AI48" s="234" t="s">
        <v>356</v>
      </c>
      <c r="AJ48" s="234">
        <v>19</v>
      </c>
      <c r="AK48" s="234">
        <v>2</v>
      </c>
      <c r="AL48" s="235" t="s">
        <v>356</v>
      </c>
      <c r="AM48" s="32"/>
      <c r="AN48" s="32"/>
      <c r="AO48" s="32"/>
      <c r="AP48" s="31"/>
      <c r="AQ48" s="31"/>
      <c r="AR48" s="32"/>
      <c r="AS48" s="32"/>
      <c r="AT48" s="32"/>
    </row>
    <row r="49" spans="1:46" s="16" customFormat="1" ht="16.5" customHeight="1">
      <c r="A49" s="390"/>
      <c r="B49" s="405"/>
      <c r="C49" s="405"/>
      <c r="D49" s="405"/>
      <c r="E49" s="405"/>
      <c r="F49" s="405"/>
      <c r="G49" s="405"/>
      <c r="H49" s="405"/>
      <c r="I49" s="405"/>
      <c r="J49" s="407"/>
      <c r="K49" s="304"/>
      <c r="L49" s="304"/>
      <c r="M49" s="128"/>
      <c r="N49" s="201"/>
      <c r="O49" s="156"/>
      <c r="Q49" s="157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200"/>
      <c r="AM49" s="32"/>
      <c r="AN49" s="32"/>
      <c r="AO49" s="32"/>
      <c r="AP49" s="31"/>
      <c r="AQ49" s="31"/>
      <c r="AR49" s="31"/>
      <c r="AS49" s="31"/>
      <c r="AT49" s="31"/>
    </row>
    <row r="50" spans="1:46" ht="16.5" customHeight="1">
      <c r="A50" s="413"/>
      <c r="B50" s="375"/>
      <c r="C50" s="375"/>
      <c r="D50" s="375"/>
      <c r="E50" s="375"/>
      <c r="F50" s="375"/>
      <c r="G50" s="375"/>
      <c r="H50" s="375"/>
      <c r="I50" s="375"/>
      <c r="J50" s="408"/>
      <c r="K50" s="350"/>
      <c r="L50" s="350"/>
      <c r="M50" s="201"/>
      <c r="N50" s="35"/>
      <c r="O50" s="156"/>
      <c r="Q50" s="157" t="s">
        <v>290</v>
      </c>
      <c r="R50" s="234">
        <v>66</v>
      </c>
      <c r="S50" s="234">
        <v>18</v>
      </c>
      <c r="T50" s="234">
        <v>7</v>
      </c>
      <c r="U50" s="234">
        <v>5</v>
      </c>
      <c r="V50" s="234">
        <v>8</v>
      </c>
      <c r="W50" s="234">
        <v>1</v>
      </c>
      <c r="X50" s="234">
        <v>3</v>
      </c>
      <c r="Y50" s="234">
        <v>10</v>
      </c>
      <c r="Z50" s="234">
        <v>3</v>
      </c>
      <c r="AA50" s="234" t="s">
        <v>356</v>
      </c>
      <c r="AB50" s="234" t="s">
        <v>356</v>
      </c>
      <c r="AC50" s="234">
        <v>1</v>
      </c>
      <c r="AD50" s="234" t="s">
        <v>356</v>
      </c>
      <c r="AE50" s="234" t="s">
        <v>356</v>
      </c>
      <c r="AF50" s="234" t="s">
        <v>356</v>
      </c>
      <c r="AG50" s="234" t="s">
        <v>356</v>
      </c>
      <c r="AH50" s="234" t="s">
        <v>356</v>
      </c>
      <c r="AI50" s="234" t="s">
        <v>356</v>
      </c>
      <c r="AJ50" s="234">
        <v>10</v>
      </c>
      <c r="AK50" s="234" t="s">
        <v>356</v>
      </c>
      <c r="AL50" s="235" t="s">
        <v>356</v>
      </c>
      <c r="AM50" s="31"/>
      <c r="AN50" s="31"/>
      <c r="AO50" s="31"/>
      <c r="AP50" s="31"/>
      <c r="AQ50" s="31"/>
      <c r="AR50" s="31"/>
      <c r="AS50" s="31"/>
      <c r="AT50" s="31"/>
    </row>
    <row r="51" spans="1:46" ht="16.5" customHeight="1">
      <c r="A51" s="195"/>
      <c r="B51" s="32" t="s">
        <v>160</v>
      </c>
      <c r="C51" s="226" t="s">
        <v>397</v>
      </c>
      <c r="D51" s="226" t="s">
        <v>397</v>
      </c>
      <c r="E51" s="229" t="s">
        <v>397</v>
      </c>
      <c r="F51" s="229" t="s">
        <v>397</v>
      </c>
      <c r="G51" s="229" t="s">
        <v>397</v>
      </c>
      <c r="H51" s="229" t="s">
        <v>397</v>
      </c>
      <c r="I51" s="229" t="s">
        <v>397</v>
      </c>
      <c r="J51" s="229" t="s">
        <v>397</v>
      </c>
      <c r="K51" s="383" t="s">
        <v>159</v>
      </c>
      <c r="L51" s="383"/>
      <c r="M51" s="35"/>
      <c r="N51" s="35"/>
      <c r="O51" s="156"/>
      <c r="P51" s="383"/>
      <c r="Q51" s="384"/>
      <c r="R51" s="93">
        <v>-3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>
        <v>-3</v>
      </c>
      <c r="AI51" s="93"/>
      <c r="AJ51" s="93"/>
      <c r="AK51" s="93"/>
      <c r="AL51" s="200"/>
      <c r="AM51" s="31"/>
      <c r="AN51" s="31"/>
      <c r="AO51" s="31"/>
      <c r="AP51" s="31"/>
      <c r="AQ51" s="31"/>
      <c r="AR51" s="31"/>
      <c r="AS51" s="31"/>
      <c r="AT51" s="31"/>
    </row>
    <row r="52" spans="1:46" ht="16.5" customHeight="1">
      <c r="A52" s="38" t="s">
        <v>285</v>
      </c>
      <c r="B52" s="64">
        <v>195</v>
      </c>
      <c r="C52" s="50">
        <v>26</v>
      </c>
      <c r="D52" s="50">
        <v>13</v>
      </c>
      <c r="E52" s="50">
        <v>1</v>
      </c>
      <c r="F52" s="50" t="s">
        <v>356</v>
      </c>
      <c r="G52" s="50">
        <v>18</v>
      </c>
      <c r="H52" s="50">
        <v>1</v>
      </c>
      <c r="I52" s="50">
        <v>6</v>
      </c>
      <c r="J52" s="50" t="s">
        <v>356</v>
      </c>
      <c r="K52" s="294">
        <v>367504</v>
      </c>
      <c r="L52" s="294"/>
      <c r="M52" s="35"/>
      <c r="N52" s="35"/>
      <c r="O52" s="156"/>
      <c r="P52" s="398" t="s">
        <v>184</v>
      </c>
      <c r="Q52" s="399"/>
      <c r="R52" s="234">
        <v>163</v>
      </c>
      <c r="S52" s="234">
        <v>37</v>
      </c>
      <c r="T52" s="234">
        <v>21</v>
      </c>
      <c r="U52" s="234">
        <v>12</v>
      </c>
      <c r="V52" s="234">
        <v>20</v>
      </c>
      <c r="W52" s="234">
        <v>3</v>
      </c>
      <c r="X52" s="234">
        <v>7</v>
      </c>
      <c r="Y52" s="234">
        <v>11</v>
      </c>
      <c r="Z52" s="234">
        <v>2</v>
      </c>
      <c r="AA52" s="234" t="s">
        <v>356</v>
      </c>
      <c r="AB52" s="234" t="s">
        <v>356</v>
      </c>
      <c r="AC52" s="234">
        <v>3</v>
      </c>
      <c r="AD52" s="234" t="s">
        <v>356</v>
      </c>
      <c r="AE52" s="234" t="s">
        <v>356</v>
      </c>
      <c r="AF52" s="234">
        <v>1</v>
      </c>
      <c r="AG52" s="234" t="s">
        <v>356</v>
      </c>
      <c r="AH52" s="234">
        <v>23</v>
      </c>
      <c r="AI52" s="234" t="s">
        <v>356</v>
      </c>
      <c r="AJ52" s="234">
        <v>24</v>
      </c>
      <c r="AK52" s="234" t="s">
        <v>356</v>
      </c>
      <c r="AL52" s="235">
        <v>1</v>
      </c>
      <c r="AM52" s="31"/>
      <c r="AN52" s="31"/>
      <c r="AO52" s="31"/>
      <c r="AP52" s="17"/>
      <c r="AQ52" s="17"/>
      <c r="AR52" s="31"/>
      <c r="AS52" s="31"/>
      <c r="AT52" s="31"/>
    </row>
    <row r="53" spans="1:46" ht="16.5" customHeight="1">
      <c r="A53" s="225" t="s">
        <v>472</v>
      </c>
      <c r="B53" s="64">
        <v>660</v>
      </c>
      <c r="C53" s="50">
        <v>4</v>
      </c>
      <c r="D53" s="50">
        <v>7</v>
      </c>
      <c r="E53" s="50">
        <v>6</v>
      </c>
      <c r="F53" s="50">
        <v>1</v>
      </c>
      <c r="G53" s="50">
        <v>304</v>
      </c>
      <c r="H53" s="50">
        <v>3</v>
      </c>
      <c r="I53" s="50">
        <v>56</v>
      </c>
      <c r="J53" s="50">
        <v>3</v>
      </c>
      <c r="K53" s="294">
        <v>1040494</v>
      </c>
      <c r="L53" s="294"/>
      <c r="M53" s="35"/>
      <c r="N53" s="35"/>
      <c r="O53" s="156"/>
      <c r="P53" s="383"/>
      <c r="Q53" s="38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5"/>
      <c r="AM53" s="31"/>
      <c r="AN53" s="31"/>
      <c r="AO53" s="31"/>
      <c r="AP53" s="31"/>
      <c r="AQ53" s="31"/>
      <c r="AR53" s="17"/>
      <c r="AS53" s="17"/>
      <c r="AT53" s="17"/>
    </row>
    <row r="54" spans="1:46" s="17" customFormat="1" ht="16.5" customHeight="1">
      <c r="A54" s="225" t="s">
        <v>473</v>
      </c>
      <c r="B54" s="64">
        <v>3</v>
      </c>
      <c r="C54" s="50" t="s">
        <v>356</v>
      </c>
      <c r="D54" s="50" t="s">
        <v>356</v>
      </c>
      <c r="E54" s="50" t="s">
        <v>356</v>
      </c>
      <c r="F54" s="50" t="s">
        <v>356</v>
      </c>
      <c r="G54" s="50">
        <v>5</v>
      </c>
      <c r="H54" s="50" t="s">
        <v>356</v>
      </c>
      <c r="I54" s="50" t="s">
        <v>356</v>
      </c>
      <c r="J54" s="50">
        <v>5063</v>
      </c>
      <c r="K54" s="294">
        <v>4626905</v>
      </c>
      <c r="L54" s="294"/>
      <c r="M54" s="35"/>
      <c r="N54" s="88"/>
      <c r="O54" s="89"/>
      <c r="P54" s="398" t="s">
        <v>183</v>
      </c>
      <c r="Q54" s="399"/>
      <c r="R54" s="234">
        <v>40</v>
      </c>
      <c r="S54" s="234">
        <v>2</v>
      </c>
      <c r="T54" s="234">
        <v>6</v>
      </c>
      <c r="U54" s="234">
        <v>3</v>
      </c>
      <c r="V54" s="234">
        <v>1</v>
      </c>
      <c r="W54" s="234" t="s">
        <v>356</v>
      </c>
      <c r="X54" s="234">
        <v>3</v>
      </c>
      <c r="Y54" s="234">
        <v>3</v>
      </c>
      <c r="Z54" s="234" t="s">
        <v>356</v>
      </c>
      <c r="AA54" s="234" t="s">
        <v>356</v>
      </c>
      <c r="AB54" s="234" t="s">
        <v>356</v>
      </c>
      <c r="AC54" s="234">
        <v>2</v>
      </c>
      <c r="AD54" s="234" t="s">
        <v>356</v>
      </c>
      <c r="AE54" s="234" t="s">
        <v>356</v>
      </c>
      <c r="AF54" s="234" t="s">
        <v>356</v>
      </c>
      <c r="AG54" s="234" t="s">
        <v>356</v>
      </c>
      <c r="AH54" s="234">
        <v>16</v>
      </c>
      <c r="AI54" s="234" t="s">
        <v>356</v>
      </c>
      <c r="AJ54" s="234">
        <v>3</v>
      </c>
      <c r="AK54" s="234">
        <v>1</v>
      </c>
      <c r="AL54" s="235" t="s">
        <v>356</v>
      </c>
      <c r="AP54" s="31"/>
      <c r="AQ54" s="31"/>
      <c r="AR54" s="31"/>
      <c r="AS54" s="31"/>
      <c r="AT54" s="31"/>
    </row>
    <row r="55" spans="1:46" ht="16.5" customHeight="1">
      <c r="A55" s="225" t="s">
        <v>474</v>
      </c>
      <c r="B55" s="64">
        <v>475</v>
      </c>
      <c r="C55" s="50" t="s">
        <v>356</v>
      </c>
      <c r="D55" s="50">
        <v>12</v>
      </c>
      <c r="E55" s="50">
        <v>2</v>
      </c>
      <c r="F55" s="50" t="s">
        <v>356</v>
      </c>
      <c r="G55" s="50">
        <v>33</v>
      </c>
      <c r="H55" s="50">
        <v>1</v>
      </c>
      <c r="I55" s="50" t="s">
        <v>356</v>
      </c>
      <c r="J55" s="50">
        <v>1</v>
      </c>
      <c r="K55" s="294">
        <v>728043</v>
      </c>
      <c r="L55" s="294"/>
      <c r="M55" s="88"/>
      <c r="N55" s="35"/>
      <c r="O55" s="156"/>
      <c r="P55" s="383"/>
      <c r="Q55" s="384"/>
      <c r="R55" s="234"/>
      <c r="S55" s="233"/>
      <c r="T55" s="233"/>
      <c r="U55" s="233"/>
      <c r="V55" s="233"/>
      <c r="W55" s="233"/>
      <c r="X55" s="233"/>
      <c r="Y55" s="231"/>
      <c r="Z55" s="231"/>
      <c r="AA55" s="231"/>
      <c r="AB55" s="231"/>
      <c r="AC55" s="231"/>
      <c r="AD55" s="231"/>
      <c r="AE55" s="231"/>
      <c r="AF55" s="231"/>
      <c r="AG55" s="231"/>
      <c r="AH55" s="234"/>
      <c r="AI55" s="231"/>
      <c r="AJ55" s="231"/>
      <c r="AK55" s="231"/>
      <c r="AL55" s="235"/>
      <c r="AM55" s="31"/>
      <c r="AN55" s="31"/>
      <c r="AO55" s="31"/>
      <c r="AP55" s="31"/>
      <c r="AQ55" s="31"/>
      <c r="AR55" s="31"/>
      <c r="AS55" s="31"/>
      <c r="AT55" s="31"/>
    </row>
    <row r="56" spans="1:46" ht="16.5" customHeight="1">
      <c r="A56" s="199" t="s">
        <v>475</v>
      </c>
      <c r="B56" s="68">
        <f>SUM(B58:B65)</f>
        <v>611</v>
      </c>
      <c r="C56" s="70" t="s">
        <v>482</v>
      </c>
      <c r="D56" s="70">
        <f>SUM(D58:D65)</f>
        <v>4</v>
      </c>
      <c r="E56" s="70" t="s">
        <v>467</v>
      </c>
      <c r="F56" s="70" t="s">
        <v>482</v>
      </c>
      <c r="G56" s="70" t="s">
        <v>482</v>
      </c>
      <c r="H56" s="70" t="s">
        <v>482</v>
      </c>
      <c r="I56" s="70" t="s">
        <v>469</v>
      </c>
      <c r="J56" s="70">
        <f>SUM(J58:J65)</f>
        <v>20</v>
      </c>
      <c r="K56" s="306">
        <f>SUM(K58:K65)</f>
        <v>8570947</v>
      </c>
      <c r="L56" s="306"/>
      <c r="M56" s="35"/>
      <c r="N56" s="35"/>
      <c r="O56" s="156"/>
      <c r="P56" s="398" t="s">
        <v>239</v>
      </c>
      <c r="Q56" s="399"/>
      <c r="R56" s="234">
        <v>37</v>
      </c>
      <c r="S56" s="234">
        <v>6</v>
      </c>
      <c r="T56" s="234">
        <v>1</v>
      </c>
      <c r="U56" s="234">
        <v>7</v>
      </c>
      <c r="V56" s="234">
        <v>4</v>
      </c>
      <c r="W56" s="234">
        <v>3</v>
      </c>
      <c r="X56" s="234">
        <v>1</v>
      </c>
      <c r="Y56" s="234">
        <v>5</v>
      </c>
      <c r="Z56" s="234" t="s">
        <v>356</v>
      </c>
      <c r="AA56" s="234" t="s">
        <v>356</v>
      </c>
      <c r="AB56" s="234" t="s">
        <v>356</v>
      </c>
      <c r="AC56" s="234" t="s">
        <v>356</v>
      </c>
      <c r="AD56" s="234">
        <v>1</v>
      </c>
      <c r="AE56" s="234" t="s">
        <v>356</v>
      </c>
      <c r="AF56" s="234" t="s">
        <v>356</v>
      </c>
      <c r="AG56" s="234" t="s">
        <v>356</v>
      </c>
      <c r="AH56" s="234">
        <v>4</v>
      </c>
      <c r="AI56" s="234" t="s">
        <v>356</v>
      </c>
      <c r="AJ56" s="234">
        <v>6</v>
      </c>
      <c r="AK56" s="234" t="s">
        <v>356</v>
      </c>
      <c r="AL56" s="235" t="s">
        <v>356</v>
      </c>
      <c r="AM56" s="31"/>
      <c r="AN56" s="31"/>
      <c r="AO56" s="31"/>
      <c r="AP56" s="31"/>
      <c r="AQ56" s="31"/>
      <c r="AR56" s="31"/>
      <c r="AS56" s="31"/>
      <c r="AT56" s="31"/>
    </row>
    <row r="57" spans="1:46" ht="16.5" customHeight="1">
      <c r="A57" s="63"/>
      <c r="B57" s="64"/>
      <c r="C57" s="50"/>
      <c r="D57" s="50"/>
      <c r="E57" s="50"/>
      <c r="F57" s="50"/>
      <c r="G57" s="50"/>
      <c r="H57" s="50"/>
      <c r="I57" s="50"/>
      <c r="J57" s="50"/>
      <c r="K57" s="294"/>
      <c r="L57" s="294"/>
      <c r="M57" s="35"/>
      <c r="N57" s="35"/>
      <c r="O57" s="156"/>
      <c r="P57" s="383"/>
      <c r="Q57" s="38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5"/>
      <c r="AM57" s="31"/>
      <c r="AN57" s="31"/>
      <c r="AO57" s="31"/>
      <c r="AP57" s="31"/>
      <c r="AQ57" s="31"/>
      <c r="AR57" s="31"/>
      <c r="AS57" s="31"/>
      <c r="AT57" s="31"/>
    </row>
    <row r="58" spans="1:46" ht="16.5" customHeight="1">
      <c r="A58" s="157" t="s">
        <v>132</v>
      </c>
      <c r="B58" s="64">
        <v>261</v>
      </c>
      <c r="C58" s="50" t="s">
        <v>356</v>
      </c>
      <c r="D58" s="50">
        <v>3</v>
      </c>
      <c r="E58" s="50" t="s">
        <v>356</v>
      </c>
      <c r="F58" s="50" t="s">
        <v>356</v>
      </c>
      <c r="G58" s="50" t="s">
        <v>356</v>
      </c>
      <c r="H58" s="50" t="s">
        <v>356</v>
      </c>
      <c r="I58" s="50" t="s">
        <v>356</v>
      </c>
      <c r="J58" s="50" t="s">
        <v>356</v>
      </c>
      <c r="K58" s="294">
        <v>3078963</v>
      </c>
      <c r="L58" s="294"/>
      <c r="M58" s="35"/>
      <c r="N58" s="35"/>
      <c r="O58" s="156"/>
      <c r="P58" s="398" t="s">
        <v>270</v>
      </c>
      <c r="Q58" s="399"/>
      <c r="R58" s="234">
        <v>15</v>
      </c>
      <c r="S58" s="234">
        <v>2</v>
      </c>
      <c r="T58" s="234">
        <v>4</v>
      </c>
      <c r="U58" s="234" t="s">
        <v>356</v>
      </c>
      <c r="V58" s="234">
        <v>4</v>
      </c>
      <c r="W58" s="234">
        <v>1</v>
      </c>
      <c r="X58" s="234" t="s">
        <v>356</v>
      </c>
      <c r="Y58" s="234" t="s">
        <v>356</v>
      </c>
      <c r="Z58" s="234" t="s">
        <v>356</v>
      </c>
      <c r="AA58" s="234" t="s">
        <v>356</v>
      </c>
      <c r="AB58" s="234" t="s">
        <v>356</v>
      </c>
      <c r="AC58" s="234" t="s">
        <v>356</v>
      </c>
      <c r="AD58" s="234" t="s">
        <v>356</v>
      </c>
      <c r="AE58" s="234" t="s">
        <v>356</v>
      </c>
      <c r="AF58" s="234" t="s">
        <v>356</v>
      </c>
      <c r="AG58" s="234" t="s">
        <v>356</v>
      </c>
      <c r="AH58" s="234" t="s">
        <v>356</v>
      </c>
      <c r="AI58" s="234" t="s">
        <v>356</v>
      </c>
      <c r="AJ58" s="234">
        <v>1</v>
      </c>
      <c r="AK58" s="234" t="s">
        <v>356</v>
      </c>
      <c r="AL58" s="235" t="s">
        <v>356</v>
      </c>
      <c r="AM58" s="31"/>
      <c r="AN58" s="31"/>
      <c r="AO58" s="31"/>
      <c r="AP58" s="31"/>
      <c r="AQ58" s="31"/>
      <c r="AR58" s="31"/>
      <c r="AS58" s="31"/>
      <c r="AT58" s="31"/>
    </row>
    <row r="59" spans="1:46" ht="16.5" customHeight="1">
      <c r="A59" s="157" t="s">
        <v>133</v>
      </c>
      <c r="B59" s="64" t="s">
        <v>356</v>
      </c>
      <c r="C59" s="50" t="s">
        <v>356</v>
      </c>
      <c r="D59" s="50" t="s">
        <v>356</v>
      </c>
      <c r="E59" s="50" t="s">
        <v>356</v>
      </c>
      <c r="F59" s="50" t="s">
        <v>356</v>
      </c>
      <c r="G59" s="50" t="s">
        <v>356</v>
      </c>
      <c r="H59" s="50" t="s">
        <v>356</v>
      </c>
      <c r="I59" s="50" t="s">
        <v>356</v>
      </c>
      <c r="J59" s="50" t="s">
        <v>356</v>
      </c>
      <c r="K59" s="294">
        <v>294568</v>
      </c>
      <c r="L59" s="294"/>
      <c r="M59" s="35"/>
      <c r="N59" s="35"/>
      <c r="O59" s="156"/>
      <c r="P59" s="383"/>
      <c r="Q59" s="38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5"/>
      <c r="AM59" s="31"/>
      <c r="AN59" s="31"/>
      <c r="AO59" s="31"/>
      <c r="AP59" s="31"/>
      <c r="AQ59" s="31"/>
      <c r="AR59" s="31"/>
      <c r="AS59" s="31"/>
      <c r="AT59" s="31"/>
    </row>
    <row r="60" spans="1:46" ht="16.5" customHeight="1">
      <c r="A60" s="157" t="s">
        <v>134</v>
      </c>
      <c r="B60" s="64">
        <v>350</v>
      </c>
      <c r="C60" s="64" t="s">
        <v>356</v>
      </c>
      <c r="D60" s="64">
        <v>1</v>
      </c>
      <c r="E60" s="50" t="s">
        <v>356</v>
      </c>
      <c r="F60" s="50" t="s">
        <v>356</v>
      </c>
      <c r="G60" s="64" t="s">
        <v>356</v>
      </c>
      <c r="H60" s="50" t="s">
        <v>356</v>
      </c>
      <c r="I60" s="64" t="s">
        <v>356</v>
      </c>
      <c r="J60" s="50">
        <v>20</v>
      </c>
      <c r="K60" s="294">
        <v>5195316</v>
      </c>
      <c r="L60" s="294"/>
      <c r="M60" s="35"/>
      <c r="N60" s="35"/>
      <c r="O60" s="156"/>
      <c r="P60" s="398" t="s">
        <v>185</v>
      </c>
      <c r="Q60" s="399"/>
      <c r="R60" s="234">
        <v>123</v>
      </c>
      <c r="S60" s="234">
        <v>10</v>
      </c>
      <c r="T60" s="234">
        <v>23</v>
      </c>
      <c r="U60" s="234">
        <v>8</v>
      </c>
      <c r="V60" s="234">
        <v>28</v>
      </c>
      <c r="W60" s="234">
        <v>3</v>
      </c>
      <c r="X60" s="234">
        <v>7</v>
      </c>
      <c r="Y60" s="234">
        <v>3</v>
      </c>
      <c r="Z60" s="234">
        <v>38</v>
      </c>
      <c r="AA60" s="234" t="s">
        <v>356</v>
      </c>
      <c r="AB60" s="234" t="s">
        <v>356</v>
      </c>
      <c r="AC60" s="234" t="s">
        <v>356</v>
      </c>
      <c r="AD60" s="234" t="s">
        <v>356</v>
      </c>
      <c r="AE60" s="234" t="s">
        <v>356</v>
      </c>
      <c r="AF60" s="234" t="s">
        <v>356</v>
      </c>
      <c r="AG60" s="234" t="s">
        <v>356</v>
      </c>
      <c r="AH60" s="234">
        <v>2</v>
      </c>
      <c r="AI60" s="234" t="s">
        <v>356</v>
      </c>
      <c r="AJ60" s="234">
        <v>1</v>
      </c>
      <c r="AK60" s="234" t="s">
        <v>356</v>
      </c>
      <c r="AL60" s="235" t="s">
        <v>356</v>
      </c>
      <c r="AM60" s="31"/>
      <c r="AN60" s="31"/>
      <c r="AO60" s="31"/>
      <c r="AP60" s="31"/>
      <c r="AQ60" s="31"/>
      <c r="AR60" s="31"/>
      <c r="AS60" s="31"/>
      <c r="AT60" s="31"/>
    </row>
    <row r="61" spans="1:46" ht="16.5" customHeight="1">
      <c r="A61" s="157" t="s">
        <v>135</v>
      </c>
      <c r="B61" s="49" t="s">
        <v>356</v>
      </c>
      <c r="C61" s="50" t="s">
        <v>356</v>
      </c>
      <c r="D61" s="50" t="s">
        <v>356</v>
      </c>
      <c r="E61" s="50" t="s">
        <v>356</v>
      </c>
      <c r="F61" s="50" t="s">
        <v>356</v>
      </c>
      <c r="G61" s="50" t="s">
        <v>356</v>
      </c>
      <c r="H61" s="50" t="s">
        <v>356</v>
      </c>
      <c r="I61" s="50" t="s">
        <v>356</v>
      </c>
      <c r="J61" s="50" t="s">
        <v>356</v>
      </c>
      <c r="K61" s="294" t="s">
        <v>356</v>
      </c>
      <c r="L61" s="294"/>
      <c r="M61" s="35"/>
      <c r="N61" s="35"/>
      <c r="O61" s="156"/>
      <c r="P61" s="383"/>
      <c r="Q61" s="38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5"/>
      <c r="AM61" s="31"/>
      <c r="AN61" s="31"/>
      <c r="AO61" s="31"/>
      <c r="AP61" s="31"/>
      <c r="AQ61" s="31"/>
      <c r="AR61" s="31"/>
      <c r="AS61" s="31"/>
      <c r="AT61" s="31"/>
    </row>
    <row r="62" spans="1:46" ht="16.5" customHeight="1">
      <c r="A62" s="157" t="s">
        <v>268</v>
      </c>
      <c r="B62" s="49" t="s">
        <v>356</v>
      </c>
      <c r="C62" s="50" t="s">
        <v>356</v>
      </c>
      <c r="D62" s="50" t="s">
        <v>356</v>
      </c>
      <c r="E62" s="50" t="s">
        <v>356</v>
      </c>
      <c r="F62" s="50" t="s">
        <v>356</v>
      </c>
      <c r="G62" s="50" t="s">
        <v>356</v>
      </c>
      <c r="H62" s="50" t="s">
        <v>356</v>
      </c>
      <c r="I62" s="50" t="s">
        <v>356</v>
      </c>
      <c r="J62" s="50" t="s">
        <v>356</v>
      </c>
      <c r="K62" s="294" t="s">
        <v>356</v>
      </c>
      <c r="L62" s="294"/>
      <c r="M62" s="35"/>
      <c r="N62" s="35"/>
      <c r="O62" s="156"/>
      <c r="P62" s="389" t="s">
        <v>186</v>
      </c>
      <c r="Q62" s="390"/>
      <c r="R62" s="234">
        <v>53</v>
      </c>
      <c r="S62" s="234">
        <v>2</v>
      </c>
      <c r="T62" s="234">
        <v>10</v>
      </c>
      <c r="U62" s="234">
        <v>3</v>
      </c>
      <c r="V62" s="234">
        <v>10</v>
      </c>
      <c r="W62" s="234">
        <v>2</v>
      </c>
      <c r="X62" s="234">
        <v>3</v>
      </c>
      <c r="Y62" s="234">
        <v>14</v>
      </c>
      <c r="Z62" s="234">
        <v>1</v>
      </c>
      <c r="AA62" s="234" t="s">
        <v>356</v>
      </c>
      <c r="AB62" s="234" t="s">
        <v>356</v>
      </c>
      <c r="AC62" s="234" t="s">
        <v>356</v>
      </c>
      <c r="AD62" s="234" t="s">
        <v>356</v>
      </c>
      <c r="AE62" s="234" t="s">
        <v>356</v>
      </c>
      <c r="AF62" s="234" t="s">
        <v>356</v>
      </c>
      <c r="AG62" s="234" t="s">
        <v>356</v>
      </c>
      <c r="AH62" s="234">
        <v>1</v>
      </c>
      <c r="AI62" s="234" t="s">
        <v>356</v>
      </c>
      <c r="AJ62" s="234">
        <v>6</v>
      </c>
      <c r="AK62" s="234">
        <v>1</v>
      </c>
      <c r="AL62" s="235" t="s">
        <v>356</v>
      </c>
      <c r="AM62" s="31"/>
      <c r="AN62" s="31"/>
      <c r="AO62" s="31"/>
      <c r="AP62" s="31"/>
      <c r="AQ62" s="31"/>
      <c r="AR62" s="31"/>
      <c r="AS62" s="31"/>
      <c r="AT62" s="31"/>
    </row>
    <row r="63" spans="1:46" ht="16.5" customHeight="1">
      <c r="A63" s="194" t="s">
        <v>283</v>
      </c>
      <c r="B63" s="293" t="s">
        <v>356</v>
      </c>
      <c r="C63" s="388" t="s">
        <v>356</v>
      </c>
      <c r="D63" s="388" t="s">
        <v>356</v>
      </c>
      <c r="E63" s="388" t="s">
        <v>356</v>
      </c>
      <c r="F63" s="388" t="s">
        <v>356</v>
      </c>
      <c r="G63" s="388" t="s">
        <v>356</v>
      </c>
      <c r="H63" s="388" t="s">
        <v>356</v>
      </c>
      <c r="I63" s="388" t="s">
        <v>356</v>
      </c>
      <c r="J63" s="388" t="s">
        <v>356</v>
      </c>
      <c r="K63" s="388" t="s">
        <v>356</v>
      </c>
      <c r="L63" s="388"/>
      <c r="M63" s="35"/>
      <c r="N63" s="31"/>
      <c r="O63" s="73"/>
      <c r="P63" s="383"/>
      <c r="Q63" s="384"/>
      <c r="R63" s="93">
        <v>-5</v>
      </c>
      <c r="S63" s="93">
        <v>-2</v>
      </c>
      <c r="T63" s="93"/>
      <c r="U63" s="93"/>
      <c r="V63" s="93"/>
      <c r="W63" s="93"/>
      <c r="X63" s="93"/>
      <c r="Y63" s="93"/>
      <c r="Z63" s="93"/>
      <c r="AA63" s="93"/>
      <c r="AB63" s="93"/>
      <c r="AC63" s="93">
        <v>-1</v>
      </c>
      <c r="AD63" s="93"/>
      <c r="AE63" s="93"/>
      <c r="AF63" s="93"/>
      <c r="AG63" s="93"/>
      <c r="AH63" s="93">
        <v>-2</v>
      </c>
      <c r="AI63" s="93"/>
      <c r="AJ63" s="93"/>
      <c r="AK63" s="93"/>
      <c r="AL63" s="198"/>
      <c r="AM63" s="31"/>
      <c r="AN63" s="31"/>
      <c r="AO63" s="31"/>
      <c r="AP63" s="31"/>
      <c r="AQ63" s="31"/>
      <c r="AR63" s="31"/>
      <c r="AS63" s="31"/>
      <c r="AT63" s="31"/>
    </row>
    <row r="64" spans="1:46" ht="16.5" customHeight="1">
      <c r="A64" s="157" t="s">
        <v>284</v>
      </c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31"/>
      <c r="N64" s="31"/>
      <c r="O64" s="31"/>
      <c r="P64" s="398" t="s">
        <v>187</v>
      </c>
      <c r="Q64" s="399"/>
      <c r="R64" s="234">
        <v>536</v>
      </c>
      <c r="S64" s="234">
        <v>90</v>
      </c>
      <c r="T64" s="234">
        <v>149</v>
      </c>
      <c r="U64" s="234">
        <v>16</v>
      </c>
      <c r="V64" s="234">
        <v>37</v>
      </c>
      <c r="W64" s="234">
        <v>11</v>
      </c>
      <c r="X64" s="234">
        <v>14</v>
      </c>
      <c r="Y64" s="234">
        <v>38</v>
      </c>
      <c r="Z64" s="234">
        <v>28</v>
      </c>
      <c r="AA64" s="234">
        <v>2</v>
      </c>
      <c r="AB64" s="234" t="s">
        <v>356</v>
      </c>
      <c r="AC64" s="234">
        <v>11</v>
      </c>
      <c r="AD64" s="234" t="s">
        <v>356</v>
      </c>
      <c r="AE64" s="234" t="s">
        <v>356</v>
      </c>
      <c r="AF64" s="234">
        <v>1</v>
      </c>
      <c r="AG64" s="234" t="s">
        <v>356</v>
      </c>
      <c r="AH64" s="234">
        <v>62</v>
      </c>
      <c r="AI64" s="234">
        <v>1</v>
      </c>
      <c r="AJ64" s="234">
        <v>65</v>
      </c>
      <c r="AK64" s="234">
        <v>11</v>
      </c>
      <c r="AL64" s="235" t="s">
        <v>356</v>
      </c>
      <c r="AM64" s="31"/>
      <c r="AN64" s="31"/>
      <c r="AO64" s="31"/>
      <c r="AP64" s="31"/>
      <c r="AQ64" s="31"/>
      <c r="AR64" s="31"/>
      <c r="AS64" s="31"/>
      <c r="AT64" s="31"/>
    </row>
    <row r="65" spans="1:46" ht="16.5" customHeight="1">
      <c r="A65" s="157" t="s">
        <v>358</v>
      </c>
      <c r="B65" s="49" t="s">
        <v>356</v>
      </c>
      <c r="C65" s="50" t="s">
        <v>356</v>
      </c>
      <c r="D65" s="50" t="s">
        <v>356</v>
      </c>
      <c r="E65" s="50" t="s">
        <v>356</v>
      </c>
      <c r="F65" s="50" t="s">
        <v>356</v>
      </c>
      <c r="G65" s="50" t="s">
        <v>356</v>
      </c>
      <c r="H65" s="50" t="s">
        <v>356</v>
      </c>
      <c r="I65" s="50" t="s">
        <v>356</v>
      </c>
      <c r="J65" s="50" t="s">
        <v>356</v>
      </c>
      <c r="K65" s="294">
        <v>2100</v>
      </c>
      <c r="L65" s="294"/>
      <c r="M65" s="31"/>
      <c r="N65" s="31"/>
      <c r="O65" s="66"/>
      <c r="P65" s="386"/>
      <c r="Q65" s="387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207"/>
      <c r="AM65" s="31"/>
      <c r="AN65" s="31"/>
      <c r="AO65" s="31"/>
      <c r="AP65" s="31"/>
      <c r="AQ65" s="31"/>
      <c r="AR65" s="31"/>
      <c r="AS65" s="31"/>
      <c r="AT65" s="31"/>
    </row>
    <row r="66" spans="1:46" ht="16.5" customHeight="1">
      <c r="A66" s="188"/>
      <c r="B66" s="80"/>
      <c r="C66" s="79"/>
      <c r="D66" s="79"/>
      <c r="E66" s="79"/>
      <c r="F66" s="79"/>
      <c r="G66" s="79"/>
      <c r="H66" s="79"/>
      <c r="I66" s="79"/>
      <c r="J66" s="79"/>
      <c r="K66" s="378"/>
      <c r="L66" s="378"/>
      <c r="M66" s="31"/>
      <c r="N66" s="31"/>
      <c r="O66" s="220" t="s">
        <v>457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1:46" ht="16.5" customHeight="1">
      <c r="A67" s="220" t="s">
        <v>454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20" t="s">
        <v>456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ht="16.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20" t="s">
        <v>455</v>
      </c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1:46" ht="14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1:46" ht="14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1:46" ht="14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1:46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1:46" ht="14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1:46" ht="14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1:46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1:46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1:46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1:46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1:46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1:46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1:46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1:46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1:46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1:46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1:46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1:46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1:46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1:46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1:46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1:46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1:46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1:46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1:46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1:46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1:46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1:46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1:46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1:46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1:46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1:46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1:46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1:46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1:46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1:46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1:46" ht="14.25">
      <c r="A105" s="6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</sheetData>
  <sheetProtection/>
  <mergeCells count="143">
    <mergeCell ref="M21:M22"/>
    <mergeCell ref="F21:F22"/>
    <mergeCell ref="G21:G22"/>
    <mergeCell ref="H21:H22"/>
    <mergeCell ref="I21:I22"/>
    <mergeCell ref="S5:S10"/>
    <mergeCell ref="R5:R10"/>
    <mergeCell ref="P11:Q11"/>
    <mergeCell ref="J7:J8"/>
    <mergeCell ref="I7:I8"/>
    <mergeCell ref="C44:D44"/>
    <mergeCell ref="C37:D37"/>
    <mergeCell ref="C38:D38"/>
    <mergeCell ref="C39:D39"/>
    <mergeCell ref="B26:B29"/>
    <mergeCell ref="J21:J22"/>
    <mergeCell ref="G27:H27"/>
    <mergeCell ref="E27:F27"/>
    <mergeCell ref="C27:D29"/>
    <mergeCell ref="E28:E29"/>
    <mergeCell ref="H42:H43"/>
    <mergeCell ref="I42:I43"/>
    <mergeCell ref="L42:L43"/>
    <mergeCell ref="B21:B22"/>
    <mergeCell ref="C21:C22"/>
    <mergeCell ref="D21:D22"/>
    <mergeCell ref="E21:E22"/>
    <mergeCell ref="C40:D40"/>
    <mergeCell ref="K21:K22"/>
    <mergeCell ref="L21:L22"/>
    <mergeCell ref="K65:L65"/>
    <mergeCell ref="K66:L66"/>
    <mergeCell ref="K52:L52"/>
    <mergeCell ref="K53:L53"/>
    <mergeCell ref="B42:B43"/>
    <mergeCell ref="C42:D43"/>
    <mergeCell ref="E42:E43"/>
    <mergeCell ref="F42:F43"/>
    <mergeCell ref="E47:E50"/>
    <mergeCell ref="J42:J43"/>
    <mergeCell ref="C47:C50"/>
    <mergeCell ref="D47:D50"/>
    <mergeCell ref="Z5:Z10"/>
    <mergeCell ref="Y5:Y10"/>
    <mergeCell ref="X5:X10"/>
    <mergeCell ref="W5:W10"/>
    <mergeCell ref="V5:V10"/>
    <mergeCell ref="C41:D41"/>
    <mergeCell ref="K42:K43"/>
    <mergeCell ref="G42:G43"/>
    <mergeCell ref="H7:H8"/>
    <mergeCell ref="F7:F8"/>
    <mergeCell ref="D7:D8"/>
    <mergeCell ref="C5:C8"/>
    <mergeCell ref="F28:F29"/>
    <mergeCell ref="G28:G29"/>
    <mergeCell ref="H28:H29"/>
    <mergeCell ref="A26:A29"/>
    <mergeCell ref="D5:G6"/>
    <mergeCell ref="H5:M6"/>
    <mergeCell ref="A5:A8"/>
    <mergeCell ref="I26:I29"/>
    <mergeCell ref="J26:J29"/>
    <mergeCell ref="K26:K29"/>
    <mergeCell ref="L26:L29"/>
    <mergeCell ref="E7:E8"/>
    <mergeCell ref="C26:H26"/>
    <mergeCell ref="A47:A50"/>
    <mergeCell ref="B47:B50"/>
    <mergeCell ref="I47:I50"/>
    <mergeCell ref="C30:D30"/>
    <mergeCell ref="C31:D31"/>
    <mergeCell ref="C32:D32"/>
    <mergeCell ref="C33:D33"/>
    <mergeCell ref="C34:D34"/>
    <mergeCell ref="C35:D35"/>
    <mergeCell ref="C36:D36"/>
    <mergeCell ref="AJ5:AJ10"/>
    <mergeCell ref="AK5:AK10"/>
    <mergeCell ref="AL5:AL10"/>
    <mergeCell ref="AI5:AI10"/>
    <mergeCell ref="AH5:AH10"/>
    <mergeCell ref="AE5:AE10"/>
    <mergeCell ref="AG5:AG10"/>
    <mergeCell ref="AF5:AF10"/>
    <mergeCell ref="K57:L57"/>
    <mergeCell ref="K47:L50"/>
    <mergeCell ref="K51:L51"/>
    <mergeCell ref="F47:F50"/>
    <mergeCell ref="G47:G50"/>
    <mergeCell ref="H47:H50"/>
    <mergeCell ref="J47:J50"/>
    <mergeCell ref="K54:L54"/>
    <mergeCell ref="K55:L55"/>
    <mergeCell ref="AD5:AD10"/>
    <mergeCell ref="P58:Q58"/>
    <mergeCell ref="K56:L56"/>
    <mergeCell ref="AB5:AB10"/>
    <mergeCell ref="P64:Q64"/>
    <mergeCell ref="P44:Q44"/>
    <mergeCell ref="P54:Q54"/>
    <mergeCell ref="P52:Q52"/>
    <mergeCell ref="P56:Q56"/>
    <mergeCell ref="P15:Q15"/>
    <mergeCell ref="U5:U10"/>
    <mergeCell ref="T5:T10"/>
    <mergeCell ref="P13:Q13"/>
    <mergeCell ref="P61:Q61"/>
    <mergeCell ref="P60:Q60"/>
    <mergeCell ref="AC5:AC10"/>
    <mergeCell ref="AA5:AA10"/>
    <mergeCell ref="P51:Q51"/>
    <mergeCell ref="P57:Q57"/>
    <mergeCell ref="P55:Q55"/>
    <mergeCell ref="B63:B64"/>
    <mergeCell ref="C63:C64"/>
    <mergeCell ref="D63:D64"/>
    <mergeCell ref="E63:E64"/>
    <mergeCell ref="P62:Q62"/>
    <mergeCell ref="O5:Q10"/>
    <mergeCell ref="O12:Q12"/>
    <mergeCell ref="P14:Q14"/>
    <mergeCell ref="P42:Q42"/>
    <mergeCell ref="P53:Q53"/>
    <mergeCell ref="K58:L58"/>
    <mergeCell ref="K59:L59"/>
    <mergeCell ref="K60:L60"/>
    <mergeCell ref="K62:L62"/>
    <mergeCell ref="K61:L61"/>
    <mergeCell ref="F63:F64"/>
    <mergeCell ref="G63:G64"/>
    <mergeCell ref="H63:H64"/>
    <mergeCell ref="I63:I64"/>
    <mergeCell ref="P59:Q59"/>
    <mergeCell ref="A3:M3"/>
    <mergeCell ref="O3:AL3"/>
    <mergeCell ref="P63:Q63"/>
    <mergeCell ref="P65:Q65"/>
    <mergeCell ref="P41:Q41"/>
    <mergeCell ref="P43:Q43"/>
    <mergeCell ref="P45:Q45"/>
    <mergeCell ref="J63:J64"/>
    <mergeCell ref="K63:L64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zoomScalePageLayoutView="0" workbookViewId="0" topLeftCell="A1">
      <selection activeCell="F66" sqref="F66"/>
    </sheetView>
  </sheetViews>
  <sheetFormatPr defaultColWidth="10.59765625" defaultRowHeight="15"/>
  <cols>
    <col min="1" max="1" width="12.8984375" style="10" customWidth="1"/>
    <col min="2" max="3" width="10.3984375" style="10" customWidth="1"/>
    <col min="4" max="4" width="13.69921875" style="10" customWidth="1"/>
    <col min="5" max="5" width="10.3984375" style="10" customWidth="1"/>
    <col min="6" max="6" width="11.8984375" style="10" customWidth="1"/>
    <col min="7" max="14" width="10.3984375" style="10" customWidth="1"/>
    <col min="15" max="15" width="11.19921875" style="10" customWidth="1"/>
    <col min="16" max="16" width="11.3984375" style="10" customWidth="1"/>
    <col min="17" max="17" width="11.69921875" style="10" customWidth="1"/>
    <col min="18" max="19" width="10.3984375" style="10" customWidth="1"/>
    <col min="20" max="20" width="11.8984375" style="10" customWidth="1"/>
    <col min="21" max="21" width="10.3984375" style="10" customWidth="1"/>
    <col min="22" max="16384" width="10.59765625" style="10" customWidth="1"/>
  </cols>
  <sheetData>
    <row r="1" spans="1:26" s="2" customFormat="1" ht="16.5" customHeight="1">
      <c r="A1" s="18" t="s">
        <v>344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"/>
      <c r="U1" s="3" t="s">
        <v>345</v>
      </c>
      <c r="V1" s="30"/>
      <c r="W1" s="30"/>
      <c r="X1" s="30"/>
      <c r="Y1" s="30"/>
      <c r="Z1" s="30"/>
    </row>
    <row r="2" spans="1:26" s="2" customFormat="1" ht="16.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"/>
      <c r="U2" s="3"/>
      <c r="V2" s="30"/>
      <c r="W2" s="30"/>
      <c r="X2" s="30"/>
      <c r="Y2" s="30"/>
      <c r="Z2" s="30"/>
    </row>
    <row r="3" spans="1:26" ht="18" customHeight="1">
      <c r="A3" s="468" t="s">
        <v>518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246"/>
      <c r="P3" s="246"/>
      <c r="Q3" s="246"/>
      <c r="R3" s="246"/>
      <c r="S3" s="246"/>
      <c r="T3" s="246"/>
      <c r="U3" s="31"/>
      <c r="V3" s="31"/>
      <c r="W3" s="31"/>
      <c r="X3" s="31"/>
      <c r="Y3" s="31"/>
      <c r="Z3" s="31"/>
    </row>
    <row r="4" spans="1:26" ht="16.5" customHeight="1" thickBot="1">
      <c r="A4" s="3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 t="s">
        <v>193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6.5" customHeight="1">
      <c r="A5" s="439" t="s">
        <v>498</v>
      </c>
      <c r="B5" s="442" t="s">
        <v>499</v>
      </c>
      <c r="C5" s="443"/>
      <c r="D5" s="452" t="s">
        <v>188</v>
      </c>
      <c r="E5" s="453"/>
      <c r="F5" s="443"/>
      <c r="G5" s="469" t="s">
        <v>504</v>
      </c>
      <c r="H5" s="470"/>
      <c r="I5" s="470"/>
      <c r="J5" s="470"/>
      <c r="K5" s="470"/>
      <c r="L5" s="470"/>
      <c r="M5" s="470"/>
      <c r="N5" s="47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6.5" customHeight="1">
      <c r="A6" s="440"/>
      <c r="B6" s="444"/>
      <c r="C6" s="445"/>
      <c r="D6" s="446"/>
      <c r="E6" s="302"/>
      <c r="F6" s="303"/>
      <c r="G6" s="342" t="s">
        <v>500</v>
      </c>
      <c r="H6" s="343"/>
      <c r="I6" s="447" t="s">
        <v>501</v>
      </c>
      <c r="J6" s="448"/>
      <c r="K6" s="451"/>
      <c r="L6" s="449" t="s">
        <v>502</v>
      </c>
      <c r="M6" s="450"/>
      <c r="N6" s="45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6.5" customHeight="1">
      <c r="A7" s="441"/>
      <c r="B7" s="446"/>
      <c r="C7" s="303"/>
      <c r="D7" s="96" t="s">
        <v>189</v>
      </c>
      <c r="E7" s="447" t="s">
        <v>503</v>
      </c>
      <c r="F7" s="451"/>
      <c r="G7" s="446"/>
      <c r="H7" s="303"/>
      <c r="I7" s="96" t="s">
        <v>189</v>
      </c>
      <c r="J7" s="447" t="s">
        <v>503</v>
      </c>
      <c r="K7" s="448"/>
      <c r="L7" s="96" t="s">
        <v>189</v>
      </c>
      <c r="M7" s="447" t="s">
        <v>503</v>
      </c>
      <c r="N7" s="448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6.5" customHeight="1">
      <c r="A8" s="97"/>
      <c r="B8" s="455"/>
      <c r="C8" s="315"/>
      <c r="D8" s="73"/>
      <c r="E8" s="315"/>
      <c r="F8" s="315"/>
      <c r="G8" s="315"/>
      <c r="H8" s="315"/>
      <c r="I8" s="73"/>
      <c r="J8" s="315"/>
      <c r="K8" s="315"/>
      <c r="L8" s="73"/>
      <c r="M8" s="315"/>
      <c r="N8" s="315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6.5" customHeight="1">
      <c r="A9" s="29" t="s">
        <v>291</v>
      </c>
      <c r="B9" s="456">
        <f>SUM(B11:B18,B20:B27)</f>
        <v>5131824</v>
      </c>
      <c r="C9" s="438"/>
      <c r="D9" s="98">
        <f>SUM(D11:D18,D20:D27)</f>
        <v>8</v>
      </c>
      <c r="E9" s="438">
        <f>SUM(E11:E18,E20:E27)</f>
        <v>527452</v>
      </c>
      <c r="F9" s="438"/>
      <c r="G9" s="438">
        <f>SUM(G11:G18,G20:G27)</f>
        <v>122756</v>
      </c>
      <c r="H9" s="438"/>
      <c r="I9" s="98">
        <f>SUM(I11:I18,I20:I27)</f>
        <v>11</v>
      </c>
      <c r="J9" s="438">
        <f>SUM(J11:J18,J20:J27)</f>
        <v>52873</v>
      </c>
      <c r="K9" s="438"/>
      <c r="L9" s="98">
        <f>SUM(L11:L18,L20:L27)</f>
        <v>28</v>
      </c>
      <c r="M9" s="438">
        <f>SUM(M11:M18,M20:M27)</f>
        <v>69883</v>
      </c>
      <c r="N9" s="438">
        <f>SUM(N11:N18,N20:N27)</f>
        <v>0</v>
      </c>
      <c r="O9" s="73"/>
      <c r="P9" s="73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6.5" customHeight="1">
      <c r="A10" s="95"/>
      <c r="B10" s="457"/>
      <c r="C10" s="458"/>
      <c r="D10" s="50"/>
      <c r="E10" s="294"/>
      <c r="F10" s="294"/>
      <c r="G10" s="294"/>
      <c r="H10" s="294"/>
      <c r="I10" s="50"/>
      <c r="J10" s="294"/>
      <c r="K10" s="294"/>
      <c r="L10" s="50"/>
      <c r="M10" s="294"/>
      <c r="N10" s="294"/>
      <c r="O10" s="73"/>
      <c r="P10" s="73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6.5" customHeight="1">
      <c r="A11" s="37" t="s">
        <v>77</v>
      </c>
      <c r="B11" s="457">
        <v>338637</v>
      </c>
      <c r="C11" s="458"/>
      <c r="D11" s="50" t="s">
        <v>505</v>
      </c>
      <c r="E11" s="294" t="s">
        <v>506</v>
      </c>
      <c r="F11" s="294"/>
      <c r="G11" s="294">
        <f>SUM(J11,M11)</f>
        <v>11760</v>
      </c>
      <c r="H11" s="294"/>
      <c r="I11" s="50">
        <v>3</v>
      </c>
      <c r="J11" s="294">
        <v>11760</v>
      </c>
      <c r="K11" s="294"/>
      <c r="L11" s="50" t="s">
        <v>507</v>
      </c>
      <c r="M11" s="294" t="s">
        <v>505</v>
      </c>
      <c r="N11" s="294"/>
      <c r="O11" s="73"/>
      <c r="P11" s="73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6.5" customHeight="1">
      <c r="A12" s="37" t="s">
        <v>78</v>
      </c>
      <c r="B12" s="457">
        <v>32503</v>
      </c>
      <c r="C12" s="458"/>
      <c r="D12" s="50" t="s">
        <v>505</v>
      </c>
      <c r="E12" s="294" t="s">
        <v>505</v>
      </c>
      <c r="F12" s="294"/>
      <c r="G12" s="294">
        <f>SUM(J12,M12)</f>
        <v>8159</v>
      </c>
      <c r="H12" s="294"/>
      <c r="I12" s="50">
        <v>2</v>
      </c>
      <c r="J12" s="294">
        <v>4783</v>
      </c>
      <c r="K12" s="294"/>
      <c r="L12" s="50">
        <v>4</v>
      </c>
      <c r="M12" s="294">
        <v>3376</v>
      </c>
      <c r="N12" s="294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6.5" customHeight="1">
      <c r="A13" s="37" t="s">
        <v>79</v>
      </c>
      <c r="B13" s="457">
        <v>653378</v>
      </c>
      <c r="C13" s="458"/>
      <c r="D13" s="50">
        <v>3</v>
      </c>
      <c r="E13" s="294">
        <v>228752</v>
      </c>
      <c r="F13" s="294"/>
      <c r="G13" s="294" t="s">
        <v>508</v>
      </c>
      <c r="H13" s="294"/>
      <c r="I13" s="50" t="s">
        <v>505</v>
      </c>
      <c r="J13" s="294" t="s">
        <v>505</v>
      </c>
      <c r="K13" s="294"/>
      <c r="L13" s="50" t="s">
        <v>506</v>
      </c>
      <c r="M13" s="294" t="s">
        <v>505</v>
      </c>
      <c r="N13" s="294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6.5" customHeight="1">
      <c r="A14" s="37" t="s">
        <v>80</v>
      </c>
      <c r="B14" s="457">
        <v>1039614</v>
      </c>
      <c r="C14" s="458"/>
      <c r="D14" s="50" t="s">
        <v>508</v>
      </c>
      <c r="E14" s="294" t="s">
        <v>505</v>
      </c>
      <c r="F14" s="294"/>
      <c r="G14" s="294">
        <f>SUM(J14,M14)</f>
        <v>1340</v>
      </c>
      <c r="H14" s="294"/>
      <c r="I14" s="64" t="s">
        <v>505</v>
      </c>
      <c r="J14" s="294" t="s">
        <v>506</v>
      </c>
      <c r="K14" s="294"/>
      <c r="L14" s="50">
        <v>4</v>
      </c>
      <c r="M14" s="294">
        <v>1340</v>
      </c>
      <c r="N14" s="294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6.5" customHeight="1">
      <c r="A15" s="37" t="s">
        <v>81</v>
      </c>
      <c r="B15" s="457">
        <v>263558</v>
      </c>
      <c r="C15" s="458"/>
      <c r="D15" s="50" t="s">
        <v>508</v>
      </c>
      <c r="E15" s="294" t="s">
        <v>505</v>
      </c>
      <c r="F15" s="294"/>
      <c r="G15" s="294">
        <f>SUM(J15,M15)</f>
        <v>12418</v>
      </c>
      <c r="H15" s="294"/>
      <c r="I15" s="64" t="s">
        <v>509</v>
      </c>
      <c r="J15" s="294" t="s">
        <v>506</v>
      </c>
      <c r="K15" s="294"/>
      <c r="L15" s="50">
        <v>3</v>
      </c>
      <c r="M15" s="294">
        <v>12418</v>
      </c>
      <c r="N15" s="294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6.5" customHeight="1">
      <c r="A16" s="37" t="s">
        <v>82</v>
      </c>
      <c r="B16" s="457">
        <v>352015</v>
      </c>
      <c r="C16" s="458"/>
      <c r="D16" s="50" t="s">
        <v>507</v>
      </c>
      <c r="E16" s="294" t="s">
        <v>508</v>
      </c>
      <c r="F16" s="294"/>
      <c r="G16" s="294">
        <f>SUM(J16,M16)</f>
        <v>20531</v>
      </c>
      <c r="H16" s="294"/>
      <c r="I16" s="64">
        <v>5</v>
      </c>
      <c r="J16" s="294">
        <v>20531</v>
      </c>
      <c r="K16" s="294"/>
      <c r="L16" s="50" t="s">
        <v>505</v>
      </c>
      <c r="M16" s="294" t="s">
        <v>505</v>
      </c>
      <c r="N16" s="294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6.5" customHeight="1">
      <c r="A17" s="37" t="s">
        <v>83</v>
      </c>
      <c r="B17" s="457">
        <v>86018</v>
      </c>
      <c r="C17" s="458"/>
      <c r="D17" s="50" t="s">
        <v>506</v>
      </c>
      <c r="E17" s="294" t="s">
        <v>507</v>
      </c>
      <c r="F17" s="294"/>
      <c r="G17" s="294">
        <f>SUM(J17,M17)</f>
        <v>365</v>
      </c>
      <c r="H17" s="294"/>
      <c r="I17" s="64" t="s">
        <v>338</v>
      </c>
      <c r="J17" s="294" t="s">
        <v>338</v>
      </c>
      <c r="K17" s="294"/>
      <c r="L17" s="50">
        <v>1</v>
      </c>
      <c r="M17" s="294">
        <v>365</v>
      </c>
      <c r="N17" s="294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6.5" customHeight="1">
      <c r="A18" s="37" t="s">
        <v>84</v>
      </c>
      <c r="B18" s="457" t="s">
        <v>508</v>
      </c>
      <c r="C18" s="458"/>
      <c r="D18" s="50" t="s">
        <v>508</v>
      </c>
      <c r="E18" s="294" t="s">
        <v>510</v>
      </c>
      <c r="F18" s="294"/>
      <c r="G18" s="294" t="s">
        <v>508</v>
      </c>
      <c r="H18" s="294"/>
      <c r="I18" s="64" t="s">
        <v>508</v>
      </c>
      <c r="J18" s="294" t="s">
        <v>509</v>
      </c>
      <c r="K18" s="294"/>
      <c r="L18" s="50" t="s">
        <v>509</v>
      </c>
      <c r="M18" s="294" t="s">
        <v>511</v>
      </c>
      <c r="N18" s="29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6.5" customHeight="1">
      <c r="A19" s="37"/>
      <c r="B19" s="457"/>
      <c r="C19" s="458"/>
      <c r="D19" s="64"/>
      <c r="E19" s="294"/>
      <c r="F19" s="294"/>
      <c r="G19" s="294"/>
      <c r="H19" s="294"/>
      <c r="I19" s="64"/>
      <c r="J19" s="294"/>
      <c r="K19" s="294"/>
      <c r="L19" s="64"/>
      <c r="M19" s="294"/>
      <c r="N19" s="294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customHeight="1">
      <c r="A20" s="37" t="s">
        <v>85</v>
      </c>
      <c r="B20" s="457">
        <v>36349</v>
      </c>
      <c r="C20" s="458"/>
      <c r="D20" s="64" t="s">
        <v>509</v>
      </c>
      <c r="E20" s="294" t="s">
        <v>508</v>
      </c>
      <c r="F20" s="294"/>
      <c r="G20" s="294" t="s">
        <v>511</v>
      </c>
      <c r="H20" s="294"/>
      <c r="I20" s="64" t="s">
        <v>511</v>
      </c>
      <c r="J20" s="294" t="s">
        <v>509</v>
      </c>
      <c r="K20" s="294"/>
      <c r="L20" s="64" t="s">
        <v>508</v>
      </c>
      <c r="M20" s="294" t="s">
        <v>508</v>
      </c>
      <c r="N20" s="294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6.5" customHeight="1">
      <c r="A21" s="38" t="s">
        <v>86</v>
      </c>
      <c r="B21" s="457">
        <v>223695</v>
      </c>
      <c r="C21" s="458"/>
      <c r="D21" s="64">
        <v>1</v>
      </c>
      <c r="E21" s="294">
        <v>75603</v>
      </c>
      <c r="F21" s="294"/>
      <c r="G21" s="294" t="s">
        <v>508</v>
      </c>
      <c r="H21" s="294"/>
      <c r="I21" s="64" t="s">
        <v>511</v>
      </c>
      <c r="J21" s="294" t="s">
        <v>338</v>
      </c>
      <c r="K21" s="294"/>
      <c r="L21" s="64" t="s">
        <v>338</v>
      </c>
      <c r="M21" s="294" t="s">
        <v>338</v>
      </c>
      <c r="N21" s="294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6.5" customHeight="1">
      <c r="A22" s="38" t="s">
        <v>87</v>
      </c>
      <c r="B22" s="457">
        <v>400529</v>
      </c>
      <c r="C22" s="458"/>
      <c r="D22" s="64">
        <v>4</v>
      </c>
      <c r="E22" s="294">
        <v>223097</v>
      </c>
      <c r="F22" s="294"/>
      <c r="G22" s="294" t="s">
        <v>338</v>
      </c>
      <c r="H22" s="294"/>
      <c r="I22" s="64" t="s">
        <v>338</v>
      </c>
      <c r="J22" s="294" t="s">
        <v>512</v>
      </c>
      <c r="K22" s="294"/>
      <c r="L22" s="64" t="s">
        <v>338</v>
      </c>
      <c r="M22" s="294" t="s">
        <v>338</v>
      </c>
      <c r="N22" s="294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customHeight="1">
      <c r="A23" s="38" t="s">
        <v>88</v>
      </c>
      <c r="B23" s="457">
        <v>433414</v>
      </c>
      <c r="C23" s="458"/>
      <c r="D23" s="64" t="s">
        <v>338</v>
      </c>
      <c r="E23" s="294" t="s">
        <v>338</v>
      </c>
      <c r="F23" s="294"/>
      <c r="G23" s="294">
        <f>SUM(J23,M23)</f>
        <v>17603</v>
      </c>
      <c r="H23" s="294"/>
      <c r="I23" s="50">
        <v>1</v>
      </c>
      <c r="J23" s="294">
        <v>15799</v>
      </c>
      <c r="K23" s="294"/>
      <c r="L23" s="64">
        <v>2</v>
      </c>
      <c r="M23" s="294">
        <v>1804</v>
      </c>
      <c r="N23" s="294"/>
      <c r="O23" s="73"/>
      <c r="P23" s="73"/>
      <c r="Q23" s="73"/>
      <c r="R23" s="73"/>
      <c r="S23" s="73"/>
      <c r="T23" s="31"/>
      <c r="U23" s="31"/>
      <c r="V23" s="31"/>
      <c r="W23" s="31"/>
      <c r="X23" s="31"/>
      <c r="Y23" s="31"/>
      <c r="Z23" s="31"/>
    </row>
    <row r="24" spans="1:26" ht="16.5" customHeight="1">
      <c r="A24" s="38" t="s">
        <v>89</v>
      </c>
      <c r="B24" s="457">
        <v>76842</v>
      </c>
      <c r="C24" s="458"/>
      <c r="D24" s="64" t="s">
        <v>338</v>
      </c>
      <c r="E24" s="294" t="s">
        <v>513</v>
      </c>
      <c r="F24" s="294"/>
      <c r="G24" s="294">
        <f>SUM(J24,M24)</f>
        <v>4042</v>
      </c>
      <c r="H24" s="294"/>
      <c r="I24" s="50" t="s">
        <v>514</v>
      </c>
      <c r="J24" s="294" t="s">
        <v>338</v>
      </c>
      <c r="K24" s="294"/>
      <c r="L24" s="64">
        <v>4</v>
      </c>
      <c r="M24" s="294">
        <v>4042</v>
      </c>
      <c r="N24" s="294"/>
      <c r="O24" s="73"/>
      <c r="P24" s="73"/>
      <c r="Q24" s="73"/>
      <c r="R24" s="73"/>
      <c r="S24" s="73"/>
      <c r="T24" s="31"/>
      <c r="U24" s="31"/>
      <c r="V24" s="31"/>
      <c r="W24" s="31"/>
      <c r="X24" s="31"/>
      <c r="Y24" s="31"/>
      <c r="Z24" s="31"/>
    </row>
    <row r="25" spans="1:26" ht="16.5" customHeight="1">
      <c r="A25" s="38" t="s">
        <v>90</v>
      </c>
      <c r="B25" s="457">
        <v>211691</v>
      </c>
      <c r="C25" s="458"/>
      <c r="D25" s="64" t="s">
        <v>338</v>
      </c>
      <c r="E25" s="294" t="s">
        <v>338</v>
      </c>
      <c r="F25" s="294"/>
      <c r="G25" s="294">
        <v>24617</v>
      </c>
      <c r="H25" s="294"/>
      <c r="I25" s="50" t="s">
        <v>338</v>
      </c>
      <c r="J25" s="294" t="s">
        <v>338</v>
      </c>
      <c r="K25" s="294"/>
      <c r="L25" s="64">
        <v>3</v>
      </c>
      <c r="M25" s="294">
        <v>24617</v>
      </c>
      <c r="N25" s="294"/>
      <c r="O25" s="73"/>
      <c r="P25" s="73"/>
      <c r="Q25" s="73"/>
      <c r="R25" s="73"/>
      <c r="S25" s="73"/>
      <c r="T25" s="31"/>
      <c r="U25" s="31"/>
      <c r="V25" s="31"/>
      <c r="W25" s="31"/>
      <c r="X25" s="31"/>
      <c r="Y25" s="31"/>
      <c r="Z25" s="31"/>
    </row>
    <row r="26" spans="1:26" ht="16.5" customHeight="1">
      <c r="A26" s="37" t="s">
        <v>91</v>
      </c>
      <c r="B26" s="457">
        <v>951600</v>
      </c>
      <c r="C26" s="458"/>
      <c r="D26" s="64" t="s">
        <v>338</v>
      </c>
      <c r="E26" s="294" t="s">
        <v>338</v>
      </c>
      <c r="F26" s="294"/>
      <c r="G26" s="294">
        <f>SUM(J26,M26)</f>
        <v>21921</v>
      </c>
      <c r="H26" s="294"/>
      <c r="I26" s="50" t="s">
        <v>338</v>
      </c>
      <c r="J26" s="294" t="s">
        <v>515</v>
      </c>
      <c r="K26" s="294"/>
      <c r="L26" s="64">
        <v>7</v>
      </c>
      <c r="M26" s="294">
        <v>21921</v>
      </c>
      <c r="N26" s="294"/>
      <c r="O26" s="73"/>
      <c r="P26" s="73"/>
      <c r="Q26" s="73"/>
      <c r="R26" s="73"/>
      <c r="S26" s="73"/>
      <c r="T26" s="31"/>
      <c r="U26" s="31"/>
      <c r="V26" s="31"/>
      <c r="W26" s="31"/>
      <c r="X26" s="31"/>
      <c r="Y26" s="31"/>
      <c r="Z26" s="31"/>
    </row>
    <row r="27" spans="1:26" ht="16.5" customHeight="1">
      <c r="A27" s="42" t="s">
        <v>92</v>
      </c>
      <c r="B27" s="454">
        <v>31981</v>
      </c>
      <c r="C27" s="378"/>
      <c r="D27" s="79" t="s">
        <v>338</v>
      </c>
      <c r="E27" s="378" t="s">
        <v>338</v>
      </c>
      <c r="F27" s="378"/>
      <c r="G27" s="378" t="s">
        <v>338</v>
      </c>
      <c r="H27" s="378"/>
      <c r="I27" s="79" t="s">
        <v>516</v>
      </c>
      <c r="J27" s="378" t="s">
        <v>517</v>
      </c>
      <c r="K27" s="378"/>
      <c r="L27" s="79" t="s">
        <v>338</v>
      </c>
      <c r="M27" s="378" t="s">
        <v>338</v>
      </c>
      <c r="N27" s="378"/>
      <c r="O27" s="73"/>
      <c r="P27" s="73"/>
      <c r="Q27" s="73"/>
      <c r="R27" s="73"/>
      <c r="S27" s="73"/>
      <c r="T27" s="31"/>
      <c r="U27" s="31"/>
      <c r="V27" s="31"/>
      <c r="W27" s="31"/>
      <c r="X27" s="31"/>
      <c r="Y27" s="31"/>
      <c r="Z27" s="31"/>
    </row>
    <row r="28" spans="1:26" s="11" customFormat="1" ht="16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6.5" customHeight="1">
      <c r="A29" s="103"/>
      <c r="B29" s="102"/>
      <c r="C29" s="102"/>
      <c r="D29" s="102"/>
      <c r="E29" s="102"/>
      <c r="F29" s="102"/>
      <c r="G29" s="102"/>
      <c r="H29" s="88"/>
      <c r="I29" s="102"/>
      <c r="J29" s="102"/>
      <c r="K29" s="102"/>
      <c r="L29" s="102"/>
      <c r="M29" s="102"/>
      <c r="N29" s="102"/>
      <c r="O29" s="10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8" customHeight="1">
      <c r="A30" s="468" t="s">
        <v>525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31"/>
      <c r="W30" s="31"/>
      <c r="X30" s="31"/>
      <c r="Y30" s="31"/>
      <c r="Z30" s="31"/>
    </row>
    <row r="31" spans="1:26" ht="16.5" customHeight="1" thickBo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0" t="s">
        <v>193</v>
      </c>
      <c r="V31" s="31"/>
      <c r="W31" s="31"/>
      <c r="X31" s="31"/>
      <c r="Y31" s="31"/>
      <c r="Z31" s="31"/>
    </row>
    <row r="32" spans="1:26" ht="16.5" customHeight="1">
      <c r="A32" s="471" t="s">
        <v>520</v>
      </c>
      <c r="B32" s="324" t="s">
        <v>192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1"/>
      <c r="W32" s="31"/>
      <c r="X32" s="31"/>
      <c r="Y32" s="31"/>
      <c r="Z32" s="31"/>
    </row>
    <row r="33" spans="1:26" ht="16.5" customHeight="1">
      <c r="A33" s="472"/>
      <c r="B33" s="459" t="s">
        <v>500</v>
      </c>
      <c r="C33" s="460"/>
      <c r="D33" s="321" t="s">
        <v>524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40"/>
      <c r="O33" s="366" t="s">
        <v>191</v>
      </c>
      <c r="P33" s="322"/>
      <c r="Q33" s="322"/>
      <c r="R33" s="322"/>
      <c r="S33" s="322"/>
      <c r="T33" s="322"/>
      <c r="U33" s="322"/>
      <c r="V33" s="31"/>
      <c r="W33" s="31"/>
      <c r="X33" s="31"/>
      <c r="Y33" s="31"/>
      <c r="Z33" s="31"/>
    </row>
    <row r="34" spans="1:26" ht="16.5" customHeight="1">
      <c r="A34" s="472"/>
      <c r="B34" s="461"/>
      <c r="C34" s="462"/>
      <c r="D34" s="466" t="s">
        <v>96</v>
      </c>
      <c r="E34" s="321" t="s">
        <v>521</v>
      </c>
      <c r="F34" s="340"/>
      <c r="G34" s="321" t="s">
        <v>522</v>
      </c>
      <c r="H34" s="340"/>
      <c r="I34" s="465" t="s">
        <v>523</v>
      </c>
      <c r="J34" s="322"/>
      <c r="K34" s="321" t="s">
        <v>481</v>
      </c>
      <c r="L34" s="340"/>
      <c r="M34" s="322" t="s">
        <v>152</v>
      </c>
      <c r="N34" s="322"/>
      <c r="O34" s="425" t="s">
        <v>96</v>
      </c>
      <c r="P34" s="465" t="s">
        <v>521</v>
      </c>
      <c r="Q34" s="322"/>
      <c r="R34" s="321" t="s">
        <v>481</v>
      </c>
      <c r="S34" s="340"/>
      <c r="T34" s="322" t="s">
        <v>152</v>
      </c>
      <c r="U34" s="322"/>
      <c r="V34" s="31"/>
      <c r="W34" s="31"/>
      <c r="X34" s="31"/>
      <c r="Y34" s="31"/>
      <c r="Z34" s="31"/>
    </row>
    <row r="35" spans="1:26" ht="16.5" customHeight="1">
      <c r="A35" s="473"/>
      <c r="B35" s="463"/>
      <c r="C35" s="464"/>
      <c r="D35" s="467"/>
      <c r="E35" s="99" t="s">
        <v>189</v>
      </c>
      <c r="F35" s="99" t="s">
        <v>190</v>
      </c>
      <c r="G35" s="99" t="s">
        <v>189</v>
      </c>
      <c r="H35" s="99" t="s">
        <v>190</v>
      </c>
      <c r="I35" s="99" t="s">
        <v>189</v>
      </c>
      <c r="J35" s="99" t="s">
        <v>190</v>
      </c>
      <c r="K35" s="99" t="s">
        <v>189</v>
      </c>
      <c r="L35" s="99" t="s">
        <v>190</v>
      </c>
      <c r="M35" s="99" t="s">
        <v>189</v>
      </c>
      <c r="N35" s="99" t="s">
        <v>190</v>
      </c>
      <c r="O35" s="368"/>
      <c r="P35" s="99" t="s">
        <v>189</v>
      </c>
      <c r="Q35" s="99" t="s">
        <v>190</v>
      </c>
      <c r="R35" s="99" t="s">
        <v>189</v>
      </c>
      <c r="S35" s="99" t="s">
        <v>190</v>
      </c>
      <c r="T35" s="99" t="s">
        <v>189</v>
      </c>
      <c r="U35" s="39" t="s">
        <v>190</v>
      </c>
      <c r="V35" s="31"/>
      <c r="W35" s="31"/>
      <c r="X35" s="31"/>
      <c r="Y35" s="31"/>
      <c r="Z35" s="31"/>
    </row>
    <row r="36" spans="1:26" ht="16.5" customHeight="1">
      <c r="A36" s="100"/>
      <c r="B36" s="455"/>
      <c r="C36" s="31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6.5" customHeight="1">
      <c r="A37" s="29" t="s">
        <v>291</v>
      </c>
      <c r="B37" s="456">
        <f>SUM(D37,O37)</f>
        <v>4481616</v>
      </c>
      <c r="C37" s="438"/>
      <c r="D37" s="98">
        <f>SUM(F37,H37,J37,L37,N37)</f>
        <v>2867824</v>
      </c>
      <c r="E37" s="98">
        <f>SUM(E39:E46,E48:E55)</f>
        <v>334</v>
      </c>
      <c r="F37" s="98">
        <f aca="true" t="shared" si="0" ref="F37:L37">SUM(F39:F46,F48:F55)</f>
        <v>1944267</v>
      </c>
      <c r="G37" s="98">
        <f t="shared" si="0"/>
        <v>11</v>
      </c>
      <c r="H37" s="98">
        <f t="shared" si="0"/>
        <v>492791</v>
      </c>
      <c r="I37" s="98">
        <f t="shared" si="0"/>
        <v>3</v>
      </c>
      <c r="J37" s="98">
        <f t="shared" si="0"/>
        <v>104482</v>
      </c>
      <c r="K37" s="98">
        <f t="shared" si="0"/>
        <v>180</v>
      </c>
      <c r="L37" s="98">
        <f t="shared" si="0"/>
        <v>326284</v>
      </c>
      <c r="M37" s="98" t="s">
        <v>534</v>
      </c>
      <c r="N37" s="98" t="s">
        <v>534</v>
      </c>
      <c r="O37" s="98">
        <f>SUM(Q37,S37,U37)</f>
        <v>1613792</v>
      </c>
      <c r="P37" s="98">
        <f aca="true" t="shared" si="1" ref="P37:U37">SUM(P39:P46,P48:P55)</f>
        <v>317</v>
      </c>
      <c r="Q37" s="98">
        <f t="shared" si="1"/>
        <v>1053329</v>
      </c>
      <c r="R37" s="98">
        <f t="shared" si="1"/>
        <v>264</v>
      </c>
      <c r="S37" s="98">
        <f t="shared" si="1"/>
        <v>472772</v>
      </c>
      <c r="T37" s="98">
        <f t="shared" si="1"/>
        <v>7</v>
      </c>
      <c r="U37" s="98">
        <f t="shared" si="1"/>
        <v>87691</v>
      </c>
      <c r="V37" s="31"/>
      <c r="W37" s="31"/>
      <c r="X37" s="31"/>
      <c r="Y37" s="31"/>
      <c r="Z37" s="31"/>
    </row>
    <row r="38" spans="1:26" ht="16.5" customHeight="1">
      <c r="A38" s="95"/>
      <c r="B38" s="293"/>
      <c r="C38" s="294"/>
      <c r="D38" s="50"/>
      <c r="E38" s="247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31"/>
      <c r="W38" s="31"/>
      <c r="X38" s="31"/>
      <c r="Y38" s="31"/>
      <c r="Z38" s="31"/>
    </row>
    <row r="39" spans="1:26" ht="16.5" customHeight="1">
      <c r="A39" s="37" t="s">
        <v>77</v>
      </c>
      <c r="B39" s="293">
        <f aca="true" t="shared" si="2" ref="B39:B45">SUM(D39,O39)</f>
        <v>326877</v>
      </c>
      <c r="C39" s="294"/>
      <c r="D39" s="50">
        <f aca="true" t="shared" si="3" ref="D39:D45">SUM(F39,H39,J39,L39,N39)</f>
        <v>157270</v>
      </c>
      <c r="E39" s="64">
        <v>21</v>
      </c>
      <c r="F39" s="50">
        <v>92212</v>
      </c>
      <c r="G39" s="50" t="s">
        <v>338</v>
      </c>
      <c r="H39" s="50" t="s">
        <v>338</v>
      </c>
      <c r="I39" s="50" t="s">
        <v>338</v>
      </c>
      <c r="J39" s="50" t="s">
        <v>338</v>
      </c>
      <c r="K39" s="50">
        <v>40</v>
      </c>
      <c r="L39" s="50">
        <v>65058</v>
      </c>
      <c r="M39" s="50" t="s">
        <v>338</v>
      </c>
      <c r="N39" s="50" t="s">
        <v>338</v>
      </c>
      <c r="O39" s="50">
        <f>SUM(Q39,S39,U39)</f>
        <v>169607</v>
      </c>
      <c r="P39" s="50">
        <v>19</v>
      </c>
      <c r="Q39" s="50">
        <v>86458</v>
      </c>
      <c r="R39" s="50">
        <v>35</v>
      </c>
      <c r="S39" s="50">
        <v>83149</v>
      </c>
      <c r="T39" s="50" t="s">
        <v>338</v>
      </c>
      <c r="U39" s="50" t="s">
        <v>338</v>
      </c>
      <c r="V39" s="31"/>
      <c r="W39" s="31"/>
      <c r="X39" s="31"/>
      <c r="Y39" s="31"/>
      <c r="Z39" s="31"/>
    </row>
    <row r="40" spans="1:26" ht="16.5" customHeight="1">
      <c r="A40" s="37" t="s">
        <v>78</v>
      </c>
      <c r="B40" s="293">
        <f t="shared" si="2"/>
        <v>24344</v>
      </c>
      <c r="C40" s="294"/>
      <c r="D40" s="50">
        <f t="shared" si="3"/>
        <v>24344</v>
      </c>
      <c r="E40" s="64">
        <v>8</v>
      </c>
      <c r="F40" s="64">
        <v>19818</v>
      </c>
      <c r="G40" s="64" t="s">
        <v>338</v>
      </c>
      <c r="H40" s="64" t="s">
        <v>338</v>
      </c>
      <c r="I40" s="64" t="s">
        <v>338</v>
      </c>
      <c r="J40" s="64" t="s">
        <v>526</v>
      </c>
      <c r="K40" s="50">
        <v>3</v>
      </c>
      <c r="L40" s="50">
        <v>4526</v>
      </c>
      <c r="M40" s="50" t="s">
        <v>338</v>
      </c>
      <c r="N40" s="50" t="s">
        <v>338</v>
      </c>
      <c r="O40" s="50" t="s">
        <v>338</v>
      </c>
      <c r="P40" s="50" t="s">
        <v>338</v>
      </c>
      <c r="Q40" s="50" t="s">
        <v>338</v>
      </c>
      <c r="R40" s="50" t="s">
        <v>338</v>
      </c>
      <c r="S40" s="50" t="s">
        <v>338</v>
      </c>
      <c r="T40" s="50" t="s">
        <v>338</v>
      </c>
      <c r="U40" s="50" t="s">
        <v>338</v>
      </c>
      <c r="V40" s="31"/>
      <c r="W40" s="31"/>
      <c r="X40" s="31"/>
      <c r="Y40" s="31"/>
      <c r="Z40" s="31"/>
    </row>
    <row r="41" spans="1:26" ht="16.5" customHeight="1">
      <c r="A41" s="37" t="s">
        <v>79</v>
      </c>
      <c r="B41" s="293">
        <f t="shared" si="2"/>
        <v>424626</v>
      </c>
      <c r="C41" s="294"/>
      <c r="D41" s="50">
        <f t="shared" si="3"/>
        <v>399046</v>
      </c>
      <c r="E41" s="64">
        <v>59</v>
      </c>
      <c r="F41" s="64">
        <v>338258</v>
      </c>
      <c r="G41" s="64" t="s">
        <v>338</v>
      </c>
      <c r="H41" s="64" t="s">
        <v>338</v>
      </c>
      <c r="I41" s="64" t="s">
        <v>338</v>
      </c>
      <c r="J41" s="64" t="s">
        <v>511</v>
      </c>
      <c r="K41" s="50">
        <v>9</v>
      </c>
      <c r="L41" s="50">
        <v>60788</v>
      </c>
      <c r="M41" s="50" t="s">
        <v>511</v>
      </c>
      <c r="N41" s="50" t="s">
        <v>338</v>
      </c>
      <c r="O41" s="50">
        <f>SUM(Q41,S41,U41)</f>
        <v>25580</v>
      </c>
      <c r="P41" s="50">
        <v>4</v>
      </c>
      <c r="Q41" s="50">
        <v>18137</v>
      </c>
      <c r="R41" s="50">
        <v>7</v>
      </c>
      <c r="S41" s="50">
        <v>7443</v>
      </c>
      <c r="T41" s="50" t="s">
        <v>527</v>
      </c>
      <c r="U41" s="50" t="s">
        <v>338</v>
      </c>
      <c r="V41" s="31"/>
      <c r="W41" s="31"/>
      <c r="X41" s="31"/>
      <c r="Y41" s="31"/>
      <c r="Z41" s="31"/>
    </row>
    <row r="42" spans="1:26" ht="16.5" customHeight="1">
      <c r="A42" s="37" t="s">
        <v>80</v>
      </c>
      <c r="B42" s="293">
        <f t="shared" si="2"/>
        <v>1038274</v>
      </c>
      <c r="C42" s="294"/>
      <c r="D42" s="64">
        <f t="shared" si="3"/>
        <v>554555</v>
      </c>
      <c r="E42" s="64">
        <v>74</v>
      </c>
      <c r="F42" s="64">
        <v>363159</v>
      </c>
      <c r="G42" s="64">
        <v>4</v>
      </c>
      <c r="H42" s="64">
        <v>129333</v>
      </c>
      <c r="I42" s="64" t="s">
        <v>511</v>
      </c>
      <c r="J42" s="64" t="s">
        <v>511</v>
      </c>
      <c r="K42" s="64">
        <v>41</v>
      </c>
      <c r="L42" s="64">
        <v>62063</v>
      </c>
      <c r="M42" s="64" t="s">
        <v>338</v>
      </c>
      <c r="N42" s="64" t="s">
        <v>338</v>
      </c>
      <c r="O42" s="64">
        <f>SUM(Q42,S42,U42)</f>
        <v>483719</v>
      </c>
      <c r="P42" s="64">
        <v>105</v>
      </c>
      <c r="Q42" s="64">
        <v>330694</v>
      </c>
      <c r="R42" s="64">
        <v>66</v>
      </c>
      <c r="S42" s="64">
        <v>93593</v>
      </c>
      <c r="T42" s="64">
        <v>3</v>
      </c>
      <c r="U42" s="64">
        <v>59432</v>
      </c>
      <c r="V42" s="31"/>
      <c r="W42" s="31"/>
      <c r="X42" s="31"/>
      <c r="Y42" s="31"/>
      <c r="Z42" s="31"/>
    </row>
    <row r="43" spans="1:26" ht="16.5" customHeight="1">
      <c r="A43" s="37" t="s">
        <v>81</v>
      </c>
      <c r="B43" s="293">
        <f t="shared" si="2"/>
        <v>251140</v>
      </c>
      <c r="C43" s="294"/>
      <c r="D43" s="64">
        <f t="shared" si="3"/>
        <v>55499</v>
      </c>
      <c r="E43" s="64">
        <v>18</v>
      </c>
      <c r="F43" s="64">
        <v>41594</v>
      </c>
      <c r="G43" s="64" t="s">
        <v>528</v>
      </c>
      <c r="H43" s="64" t="s">
        <v>528</v>
      </c>
      <c r="I43" s="64" t="s">
        <v>528</v>
      </c>
      <c r="J43" s="64" t="s">
        <v>511</v>
      </c>
      <c r="K43" s="64">
        <v>11</v>
      </c>
      <c r="L43" s="64">
        <v>13905</v>
      </c>
      <c r="M43" s="64" t="s">
        <v>527</v>
      </c>
      <c r="N43" s="64" t="s">
        <v>527</v>
      </c>
      <c r="O43" s="64">
        <f>SUM(Q43,S43,U43)</f>
        <v>195641</v>
      </c>
      <c r="P43" s="64">
        <v>8</v>
      </c>
      <c r="Q43" s="64">
        <v>61047</v>
      </c>
      <c r="R43" s="64">
        <v>43</v>
      </c>
      <c r="S43" s="64">
        <v>106335</v>
      </c>
      <c r="T43" s="64">
        <v>4</v>
      </c>
      <c r="U43" s="64">
        <v>28259</v>
      </c>
      <c r="V43" s="31"/>
      <c r="W43" s="31"/>
      <c r="X43" s="31"/>
      <c r="Y43" s="31"/>
      <c r="Z43" s="31"/>
    </row>
    <row r="44" spans="1:26" ht="16.5" customHeight="1">
      <c r="A44" s="37" t="s">
        <v>82</v>
      </c>
      <c r="B44" s="293">
        <f t="shared" si="2"/>
        <v>331484</v>
      </c>
      <c r="C44" s="294"/>
      <c r="D44" s="64">
        <f t="shared" si="3"/>
        <v>328106</v>
      </c>
      <c r="E44" s="64">
        <v>44</v>
      </c>
      <c r="F44" s="64">
        <v>325324</v>
      </c>
      <c r="G44" s="64" t="s">
        <v>529</v>
      </c>
      <c r="H44" s="64" t="s">
        <v>527</v>
      </c>
      <c r="I44" s="64" t="s">
        <v>529</v>
      </c>
      <c r="J44" s="64" t="s">
        <v>507</v>
      </c>
      <c r="K44" s="64">
        <v>3</v>
      </c>
      <c r="L44" s="64">
        <v>2782</v>
      </c>
      <c r="M44" s="64" t="s">
        <v>528</v>
      </c>
      <c r="N44" s="64" t="s">
        <v>528</v>
      </c>
      <c r="O44" s="64">
        <f>SUM(Q44,S44,U44)</f>
        <v>3378</v>
      </c>
      <c r="P44" s="64">
        <v>1</v>
      </c>
      <c r="Q44" s="64">
        <v>2159</v>
      </c>
      <c r="R44" s="64">
        <v>2</v>
      </c>
      <c r="S44" s="64">
        <v>1219</v>
      </c>
      <c r="T44" s="64" t="s">
        <v>511</v>
      </c>
      <c r="U44" s="64" t="s">
        <v>529</v>
      </c>
      <c r="V44" s="31"/>
      <c r="W44" s="31"/>
      <c r="X44" s="31"/>
      <c r="Y44" s="31"/>
      <c r="Z44" s="31"/>
    </row>
    <row r="45" spans="1:26" ht="16.5" customHeight="1">
      <c r="A45" s="37" t="s">
        <v>83</v>
      </c>
      <c r="B45" s="293">
        <f t="shared" si="2"/>
        <v>85653</v>
      </c>
      <c r="C45" s="294"/>
      <c r="D45" s="64">
        <f t="shared" si="3"/>
        <v>84036</v>
      </c>
      <c r="E45" s="64" t="s">
        <v>507</v>
      </c>
      <c r="F45" s="64" t="s">
        <v>527</v>
      </c>
      <c r="G45" s="64">
        <v>2</v>
      </c>
      <c r="H45" s="64">
        <v>83259</v>
      </c>
      <c r="I45" s="64" t="s">
        <v>338</v>
      </c>
      <c r="J45" s="64" t="s">
        <v>338</v>
      </c>
      <c r="K45" s="64">
        <v>1</v>
      </c>
      <c r="L45" s="64">
        <v>777</v>
      </c>
      <c r="M45" s="64" t="s">
        <v>338</v>
      </c>
      <c r="N45" s="64" t="s">
        <v>338</v>
      </c>
      <c r="O45" s="64">
        <f>SUM(Q45,S45,U45)</f>
        <v>1617</v>
      </c>
      <c r="P45" s="64" t="s">
        <v>338</v>
      </c>
      <c r="Q45" s="64" t="s">
        <v>338</v>
      </c>
      <c r="R45" s="64">
        <v>2</v>
      </c>
      <c r="S45" s="64">
        <v>1617</v>
      </c>
      <c r="T45" s="64" t="s">
        <v>505</v>
      </c>
      <c r="U45" s="64" t="s">
        <v>508</v>
      </c>
      <c r="V45" s="31"/>
      <c r="W45" s="31"/>
      <c r="X45" s="31"/>
      <c r="Y45" s="31"/>
      <c r="Z45" s="31"/>
    </row>
    <row r="46" spans="1:26" ht="16.5" customHeight="1">
      <c r="A46" s="37" t="s">
        <v>84</v>
      </c>
      <c r="B46" s="293" t="s">
        <v>528</v>
      </c>
      <c r="C46" s="294"/>
      <c r="D46" s="64" t="s">
        <v>528</v>
      </c>
      <c r="E46" s="64" t="s">
        <v>528</v>
      </c>
      <c r="F46" s="64" t="s">
        <v>528</v>
      </c>
      <c r="G46" s="64" t="s">
        <v>508</v>
      </c>
      <c r="H46" s="64" t="s">
        <v>338</v>
      </c>
      <c r="I46" s="64" t="s">
        <v>338</v>
      </c>
      <c r="J46" s="64" t="s">
        <v>338</v>
      </c>
      <c r="K46" s="64" t="s">
        <v>528</v>
      </c>
      <c r="L46" s="64" t="s">
        <v>508</v>
      </c>
      <c r="M46" s="64" t="s">
        <v>527</v>
      </c>
      <c r="N46" s="64" t="s">
        <v>527</v>
      </c>
      <c r="O46" s="64" t="s">
        <v>506</v>
      </c>
      <c r="P46" s="64" t="s">
        <v>338</v>
      </c>
      <c r="Q46" s="64" t="s">
        <v>508</v>
      </c>
      <c r="R46" s="64" t="s">
        <v>528</v>
      </c>
      <c r="S46" s="64" t="s">
        <v>527</v>
      </c>
      <c r="T46" s="64" t="s">
        <v>506</v>
      </c>
      <c r="U46" s="64" t="s">
        <v>507</v>
      </c>
      <c r="V46" s="31"/>
      <c r="W46" s="31"/>
      <c r="X46" s="31"/>
      <c r="Y46" s="31"/>
      <c r="Z46" s="31"/>
    </row>
    <row r="47" spans="1:26" ht="16.5" customHeight="1">
      <c r="A47" s="37"/>
      <c r="B47" s="293"/>
      <c r="C47" s="29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31"/>
      <c r="W47" s="31"/>
      <c r="X47" s="31"/>
      <c r="Y47" s="31"/>
      <c r="Z47" s="31"/>
    </row>
    <row r="48" spans="1:26" ht="16.5" customHeight="1">
      <c r="A48" s="37" t="s">
        <v>85</v>
      </c>
      <c r="B48" s="293">
        <f aca="true" t="shared" si="4" ref="B48:B54">SUM(D48,O48)</f>
        <v>36349</v>
      </c>
      <c r="C48" s="294"/>
      <c r="D48" s="64">
        <f aca="true" t="shared" si="5" ref="D48:D55">SUM(F48,H48,J48,L48,N48)</f>
        <v>13757</v>
      </c>
      <c r="E48" s="64" t="s">
        <v>528</v>
      </c>
      <c r="F48" s="64" t="s">
        <v>528</v>
      </c>
      <c r="G48" s="64" t="s">
        <v>528</v>
      </c>
      <c r="H48" s="64" t="s">
        <v>508</v>
      </c>
      <c r="I48" s="64" t="s">
        <v>528</v>
      </c>
      <c r="J48" s="64" t="s">
        <v>528</v>
      </c>
      <c r="K48" s="64">
        <v>4</v>
      </c>
      <c r="L48" s="64">
        <v>13757</v>
      </c>
      <c r="M48" s="64" t="s">
        <v>530</v>
      </c>
      <c r="N48" s="64" t="s">
        <v>527</v>
      </c>
      <c r="O48" s="64">
        <f aca="true" t="shared" si="6" ref="O48:O55">SUM(Q48,S48,U48)</f>
        <v>22592</v>
      </c>
      <c r="P48" s="64">
        <v>1</v>
      </c>
      <c r="Q48" s="64">
        <v>3556</v>
      </c>
      <c r="R48" s="64">
        <v>9</v>
      </c>
      <c r="S48" s="64">
        <v>19036</v>
      </c>
      <c r="T48" s="64" t="s">
        <v>508</v>
      </c>
      <c r="U48" s="64" t="s">
        <v>528</v>
      </c>
      <c r="V48" s="31"/>
      <c r="W48" s="31"/>
      <c r="X48" s="31"/>
      <c r="Y48" s="31"/>
      <c r="Z48" s="31"/>
    </row>
    <row r="49" spans="1:26" ht="16.5" customHeight="1">
      <c r="A49" s="38" t="s">
        <v>86</v>
      </c>
      <c r="B49" s="293">
        <f t="shared" si="4"/>
        <v>148092</v>
      </c>
      <c r="C49" s="294"/>
      <c r="D49" s="64">
        <f t="shared" si="5"/>
        <v>142561</v>
      </c>
      <c r="E49" s="64">
        <v>24</v>
      </c>
      <c r="F49" s="64">
        <v>142561</v>
      </c>
      <c r="G49" s="64" t="s">
        <v>527</v>
      </c>
      <c r="H49" s="64" t="s">
        <v>530</v>
      </c>
      <c r="I49" s="64" t="s">
        <v>508</v>
      </c>
      <c r="J49" s="64" t="s">
        <v>527</v>
      </c>
      <c r="K49" s="64" t="s">
        <v>527</v>
      </c>
      <c r="L49" s="64" t="s">
        <v>506</v>
      </c>
      <c r="M49" s="64" t="s">
        <v>507</v>
      </c>
      <c r="N49" s="64" t="s">
        <v>508</v>
      </c>
      <c r="O49" s="64">
        <f t="shared" si="6"/>
        <v>5531</v>
      </c>
      <c r="P49" s="64" t="s">
        <v>528</v>
      </c>
      <c r="Q49" s="64" t="s">
        <v>528</v>
      </c>
      <c r="R49" s="64">
        <v>2</v>
      </c>
      <c r="S49" s="64">
        <v>5531</v>
      </c>
      <c r="T49" s="64" t="s">
        <v>530</v>
      </c>
      <c r="U49" s="64" t="s">
        <v>507</v>
      </c>
      <c r="V49" s="31"/>
      <c r="W49" s="31"/>
      <c r="X49" s="31"/>
      <c r="Y49" s="31"/>
      <c r="Z49" s="31"/>
    </row>
    <row r="50" spans="1:26" ht="16.5" customHeight="1">
      <c r="A50" s="38" t="s">
        <v>87</v>
      </c>
      <c r="B50" s="293">
        <f t="shared" si="4"/>
        <v>177432</v>
      </c>
      <c r="C50" s="294"/>
      <c r="D50" s="64">
        <f t="shared" si="5"/>
        <v>140390</v>
      </c>
      <c r="E50" s="64">
        <v>7</v>
      </c>
      <c r="F50" s="64">
        <v>36709</v>
      </c>
      <c r="G50" s="64" t="s">
        <v>338</v>
      </c>
      <c r="H50" s="64" t="s">
        <v>338</v>
      </c>
      <c r="I50" s="64">
        <v>2</v>
      </c>
      <c r="J50" s="64">
        <v>103681</v>
      </c>
      <c r="K50" s="64" t="s">
        <v>509</v>
      </c>
      <c r="L50" s="64" t="s">
        <v>508</v>
      </c>
      <c r="M50" s="64" t="s">
        <v>506</v>
      </c>
      <c r="N50" s="64" t="s">
        <v>508</v>
      </c>
      <c r="O50" s="64">
        <f t="shared" si="6"/>
        <v>37042</v>
      </c>
      <c r="P50" s="64">
        <v>14</v>
      </c>
      <c r="Q50" s="64">
        <v>37042</v>
      </c>
      <c r="R50" s="64" t="s">
        <v>505</v>
      </c>
      <c r="S50" s="64" t="s">
        <v>527</v>
      </c>
      <c r="T50" s="64" t="s">
        <v>527</v>
      </c>
      <c r="U50" s="64" t="s">
        <v>511</v>
      </c>
      <c r="V50" s="31"/>
      <c r="W50" s="31"/>
      <c r="X50" s="31"/>
      <c r="Y50" s="31"/>
      <c r="Z50" s="31"/>
    </row>
    <row r="51" spans="1:26" ht="16.5" customHeight="1">
      <c r="A51" s="38" t="s">
        <v>88</v>
      </c>
      <c r="B51" s="293">
        <f t="shared" si="4"/>
        <v>415811</v>
      </c>
      <c r="C51" s="294"/>
      <c r="D51" s="50">
        <f t="shared" si="5"/>
        <v>380944</v>
      </c>
      <c r="E51" s="50">
        <v>31</v>
      </c>
      <c r="F51" s="50">
        <v>204872</v>
      </c>
      <c r="G51" s="50">
        <v>2</v>
      </c>
      <c r="H51" s="50">
        <v>170379</v>
      </c>
      <c r="I51" s="50" t="s">
        <v>527</v>
      </c>
      <c r="J51" s="50" t="s">
        <v>508</v>
      </c>
      <c r="K51" s="50">
        <v>6</v>
      </c>
      <c r="L51" s="50">
        <v>5693</v>
      </c>
      <c r="M51" s="50" t="s">
        <v>511</v>
      </c>
      <c r="N51" s="50" t="s">
        <v>511</v>
      </c>
      <c r="O51" s="50">
        <f t="shared" si="6"/>
        <v>34867</v>
      </c>
      <c r="P51" s="50">
        <v>12</v>
      </c>
      <c r="Q51" s="50">
        <v>22459</v>
      </c>
      <c r="R51" s="50">
        <v>4</v>
      </c>
      <c r="S51" s="50">
        <v>12408</v>
      </c>
      <c r="T51" s="50" t="s">
        <v>527</v>
      </c>
      <c r="U51" s="50" t="s">
        <v>505</v>
      </c>
      <c r="V51" s="73"/>
      <c r="W51" s="73"/>
      <c r="X51" s="73"/>
      <c r="Y51" s="73"/>
      <c r="Z51" s="73"/>
    </row>
    <row r="52" spans="1:26" ht="16.5" customHeight="1">
      <c r="A52" s="38" t="s">
        <v>89</v>
      </c>
      <c r="B52" s="293">
        <f t="shared" si="4"/>
        <v>72800</v>
      </c>
      <c r="C52" s="294"/>
      <c r="D52" s="50">
        <f t="shared" si="5"/>
        <v>34429</v>
      </c>
      <c r="E52" s="50">
        <v>2</v>
      </c>
      <c r="F52" s="50">
        <v>1197</v>
      </c>
      <c r="G52" s="50">
        <v>1</v>
      </c>
      <c r="H52" s="50">
        <v>16341</v>
      </c>
      <c r="I52" s="50" t="s">
        <v>505</v>
      </c>
      <c r="J52" s="50" t="s">
        <v>505</v>
      </c>
      <c r="K52" s="50">
        <v>11</v>
      </c>
      <c r="L52" s="50">
        <v>16891</v>
      </c>
      <c r="M52" s="50" t="s">
        <v>511</v>
      </c>
      <c r="N52" s="50" t="s">
        <v>338</v>
      </c>
      <c r="O52" s="50">
        <f t="shared" si="6"/>
        <v>38371</v>
      </c>
      <c r="P52" s="50">
        <v>1</v>
      </c>
      <c r="Q52" s="50">
        <v>1568</v>
      </c>
      <c r="R52" s="50">
        <v>18</v>
      </c>
      <c r="S52" s="50">
        <v>36803</v>
      </c>
      <c r="T52" s="50" t="s">
        <v>338</v>
      </c>
      <c r="U52" s="50" t="s">
        <v>338</v>
      </c>
      <c r="V52" s="73"/>
      <c r="W52" s="73"/>
      <c r="X52" s="73"/>
      <c r="Y52" s="73"/>
      <c r="Z52" s="73"/>
    </row>
    <row r="53" spans="1:26" ht="16.5" customHeight="1">
      <c r="A53" s="38" t="s">
        <v>90</v>
      </c>
      <c r="B53" s="293">
        <f t="shared" si="4"/>
        <v>187074</v>
      </c>
      <c r="C53" s="294"/>
      <c r="D53" s="50">
        <f t="shared" si="5"/>
        <v>168430</v>
      </c>
      <c r="E53" s="50">
        <v>20</v>
      </c>
      <c r="F53" s="50">
        <v>160152</v>
      </c>
      <c r="G53" s="50" t="s">
        <v>515</v>
      </c>
      <c r="H53" s="50" t="s">
        <v>531</v>
      </c>
      <c r="I53" s="50" t="s">
        <v>511</v>
      </c>
      <c r="J53" s="50" t="s">
        <v>532</v>
      </c>
      <c r="K53" s="50">
        <v>3</v>
      </c>
      <c r="L53" s="50">
        <v>8278</v>
      </c>
      <c r="M53" s="50" t="s">
        <v>533</v>
      </c>
      <c r="N53" s="50" t="s">
        <v>533</v>
      </c>
      <c r="O53" s="50">
        <f t="shared" si="6"/>
        <v>18644</v>
      </c>
      <c r="P53" s="50">
        <v>2</v>
      </c>
      <c r="Q53" s="50">
        <v>6790</v>
      </c>
      <c r="R53" s="50">
        <v>12</v>
      </c>
      <c r="S53" s="50">
        <v>11854</v>
      </c>
      <c r="T53" s="50" t="s">
        <v>533</v>
      </c>
      <c r="U53" s="50" t="s">
        <v>533</v>
      </c>
      <c r="V53" s="73"/>
      <c r="W53" s="73"/>
      <c r="X53" s="73"/>
      <c r="Y53" s="73"/>
      <c r="Z53" s="73"/>
    </row>
    <row r="54" spans="1:26" ht="16.5" customHeight="1">
      <c r="A54" s="37" t="s">
        <v>91</v>
      </c>
      <c r="B54" s="293">
        <f t="shared" si="4"/>
        <v>929679</v>
      </c>
      <c r="C54" s="294"/>
      <c r="D54" s="50">
        <f t="shared" si="5"/>
        <v>368997</v>
      </c>
      <c r="E54" s="50">
        <v>25</v>
      </c>
      <c r="F54" s="50">
        <v>214492</v>
      </c>
      <c r="G54" s="50">
        <v>2</v>
      </c>
      <c r="H54" s="50">
        <v>93479</v>
      </c>
      <c r="I54" s="50">
        <v>1</v>
      </c>
      <c r="J54" s="50">
        <v>801</v>
      </c>
      <c r="K54" s="50">
        <v>42</v>
      </c>
      <c r="L54" s="50">
        <v>60225</v>
      </c>
      <c r="M54" s="50" t="s">
        <v>533</v>
      </c>
      <c r="N54" s="50" t="s">
        <v>533</v>
      </c>
      <c r="O54" s="50">
        <f t="shared" si="6"/>
        <v>560682</v>
      </c>
      <c r="P54" s="50">
        <v>149</v>
      </c>
      <c r="Q54" s="50">
        <v>480847</v>
      </c>
      <c r="R54" s="50">
        <v>55</v>
      </c>
      <c r="S54" s="50">
        <v>79835</v>
      </c>
      <c r="T54" s="50" t="s">
        <v>533</v>
      </c>
      <c r="U54" s="50" t="s">
        <v>533</v>
      </c>
      <c r="V54" s="73"/>
      <c r="W54" s="73"/>
      <c r="X54" s="73"/>
      <c r="Y54" s="73"/>
      <c r="Z54" s="73"/>
    </row>
    <row r="55" spans="1:26" ht="16.5" customHeight="1">
      <c r="A55" s="42" t="s">
        <v>92</v>
      </c>
      <c r="B55" s="454">
        <v>31981</v>
      </c>
      <c r="C55" s="378"/>
      <c r="D55" s="79">
        <f t="shared" si="5"/>
        <v>15460</v>
      </c>
      <c r="E55" s="79">
        <v>1</v>
      </c>
      <c r="F55" s="79">
        <v>3919</v>
      </c>
      <c r="G55" s="79" t="s">
        <v>533</v>
      </c>
      <c r="H55" s="79" t="s">
        <v>533</v>
      </c>
      <c r="I55" s="79" t="s">
        <v>533</v>
      </c>
      <c r="J55" s="79" t="s">
        <v>533</v>
      </c>
      <c r="K55" s="79">
        <v>6</v>
      </c>
      <c r="L55" s="79">
        <v>11541</v>
      </c>
      <c r="M55" s="79" t="s">
        <v>533</v>
      </c>
      <c r="N55" s="79" t="s">
        <v>533</v>
      </c>
      <c r="O55" s="79">
        <f t="shared" si="6"/>
        <v>16521</v>
      </c>
      <c r="P55" s="79">
        <v>1</v>
      </c>
      <c r="Q55" s="79">
        <v>2572</v>
      </c>
      <c r="R55" s="79">
        <v>9</v>
      </c>
      <c r="S55" s="79">
        <v>13949</v>
      </c>
      <c r="T55" s="79" t="s">
        <v>533</v>
      </c>
      <c r="U55" s="79" t="s">
        <v>533</v>
      </c>
      <c r="V55" s="73"/>
      <c r="W55" s="73"/>
      <c r="X55" s="73"/>
      <c r="Y55" s="73"/>
      <c r="Z55" s="73"/>
    </row>
    <row r="56" spans="1:26" ht="16.5" customHeight="1">
      <c r="A56" s="248" t="s">
        <v>519</v>
      </c>
      <c r="B56" s="73"/>
      <c r="C56" s="73"/>
      <c r="D56" s="7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2:26" ht="16.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6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6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6.5" customHeight="1">
      <c r="A60" s="9"/>
      <c r="B60" s="9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6.5" customHeight="1">
      <c r="A61" s="101"/>
      <c r="B61" s="10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6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6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6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6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6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6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6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6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6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6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6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6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6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6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6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6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6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6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6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6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6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6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6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6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6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6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6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6.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6.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6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6.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6.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6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6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>
      <c r="A106" s="6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</sheetData>
  <sheetProtection/>
  <mergeCells count="147">
    <mergeCell ref="A3:N3"/>
    <mergeCell ref="A30:U30"/>
    <mergeCell ref="G5:N5"/>
    <mergeCell ref="A32:A35"/>
    <mergeCell ref="O34:O35"/>
    <mergeCell ref="T34:U34"/>
    <mergeCell ref="R34:S34"/>
    <mergeCell ref="P34:Q34"/>
    <mergeCell ref="O33:U33"/>
    <mergeCell ref="K34:L34"/>
    <mergeCell ref="M34:N34"/>
    <mergeCell ref="B33:C35"/>
    <mergeCell ref="I34:J34"/>
    <mergeCell ref="D34:D35"/>
    <mergeCell ref="D33:N33"/>
    <mergeCell ref="G8:H8"/>
    <mergeCell ref="G9:H9"/>
    <mergeCell ref="G10:H10"/>
    <mergeCell ref="G11:H11"/>
    <mergeCell ref="G12:H12"/>
    <mergeCell ref="G34:H34"/>
    <mergeCell ref="G27:H27"/>
    <mergeCell ref="G23:H23"/>
    <mergeCell ref="G24:H24"/>
    <mergeCell ref="G25:H25"/>
    <mergeCell ref="E24:F24"/>
    <mergeCell ref="E25:F25"/>
    <mergeCell ref="E26:F26"/>
    <mergeCell ref="E27:F27"/>
    <mergeCell ref="B32:U32"/>
    <mergeCell ref="E12:F12"/>
    <mergeCell ref="G13:H13"/>
    <mergeCell ref="G14:H14"/>
    <mergeCell ref="G17:H17"/>
    <mergeCell ref="G18:H18"/>
    <mergeCell ref="B17:C17"/>
    <mergeCell ref="B18:C18"/>
    <mergeCell ref="E13:F13"/>
    <mergeCell ref="E14:F14"/>
    <mergeCell ref="G22:H22"/>
    <mergeCell ref="G15:H15"/>
    <mergeCell ref="G16:H16"/>
    <mergeCell ref="E21:F21"/>
    <mergeCell ref="E22:F22"/>
    <mergeCell ref="G26:H26"/>
    <mergeCell ref="G20:H20"/>
    <mergeCell ref="G21:H21"/>
    <mergeCell ref="G19:H19"/>
    <mergeCell ref="E23:F23"/>
    <mergeCell ref="B8:C8"/>
    <mergeCell ref="B9:C9"/>
    <mergeCell ref="B10:C10"/>
    <mergeCell ref="B11:C11"/>
    <mergeCell ref="B15:C15"/>
    <mergeCell ref="B16:C16"/>
    <mergeCell ref="B12:C12"/>
    <mergeCell ref="B13:C13"/>
    <mergeCell ref="B14:C14"/>
    <mergeCell ref="B53:C53"/>
    <mergeCell ref="B54:C54"/>
    <mergeCell ref="B47:C47"/>
    <mergeCell ref="B40:C40"/>
    <mergeCell ref="B41:C41"/>
    <mergeCell ref="B42:C42"/>
    <mergeCell ref="B52:C52"/>
    <mergeCell ref="B44:C44"/>
    <mergeCell ref="B45:C45"/>
    <mergeCell ref="B46:C46"/>
    <mergeCell ref="B39:C39"/>
    <mergeCell ref="E34:F34"/>
    <mergeCell ref="E16:F16"/>
    <mergeCell ref="E17:F17"/>
    <mergeCell ref="E18:F18"/>
    <mergeCell ref="E19:F19"/>
    <mergeCell ref="E20:F20"/>
    <mergeCell ref="B20:C20"/>
    <mergeCell ref="B21:C21"/>
    <mergeCell ref="B22:C22"/>
    <mergeCell ref="E15:F15"/>
    <mergeCell ref="B36:C36"/>
    <mergeCell ref="B37:C37"/>
    <mergeCell ref="B38:C38"/>
    <mergeCell ref="B27:C27"/>
    <mergeCell ref="B23:C23"/>
    <mergeCell ref="B24:C24"/>
    <mergeCell ref="B25:C25"/>
    <mergeCell ref="B26:C26"/>
    <mergeCell ref="B19:C19"/>
    <mergeCell ref="B43:C43"/>
    <mergeCell ref="E8:F8"/>
    <mergeCell ref="E9:F9"/>
    <mergeCell ref="E10:F10"/>
    <mergeCell ref="E11:F11"/>
    <mergeCell ref="B55:C55"/>
    <mergeCell ref="B48:C48"/>
    <mergeCell ref="B49:C49"/>
    <mergeCell ref="B50:C50"/>
    <mergeCell ref="B51:C51"/>
    <mergeCell ref="A5:A7"/>
    <mergeCell ref="B5:C7"/>
    <mergeCell ref="M7:N7"/>
    <mergeCell ref="L6:N6"/>
    <mergeCell ref="J7:K7"/>
    <mergeCell ref="I6:K6"/>
    <mergeCell ref="E7:F7"/>
    <mergeCell ref="D5:F6"/>
    <mergeCell ref="G6:H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7:N27"/>
    <mergeCell ref="M26:N26"/>
    <mergeCell ref="M25:N25"/>
    <mergeCell ref="M24:N24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F66" sqref="F66"/>
    </sheetView>
  </sheetViews>
  <sheetFormatPr defaultColWidth="10.59765625" defaultRowHeight="15"/>
  <cols>
    <col min="1" max="1" width="14.19921875" style="10" customWidth="1"/>
    <col min="2" max="2" width="10" style="10" customWidth="1"/>
    <col min="3" max="3" width="7.3984375" style="10" customWidth="1"/>
    <col min="4" max="4" width="8.59765625" style="10" customWidth="1"/>
    <col min="5" max="5" width="9.3984375" style="10" customWidth="1"/>
    <col min="6" max="6" width="7.8984375" style="10" customWidth="1"/>
    <col min="7" max="17" width="7.3984375" style="10" customWidth="1"/>
    <col min="18" max="18" width="11.5" style="10" customWidth="1"/>
    <col min="19" max="19" width="12.3984375" style="10" customWidth="1"/>
    <col min="20" max="20" width="10.59765625" style="10" customWidth="1"/>
    <col min="21" max="21" width="13.69921875" style="10" customWidth="1"/>
    <col min="22" max="22" width="12" style="10" customWidth="1"/>
    <col min="23" max="23" width="12.59765625" style="10" customWidth="1"/>
    <col min="24" max="24" width="10.69921875" style="10" customWidth="1"/>
    <col min="25" max="26" width="7.3984375" style="10" customWidth="1"/>
    <col min="27" max="27" width="7.8984375" style="10" customWidth="1"/>
    <col min="28" max="28" width="10.69921875" style="10" customWidth="1"/>
    <col min="29" max="29" width="7.3984375" style="10" customWidth="1"/>
    <col min="30" max="16384" width="10.59765625" style="10" customWidth="1"/>
  </cols>
  <sheetData>
    <row r="1" spans="1:30" s="2" customFormat="1" ht="19.5" customHeight="1">
      <c r="A1" s="18" t="s">
        <v>257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" t="s">
        <v>258</v>
      </c>
      <c r="AC1" s="30"/>
      <c r="AD1" s="30"/>
    </row>
    <row r="2" spans="1:30" s="2" customFormat="1" ht="19.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"/>
      <c r="AC2" s="30"/>
      <c r="AD2" s="30"/>
    </row>
    <row r="3" spans="1:30" ht="19.5" customHeight="1">
      <c r="A3" s="468" t="s">
        <v>542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31"/>
      <c r="AD3" s="31"/>
    </row>
    <row r="4" spans="1:30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31"/>
      <c r="AD4" s="31"/>
    </row>
    <row r="5" spans="1:30" ht="19.5" customHeight="1">
      <c r="A5" s="487" t="s">
        <v>558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31"/>
      <c r="AD5" s="31"/>
    </row>
    <row r="6" spans="1:30" ht="18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59"/>
      <c r="O6" s="59"/>
      <c r="P6" s="59"/>
      <c r="Q6" s="59"/>
      <c r="R6" s="31"/>
      <c r="S6" s="31"/>
      <c r="T6" s="31"/>
      <c r="U6" s="31"/>
      <c r="V6" s="31"/>
      <c r="W6" s="31"/>
      <c r="X6" s="31"/>
      <c r="Y6" s="31"/>
      <c r="Z6" s="31"/>
      <c r="AA6" s="31"/>
      <c r="AB6" s="253" t="s">
        <v>541</v>
      </c>
      <c r="AC6" s="31"/>
      <c r="AD6" s="31"/>
    </row>
    <row r="7" spans="1:30" ht="18" customHeight="1">
      <c r="A7" s="249" t="s">
        <v>535</v>
      </c>
      <c r="B7" s="513" t="s">
        <v>577</v>
      </c>
      <c r="C7" s="507"/>
      <c r="D7" s="507"/>
      <c r="E7" s="507"/>
      <c r="F7" s="507"/>
      <c r="G7" s="508"/>
      <c r="H7" s="515" t="s">
        <v>537</v>
      </c>
      <c r="I7" s="516"/>
      <c r="J7" s="517"/>
      <c r="K7" s="506" t="s">
        <v>15</v>
      </c>
      <c r="L7" s="507"/>
      <c r="M7" s="508"/>
      <c r="N7" s="503" t="s">
        <v>278</v>
      </c>
      <c r="O7" s="487" t="s">
        <v>576</v>
      </c>
      <c r="P7" s="482"/>
      <c r="Q7" s="445"/>
      <c r="R7" s="536" t="s">
        <v>538</v>
      </c>
      <c r="S7" s="507"/>
      <c r="T7" s="508"/>
      <c r="U7" s="536" t="s">
        <v>539</v>
      </c>
      <c r="V7" s="507"/>
      <c r="W7" s="507"/>
      <c r="X7" s="508"/>
      <c r="Y7" s="534" t="s">
        <v>240</v>
      </c>
      <c r="Z7" s="511" t="s">
        <v>241</v>
      </c>
      <c r="AA7" s="532" t="s">
        <v>22</v>
      </c>
      <c r="AB7" s="516" t="s">
        <v>23</v>
      </c>
      <c r="AC7" s="31"/>
      <c r="AD7" s="31"/>
    </row>
    <row r="8" spans="1:30" ht="18" customHeight="1">
      <c r="A8" s="251" t="s">
        <v>194</v>
      </c>
      <c r="B8" s="302"/>
      <c r="C8" s="302"/>
      <c r="D8" s="302"/>
      <c r="E8" s="302"/>
      <c r="F8" s="302"/>
      <c r="G8" s="303"/>
      <c r="H8" s="518"/>
      <c r="I8" s="519"/>
      <c r="J8" s="520"/>
      <c r="K8" s="446"/>
      <c r="L8" s="302"/>
      <c r="M8" s="303"/>
      <c r="N8" s="504"/>
      <c r="O8" s="526"/>
      <c r="P8" s="526"/>
      <c r="Q8" s="527"/>
      <c r="R8" s="537"/>
      <c r="S8" s="526"/>
      <c r="T8" s="527"/>
      <c r="U8" s="537"/>
      <c r="V8" s="526"/>
      <c r="W8" s="526"/>
      <c r="X8" s="527"/>
      <c r="Y8" s="535"/>
      <c r="Z8" s="512"/>
      <c r="AA8" s="533"/>
      <c r="AB8" s="523"/>
      <c r="AC8" s="31"/>
      <c r="AD8" s="31"/>
    </row>
    <row r="9" spans="1:30" ht="18" customHeight="1">
      <c r="A9" s="252" t="s">
        <v>536</v>
      </c>
      <c r="B9" s="521" t="s">
        <v>16</v>
      </c>
      <c r="C9" s="509" t="s">
        <v>17</v>
      </c>
      <c r="D9" s="509" t="s">
        <v>18</v>
      </c>
      <c r="E9" s="509" t="s">
        <v>19</v>
      </c>
      <c r="F9" s="509" t="s">
        <v>20</v>
      </c>
      <c r="G9" s="509" t="s">
        <v>14</v>
      </c>
      <c r="H9" s="501" t="s">
        <v>21</v>
      </c>
      <c r="I9" s="501" t="s">
        <v>359</v>
      </c>
      <c r="J9" s="501" t="s">
        <v>360</v>
      </c>
      <c r="K9" s="501" t="s">
        <v>361</v>
      </c>
      <c r="L9" s="501" t="s">
        <v>362</v>
      </c>
      <c r="M9" s="501" t="s">
        <v>363</v>
      </c>
      <c r="N9" s="504"/>
      <c r="O9" s="499" t="s">
        <v>24</v>
      </c>
      <c r="P9" s="524" t="s">
        <v>25</v>
      </c>
      <c r="Q9" s="524" t="s">
        <v>26</v>
      </c>
      <c r="R9" s="524" t="s">
        <v>24</v>
      </c>
      <c r="S9" s="524" t="s">
        <v>25</v>
      </c>
      <c r="T9" s="524" t="s">
        <v>26</v>
      </c>
      <c r="U9" s="528" t="s">
        <v>351</v>
      </c>
      <c r="V9" s="528" t="s">
        <v>540</v>
      </c>
      <c r="W9" s="529" t="s">
        <v>333</v>
      </c>
      <c r="X9" s="529" t="s">
        <v>14</v>
      </c>
      <c r="Y9" s="512"/>
      <c r="Z9" s="512"/>
      <c r="AA9" s="533"/>
      <c r="AB9" s="523"/>
      <c r="AC9" s="31"/>
      <c r="AD9" s="31"/>
    </row>
    <row r="10" spans="1:30" ht="18" customHeight="1">
      <c r="A10" s="250" t="s">
        <v>397</v>
      </c>
      <c r="B10" s="522"/>
      <c r="C10" s="510"/>
      <c r="D10" s="510"/>
      <c r="E10" s="510"/>
      <c r="F10" s="510"/>
      <c r="G10" s="510"/>
      <c r="H10" s="502"/>
      <c r="I10" s="502"/>
      <c r="J10" s="502"/>
      <c r="K10" s="502"/>
      <c r="L10" s="502"/>
      <c r="M10" s="502"/>
      <c r="N10" s="505"/>
      <c r="O10" s="500"/>
      <c r="P10" s="525"/>
      <c r="Q10" s="525"/>
      <c r="R10" s="525"/>
      <c r="S10" s="525"/>
      <c r="T10" s="525"/>
      <c r="U10" s="489"/>
      <c r="V10" s="489"/>
      <c r="W10" s="489"/>
      <c r="X10" s="489"/>
      <c r="Y10" s="209" t="s">
        <v>195</v>
      </c>
      <c r="Z10" s="209" t="s">
        <v>364</v>
      </c>
      <c r="AA10" s="109" t="s">
        <v>365</v>
      </c>
      <c r="AB10" s="58" t="s">
        <v>366</v>
      </c>
      <c r="AC10" s="31"/>
      <c r="AD10" s="31"/>
    </row>
    <row r="11" spans="1:30" ht="18" customHeight="1">
      <c r="A11" s="210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31"/>
      <c r="AD11" s="31"/>
    </row>
    <row r="12" spans="1:30" ht="18" customHeight="1">
      <c r="A12" s="38" t="s">
        <v>367</v>
      </c>
      <c r="B12" s="261">
        <f>SUM(C12:G12)</f>
        <v>443</v>
      </c>
      <c r="C12" s="234">
        <v>287</v>
      </c>
      <c r="D12" s="234">
        <v>63</v>
      </c>
      <c r="E12" s="234">
        <v>34</v>
      </c>
      <c r="F12" s="234">
        <v>2</v>
      </c>
      <c r="G12" s="234">
        <v>57</v>
      </c>
      <c r="H12" s="234">
        <v>243</v>
      </c>
      <c r="I12" s="234">
        <v>51</v>
      </c>
      <c r="J12" s="234">
        <v>136</v>
      </c>
      <c r="K12" s="234">
        <v>167</v>
      </c>
      <c r="L12" s="234">
        <v>46</v>
      </c>
      <c r="M12" s="234">
        <v>94</v>
      </c>
      <c r="N12" s="234">
        <v>1003</v>
      </c>
      <c r="O12" s="234" t="s">
        <v>338</v>
      </c>
      <c r="P12" s="234" t="s">
        <v>338</v>
      </c>
      <c r="Q12" s="234">
        <v>23</v>
      </c>
      <c r="R12" s="262">
        <v>5</v>
      </c>
      <c r="S12" s="262">
        <v>14</v>
      </c>
      <c r="T12" s="262">
        <v>50</v>
      </c>
      <c r="U12" s="234">
        <f>SUM(V12:X12)</f>
        <v>1246685</v>
      </c>
      <c r="V12" s="234">
        <v>815602</v>
      </c>
      <c r="W12" s="234">
        <v>378316</v>
      </c>
      <c r="X12" s="234">
        <v>52767</v>
      </c>
      <c r="Y12" s="234">
        <v>2</v>
      </c>
      <c r="Z12" s="234">
        <v>40</v>
      </c>
      <c r="AA12" s="234">
        <v>4647</v>
      </c>
      <c r="AB12" s="234">
        <v>27838</v>
      </c>
      <c r="AC12" s="31"/>
      <c r="AD12" s="31"/>
    </row>
    <row r="13" spans="1:30" ht="18" customHeight="1">
      <c r="A13" s="225" t="s">
        <v>559</v>
      </c>
      <c r="B13" s="261">
        <f>SUM(C13:G13)</f>
        <v>457</v>
      </c>
      <c r="C13" s="234">
        <v>292</v>
      </c>
      <c r="D13" s="234">
        <v>84</v>
      </c>
      <c r="E13" s="234">
        <v>21</v>
      </c>
      <c r="F13" s="234">
        <v>3</v>
      </c>
      <c r="G13" s="234">
        <v>57</v>
      </c>
      <c r="H13" s="234">
        <v>244</v>
      </c>
      <c r="I13" s="234">
        <v>52</v>
      </c>
      <c r="J13" s="234">
        <v>122</v>
      </c>
      <c r="K13" s="234">
        <v>179</v>
      </c>
      <c r="L13" s="234">
        <v>43</v>
      </c>
      <c r="M13" s="234">
        <v>104</v>
      </c>
      <c r="N13" s="234">
        <v>1116</v>
      </c>
      <c r="O13" s="234" t="s">
        <v>338</v>
      </c>
      <c r="P13" s="234" t="s">
        <v>338</v>
      </c>
      <c r="Q13" s="234">
        <v>14</v>
      </c>
      <c r="R13" s="262">
        <v>6</v>
      </c>
      <c r="S13" s="262">
        <v>14</v>
      </c>
      <c r="T13" s="262">
        <v>62</v>
      </c>
      <c r="U13" s="234">
        <f>SUM(V13:X13)</f>
        <v>1091645</v>
      </c>
      <c r="V13" s="234">
        <v>580965</v>
      </c>
      <c r="W13" s="234">
        <v>446025</v>
      </c>
      <c r="X13" s="234">
        <v>64655</v>
      </c>
      <c r="Y13" s="234">
        <v>3</v>
      </c>
      <c r="Z13" s="234">
        <v>31</v>
      </c>
      <c r="AA13" s="234">
        <v>6054</v>
      </c>
      <c r="AB13" s="234">
        <v>30316</v>
      </c>
      <c r="AC13" s="31"/>
      <c r="AD13" s="31"/>
    </row>
    <row r="14" spans="1:30" ht="18" customHeight="1">
      <c r="A14" s="225" t="s">
        <v>560</v>
      </c>
      <c r="B14" s="261">
        <f>SUM(C14:G14)</f>
        <v>413</v>
      </c>
      <c r="C14" s="234">
        <v>292</v>
      </c>
      <c r="D14" s="234">
        <v>44</v>
      </c>
      <c r="E14" s="234">
        <v>23</v>
      </c>
      <c r="F14" s="234">
        <v>3</v>
      </c>
      <c r="G14" s="234">
        <v>51</v>
      </c>
      <c r="H14" s="234">
        <v>239</v>
      </c>
      <c r="I14" s="234">
        <v>36</v>
      </c>
      <c r="J14" s="234">
        <v>145</v>
      </c>
      <c r="K14" s="234">
        <v>148</v>
      </c>
      <c r="L14" s="234">
        <v>25</v>
      </c>
      <c r="M14" s="234">
        <v>90</v>
      </c>
      <c r="N14" s="234">
        <v>1002</v>
      </c>
      <c r="O14" s="234" t="s">
        <v>338</v>
      </c>
      <c r="P14" s="234" t="s">
        <v>338</v>
      </c>
      <c r="Q14" s="234">
        <v>17</v>
      </c>
      <c r="R14" s="262">
        <v>15</v>
      </c>
      <c r="S14" s="262">
        <v>14</v>
      </c>
      <c r="T14" s="262">
        <v>47</v>
      </c>
      <c r="U14" s="234">
        <f>SUM(V14:X14)</f>
        <v>1137903</v>
      </c>
      <c r="V14" s="234">
        <v>576566</v>
      </c>
      <c r="W14" s="234">
        <v>534145</v>
      </c>
      <c r="X14" s="234">
        <v>27192</v>
      </c>
      <c r="Y14" s="234">
        <v>2</v>
      </c>
      <c r="Z14" s="234">
        <v>28</v>
      </c>
      <c r="AA14" s="234">
        <v>1776</v>
      </c>
      <c r="AB14" s="234">
        <v>24401</v>
      </c>
      <c r="AC14" s="31"/>
      <c r="AD14" s="31"/>
    </row>
    <row r="15" spans="1:30" ht="18" customHeight="1">
      <c r="A15" s="225" t="s">
        <v>561</v>
      </c>
      <c r="B15" s="261">
        <f>SUM(C15:G15)</f>
        <v>588</v>
      </c>
      <c r="C15" s="234">
        <v>312</v>
      </c>
      <c r="D15" s="234">
        <v>108</v>
      </c>
      <c r="E15" s="234">
        <v>30</v>
      </c>
      <c r="F15" s="234">
        <v>1</v>
      </c>
      <c r="G15" s="234">
        <v>137</v>
      </c>
      <c r="H15" s="234">
        <v>254</v>
      </c>
      <c r="I15" s="234">
        <v>53</v>
      </c>
      <c r="J15" s="234">
        <v>97</v>
      </c>
      <c r="K15" s="234">
        <v>172</v>
      </c>
      <c r="L15" s="234">
        <v>22</v>
      </c>
      <c r="M15" s="234">
        <v>70</v>
      </c>
      <c r="N15" s="234">
        <v>947</v>
      </c>
      <c r="O15" s="234" t="s">
        <v>338</v>
      </c>
      <c r="P15" s="234" t="s">
        <v>338</v>
      </c>
      <c r="Q15" s="234">
        <v>14</v>
      </c>
      <c r="R15" s="262">
        <v>12</v>
      </c>
      <c r="S15" s="262">
        <v>14</v>
      </c>
      <c r="T15" s="262">
        <v>49</v>
      </c>
      <c r="U15" s="234">
        <f>SUM(V15:X15)</f>
        <v>677977</v>
      </c>
      <c r="V15" s="234">
        <v>387331</v>
      </c>
      <c r="W15" s="234">
        <v>263940</v>
      </c>
      <c r="X15" s="234">
        <v>26706</v>
      </c>
      <c r="Y15" s="234">
        <v>1</v>
      </c>
      <c r="Z15" s="234">
        <v>29</v>
      </c>
      <c r="AA15" s="234">
        <v>6043</v>
      </c>
      <c r="AB15" s="234">
        <v>15771</v>
      </c>
      <c r="AC15" s="73"/>
      <c r="AD15" s="73"/>
    </row>
    <row r="16" spans="1:30" ht="16.5" customHeight="1">
      <c r="A16" s="199" t="s">
        <v>562</v>
      </c>
      <c r="B16" s="264">
        <f aca="true" t="shared" si="0" ref="B16:N16">SUM(B18:B21,B23:B26,B28:B31)</f>
        <v>491</v>
      </c>
      <c r="C16" s="264">
        <f t="shared" si="0"/>
        <v>281</v>
      </c>
      <c r="D16" s="264">
        <f t="shared" si="0"/>
        <v>81</v>
      </c>
      <c r="E16" s="264">
        <f t="shared" si="0"/>
        <v>24</v>
      </c>
      <c r="F16" s="264">
        <f t="shared" si="0"/>
        <v>7</v>
      </c>
      <c r="G16" s="264">
        <f t="shared" si="0"/>
        <v>98</v>
      </c>
      <c r="H16" s="264">
        <f t="shared" si="0"/>
        <v>270</v>
      </c>
      <c r="I16" s="264">
        <f t="shared" si="0"/>
        <v>53</v>
      </c>
      <c r="J16" s="264">
        <f t="shared" si="0"/>
        <v>75</v>
      </c>
      <c r="K16" s="264">
        <f t="shared" si="0"/>
        <v>170</v>
      </c>
      <c r="L16" s="264">
        <f t="shared" si="0"/>
        <v>27</v>
      </c>
      <c r="M16" s="264">
        <f t="shared" si="0"/>
        <v>64</v>
      </c>
      <c r="N16" s="264">
        <f t="shared" si="0"/>
        <v>979</v>
      </c>
      <c r="O16" s="233" t="s">
        <v>534</v>
      </c>
      <c r="P16" s="233" t="s">
        <v>534</v>
      </c>
      <c r="Q16" s="264">
        <f aca="true" t="shared" si="1" ref="Q16:X16">SUM(Q18:Q21,Q23:Q26,Q28:Q31)</f>
        <v>15</v>
      </c>
      <c r="R16" s="265">
        <f t="shared" si="1"/>
        <v>5</v>
      </c>
      <c r="S16" s="265">
        <f t="shared" si="1"/>
        <v>19</v>
      </c>
      <c r="T16" s="265">
        <f t="shared" si="1"/>
        <v>60</v>
      </c>
      <c r="U16" s="264">
        <f t="shared" si="1"/>
        <v>736025</v>
      </c>
      <c r="V16" s="264">
        <f t="shared" si="1"/>
        <v>397871</v>
      </c>
      <c r="W16" s="264">
        <f t="shared" si="1"/>
        <v>311058</v>
      </c>
      <c r="X16" s="264">
        <f t="shared" si="1"/>
        <v>27096</v>
      </c>
      <c r="Y16" s="264">
        <v>9</v>
      </c>
      <c r="Z16" s="264">
        <f>SUM(Z18:Z21,Z23:Z26,Z28:Z31)</f>
        <v>32</v>
      </c>
      <c r="AA16" s="264">
        <f>SUM(AA18:AA21,AA23:AA26,AA28:AA31)</f>
        <v>2070</v>
      </c>
      <c r="AB16" s="264">
        <f>SUM(AB18:AB21,AB23:AB26,AB28:AB31)</f>
        <v>13294</v>
      </c>
      <c r="AC16" s="73"/>
      <c r="AD16" s="73"/>
    </row>
    <row r="17" spans="1:30" ht="16.5" customHeight="1">
      <c r="A17" s="111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34"/>
      <c r="P17" s="234"/>
      <c r="Q17" s="234"/>
      <c r="R17" s="262"/>
      <c r="S17" s="262"/>
      <c r="T17" s="262"/>
      <c r="U17" s="234"/>
      <c r="V17" s="234"/>
      <c r="W17" s="234"/>
      <c r="X17" s="234"/>
      <c r="Y17" s="234"/>
      <c r="Z17" s="234"/>
      <c r="AA17" s="234"/>
      <c r="AB17" s="234"/>
      <c r="AC17" s="31"/>
      <c r="AD17" s="31"/>
    </row>
    <row r="18" spans="1:30" ht="16.5" customHeight="1">
      <c r="A18" s="36" t="s">
        <v>369</v>
      </c>
      <c r="B18" s="263">
        <f>SUM(C18:G18)</f>
        <v>47</v>
      </c>
      <c r="C18" s="263">
        <v>41</v>
      </c>
      <c r="D18" s="263">
        <v>3</v>
      </c>
      <c r="E18" s="263" t="s">
        <v>338</v>
      </c>
      <c r="F18" s="263" t="s">
        <v>338</v>
      </c>
      <c r="G18" s="263">
        <v>3</v>
      </c>
      <c r="H18" s="263">
        <v>31</v>
      </c>
      <c r="I18" s="263">
        <v>8</v>
      </c>
      <c r="J18" s="263">
        <v>7</v>
      </c>
      <c r="K18" s="263">
        <v>18</v>
      </c>
      <c r="L18" s="263">
        <v>5</v>
      </c>
      <c r="M18" s="263">
        <v>7</v>
      </c>
      <c r="N18" s="263">
        <v>114</v>
      </c>
      <c r="O18" s="234" t="s">
        <v>338</v>
      </c>
      <c r="P18" s="234" t="s">
        <v>338</v>
      </c>
      <c r="Q18" s="234">
        <v>3</v>
      </c>
      <c r="R18" s="235">
        <v>1</v>
      </c>
      <c r="S18" s="235">
        <v>7</v>
      </c>
      <c r="T18" s="262">
        <v>6</v>
      </c>
      <c r="U18" s="234">
        <f>SUM(V18:X18)</f>
        <v>61288</v>
      </c>
      <c r="V18" s="234">
        <v>38747</v>
      </c>
      <c r="W18" s="234">
        <v>22088</v>
      </c>
      <c r="X18" s="234">
        <v>453</v>
      </c>
      <c r="Y18" s="234" t="s">
        <v>338</v>
      </c>
      <c r="Z18" s="234" t="s">
        <v>338</v>
      </c>
      <c r="AA18" s="234">
        <v>133</v>
      </c>
      <c r="AB18" s="234">
        <v>1330</v>
      </c>
      <c r="AC18" s="73"/>
      <c r="AD18" s="31"/>
    </row>
    <row r="19" spans="1:30" ht="16.5" customHeight="1">
      <c r="A19" s="251" t="s">
        <v>563</v>
      </c>
      <c r="B19" s="263">
        <f>SUM(C19:G19)</f>
        <v>35</v>
      </c>
      <c r="C19" s="263">
        <v>22</v>
      </c>
      <c r="D19" s="263">
        <v>3</v>
      </c>
      <c r="E19" s="263" t="s">
        <v>338</v>
      </c>
      <c r="F19" s="263">
        <v>2</v>
      </c>
      <c r="G19" s="263">
        <v>8</v>
      </c>
      <c r="H19" s="263">
        <v>25</v>
      </c>
      <c r="I19" s="263">
        <v>3</v>
      </c>
      <c r="J19" s="263">
        <v>3</v>
      </c>
      <c r="K19" s="263">
        <v>17</v>
      </c>
      <c r="L19" s="263">
        <v>1</v>
      </c>
      <c r="M19" s="263">
        <v>4</v>
      </c>
      <c r="N19" s="263">
        <v>69</v>
      </c>
      <c r="O19" s="234" t="s">
        <v>338</v>
      </c>
      <c r="P19" s="234" t="s">
        <v>338</v>
      </c>
      <c r="Q19" s="234">
        <v>2</v>
      </c>
      <c r="R19" s="235" t="s">
        <v>338</v>
      </c>
      <c r="S19" s="235" t="s">
        <v>338</v>
      </c>
      <c r="T19" s="262">
        <v>5</v>
      </c>
      <c r="U19" s="234">
        <f>SUM(V19:X19)</f>
        <v>23131</v>
      </c>
      <c r="V19" s="234">
        <v>16090</v>
      </c>
      <c r="W19" s="234">
        <v>6876</v>
      </c>
      <c r="X19" s="234">
        <v>165</v>
      </c>
      <c r="Y19" s="234">
        <v>2</v>
      </c>
      <c r="Z19" s="234">
        <v>1</v>
      </c>
      <c r="AA19" s="234">
        <v>4</v>
      </c>
      <c r="AB19" s="234">
        <v>626</v>
      </c>
      <c r="AC19" s="73"/>
      <c r="AD19" s="31"/>
    </row>
    <row r="20" spans="1:30" ht="16.5" customHeight="1">
      <c r="A20" s="251" t="s">
        <v>564</v>
      </c>
      <c r="B20" s="263">
        <f>SUM(C20:G20)</f>
        <v>84</v>
      </c>
      <c r="C20" s="263">
        <v>34</v>
      </c>
      <c r="D20" s="263">
        <v>17</v>
      </c>
      <c r="E20" s="263">
        <v>7</v>
      </c>
      <c r="F20" s="263">
        <v>2</v>
      </c>
      <c r="G20" s="263">
        <v>24</v>
      </c>
      <c r="H20" s="263">
        <v>29</v>
      </c>
      <c r="I20" s="263">
        <v>9</v>
      </c>
      <c r="J20" s="263">
        <v>16</v>
      </c>
      <c r="K20" s="263">
        <v>15</v>
      </c>
      <c r="L20" s="263">
        <v>6</v>
      </c>
      <c r="M20" s="263">
        <v>14</v>
      </c>
      <c r="N20" s="263">
        <v>124</v>
      </c>
      <c r="O20" s="234" t="s">
        <v>338</v>
      </c>
      <c r="P20" s="234" t="s">
        <v>338</v>
      </c>
      <c r="Q20" s="234">
        <v>3</v>
      </c>
      <c r="R20" s="235" t="s">
        <v>338</v>
      </c>
      <c r="S20" s="235">
        <v>2</v>
      </c>
      <c r="T20" s="262">
        <v>6</v>
      </c>
      <c r="U20" s="234">
        <f>SUM(V20:X20)</f>
        <v>148870</v>
      </c>
      <c r="V20" s="234">
        <v>62547</v>
      </c>
      <c r="W20" s="234">
        <v>70261</v>
      </c>
      <c r="X20" s="234">
        <v>16062</v>
      </c>
      <c r="Y20" s="234">
        <v>4</v>
      </c>
      <c r="Z20" s="234">
        <v>9</v>
      </c>
      <c r="AA20" s="234">
        <v>486</v>
      </c>
      <c r="AB20" s="234">
        <v>2650</v>
      </c>
      <c r="AC20" s="31"/>
      <c r="AD20" s="31"/>
    </row>
    <row r="21" spans="1:30" ht="16.5" customHeight="1">
      <c r="A21" s="251" t="s">
        <v>565</v>
      </c>
      <c r="B21" s="263">
        <f>SUM(C21:G21)</f>
        <v>64</v>
      </c>
      <c r="C21" s="263">
        <v>31</v>
      </c>
      <c r="D21" s="263">
        <v>19</v>
      </c>
      <c r="E21" s="263" t="s">
        <v>338</v>
      </c>
      <c r="F21" s="263" t="s">
        <v>338</v>
      </c>
      <c r="G21" s="263">
        <v>14</v>
      </c>
      <c r="H21" s="263">
        <v>35</v>
      </c>
      <c r="I21" s="263">
        <v>3</v>
      </c>
      <c r="J21" s="263">
        <v>9</v>
      </c>
      <c r="K21" s="263">
        <v>25</v>
      </c>
      <c r="L21" s="263" t="s">
        <v>338</v>
      </c>
      <c r="M21" s="263">
        <v>4</v>
      </c>
      <c r="N21" s="263">
        <v>120</v>
      </c>
      <c r="O21" s="234" t="s">
        <v>338</v>
      </c>
      <c r="P21" s="234" t="s">
        <v>338</v>
      </c>
      <c r="Q21" s="234">
        <v>1</v>
      </c>
      <c r="R21" s="235">
        <v>2</v>
      </c>
      <c r="S21" s="235">
        <v>1</v>
      </c>
      <c r="T21" s="262">
        <v>8</v>
      </c>
      <c r="U21" s="234">
        <f>SUM(V21:X21)</f>
        <v>144338</v>
      </c>
      <c r="V21" s="234">
        <v>59340</v>
      </c>
      <c r="W21" s="234">
        <v>81952</v>
      </c>
      <c r="X21" s="234">
        <v>3046</v>
      </c>
      <c r="Y21" s="234" t="s">
        <v>338</v>
      </c>
      <c r="Z21" s="234">
        <v>2</v>
      </c>
      <c r="AA21" s="234">
        <v>670</v>
      </c>
      <c r="AB21" s="234">
        <v>1402</v>
      </c>
      <c r="AC21" s="31"/>
      <c r="AD21" s="31"/>
    </row>
    <row r="22" spans="1:30" ht="16.5" customHeight="1">
      <c r="A22" s="36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34"/>
      <c r="P22" s="234"/>
      <c r="Q22" s="234"/>
      <c r="R22" s="235"/>
      <c r="S22" s="235"/>
      <c r="T22" s="262"/>
      <c r="U22" s="234"/>
      <c r="V22" s="234"/>
      <c r="W22" s="234"/>
      <c r="X22" s="234"/>
      <c r="Y22" s="234"/>
      <c r="Z22" s="234"/>
      <c r="AA22" s="234"/>
      <c r="AB22" s="234"/>
      <c r="AC22" s="31"/>
      <c r="AD22" s="31"/>
    </row>
    <row r="23" spans="1:30" ht="16.5" customHeight="1">
      <c r="A23" s="251" t="s">
        <v>566</v>
      </c>
      <c r="B23" s="263">
        <f>SUM(C23:G23)</f>
        <v>44</v>
      </c>
      <c r="C23" s="263">
        <v>19</v>
      </c>
      <c r="D23" s="263">
        <v>14</v>
      </c>
      <c r="E23" s="263">
        <v>3</v>
      </c>
      <c r="F23" s="263" t="s">
        <v>338</v>
      </c>
      <c r="G23" s="263">
        <v>8</v>
      </c>
      <c r="H23" s="263">
        <v>16</v>
      </c>
      <c r="I23" s="263">
        <v>5</v>
      </c>
      <c r="J23" s="263">
        <v>2</v>
      </c>
      <c r="K23" s="263">
        <v>11</v>
      </c>
      <c r="L23" s="263">
        <v>1</v>
      </c>
      <c r="M23" s="263">
        <v>4</v>
      </c>
      <c r="N23" s="263">
        <v>59</v>
      </c>
      <c r="O23" s="234" t="s">
        <v>338</v>
      </c>
      <c r="P23" s="234" t="s">
        <v>338</v>
      </c>
      <c r="Q23" s="234">
        <v>1</v>
      </c>
      <c r="R23" s="235" t="s">
        <v>338</v>
      </c>
      <c r="S23" s="235">
        <v>4</v>
      </c>
      <c r="T23" s="262">
        <v>2</v>
      </c>
      <c r="U23" s="234">
        <f>SUM(V23:X23)</f>
        <v>23320</v>
      </c>
      <c r="V23" s="234">
        <v>7982</v>
      </c>
      <c r="W23" s="234">
        <v>13801</v>
      </c>
      <c r="X23" s="234">
        <v>1537</v>
      </c>
      <c r="Y23" s="234" t="s">
        <v>338</v>
      </c>
      <c r="Z23" s="234">
        <v>3</v>
      </c>
      <c r="AA23" s="234">
        <v>492</v>
      </c>
      <c r="AB23" s="234">
        <v>525</v>
      </c>
      <c r="AC23" s="31"/>
      <c r="AD23" s="31"/>
    </row>
    <row r="24" spans="1:30" ht="16.5" customHeight="1">
      <c r="A24" s="251" t="s">
        <v>567</v>
      </c>
      <c r="B24" s="263">
        <f>SUM(C24:G24)</f>
        <v>34</v>
      </c>
      <c r="C24" s="263">
        <v>15</v>
      </c>
      <c r="D24" s="263">
        <v>9</v>
      </c>
      <c r="E24" s="263">
        <v>1</v>
      </c>
      <c r="F24" s="263" t="s">
        <v>338</v>
      </c>
      <c r="G24" s="263">
        <v>9</v>
      </c>
      <c r="H24" s="263">
        <v>29</v>
      </c>
      <c r="I24" s="263">
        <v>1</v>
      </c>
      <c r="J24" s="263">
        <v>6</v>
      </c>
      <c r="K24" s="263">
        <v>19</v>
      </c>
      <c r="L24" s="263" t="s">
        <v>338</v>
      </c>
      <c r="M24" s="263">
        <v>9</v>
      </c>
      <c r="N24" s="263">
        <v>99</v>
      </c>
      <c r="O24" s="234" t="s">
        <v>338</v>
      </c>
      <c r="P24" s="234" t="s">
        <v>338</v>
      </c>
      <c r="Q24" s="234">
        <v>1</v>
      </c>
      <c r="R24" s="235" t="s">
        <v>338</v>
      </c>
      <c r="S24" s="235">
        <v>1</v>
      </c>
      <c r="T24" s="262">
        <v>5</v>
      </c>
      <c r="U24" s="234">
        <f>SUM(V24:X24)</f>
        <v>69351</v>
      </c>
      <c r="V24" s="234">
        <v>49705</v>
      </c>
      <c r="W24" s="234">
        <v>18979</v>
      </c>
      <c r="X24" s="234">
        <v>667</v>
      </c>
      <c r="Y24" s="234" t="s">
        <v>338</v>
      </c>
      <c r="Z24" s="234">
        <v>2</v>
      </c>
      <c r="AA24" s="234">
        <v>68</v>
      </c>
      <c r="AB24" s="234">
        <v>1712</v>
      </c>
      <c r="AC24" s="31"/>
      <c r="AD24" s="31"/>
    </row>
    <row r="25" spans="1:30" ht="16.5" customHeight="1">
      <c r="A25" s="251" t="s">
        <v>568</v>
      </c>
      <c r="B25" s="263">
        <f>SUM(C25:G25)</f>
        <v>33</v>
      </c>
      <c r="C25" s="263">
        <v>14</v>
      </c>
      <c r="D25" s="263">
        <v>7</v>
      </c>
      <c r="E25" s="263">
        <v>4</v>
      </c>
      <c r="F25" s="263">
        <v>1</v>
      </c>
      <c r="G25" s="263">
        <v>7</v>
      </c>
      <c r="H25" s="234">
        <v>14</v>
      </c>
      <c r="I25" s="263" t="s">
        <v>338</v>
      </c>
      <c r="J25" s="263">
        <v>4</v>
      </c>
      <c r="K25" s="263">
        <v>8</v>
      </c>
      <c r="L25" s="263" t="s">
        <v>338</v>
      </c>
      <c r="M25" s="263">
        <v>6</v>
      </c>
      <c r="N25" s="263">
        <v>38</v>
      </c>
      <c r="O25" s="263" t="s">
        <v>338</v>
      </c>
      <c r="P25" s="263" t="s">
        <v>338</v>
      </c>
      <c r="Q25" s="234" t="s">
        <v>338</v>
      </c>
      <c r="R25" s="235" t="s">
        <v>338</v>
      </c>
      <c r="S25" s="235" t="s">
        <v>338</v>
      </c>
      <c r="T25" s="262">
        <v>6</v>
      </c>
      <c r="U25" s="234">
        <f>SUM(V25:X25)</f>
        <v>23380</v>
      </c>
      <c r="V25" s="234">
        <v>14895</v>
      </c>
      <c r="W25" s="234">
        <v>7515</v>
      </c>
      <c r="X25" s="234">
        <v>970</v>
      </c>
      <c r="Y25" s="234">
        <v>1</v>
      </c>
      <c r="Z25" s="234">
        <v>5</v>
      </c>
      <c r="AA25" s="234">
        <v>109</v>
      </c>
      <c r="AB25" s="234">
        <v>573</v>
      </c>
      <c r="AC25" s="31"/>
      <c r="AD25" s="31"/>
    </row>
    <row r="26" spans="1:30" ht="16.5" customHeight="1">
      <c r="A26" s="251" t="s">
        <v>569</v>
      </c>
      <c r="B26" s="234">
        <f>SUM(C26:G26)</f>
        <v>34</v>
      </c>
      <c r="C26" s="234">
        <v>19</v>
      </c>
      <c r="D26" s="234">
        <v>4</v>
      </c>
      <c r="E26" s="234">
        <v>1</v>
      </c>
      <c r="F26" s="234" t="s">
        <v>338</v>
      </c>
      <c r="G26" s="234">
        <v>10</v>
      </c>
      <c r="H26" s="234">
        <v>13</v>
      </c>
      <c r="I26" s="234">
        <v>5</v>
      </c>
      <c r="J26" s="234">
        <v>4</v>
      </c>
      <c r="K26" s="234">
        <v>7</v>
      </c>
      <c r="L26" s="234">
        <v>1</v>
      </c>
      <c r="M26" s="234">
        <v>1</v>
      </c>
      <c r="N26" s="234">
        <v>36</v>
      </c>
      <c r="O26" s="234" t="s">
        <v>338</v>
      </c>
      <c r="P26" s="234" t="s">
        <v>338</v>
      </c>
      <c r="Q26" s="234" t="s">
        <v>338</v>
      </c>
      <c r="R26" s="235" t="s">
        <v>338</v>
      </c>
      <c r="S26" s="235">
        <v>1</v>
      </c>
      <c r="T26" s="262">
        <v>2</v>
      </c>
      <c r="U26" s="234">
        <f>SUM(V26:X26)</f>
        <v>8945</v>
      </c>
      <c r="V26" s="234">
        <v>5457</v>
      </c>
      <c r="W26" s="234">
        <v>2475</v>
      </c>
      <c r="X26" s="234">
        <v>1013</v>
      </c>
      <c r="Y26" s="234" t="s">
        <v>338</v>
      </c>
      <c r="Z26" s="234">
        <v>1</v>
      </c>
      <c r="AA26" s="234">
        <v>66</v>
      </c>
      <c r="AB26" s="234">
        <v>472</v>
      </c>
      <c r="AC26" s="31"/>
      <c r="AD26" s="31"/>
    </row>
    <row r="27" spans="1:30" ht="16.5" customHeight="1">
      <c r="A27" s="36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/>
      <c r="S27" s="235"/>
      <c r="T27" s="262"/>
      <c r="U27" s="234"/>
      <c r="V27" s="234"/>
      <c r="W27" s="234"/>
      <c r="X27" s="234"/>
      <c r="Y27" s="234"/>
      <c r="Z27" s="234"/>
      <c r="AA27" s="234"/>
      <c r="AB27" s="234"/>
      <c r="AC27" s="31"/>
      <c r="AD27" s="31"/>
    </row>
    <row r="28" spans="1:30" ht="16.5" customHeight="1">
      <c r="A28" s="251" t="s">
        <v>570</v>
      </c>
      <c r="B28" s="234">
        <f>SUM(C28:G28)</f>
        <v>28</v>
      </c>
      <c r="C28" s="234">
        <v>19</v>
      </c>
      <c r="D28" s="234" t="s">
        <v>338</v>
      </c>
      <c r="E28" s="234">
        <v>2</v>
      </c>
      <c r="F28" s="234" t="s">
        <v>338</v>
      </c>
      <c r="G28" s="234">
        <v>7</v>
      </c>
      <c r="H28" s="234">
        <v>16</v>
      </c>
      <c r="I28" s="234">
        <v>6</v>
      </c>
      <c r="J28" s="234">
        <v>7</v>
      </c>
      <c r="K28" s="234">
        <v>15</v>
      </c>
      <c r="L28" s="234">
        <v>4</v>
      </c>
      <c r="M28" s="234">
        <v>4</v>
      </c>
      <c r="N28" s="234">
        <v>91</v>
      </c>
      <c r="O28" s="234" t="s">
        <v>338</v>
      </c>
      <c r="P28" s="234" t="s">
        <v>338</v>
      </c>
      <c r="Q28" s="234">
        <v>2</v>
      </c>
      <c r="R28" s="235" t="s">
        <v>338</v>
      </c>
      <c r="S28" s="235" t="s">
        <v>338</v>
      </c>
      <c r="T28" s="262">
        <v>8</v>
      </c>
      <c r="U28" s="234">
        <f>SUM(V28:X28)</f>
        <v>58150</v>
      </c>
      <c r="V28" s="234">
        <v>45183</v>
      </c>
      <c r="W28" s="234">
        <v>10822</v>
      </c>
      <c r="X28" s="234">
        <v>2145</v>
      </c>
      <c r="Y28" s="234" t="s">
        <v>338</v>
      </c>
      <c r="Z28" s="234">
        <v>3</v>
      </c>
      <c r="AA28" s="234" t="s">
        <v>338</v>
      </c>
      <c r="AB28" s="234">
        <v>931</v>
      </c>
      <c r="AC28" s="31"/>
      <c r="AD28" s="31"/>
    </row>
    <row r="29" spans="1:30" ht="16.5" customHeight="1">
      <c r="A29" s="251" t="s">
        <v>571</v>
      </c>
      <c r="B29" s="234">
        <f>SUM(C29:G29)</f>
        <v>23</v>
      </c>
      <c r="C29" s="234">
        <v>15</v>
      </c>
      <c r="D29" s="234">
        <v>2</v>
      </c>
      <c r="E29" s="234">
        <v>2</v>
      </c>
      <c r="F29" s="234">
        <v>1</v>
      </c>
      <c r="G29" s="234">
        <v>3</v>
      </c>
      <c r="H29" s="234">
        <v>14</v>
      </c>
      <c r="I29" s="234">
        <v>2</v>
      </c>
      <c r="J29" s="234">
        <v>3</v>
      </c>
      <c r="K29" s="234">
        <v>7</v>
      </c>
      <c r="L29" s="234">
        <v>2</v>
      </c>
      <c r="M29" s="234">
        <v>1</v>
      </c>
      <c r="N29" s="234">
        <v>47</v>
      </c>
      <c r="O29" s="234" t="s">
        <v>338</v>
      </c>
      <c r="P29" s="234" t="s">
        <v>338</v>
      </c>
      <c r="Q29" s="234" t="s">
        <v>338</v>
      </c>
      <c r="R29" s="235" t="s">
        <v>338</v>
      </c>
      <c r="S29" s="235" t="s">
        <v>338</v>
      </c>
      <c r="T29" s="262">
        <v>4</v>
      </c>
      <c r="U29" s="234">
        <f>SUM(V29:X29)</f>
        <v>30400</v>
      </c>
      <c r="V29" s="234">
        <v>22440</v>
      </c>
      <c r="W29" s="234">
        <v>7651</v>
      </c>
      <c r="X29" s="234">
        <v>309</v>
      </c>
      <c r="Y29" s="234">
        <v>1</v>
      </c>
      <c r="Z29" s="234">
        <v>2</v>
      </c>
      <c r="AA29" s="234" t="s">
        <v>338</v>
      </c>
      <c r="AB29" s="234">
        <v>555</v>
      </c>
      <c r="AC29" s="31"/>
      <c r="AD29" s="31"/>
    </row>
    <row r="30" spans="1:30" ht="16.5" customHeight="1">
      <c r="A30" s="251" t="s">
        <v>572</v>
      </c>
      <c r="B30" s="234">
        <f>SUM(C30:G30)</f>
        <v>32</v>
      </c>
      <c r="C30" s="234">
        <v>25</v>
      </c>
      <c r="D30" s="234">
        <v>3</v>
      </c>
      <c r="E30" s="234">
        <v>1</v>
      </c>
      <c r="F30" s="234" t="s">
        <v>338</v>
      </c>
      <c r="G30" s="234">
        <v>3</v>
      </c>
      <c r="H30" s="234">
        <v>19</v>
      </c>
      <c r="I30" s="234">
        <v>8</v>
      </c>
      <c r="J30" s="234">
        <v>8</v>
      </c>
      <c r="K30" s="234">
        <v>8</v>
      </c>
      <c r="L30" s="234">
        <v>6</v>
      </c>
      <c r="M30" s="234">
        <v>7</v>
      </c>
      <c r="N30" s="234">
        <v>87</v>
      </c>
      <c r="O30" s="234" t="s">
        <v>338</v>
      </c>
      <c r="P30" s="234" t="s">
        <v>338</v>
      </c>
      <c r="Q30" s="234">
        <v>1</v>
      </c>
      <c r="R30" s="235">
        <v>2</v>
      </c>
      <c r="S30" s="235">
        <v>2</v>
      </c>
      <c r="T30" s="262">
        <v>2</v>
      </c>
      <c r="U30" s="234">
        <f>SUM(V30:X30)</f>
        <v>52713</v>
      </c>
      <c r="V30" s="234">
        <v>36764</v>
      </c>
      <c r="W30" s="234">
        <v>15940</v>
      </c>
      <c r="X30" s="234">
        <v>9</v>
      </c>
      <c r="Y30" s="234" t="s">
        <v>338</v>
      </c>
      <c r="Z30" s="234">
        <v>1</v>
      </c>
      <c r="AA30" s="234">
        <v>42</v>
      </c>
      <c r="AB30" s="234">
        <v>1485</v>
      </c>
      <c r="AC30" s="31"/>
      <c r="AD30" s="31"/>
    </row>
    <row r="31" spans="1:30" ht="16.5" customHeight="1">
      <c r="A31" s="251" t="s">
        <v>573</v>
      </c>
      <c r="B31" s="234">
        <f>SUM(C31:G31)</f>
        <v>33</v>
      </c>
      <c r="C31" s="234">
        <v>27</v>
      </c>
      <c r="D31" s="234" t="s">
        <v>338</v>
      </c>
      <c r="E31" s="234">
        <v>3</v>
      </c>
      <c r="F31" s="234">
        <v>1</v>
      </c>
      <c r="G31" s="234">
        <v>2</v>
      </c>
      <c r="H31" s="234">
        <v>29</v>
      </c>
      <c r="I31" s="234">
        <v>3</v>
      </c>
      <c r="J31" s="234">
        <v>6</v>
      </c>
      <c r="K31" s="234">
        <v>20</v>
      </c>
      <c r="L31" s="234">
        <v>1</v>
      </c>
      <c r="M31" s="234">
        <v>3</v>
      </c>
      <c r="N31" s="234">
        <v>95</v>
      </c>
      <c r="O31" s="234" t="s">
        <v>338</v>
      </c>
      <c r="P31" s="234" t="s">
        <v>338</v>
      </c>
      <c r="Q31" s="234">
        <v>1</v>
      </c>
      <c r="R31" s="235" t="s">
        <v>338</v>
      </c>
      <c r="S31" s="235">
        <v>1</v>
      </c>
      <c r="T31" s="262">
        <v>6</v>
      </c>
      <c r="U31" s="234">
        <f>SUM(V31:X31)</f>
        <v>92139</v>
      </c>
      <c r="V31" s="234">
        <v>38721</v>
      </c>
      <c r="W31" s="234">
        <v>52698</v>
      </c>
      <c r="X31" s="234">
        <v>720</v>
      </c>
      <c r="Y31" s="234">
        <v>1</v>
      </c>
      <c r="Z31" s="234">
        <v>3</v>
      </c>
      <c r="AA31" s="234" t="s">
        <v>338</v>
      </c>
      <c r="AB31" s="234">
        <v>1033</v>
      </c>
      <c r="AC31" s="31"/>
      <c r="AD31" s="31"/>
    </row>
    <row r="32" spans="1:30" ht="16.5" customHeight="1">
      <c r="A32" s="4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31"/>
      <c r="AD32" s="31"/>
    </row>
    <row r="33" spans="1:30" ht="18" customHeight="1">
      <c r="A33" s="248" t="s">
        <v>557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6.5" customHeight="1">
      <c r="A34" s="3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6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6.5" customHeight="1">
      <c r="A37" s="487" t="s">
        <v>543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31"/>
      <c r="P37" s="530" t="s">
        <v>550</v>
      </c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31"/>
      <c r="AD37" s="31"/>
    </row>
    <row r="38" spans="1:30" ht="16.5" customHeight="1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31"/>
      <c r="AD38" s="31"/>
    </row>
    <row r="39" spans="1:30" ht="16.5" customHeight="1">
      <c r="A39" s="514" t="s">
        <v>545</v>
      </c>
      <c r="B39" s="498" t="s">
        <v>27</v>
      </c>
      <c r="C39" s="488" t="s">
        <v>370</v>
      </c>
      <c r="D39" s="498" t="s">
        <v>371</v>
      </c>
      <c r="E39" s="498" t="s">
        <v>372</v>
      </c>
      <c r="F39" s="498" t="s">
        <v>373</v>
      </c>
      <c r="G39" s="498" t="s">
        <v>374</v>
      </c>
      <c r="H39" s="498" t="s">
        <v>375</v>
      </c>
      <c r="I39" s="498" t="s">
        <v>376</v>
      </c>
      <c r="J39" s="498" t="s">
        <v>377</v>
      </c>
      <c r="K39" s="488" t="s">
        <v>378</v>
      </c>
      <c r="L39" s="488" t="s">
        <v>547</v>
      </c>
      <c r="M39" s="488" t="s">
        <v>548</v>
      </c>
      <c r="N39" s="490" t="s">
        <v>549</v>
      </c>
      <c r="O39" s="31"/>
      <c r="P39" s="313" t="s">
        <v>551</v>
      </c>
      <c r="Q39" s="424"/>
      <c r="R39" s="424"/>
      <c r="S39" s="484" t="s">
        <v>552</v>
      </c>
      <c r="T39" s="485"/>
      <c r="U39" s="485"/>
      <c r="V39" s="484" t="s">
        <v>554</v>
      </c>
      <c r="W39" s="485"/>
      <c r="X39" s="486"/>
      <c r="Y39" s="313" t="s">
        <v>553</v>
      </c>
      <c r="Z39" s="424"/>
      <c r="AA39" s="424"/>
      <c r="AB39" s="424"/>
      <c r="AC39" s="31"/>
      <c r="AD39" s="31"/>
    </row>
    <row r="40" spans="1:30" ht="16.5" customHeight="1">
      <c r="A40" s="500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91"/>
      <c r="O40" s="31"/>
      <c r="P40" s="492"/>
      <c r="Q40" s="492"/>
      <c r="R40" s="492"/>
      <c r="S40" s="483" t="s">
        <v>198</v>
      </c>
      <c r="T40" s="477"/>
      <c r="U40" s="477"/>
      <c r="V40" s="477" t="s">
        <v>198</v>
      </c>
      <c r="W40" s="477"/>
      <c r="X40" s="477"/>
      <c r="Y40" s="477" t="s">
        <v>199</v>
      </c>
      <c r="Z40" s="477"/>
      <c r="AA40" s="477"/>
      <c r="AB40" s="477"/>
      <c r="AC40" s="31"/>
      <c r="AD40" s="31"/>
    </row>
    <row r="41" spans="1:30" ht="16.5" customHeight="1">
      <c r="A41" s="9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31"/>
      <c r="P41" s="497"/>
      <c r="Q41" s="497"/>
      <c r="R41" s="497"/>
      <c r="S41" s="433"/>
      <c r="T41" s="423"/>
      <c r="U41" s="423"/>
      <c r="V41" s="476"/>
      <c r="W41" s="476"/>
      <c r="X41" s="476"/>
      <c r="Y41" s="476"/>
      <c r="Z41" s="476"/>
      <c r="AA41" s="476"/>
      <c r="AB41" s="476"/>
      <c r="AC41" s="31"/>
      <c r="AD41" s="31"/>
    </row>
    <row r="42" spans="1:30" ht="16.5" customHeight="1">
      <c r="A42" s="13" t="s">
        <v>546</v>
      </c>
      <c r="B42" s="257">
        <f aca="true" t="shared" si="2" ref="B42:N42">SUM(B44:B60)</f>
        <v>491</v>
      </c>
      <c r="C42" s="258">
        <f t="shared" si="2"/>
        <v>47</v>
      </c>
      <c r="D42" s="258">
        <f t="shared" si="2"/>
        <v>35</v>
      </c>
      <c r="E42" s="258">
        <f t="shared" si="2"/>
        <v>84</v>
      </c>
      <c r="F42" s="258">
        <f t="shared" si="2"/>
        <v>64</v>
      </c>
      <c r="G42" s="258">
        <f t="shared" si="2"/>
        <v>44</v>
      </c>
      <c r="H42" s="258">
        <f t="shared" si="2"/>
        <v>34</v>
      </c>
      <c r="I42" s="258">
        <f t="shared" si="2"/>
        <v>33</v>
      </c>
      <c r="J42" s="258">
        <f t="shared" si="2"/>
        <v>34</v>
      </c>
      <c r="K42" s="258">
        <f t="shared" si="2"/>
        <v>28</v>
      </c>
      <c r="L42" s="258">
        <f t="shared" si="2"/>
        <v>23</v>
      </c>
      <c r="M42" s="258">
        <f t="shared" si="2"/>
        <v>32</v>
      </c>
      <c r="N42" s="258">
        <f t="shared" si="2"/>
        <v>33</v>
      </c>
      <c r="O42" s="31"/>
      <c r="P42" s="495" t="s">
        <v>77</v>
      </c>
      <c r="Q42" s="495"/>
      <c r="R42" s="495"/>
      <c r="S42" s="479">
        <v>61</v>
      </c>
      <c r="T42" s="480"/>
      <c r="U42" s="480"/>
      <c r="V42" s="476">
        <v>82</v>
      </c>
      <c r="W42" s="476"/>
      <c r="X42" s="476"/>
      <c r="Y42" s="478">
        <v>1089</v>
      </c>
      <c r="Z42" s="478"/>
      <c r="AA42" s="478"/>
      <c r="AB42" s="478"/>
      <c r="AC42" s="31"/>
      <c r="AD42" s="31"/>
    </row>
    <row r="43" spans="1:30" ht="16.5" customHeight="1">
      <c r="A43" s="114"/>
      <c r="B43" s="21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1"/>
      <c r="P43" s="495" t="s">
        <v>79</v>
      </c>
      <c r="Q43" s="495"/>
      <c r="R43" s="495"/>
      <c r="S43" s="479">
        <v>21</v>
      </c>
      <c r="T43" s="480"/>
      <c r="U43" s="480"/>
      <c r="V43" s="476">
        <v>26</v>
      </c>
      <c r="W43" s="476"/>
      <c r="X43" s="476"/>
      <c r="Y43" s="476">
        <v>411</v>
      </c>
      <c r="Z43" s="476"/>
      <c r="AA43" s="476"/>
      <c r="AB43" s="476"/>
      <c r="AC43" s="31"/>
      <c r="AD43" s="31"/>
    </row>
    <row r="44" spans="1:30" ht="16.5" customHeight="1">
      <c r="A44" s="156" t="s">
        <v>379</v>
      </c>
      <c r="B44" s="259">
        <f aca="true" t="shared" si="3" ref="B44:B60">SUM(C44:N44)</f>
        <v>56</v>
      </c>
      <c r="C44" s="208">
        <v>2</v>
      </c>
      <c r="D44" s="208" t="s">
        <v>380</v>
      </c>
      <c r="E44" s="208">
        <v>8</v>
      </c>
      <c r="F44" s="208">
        <v>6</v>
      </c>
      <c r="G44" s="208">
        <v>13</v>
      </c>
      <c r="H44" s="208">
        <v>6</v>
      </c>
      <c r="I44" s="208">
        <v>5</v>
      </c>
      <c r="J44" s="208">
        <v>4</v>
      </c>
      <c r="K44" s="208">
        <v>2</v>
      </c>
      <c r="L44" s="208">
        <v>2</v>
      </c>
      <c r="M44" s="208">
        <v>5</v>
      </c>
      <c r="N44" s="208">
        <v>3</v>
      </c>
      <c r="O44" s="31"/>
      <c r="P44" s="495" t="s">
        <v>80</v>
      </c>
      <c r="Q44" s="495"/>
      <c r="R44" s="495"/>
      <c r="S44" s="479">
        <v>7</v>
      </c>
      <c r="T44" s="480"/>
      <c r="U44" s="480"/>
      <c r="V44" s="476">
        <v>46</v>
      </c>
      <c r="W44" s="476"/>
      <c r="X44" s="476"/>
      <c r="Y44" s="476">
        <v>255</v>
      </c>
      <c r="Z44" s="476"/>
      <c r="AA44" s="476"/>
      <c r="AB44" s="476"/>
      <c r="AC44" s="31"/>
      <c r="AD44" s="31"/>
    </row>
    <row r="45" spans="1:30" ht="16.5" customHeight="1">
      <c r="A45" s="156" t="s">
        <v>381</v>
      </c>
      <c r="B45" s="260">
        <f t="shared" si="3"/>
        <v>80</v>
      </c>
      <c r="C45" s="201">
        <v>3</v>
      </c>
      <c r="D45" s="201">
        <v>4</v>
      </c>
      <c r="E45" s="201">
        <v>23</v>
      </c>
      <c r="F45" s="201">
        <v>10</v>
      </c>
      <c r="G45" s="201">
        <v>9</v>
      </c>
      <c r="H45" s="201">
        <v>11</v>
      </c>
      <c r="I45" s="201">
        <v>7</v>
      </c>
      <c r="J45" s="201">
        <v>6</v>
      </c>
      <c r="K45" s="201">
        <v>2</v>
      </c>
      <c r="L45" s="201">
        <v>2</v>
      </c>
      <c r="M45" s="201">
        <v>3</v>
      </c>
      <c r="N45" s="201" t="s">
        <v>380</v>
      </c>
      <c r="O45" s="31"/>
      <c r="P45" s="495" t="s">
        <v>81</v>
      </c>
      <c r="Q45" s="495"/>
      <c r="R45" s="495"/>
      <c r="S45" s="479">
        <v>9</v>
      </c>
      <c r="T45" s="480"/>
      <c r="U45" s="480"/>
      <c r="V45" s="476">
        <v>12</v>
      </c>
      <c r="W45" s="476"/>
      <c r="X45" s="476"/>
      <c r="Y45" s="476">
        <v>254</v>
      </c>
      <c r="Z45" s="476"/>
      <c r="AA45" s="476"/>
      <c r="AB45" s="476"/>
      <c r="AC45" s="31"/>
      <c r="AD45" s="31"/>
    </row>
    <row r="46" spans="1:30" ht="16.5" customHeight="1">
      <c r="A46" s="156" t="s">
        <v>382</v>
      </c>
      <c r="B46" s="259">
        <f t="shared" si="3"/>
        <v>40</v>
      </c>
      <c r="C46" s="208">
        <v>8</v>
      </c>
      <c r="D46" s="208">
        <v>2</v>
      </c>
      <c r="E46" s="208">
        <v>1</v>
      </c>
      <c r="F46" s="208">
        <v>3</v>
      </c>
      <c r="G46" s="208">
        <v>1</v>
      </c>
      <c r="H46" s="208">
        <v>2</v>
      </c>
      <c r="I46" s="208">
        <v>4</v>
      </c>
      <c r="J46" s="208">
        <v>3</v>
      </c>
      <c r="K46" s="208">
        <v>5</v>
      </c>
      <c r="L46" s="208">
        <v>1</v>
      </c>
      <c r="M46" s="208">
        <v>6</v>
      </c>
      <c r="N46" s="208">
        <v>4</v>
      </c>
      <c r="O46" s="31"/>
      <c r="P46" s="495" t="s">
        <v>82</v>
      </c>
      <c r="Q46" s="495"/>
      <c r="R46" s="495"/>
      <c r="S46" s="479">
        <v>25</v>
      </c>
      <c r="T46" s="480"/>
      <c r="U46" s="480"/>
      <c r="V46" s="476">
        <v>41</v>
      </c>
      <c r="W46" s="476"/>
      <c r="X46" s="476"/>
      <c r="Y46" s="476">
        <v>376</v>
      </c>
      <c r="Z46" s="476"/>
      <c r="AA46" s="476"/>
      <c r="AB46" s="476"/>
      <c r="AC46" s="31"/>
      <c r="AD46" s="31"/>
    </row>
    <row r="47" spans="1:30" ht="16.5" customHeight="1">
      <c r="A47" s="156" t="s">
        <v>383</v>
      </c>
      <c r="B47" s="260">
        <f t="shared" si="3"/>
        <v>10</v>
      </c>
      <c r="C47" s="208">
        <v>1</v>
      </c>
      <c r="D47" s="208">
        <v>1</v>
      </c>
      <c r="E47" s="208">
        <v>3</v>
      </c>
      <c r="F47" s="208" t="s">
        <v>380</v>
      </c>
      <c r="G47" s="208">
        <v>3</v>
      </c>
      <c r="H47" s="208" t="s">
        <v>380</v>
      </c>
      <c r="I47" s="208" t="s">
        <v>380</v>
      </c>
      <c r="J47" s="208" t="s">
        <v>380</v>
      </c>
      <c r="K47" s="208" t="s">
        <v>380</v>
      </c>
      <c r="L47" s="208">
        <v>1</v>
      </c>
      <c r="M47" s="208">
        <v>1</v>
      </c>
      <c r="N47" s="208" t="s">
        <v>380</v>
      </c>
      <c r="O47" s="31"/>
      <c r="P47" s="495" t="s">
        <v>83</v>
      </c>
      <c r="Q47" s="495"/>
      <c r="R47" s="495"/>
      <c r="S47" s="479">
        <v>5</v>
      </c>
      <c r="T47" s="480"/>
      <c r="U47" s="480"/>
      <c r="V47" s="476">
        <v>9</v>
      </c>
      <c r="W47" s="476"/>
      <c r="X47" s="476"/>
      <c r="Y47" s="476">
        <v>169</v>
      </c>
      <c r="Z47" s="476"/>
      <c r="AA47" s="476"/>
      <c r="AB47" s="476"/>
      <c r="AC47" s="31"/>
      <c r="AD47" s="31"/>
    </row>
    <row r="48" spans="1:30" ht="16.5" customHeight="1">
      <c r="A48" s="114" t="s">
        <v>384</v>
      </c>
      <c r="B48" s="259">
        <f t="shared" si="3"/>
        <v>25</v>
      </c>
      <c r="C48" s="208">
        <v>4</v>
      </c>
      <c r="D48" s="208">
        <v>7</v>
      </c>
      <c r="E48" s="208">
        <v>7</v>
      </c>
      <c r="F48" s="208">
        <v>1</v>
      </c>
      <c r="G48" s="208">
        <v>1</v>
      </c>
      <c r="H48" s="208" t="s">
        <v>380</v>
      </c>
      <c r="I48" s="208" t="s">
        <v>380</v>
      </c>
      <c r="J48" s="208" t="s">
        <v>380</v>
      </c>
      <c r="K48" s="208" t="s">
        <v>380</v>
      </c>
      <c r="L48" s="208" t="s">
        <v>380</v>
      </c>
      <c r="M48" s="208">
        <v>3</v>
      </c>
      <c r="N48" s="208">
        <v>2</v>
      </c>
      <c r="O48" s="31"/>
      <c r="P48" s="495" t="s">
        <v>84</v>
      </c>
      <c r="Q48" s="495"/>
      <c r="R48" s="495"/>
      <c r="S48" s="479">
        <v>4</v>
      </c>
      <c r="T48" s="480"/>
      <c r="U48" s="480"/>
      <c r="V48" s="476">
        <v>21</v>
      </c>
      <c r="W48" s="476"/>
      <c r="X48" s="476"/>
      <c r="Y48" s="476">
        <v>133</v>
      </c>
      <c r="Z48" s="476"/>
      <c r="AA48" s="476"/>
      <c r="AB48" s="476"/>
      <c r="AC48" s="31"/>
      <c r="AD48" s="31"/>
    </row>
    <row r="49" spans="1:30" ht="16.5" customHeight="1">
      <c r="A49" s="254" t="s">
        <v>385</v>
      </c>
      <c r="B49" s="260">
        <f t="shared" si="3"/>
        <v>11</v>
      </c>
      <c r="C49" s="208">
        <v>1</v>
      </c>
      <c r="D49" s="208" t="s">
        <v>380</v>
      </c>
      <c r="E49" s="208">
        <v>1</v>
      </c>
      <c r="F49" s="208">
        <v>3</v>
      </c>
      <c r="G49" s="208">
        <v>1</v>
      </c>
      <c r="H49" s="208" t="s">
        <v>380</v>
      </c>
      <c r="I49" s="208" t="s">
        <v>380</v>
      </c>
      <c r="J49" s="208" t="s">
        <v>380</v>
      </c>
      <c r="K49" s="208">
        <v>1</v>
      </c>
      <c r="L49" s="208">
        <v>1</v>
      </c>
      <c r="M49" s="208">
        <v>1</v>
      </c>
      <c r="N49" s="208">
        <v>2</v>
      </c>
      <c r="O49" s="31"/>
      <c r="P49" s="495"/>
      <c r="Q49" s="495"/>
      <c r="R49" s="495"/>
      <c r="S49" s="444"/>
      <c r="T49" s="482"/>
      <c r="U49" s="482"/>
      <c r="V49" s="476"/>
      <c r="W49" s="476"/>
      <c r="X49" s="476"/>
      <c r="Y49" s="476"/>
      <c r="Z49" s="476"/>
      <c r="AA49" s="476"/>
      <c r="AB49" s="476"/>
      <c r="AC49" s="31"/>
      <c r="AD49" s="31"/>
    </row>
    <row r="50" spans="1:30" ht="16.5" customHeight="1">
      <c r="A50" s="156" t="s">
        <v>386</v>
      </c>
      <c r="B50" s="259">
        <f t="shared" si="3"/>
        <v>9</v>
      </c>
      <c r="C50" s="208">
        <v>3</v>
      </c>
      <c r="D50" s="208" t="s">
        <v>380</v>
      </c>
      <c r="E50" s="208">
        <v>2</v>
      </c>
      <c r="F50" s="208">
        <v>1</v>
      </c>
      <c r="G50" s="208" t="s">
        <v>380</v>
      </c>
      <c r="H50" s="208" t="s">
        <v>380</v>
      </c>
      <c r="I50" s="208" t="s">
        <v>380</v>
      </c>
      <c r="J50" s="208" t="s">
        <v>380</v>
      </c>
      <c r="K50" s="208" t="s">
        <v>380</v>
      </c>
      <c r="L50" s="208">
        <v>1</v>
      </c>
      <c r="M50" s="208">
        <v>2</v>
      </c>
      <c r="N50" s="208" t="s">
        <v>380</v>
      </c>
      <c r="O50" s="31"/>
      <c r="P50" s="495" t="s">
        <v>85</v>
      </c>
      <c r="Q50" s="495"/>
      <c r="R50" s="495"/>
      <c r="S50" s="479">
        <v>7</v>
      </c>
      <c r="T50" s="480"/>
      <c r="U50" s="480"/>
      <c r="V50" s="476">
        <v>6</v>
      </c>
      <c r="W50" s="476"/>
      <c r="X50" s="476"/>
      <c r="Y50" s="476">
        <v>105</v>
      </c>
      <c r="Z50" s="476"/>
      <c r="AA50" s="476"/>
      <c r="AB50" s="476"/>
      <c r="AC50" s="31"/>
      <c r="AD50" s="31"/>
    </row>
    <row r="51" spans="1:30" ht="16.5" customHeight="1">
      <c r="A51" s="254" t="s">
        <v>387</v>
      </c>
      <c r="B51" s="260">
        <f t="shared" si="3"/>
        <v>10</v>
      </c>
      <c r="C51" s="208">
        <v>2</v>
      </c>
      <c r="D51" s="208" t="s">
        <v>380</v>
      </c>
      <c r="E51" s="208">
        <v>3</v>
      </c>
      <c r="F51" s="208">
        <v>1</v>
      </c>
      <c r="G51" s="208">
        <v>1</v>
      </c>
      <c r="H51" s="208" t="s">
        <v>380</v>
      </c>
      <c r="I51" s="208" t="s">
        <v>380</v>
      </c>
      <c r="J51" s="208" t="s">
        <v>380</v>
      </c>
      <c r="K51" s="208">
        <v>1</v>
      </c>
      <c r="L51" s="208">
        <v>1</v>
      </c>
      <c r="M51" s="208" t="s">
        <v>380</v>
      </c>
      <c r="N51" s="208">
        <v>1</v>
      </c>
      <c r="O51" s="31"/>
      <c r="P51" s="398" t="s">
        <v>86</v>
      </c>
      <c r="Q51" s="398"/>
      <c r="R51" s="398"/>
      <c r="S51" s="479">
        <v>5</v>
      </c>
      <c r="T51" s="480"/>
      <c r="U51" s="480"/>
      <c r="V51" s="476">
        <v>34</v>
      </c>
      <c r="W51" s="476"/>
      <c r="X51" s="476"/>
      <c r="Y51" s="476">
        <v>155</v>
      </c>
      <c r="Z51" s="476"/>
      <c r="AA51" s="476"/>
      <c r="AB51" s="476"/>
      <c r="AC51" s="31"/>
      <c r="AD51" s="31"/>
    </row>
    <row r="52" spans="1:30" ht="16.5" customHeight="1">
      <c r="A52" s="156" t="s">
        <v>388</v>
      </c>
      <c r="B52" s="259">
        <f t="shared" si="3"/>
        <v>31</v>
      </c>
      <c r="C52" s="208">
        <v>4</v>
      </c>
      <c r="D52" s="208">
        <v>3</v>
      </c>
      <c r="E52" s="208">
        <v>4</v>
      </c>
      <c r="F52" s="208">
        <v>5</v>
      </c>
      <c r="G52" s="208">
        <v>2</v>
      </c>
      <c r="H52" s="208" t="s">
        <v>380</v>
      </c>
      <c r="I52" s="208">
        <v>1</v>
      </c>
      <c r="J52" s="208">
        <v>4</v>
      </c>
      <c r="K52" s="208">
        <v>2</v>
      </c>
      <c r="L52" s="208">
        <v>2</v>
      </c>
      <c r="M52" s="208">
        <v>1</v>
      </c>
      <c r="N52" s="208">
        <v>3</v>
      </c>
      <c r="O52" s="31"/>
      <c r="P52" s="398" t="s">
        <v>87</v>
      </c>
      <c r="Q52" s="398"/>
      <c r="R52" s="398"/>
      <c r="S52" s="479">
        <v>22</v>
      </c>
      <c r="T52" s="480"/>
      <c r="U52" s="480"/>
      <c r="V52" s="476">
        <v>63</v>
      </c>
      <c r="W52" s="476"/>
      <c r="X52" s="476"/>
      <c r="Y52" s="476">
        <v>469</v>
      </c>
      <c r="Z52" s="476"/>
      <c r="AA52" s="476"/>
      <c r="AB52" s="476"/>
      <c r="AC52" s="31"/>
      <c r="AD52" s="31"/>
    </row>
    <row r="53" spans="1:30" ht="16.5" customHeight="1">
      <c r="A53" s="156" t="s">
        <v>292</v>
      </c>
      <c r="B53" s="260">
        <f t="shared" si="3"/>
        <v>14</v>
      </c>
      <c r="C53" s="208">
        <v>3</v>
      </c>
      <c r="D53" s="208">
        <v>1</v>
      </c>
      <c r="E53" s="208">
        <v>2</v>
      </c>
      <c r="F53" s="208" t="s">
        <v>380</v>
      </c>
      <c r="G53" s="208" t="s">
        <v>380</v>
      </c>
      <c r="H53" s="208" t="s">
        <v>380</v>
      </c>
      <c r="I53" s="208">
        <v>2</v>
      </c>
      <c r="J53" s="208" t="s">
        <v>380</v>
      </c>
      <c r="K53" s="208">
        <v>1</v>
      </c>
      <c r="L53" s="208">
        <v>1</v>
      </c>
      <c r="M53" s="208">
        <v>2</v>
      </c>
      <c r="N53" s="208">
        <v>2</v>
      </c>
      <c r="O53" s="31"/>
      <c r="P53" s="398" t="s">
        <v>88</v>
      </c>
      <c r="Q53" s="398"/>
      <c r="R53" s="398"/>
      <c r="S53" s="479">
        <v>23</v>
      </c>
      <c r="T53" s="480"/>
      <c r="U53" s="480"/>
      <c r="V53" s="476">
        <v>21</v>
      </c>
      <c r="W53" s="476"/>
      <c r="X53" s="476"/>
      <c r="Y53" s="476">
        <v>434</v>
      </c>
      <c r="Z53" s="476"/>
      <c r="AA53" s="476"/>
      <c r="AB53" s="476"/>
      <c r="AC53" s="31"/>
      <c r="AD53" s="31"/>
    </row>
    <row r="54" spans="1:30" ht="16.5" customHeight="1">
      <c r="A54" s="156" t="s">
        <v>242</v>
      </c>
      <c r="B54" s="259">
        <f t="shared" si="3"/>
        <v>17</v>
      </c>
      <c r="C54" s="208" t="s">
        <v>380</v>
      </c>
      <c r="D54" s="208">
        <v>1</v>
      </c>
      <c r="E54" s="208">
        <v>7</v>
      </c>
      <c r="F54" s="208">
        <v>4</v>
      </c>
      <c r="G54" s="208">
        <v>2</v>
      </c>
      <c r="H54" s="208">
        <v>1</v>
      </c>
      <c r="I54" s="208" t="s">
        <v>380</v>
      </c>
      <c r="J54" s="208">
        <v>1</v>
      </c>
      <c r="K54" s="208" t="s">
        <v>380</v>
      </c>
      <c r="L54" s="208">
        <v>1</v>
      </c>
      <c r="M54" s="208" t="s">
        <v>380</v>
      </c>
      <c r="N54" s="208" t="s">
        <v>380</v>
      </c>
      <c r="O54" s="31"/>
      <c r="P54" s="398" t="s">
        <v>89</v>
      </c>
      <c r="Q54" s="398"/>
      <c r="R54" s="398"/>
      <c r="S54" s="479">
        <v>23</v>
      </c>
      <c r="T54" s="480"/>
      <c r="U54" s="480"/>
      <c r="V54" s="476">
        <v>56</v>
      </c>
      <c r="W54" s="476"/>
      <c r="X54" s="476"/>
      <c r="Y54" s="476">
        <v>459</v>
      </c>
      <c r="Z54" s="476"/>
      <c r="AA54" s="476"/>
      <c r="AB54" s="476"/>
      <c r="AC54" s="31"/>
      <c r="AD54" s="31"/>
    </row>
    <row r="55" spans="1:30" ht="16.5" customHeight="1">
      <c r="A55" s="156" t="s">
        <v>389</v>
      </c>
      <c r="B55" s="260">
        <f t="shared" si="3"/>
        <v>26</v>
      </c>
      <c r="C55" s="208">
        <v>3</v>
      </c>
      <c r="D55" s="208">
        <v>2</v>
      </c>
      <c r="E55" s="208">
        <v>2</v>
      </c>
      <c r="F55" s="208">
        <v>3</v>
      </c>
      <c r="G55" s="208">
        <v>5</v>
      </c>
      <c r="H55" s="208">
        <v>5</v>
      </c>
      <c r="I55" s="208">
        <v>1</v>
      </c>
      <c r="J55" s="208" t="s">
        <v>380</v>
      </c>
      <c r="K55" s="208">
        <v>4</v>
      </c>
      <c r="L55" s="208" t="s">
        <v>380</v>
      </c>
      <c r="M55" s="208" t="s">
        <v>380</v>
      </c>
      <c r="N55" s="208">
        <v>1</v>
      </c>
      <c r="O55" s="31"/>
      <c r="P55" s="495" t="s">
        <v>91</v>
      </c>
      <c r="Q55" s="495"/>
      <c r="R55" s="495"/>
      <c r="S55" s="479">
        <v>21</v>
      </c>
      <c r="T55" s="480"/>
      <c r="U55" s="480"/>
      <c r="V55" s="476">
        <v>45</v>
      </c>
      <c r="W55" s="476"/>
      <c r="X55" s="476"/>
      <c r="Y55" s="476">
        <v>503</v>
      </c>
      <c r="Z55" s="476"/>
      <c r="AA55" s="476"/>
      <c r="AB55" s="476"/>
      <c r="AC55" s="31"/>
      <c r="AD55" s="31"/>
    </row>
    <row r="56" spans="1:30" ht="16.5" customHeight="1">
      <c r="A56" s="156" t="s">
        <v>293</v>
      </c>
      <c r="B56" s="259">
        <f t="shared" si="3"/>
        <v>11</v>
      </c>
      <c r="C56" s="208">
        <v>1</v>
      </c>
      <c r="D56" s="208">
        <v>4</v>
      </c>
      <c r="E56" s="208">
        <v>1</v>
      </c>
      <c r="F56" s="208">
        <v>1</v>
      </c>
      <c r="G56" s="208" t="s">
        <v>380</v>
      </c>
      <c r="H56" s="208" t="s">
        <v>380</v>
      </c>
      <c r="I56" s="208" t="s">
        <v>380</v>
      </c>
      <c r="J56" s="208" t="s">
        <v>380</v>
      </c>
      <c r="K56" s="208" t="s">
        <v>380</v>
      </c>
      <c r="L56" s="208">
        <v>1</v>
      </c>
      <c r="M56" s="208">
        <v>2</v>
      </c>
      <c r="N56" s="208">
        <v>1</v>
      </c>
      <c r="O56" s="31"/>
      <c r="P56" s="496" t="s">
        <v>92</v>
      </c>
      <c r="Q56" s="496"/>
      <c r="R56" s="495"/>
      <c r="S56" s="479">
        <v>3</v>
      </c>
      <c r="T56" s="480"/>
      <c r="U56" s="480"/>
      <c r="V56" s="476">
        <v>3</v>
      </c>
      <c r="W56" s="476"/>
      <c r="X56" s="476"/>
      <c r="Y56" s="476">
        <v>99</v>
      </c>
      <c r="Z56" s="476"/>
      <c r="AA56" s="476"/>
      <c r="AB56" s="476"/>
      <c r="AC56" s="31"/>
      <c r="AD56" s="31"/>
    </row>
    <row r="57" spans="1:30" ht="16.5" customHeight="1">
      <c r="A57" s="255" t="s">
        <v>544</v>
      </c>
      <c r="B57" s="260">
        <f t="shared" si="3"/>
        <v>2</v>
      </c>
      <c r="C57" s="208" t="s">
        <v>380</v>
      </c>
      <c r="D57" s="208" t="s">
        <v>380</v>
      </c>
      <c r="E57" s="208" t="s">
        <v>380</v>
      </c>
      <c r="F57" s="208">
        <v>1</v>
      </c>
      <c r="G57" s="208" t="s">
        <v>380</v>
      </c>
      <c r="H57" s="208" t="s">
        <v>380</v>
      </c>
      <c r="I57" s="208" t="s">
        <v>380</v>
      </c>
      <c r="J57" s="208" t="s">
        <v>380</v>
      </c>
      <c r="K57" s="208">
        <v>1</v>
      </c>
      <c r="L57" s="208" t="s">
        <v>380</v>
      </c>
      <c r="M57" s="208" t="s">
        <v>380</v>
      </c>
      <c r="N57" s="208" t="s">
        <v>380</v>
      </c>
      <c r="O57" s="31"/>
      <c r="P57" s="497" t="s">
        <v>196</v>
      </c>
      <c r="Q57" s="497"/>
      <c r="R57" s="497"/>
      <c r="S57" s="479">
        <v>11</v>
      </c>
      <c r="T57" s="480"/>
      <c r="U57" s="480"/>
      <c r="V57" s="476">
        <v>11</v>
      </c>
      <c r="W57" s="476"/>
      <c r="X57" s="476"/>
      <c r="Y57" s="474" t="s">
        <v>380</v>
      </c>
      <c r="Z57" s="474"/>
      <c r="AA57" s="474"/>
      <c r="AB57" s="474"/>
      <c r="AC57" s="31"/>
      <c r="AD57" s="31"/>
    </row>
    <row r="58" spans="1:30" ht="16.5" customHeight="1">
      <c r="A58" s="156" t="s">
        <v>294</v>
      </c>
      <c r="B58" s="259">
        <f t="shared" si="3"/>
        <v>7</v>
      </c>
      <c r="C58" s="208" t="s">
        <v>380</v>
      </c>
      <c r="D58" s="208">
        <v>1</v>
      </c>
      <c r="E58" s="208">
        <v>2</v>
      </c>
      <c r="F58" s="208" t="s">
        <v>380</v>
      </c>
      <c r="G58" s="208">
        <v>1</v>
      </c>
      <c r="H58" s="208">
        <v>1</v>
      </c>
      <c r="I58" s="208" t="s">
        <v>380</v>
      </c>
      <c r="J58" s="208" t="s">
        <v>380</v>
      </c>
      <c r="K58" s="208" t="s">
        <v>380</v>
      </c>
      <c r="L58" s="208">
        <v>1</v>
      </c>
      <c r="M58" s="208" t="s">
        <v>380</v>
      </c>
      <c r="N58" s="208">
        <v>1</v>
      </c>
      <c r="O58" s="31"/>
      <c r="P58" s="493" t="s">
        <v>574</v>
      </c>
      <c r="Q58" s="494"/>
      <c r="R58" s="494"/>
      <c r="S58" s="479">
        <v>32</v>
      </c>
      <c r="T58" s="480"/>
      <c r="U58" s="480"/>
      <c r="V58" s="476">
        <v>74</v>
      </c>
      <c r="W58" s="476"/>
      <c r="X58" s="476"/>
      <c r="Y58" s="474">
        <v>449</v>
      </c>
      <c r="Z58" s="474"/>
      <c r="AA58" s="474"/>
      <c r="AB58" s="474"/>
      <c r="AC58" s="31"/>
      <c r="AD58" s="31"/>
    </row>
    <row r="59" spans="1:30" ht="16.5" customHeight="1">
      <c r="A59" s="156" t="s">
        <v>390</v>
      </c>
      <c r="B59" s="260">
        <f t="shared" si="3"/>
        <v>3</v>
      </c>
      <c r="C59" s="208" t="s">
        <v>380</v>
      </c>
      <c r="D59" s="208" t="s">
        <v>380</v>
      </c>
      <c r="E59" s="208">
        <v>1</v>
      </c>
      <c r="F59" s="208" t="s">
        <v>380</v>
      </c>
      <c r="G59" s="208" t="s">
        <v>380</v>
      </c>
      <c r="H59" s="208" t="s">
        <v>380</v>
      </c>
      <c r="I59" s="208" t="s">
        <v>380</v>
      </c>
      <c r="J59" s="208" t="s">
        <v>380</v>
      </c>
      <c r="K59" s="208" t="s">
        <v>380</v>
      </c>
      <c r="L59" s="208">
        <v>1</v>
      </c>
      <c r="M59" s="208" t="s">
        <v>380</v>
      </c>
      <c r="N59" s="208">
        <v>1</v>
      </c>
      <c r="O59" s="31"/>
      <c r="P59" s="493" t="s">
        <v>575</v>
      </c>
      <c r="Q59" s="494"/>
      <c r="R59" s="494"/>
      <c r="S59" s="479">
        <v>5</v>
      </c>
      <c r="T59" s="480"/>
      <c r="U59" s="480"/>
      <c r="V59" s="476">
        <v>6</v>
      </c>
      <c r="W59" s="476"/>
      <c r="X59" s="476"/>
      <c r="Y59" s="474" t="s">
        <v>380</v>
      </c>
      <c r="Z59" s="474"/>
      <c r="AA59" s="474"/>
      <c r="AB59" s="474"/>
      <c r="AC59" s="31"/>
      <c r="AD59" s="31"/>
    </row>
    <row r="60" spans="1:30" ht="16.5" customHeight="1">
      <c r="A60" s="114" t="s">
        <v>14</v>
      </c>
      <c r="B60" s="259">
        <f t="shared" si="3"/>
        <v>139</v>
      </c>
      <c r="C60" s="208">
        <v>12</v>
      </c>
      <c r="D60" s="208">
        <v>9</v>
      </c>
      <c r="E60" s="208">
        <v>17</v>
      </c>
      <c r="F60" s="208">
        <v>25</v>
      </c>
      <c r="G60" s="208">
        <v>5</v>
      </c>
      <c r="H60" s="208">
        <v>8</v>
      </c>
      <c r="I60" s="208">
        <v>13</v>
      </c>
      <c r="J60" s="208">
        <v>16</v>
      </c>
      <c r="K60" s="208">
        <v>9</v>
      </c>
      <c r="L60" s="208">
        <v>7</v>
      </c>
      <c r="M60" s="208">
        <v>6</v>
      </c>
      <c r="N60" s="208">
        <v>12</v>
      </c>
      <c r="O60" s="31"/>
      <c r="P60" s="398" t="s">
        <v>336</v>
      </c>
      <c r="Q60" s="398"/>
      <c r="R60" s="399"/>
      <c r="S60" s="479">
        <v>7</v>
      </c>
      <c r="T60" s="480"/>
      <c r="U60" s="480"/>
      <c r="V60" s="476">
        <v>7</v>
      </c>
      <c r="W60" s="476"/>
      <c r="X60" s="476"/>
      <c r="Y60" s="474" t="s">
        <v>368</v>
      </c>
      <c r="Z60" s="474"/>
      <c r="AA60" s="474"/>
      <c r="AB60" s="474"/>
      <c r="AC60" s="31"/>
      <c r="AD60" s="31"/>
    </row>
    <row r="61" spans="1:30" ht="16.5" customHeight="1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31"/>
      <c r="P61" s="398" t="s">
        <v>197</v>
      </c>
      <c r="Q61" s="398"/>
      <c r="R61" s="398"/>
      <c r="S61" s="481">
        <v>2</v>
      </c>
      <c r="T61" s="386"/>
      <c r="U61" s="386"/>
      <c r="V61" s="386">
        <v>1</v>
      </c>
      <c r="W61" s="386"/>
      <c r="X61" s="386"/>
      <c r="Y61" s="475" t="s">
        <v>368</v>
      </c>
      <c r="Z61" s="475"/>
      <c r="AA61" s="475"/>
      <c r="AB61" s="475"/>
      <c r="AC61" s="31"/>
      <c r="AD61" s="31"/>
    </row>
    <row r="62" spans="1:30" ht="16.5" customHeight="1">
      <c r="A62" s="248" t="s">
        <v>556</v>
      </c>
      <c r="B62" s="73"/>
      <c r="C62" s="73"/>
      <c r="D62" s="73"/>
      <c r="E62" s="73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56" t="s">
        <v>555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31"/>
      <c r="AD62" s="31"/>
    </row>
    <row r="63" spans="1:30" ht="16.5" customHeight="1">
      <c r="A63" s="7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31"/>
      <c r="AD63" s="31"/>
    </row>
    <row r="64" spans="1:30" ht="16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16.5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1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16.5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6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16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6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6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16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6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6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16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6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6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6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4.25">
      <c r="A107" s="6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</sheetData>
  <sheetProtection/>
  <mergeCells count="143">
    <mergeCell ref="I9:I10"/>
    <mergeCell ref="J9:J10"/>
    <mergeCell ref="K9:K10"/>
    <mergeCell ref="AA7:AA9"/>
    <mergeCell ref="X9:X10"/>
    <mergeCell ref="Y7:Y9"/>
    <mergeCell ref="U7:X8"/>
    <mergeCell ref="R7:T8"/>
    <mergeCell ref="L9:L10"/>
    <mergeCell ref="AB7:AB9"/>
    <mergeCell ref="P9:P10"/>
    <mergeCell ref="Q9:Q10"/>
    <mergeCell ref="R9:R10"/>
    <mergeCell ref="S9:S10"/>
    <mergeCell ref="T9:T10"/>
    <mergeCell ref="O7:Q8"/>
    <mergeCell ref="U9:U10"/>
    <mergeCell ref="V9:V10"/>
    <mergeCell ref="W9:W10"/>
    <mergeCell ref="Z7:Z9"/>
    <mergeCell ref="B7:G8"/>
    <mergeCell ref="A39:A40"/>
    <mergeCell ref="B39:B40"/>
    <mergeCell ref="C39:C40"/>
    <mergeCell ref="H7:J8"/>
    <mergeCell ref="B9:B10"/>
    <mergeCell ref="C9:C10"/>
    <mergeCell ref="D9:D10"/>
    <mergeCell ref="E9:E10"/>
    <mergeCell ref="F9:F10"/>
    <mergeCell ref="G9:G10"/>
    <mergeCell ref="D39:D40"/>
    <mergeCell ref="E39:E40"/>
    <mergeCell ref="F39:F40"/>
    <mergeCell ref="G39:G40"/>
    <mergeCell ref="A37:N37"/>
    <mergeCell ref="H39:H40"/>
    <mergeCell ref="H9:H10"/>
    <mergeCell ref="I39:I40"/>
    <mergeCell ref="J39:J40"/>
    <mergeCell ref="K39:K40"/>
    <mergeCell ref="P41:R41"/>
    <mergeCell ref="O9:O10"/>
    <mergeCell ref="M9:M10"/>
    <mergeCell ref="N7:N10"/>
    <mergeCell ref="K7:M8"/>
    <mergeCell ref="P37:AB37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P54:R54"/>
    <mergeCell ref="P59:R59"/>
    <mergeCell ref="P60:R60"/>
    <mergeCell ref="P61:R61"/>
    <mergeCell ref="P55:R55"/>
    <mergeCell ref="P56:R56"/>
    <mergeCell ref="P57:R57"/>
    <mergeCell ref="P58:R58"/>
    <mergeCell ref="S39:U39"/>
    <mergeCell ref="V39:X39"/>
    <mergeCell ref="Y39:AB39"/>
    <mergeCell ref="A3:AB3"/>
    <mergeCell ref="A5:AB5"/>
    <mergeCell ref="L39:L40"/>
    <mergeCell ref="M39:M40"/>
    <mergeCell ref="N39:N40"/>
    <mergeCell ref="P39:R39"/>
    <mergeCell ref="P40:R40"/>
    <mergeCell ref="S40:U40"/>
    <mergeCell ref="S41:U41"/>
    <mergeCell ref="S42:U42"/>
    <mergeCell ref="S43:U43"/>
    <mergeCell ref="S44:U44"/>
    <mergeCell ref="S45:U45"/>
    <mergeCell ref="S46:U46"/>
    <mergeCell ref="S47:U47"/>
    <mergeCell ref="S48:U48"/>
    <mergeCell ref="S49:U49"/>
    <mergeCell ref="S50:U50"/>
    <mergeCell ref="S51:U51"/>
    <mergeCell ref="S52:U52"/>
    <mergeCell ref="S53:U53"/>
    <mergeCell ref="S54:U54"/>
    <mergeCell ref="S55:U55"/>
    <mergeCell ref="S56:U56"/>
    <mergeCell ref="S57:U57"/>
    <mergeCell ref="S58:U58"/>
    <mergeCell ref="S59:U59"/>
    <mergeCell ref="S60:U60"/>
    <mergeCell ref="S61:U61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V61:X61"/>
    <mergeCell ref="Y40:AB40"/>
    <mergeCell ref="Y41:AB41"/>
    <mergeCell ref="Y42:AB42"/>
    <mergeCell ref="Y43:AB43"/>
    <mergeCell ref="Y44:AB44"/>
    <mergeCell ref="Y45:AB45"/>
    <mergeCell ref="Y46:AB46"/>
    <mergeCell ref="Y47:AB47"/>
    <mergeCell ref="Y48:AB48"/>
    <mergeCell ref="Y49:AB49"/>
    <mergeCell ref="Y50:AB50"/>
    <mergeCell ref="Y51:AB51"/>
    <mergeCell ref="Y58:AB58"/>
    <mergeCell ref="Y59:AB59"/>
    <mergeCell ref="Y60:AB60"/>
    <mergeCell ref="Y61:AB61"/>
    <mergeCell ref="Y52:AB52"/>
    <mergeCell ref="Y53:AB53"/>
    <mergeCell ref="Y54:AB54"/>
    <mergeCell ref="Y55:AB55"/>
    <mergeCell ref="Y56:AB56"/>
    <mergeCell ref="Y57:AB57"/>
  </mergeCells>
  <printOptions/>
  <pageMargins left="0.787" right="0.787" top="0.984" bottom="0.984" header="0.512" footer="0.512"/>
  <pageSetup horizontalDpi="300" verticalDpi="3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9"/>
  <sheetViews>
    <sheetView zoomScaleSheetLayoutView="75" zoomScalePageLayoutView="0" workbookViewId="0" topLeftCell="O40">
      <selection activeCell="F66" sqref="F66"/>
    </sheetView>
  </sheetViews>
  <sheetFormatPr defaultColWidth="10.59765625" defaultRowHeight="15"/>
  <cols>
    <col min="1" max="1" width="4.8984375" style="10" customWidth="1"/>
    <col min="2" max="2" width="17.69921875" style="10" customWidth="1"/>
    <col min="3" max="3" width="11.69921875" style="10" customWidth="1"/>
    <col min="4" max="5" width="10.59765625" style="10" customWidth="1"/>
    <col min="6" max="6" width="9.3984375" style="10" customWidth="1"/>
    <col min="7" max="7" width="12.69921875" style="10" customWidth="1"/>
    <col min="8" max="8" width="10.59765625" style="10" customWidth="1"/>
    <col min="9" max="9" width="11.69921875" style="10" customWidth="1"/>
    <col min="10" max="13" width="10.59765625" style="10" customWidth="1"/>
    <col min="14" max="14" width="11.59765625" style="10" customWidth="1"/>
    <col min="15" max="15" width="10.69921875" style="10" customWidth="1"/>
    <col min="16" max="16" width="9.59765625" style="21" customWidth="1"/>
    <col min="17" max="17" width="12.5" style="10" customWidth="1"/>
    <col min="18" max="18" width="9.59765625" style="10" customWidth="1"/>
    <col min="19" max="19" width="9.59765625" style="21" customWidth="1"/>
    <col min="20" max="20" width="12.69921875" style="10" customWidth="1"/>
    <col min="21" max="21" width="10.09765625" style="10" customWidth="1"/>
    <col min="22" max="22" width="10.5" style="21" customWidth="1"/>
    <col min="23" max="25" width="6.5" style="10" customWidth="1"/>
    <col min="26" max="26" width="7.5" style="10" customWidth="1"/>
    <col min="27" max="27" width="3.59765625" style="10" customWidth="1"/>
    <col min="28" max="42" width="10.09765625" style="10" customWidth="1"/>
    <col min="43" max="16384" width="10.59765625" style="10" customWidth="1"/>
  </cols>
  <sheetData>
    <row r="1" spans="1:42" s="2" customFormat="1" ht="18.75" customHeight="1">
      <c r="A1" s="18" t="s">
        <v>349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04"/>
      <c r="Q1" s="30"/>
      <c r="R1" s="30"/>
      <c r="S1" s="104"/>
      <c r="T1" s="30"/>
      <c r="U1" s="30"/>
      <c r="V1" s="20" t="s">
        <v>350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s="2" customFormat="1" ht="18.7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04"/>
      <c r="Q2" s="30"/>
      <c r="R2" s="30"/>
      <c r="S2" s="104"/>
      <c r="T2" s="30"/>
      <c r="U2" s="30"/>
      <c r="V2" s="2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8" customHeight="1">
      <c r="A3" s="468" t="s">
        <v>259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67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7"/>
      <c r="M4" s="9"/>
      <c r="N4" s="9"/>
      <c r="O4" s="9"/>
      <c r="P4" s="9"/>
      <c r="Q4" s="9"/>
      <c r="R4" s="9"/>
      <c r="S4" s="9"/>
      <c r="T4" s="9"/>
      <c r="U4" s="9"/>
      <c r="V4" s="9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8" customHeight="1">
      <c r="A5" s="487" t="s">
        <v>589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67"/>
      <c r="M5" s="487" t="s">
        <v>598</v>
      </c>
      <c r="N5" s="482"/>
      <c r="O5" s="482"/>
      <c r="P5" s="482"/>
      <c r="Q5" s="482"/>
      <c r="R5" s="482"/>
      <c r="S5" s="482"/>
      <c r="T5" s="482"/>
      <c r="U5" s="482"/>
      <c r="V5" s="482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8.75" customHeight="1" thickBot="1">
      <c r="A6" s="59"/>
      <c r="B6" s="105"/>
      <c r="C6" s="57"/>
      <c r="D6" s="57"/>
      <c r="E6" s="57"/>
      <c r="F6" s="105"/>
      <c r="G6" s="105"/>
      <c r="H6" s="105"/>
      <c r="I6" s="105"/>
      <c r="J6" s="106"/>
      <c r="K6" s="106"/>
      <c r="L6" s="67"/>
      <c r="M6" s="31"/>
      <c r="N6" s="31"/>
      <c r="O6" s="31"/>
      <c r="P6" s="107"/>
      <c r="Q6" s="31"/>
      <c r="R6" s="31"/>
      <c r="S6" s="107"/>
      <c r="T6" s="31"/>
      <c r="U6" s="31"/>
      <c r="V6" s="10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ht="18.75" customHeight="1">
      <c r="A7" s="563" t="s">
        <v>581</v>
      </c>
      <c r="B7" s="535"/>
      <c r="C7" s="545" t="s">
        <v>28</v>
      </c>
      <c r="D7" s="545" t="s">
        <v>29</v>
      </c>
      <c r="E7" s="545" t="s">
        <v>346</v>
      </c>
      <c r="F7" s="491" t="s">
        <v>30</v>
      </c>
      <c r="G7" s="526"/>
      <c r="H7" s="526"/>
      <c r="I7" s="551" t="s">
        <v>584</v>
      </c>
      <c r="J7" s="552"/>
      <c r="K7" s="552"/>
      <c r="L7" s="67"/>
      <c r="M7" s="570" t="s">
        <v>31</v>
      </c>
      <c r="N7" s="490" t="s">
        <v>595</v>
      </c>
      <c r="O7" s="507"/>
      <c r="P7" s="570"/>
      <c r="Q7" s="490" t="s">
        <v>596</v>
      </c>
      <c r="R7" s="507"/>
      <c r="S7" s="570"/>
      <c r="T7" s="490" t="s">
        <v>597</v>
      </c>
      <c r="U7" s="507"/>
      <c r="V7" s="50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42" ht="18.75" customHeight="1">
      <c r="A8" s="523"/>
      <c r="B8" s="535"/>
      <c r="C8" s="546"/>
      <c r="D8" s="546"/>
      <c r="E8" s="546"/>
      <c r="F8" s="547" t="s">
        <v>582</v>
      </c>
      <c r="G8" s="548"/>
      <c r="H8" s="553" t="s">
        <v>347</v>
      </c>
      <c r="I8" s="573" t="s">
        <v>583</v>
      </c>
      <c r="J8" s="574"/>
      <c r="K8" s="533" t="s">
        <v>32</v>
      </c>
      <c r="L8" s="67"/>
      <c r="M8" s="571"/>
      <c r="N8" s="108" t="s">
        <v>348</v>
      </c>
      <c r="O8" s="274" t="s">
        <v>593</v>
      </c>
      <c r="P8" s="275" t="s">
        <v>594</v>
      </c>
      <c r="Q8" s="108" t="s">
        <v>348</v>
      </c>
      <c r="R8" s="274" t="s">
        <v>593</v>
      </c>
      <c r="S8" s="275" t="s">
        <v>594</v>
      </c>
      <c r="T8" s="108" t="s">
        <v>348</v>
      </c>
      <c r="U8" s="274" t="s">
        <v>593</v>
      </c>
      <c r="V8" s="275" t="s">
        <v>594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8.75" customHeight="1">
      <c r="A9" s="519"/>
      <c r="B9" s="564"/>
      <c r="C9" s="546"/>
      <c r="D9" s="546"/>
      <c r="E9" s="546"/>
      <c r="F9" s="549"/>
      <c r="G9" s="550"/>
      <c r="H9" s="554"/>
      <c r="I9" s="549"/>
      <c r="J9" s="550"/>
      <c r="K9" s="572"/>
      <c r="L9" s="67"/>
      <c r="M9" s="14" t="s">
        <v>351</v>
      </c>
      <c r="N9" s="122">
        <f aca="true" t="shared" si="0" ref="N9:V9">SUM(N11:N52)</f>
        <v>5720</v>
      </c>
      <c r="O9" s="122">
        <f t="shared" si="0"/>
        <v>5391</v>
      </c>
      <c r="P9" s="122">
        <f t="shared" si="0"/>
        <v>-329</v>
      </c>
      <c r="Q9" s="110">
        <f t="shared" si="0"/>
        <v>92</v>
      </c>
      <c r="R9" s="110">
        <f t="shared" si="0"/>
        <v>102</v>
      </c>
      <c r="S9" s="110">
        <f t="shared" si="0"/>
        <v>10</v>
      </c>
      <c r="T9" s="110">
        <f t="shared" si="0"/>
        <v>7551</v>
      </c>
      <c r="U9" s="110">
        <f t="shared" si="0"/>
        <v>6930</v>
      </c>
      <c r="V9" s="110">
        <f t="shared" si="0"/>
        <v>-621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ht="18.75" customHeight="1">
      <c r="A10" s="531"/>
      <c r="B10" s="544"/>
      <c r="C10" s="112"/>
      <c r="D10" s="113"/>
      <c r="E10" s="113"/>
      <c r="F10" s="482"/>
      <c r="G10" s="482"/>
      <c r="H10" s="113"/>
      <c r="I10" s="531"/>
      <c r="J10" s="531"/>
      <c r="K10" s="113"/>
      <c r="L10" s="67"/>
      <c r="M10" s="114"/>
      <c r="N10" s="115"/>
      <c r="O10" s="116"/>
      <c r="P10" s="116"/>
      <c r="Q10" s="116"/>
      <c r="R10" s="116"/>
      <c r="S10" s="116"/>
      <c r="T10" s="116"/>
      <c r="U10" s="116"/>
      <c r="V10" s="11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ht="18.75" customHeight="1">
      <c r="A11" s="304" t="s">
        <v>285</v>
      </c>
      <c r="B11" s="541"/>
      <c r="C11" s="117">
        <v>6252</v>
      </c>
      <c r="D11" s="118">
        <v>136</v>
      </c>
      <c r="E11" s="118">
        <v>8417</v>
      </c>
      <c r="F11" s="58" t="s">
        <v>274</v>
      </c>
      <c r="G11" s="118">
        <v>1072902</v>
      </c>
      <c r="H11" s="270">
        <f>100000*D11/G11</f>
        <v>12.675901433681734</v>
      </c>
      <c r="I11" s="539">
        <v>306924</v>
      </c>
      <c r="J11" s="539"/>
      <c r="K11" s="271">
        <v>203.7</v>
      </c>
      <c r="L11" s="67"/>
      <c r="M11" s="114" t="s">
        <v>33</v>
      </c>
      <c r="N11" s="116">
        <v>3058</v>
      </c>
      <c r="O11" s="116">
        <v>2971</v>
      </c>
      <c r="P11" s="116">
        <v>-87</v>
      </c>
      <c r="Q11" s="116">
        <v>29</v>
      </c>
      <c r="R11" s="116">
        <v>18</v>
      </c>
      <c r="S11" s="116">
        <v>-11</v>
      </c>
      <c r="T11" s="116">
        <v>4090</v>
      </c>
      <c r="U11" s="116">
        <v>3816</v>
      </c>
      <c r="V11" s="116">
        <v>-274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ht="18.75" customHeight="1">
      <c r="A12" s="540" t="s">
        <v>585</v>
      </c>
      <c r="B12" s="541"/>
      <c r="C12" s="117">
        <v>6191</v>
      </c>
      <c r="D12" s="118">
        <v>98</v>
      </c>
      <c r="E12" s="118">
        <v>8261</v>
      </c>
      <c r="F12" s="58"/>
      <c r="G12" s="118">
        <v>1084710</v>
      </c>
      <c r="H12" s="270">
        <f>100000*D12/G12</f>
        <v>9.034672861870915</v>
      </c>
      <c r="I12" s="539">
        <v>326636</v>
      </c>
      <c r="J12" s="539"/>
      <c r="K12" s="271">
        <v>189.5</v>
      </c>
      <c r="L12" s="67"/>
      <c r="M12" s="114" t="s">
        <v>34</v>
      </c>
      <c r="N12" s="116">
        <v>209</v>
      </c>
      <c r="O12" s="116">
        <v>210</v>
      </c>
      <c r="P12" s="116">
        <v>1</v>
      </c>
      <c r="Q12" s="116">
        <v>4</v>
      </c>
      <c r="R12" s="116">
        <v>8</v>
      </c>
      <c r="S12" s="116">
        <v>4</v>
      </c>
      <c r="T12" s="116">
        <v>278</v>
      </c>
      <c r="U12" s="116">
        <v>273</v>
      </c>
      <c r="V12" s="116">
        <v>-5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8.75" customHeight="1">
      <c r="A13" s="540" t="s">
        <v>586</v>
      </c>
      <c r="B13" s="541"/>
      <c r="C13" s="117">
        <v>6163</v>
      </c>
      <c r="D13" s="118">
        <v>77</v>
      </c>
      <c r="E13" s="118">
        <v>8188</v>
      </c>
      <c r="F13" s="58"/>
      <c r="G13" s="118">
        <v>1093990</v>
      </c>
      <c r="H13" s="270">
        <f>100000*D13/G13</f>
        <v>7.038455561751022</v>
      </c>
      <c r="I13" s="539">
        <v>345176</v>
      </c>
      <c r="J13" s="539"/>
      <c r="K13" s="271">
        <v>178.5</v>
      </c>
      <c r="L13" s="67"/>
      <c r="M13" s="114" t="s">
        <v>35</v>
      </c>
      <c r="N13" s="116">
        <v>518</v>
      </c>
      <c r="O13" s="116">
        <v>473</v>
      </c>
      <c r="P13" s="116">
        <v>-45</v>
      </c>
      <c r="Q13" s="116">
        <v>4</v>
      </c>
      <c r="R13" s="116">
        <v>14</v>
      </c>
      <c r="S13" s="116">
        <v>10</v>
      </c>
      <c r="T13" s="116">
        <v>675</v>
      </c>
      <c r="U13" s="116">
        <v>600</v>
      </c>
      <c r="V13" s="116">
        <v>-75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ht="18.75" customHeight="1">
      <c r="A14" s="540" t="s">
        <v>587</v>
      </c>
      <c r="B14" s="541"/>
      <c r="C14" s="117">
        <v>5720</v>
      </c>
      <c r="D14" s="118">
        <v>92</v>
      </c>
      <c r="E14" s="118">
        <v>7551</v>
      </c>
      <c r="F14" s="58"/>
      <c r="G14" s="118">
        <v>1102895</v>
      </c>
      <c r="H14" s="270">
        <f>100000*D14/G14</f>
        <v>8.341682571777005</v>
      </c>
      <c r="I14" s="539">
        <v>368875</v>
      </c>
      <c r="J14" s="539"/>
      <c r="K14" s="271">
        <f>10000*C14/I14</f>
        <v>155.0660792951542</v>
      </c>
      <c r="L14" s="67"/>
      <c r="M14" s="114" t="s">
        <v>36</v>
      </c>
      <c r="N14" s="116">
        <v>77</v>
      </c>
      <c r="O14" s="116">
        <v>67</v>
      </c>
      <c r="P14" s="116">
        <v>-10</v>
      </c>
      <c r="Q14" s="116">
        <v>1</v>
      </c>
      <c r="R14" s="116">
        <v>2</v>
      </c>
      <c r="S14" s="116">
        <v>1</v>
      </c>
      <c r="T14" s="116">
        <v>110</v>
      </c>
      <c r="U14" s="116">
        <v>83</v>
      </c>
      <c r="V14" s="116">
        <v>-27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ht="18.75" customHeight="1">
      <c r="A15" s="542" t="s">
        <v>588</v>
      </c>
      <c r="B15" s="543"/>
      <c r="C15" s="142">
        <v>5391</v>
      </c>
      <c r="D15" s="141">
        <v>102</v>
      </c>
      <c r="E15" s="141">
        <v>6930</v>
      </c>
      <c r="F15" s="58"/>
      <c r="G15" s="141">
        <v>1111901</v>
      </c>
      <c r="H15" s="272">
        <f>100000*D15/G15</f>
        <v>9.173478574081685</v>
      </c>
      <c r="I15" s="538">
        <v>394233</v>
      </c>
      <c r="J15" s="538"/>
      <c r="K15" s="273">
        <f>10000*C15/I15</f>
        <v>136.7465432878526</v>
      </c>
      <c r="L15" s="67"/>
      <c r="M15" s="114" t="s">
        <v>37</v>
      </c>
      <c r="N15" s="116">
        <v>98</v>
      </c>
      <c r="O15" s="116">
        <v>84</v>
      </c>
      <c r="P15" s="116">
        <v>-14</v>
      </c>
      <c r="Q15" s="116">
        <v>2</v>
      </c>
      <c r="R15" s="116" t="s">
        <v>534</v>
      </c>
      <c r="S15" s="116">
        <v>-2</v>
      </c>
      <c r="T15" s="116">
        <v>111</v>
      </c>
      <c r="U15" s="116">
        <v>111</v>
      </c>
      <c r="V15" s="116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ht="18.75" customHeight="1">
      <c r="A16" s="424"/>
      <c r="B16" s="568"/>
      <c r="C16" s="135"/>
      <c r="D16" s="73"/>
      <c r="E16" s="73"/>
      <c r="F16" s="31"/>
      <c r="G16" s="31"/>
      <c r="H16" s="73"/>
      <c r="I16" s="424"/>
      <c r="J16" s="424"/>
      <c r="K16" s="66"/>
      <c r="L16" s="67"/>
      <c r="M16" s="114" t="s">
        <v>38</v>
      </c>
      <c r="N16" s="116">
        <v>235</v>
      </c>
      <c r="O16" s="116">
        <v>206</v>
      </c>
      <c r="P16" s="116">
        <v>-29</v>
      </c>
      <c r="Q16" s="116">
        <v>5</v>
      </c>
      <c r="R16" s="116">
        <v>4</v>
      </c>
      <c r="S16" s="116">
        <v>-1</v>
      </c>
      <c r="T16" s="116">
        <v>275</v>
      </c>
      <c r="U16" s="116">
        <v>239</v>
      </c>
      <c r="V16" s="116">
        <v>-36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ht="18.75" customHeight="1">
      <c r="A17" s="267" t="s">
        <v>580</v>
      </c>
      <c r="B17" s="31"/>
      <c r="C17" s="120"/>
      <c r="D17" s="120"/>
      <c r="E17" s="120"/>
      <c r="F17" s="120"/>
      <c r="G17" s="120"/>
      <c r="H17" s="120"/>
      <c r="I17" s="57"/>
      <c r="J17" s="136"/>
      <c r="K17" s="67"/>
      <c r="L17" s="67"/>
      <c r="M17" s="114" t="s">
        <v>39</v>
      </c>
      <c r="N17" s="116">
        <v>138</v>
      </c>
      <c r="O17" s="116">
        <v>110</v>
      </c>
      <c r="P17" s="116">
        <v>-28</v>
      </c>
      <c r="Q17" s="116">
        <v>9</v>
      </c>
      <c r="R17" s="116">
        <v>1</v>
      </c>
      <c r="S17" s="116">
        <v>-8</v>
      </c>
      <c r="T17" s="116">
        <v>182</v>
      </c>
      <c r="U17" s="116">
        <v>158</v>
      </c>
      <c r="V17" s="116">
        <v>-24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ht="18.75" customHeight="1">
      <c r="A18" s="269" t="s">
        <v>579</v>
      </c>
      <c r="B18" s="31"/>
      <c r="C18" s="119"/>
      <c r="D18" s="119"/>
      <c r="E18" s="119"/>
      <c r="F18" s="119"/>
      <c r="G18" s="119"/>
      <c r="H18" s="119"/>
      <c r="I18" s="57"/>
      <c r="J18" s="136"/>
      <c r="K18" s="67"/>
      <c r="L18" s="67"/>
      <c r="M18" s="114" t="s">
        <v>40</v>
      </c>
      <c r="N18" s="116">
        <v>170</v>
      </c>
      <c r="O18" s="116">
        <v>165</v>
      </c>
      <c r="P18" s="116">
        <v>-5</v>
      </c>
      <c r="Q18" s="116">
        <v>3</v>
      </c>
      <c r="R18" s="116">
        <v>6</v>
      </c>
      <c r="S18" s="116">
        <v>3</v>
      </c>
      <c r="T18" s="116">
        <v>223</v>
      </c>
      <c r="U18" s="116">
        <v>221</v>
      </c>
      <c r="V18" s="116">
        <v>-2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ht="18.75" customHeight="1">
      <c r="A19" s="31"/>
      <c r="B19" s="31"/>
      <c r="C19" s="121"/>
      <c r="D19" s="121"/>
      <c r="E19" s="121"/>
      <c r="F19" s="121"/>
      <c r="G19" s="121"/>
      <c r="H19" s="121"/>
      <c r="I19" s="67"/>
      <c r="J19" s="136"/>
      <c r="K19" s="67"/>
      <c r="L19" s="67"/>
      <c r="M19" s="114" t="s">
        <v>41</v>
      </c>
      <c r="N19" s="116">
        <v>25</v>
      </c>
      <c r="O19" s="116">
        <v>23</v>
      </c>
      <c r="P19" s="116">
        <v>-2</v>
      </c>
      <c r="Q19" s="116" t="s">
        <v>534</v>
      </c>
      <c r="R19" s="116">
        <v>3</v>
      </c>
      <c r="S19" s="116">
        <v>3</v>
      </c>
      <c r="T19" s="116">
        <v>36</v>
      </c>
      <c r="U19" s="116">
        <v>21</v>
      </c>
      <c r="V19" s="116">
        <v>-15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ht="18.75" customHeight="1">
      <c r="A20" s="31"/>
      <c r="B20" s="67"/>
      <c r="C20" s="67"/>
      <c r="D20" s="67"/>
      <c r="E20" s="67"/>
      <c r="F20" s="67"/>
      <c r="G20" s="67"/>
      <c r="H20" s="67"/>
      <c r="I20" s="67"/>
      <c r="J20" s="136"/>
      <c r="K20" s="67"/>
      <c r="L20" s="67"/>
      <c r="M20" s="114" t="s">
        <v>42</v>
      </c>
      <c r="N20" s="116">
        <v>48</v>
      </c>
      <c r="O20" s="116">
        <v>55</v>
      </c>
      <c r="P20" s="116">
        <v>7</v>
      </c>
      <c r="Q20" s="116" t="s">
        <v>534</v>
      </c>
      <c r="R20" s="116">
        <v>2</v>
      </c>
      <c r="S20" s="116">
        <v>2</v>
      </c>
      <c r="T20" s="116">
        <v>62</v>
      </c>
      <c r="U20" s="116">
        <v>61</v>
      </c>
      <c r="V20" s="116">
        <v>-1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136"/>
      <c r="K21" s="67"/>
      <c r="L21" s="67"/>
      <c r="M21" s="114" t="s">
        <v>43</v>
      </c>
      <c r="N21" s="116">
        <v>69</v>
      </c>
      <c r="O21" s="116">
        <v>69</v>
      </c>
      <c r="P21" s="116">
        <v>0</v>
      </c>
      <c r="Q21" s="116">
        <v>1</v>
      </c>
      <c r="R21" s="116">
        <v>2</v>
      </c>
      <c r="S21" s="116">
        <v>1</v>
      </c>
      <c r="T21" s="116">
        <v>95</v>
      </c>
      <c r="U21" s="116">
        <v>86</v>
      </c>
      <c r="V21" s="116">
        <v>-9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ht="18.75" customHeight="1">
      <c r="A22" s="31"/>
      <c r="B22" s="31"/>
      <c r="C22" s="31"/>
      <c r="D22" s="31"/>
      <c r="E22" s="31"/>
      <c r="F22" s="31"/>
      <c r="G22" s="31"/>
      <c r="H22" s="31"/>
      <c r="I22" s="31"/>
      <c r="J22" s="137"/>
      <c r="K22" s="67"/>
      <c r="L22" s="67"/>
      <c r="M22" s="114" t="s">
        <v>44</v>
      </c>
      <c r="N22" s="116">
        <v>19</v>
      </c>
      <c r="O22" s="116">
        <v>11</v>
      </c>
      <c r="P22" s="116">
        <v>-8</v>
      </c>
      <c r="Q22" s="116" t="s">
        <v>534</v>
      </c>
      <c r="R22" s="116" t="s">
        <v>534</v>
      </c>
      <c r="S22" s="116" t="s">
        <v>534</v>
      </c>
      <c r="T22" s="116">
        <v>21</v>
      </c>
      <c r="U22" s="116">
        <v>13</v>
      </c>
      <c r="V22" s="116">
        <v>-8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42" ht="21" customHeight="1">
      <c r="A23" s="487" t="s">
        <v>590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277" t="s">
        <v>599</v>
      </c>
      <c r="M23" s="114" t="s">
        <v>45</v>
      </c>
      <c r="N23" s="116">
        <v>19</v>
      </c>
      <c r="O23" s="116">
        <v>15</v>
      </c>
      <c r="P23" s="116">
        <v>-4</v>
      </c>
      <c r="Q23" s="116" t="s">
        <v>534</v>
      </c>
      <c r="R23" s="116" t="s">
        <v>534</v>
      </c>
      <c r="S23" s="116" t="s">
        <v>534</v>
      </c>
      <c r="T23" s="116">
        <v>21</v>
      </c>
      <c r="U23" s="116">
        <v>18</v>
      </c>
      <c r="V23" s="116">
        <v>-3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ht="18.75" customHeight="1" thickBot="1">
      <c r="A24" s="59"/>
      <c r="B24" s="105"/>
      <c r="C24" s="57"/>
      <c r="D24" s="57"/>
      <c r="E24" s="57"/>
      <c r="F24" s="57"/>
      <c r="G24" s="57"/>
      <c r="H24" s="57"/>
      <c r="I24" s="57"/>
      <c r="J24" s="137"/>
      <c r="K24" s="67"/>
      <c r="L24" s="67"/>
      <c r="M24" s="114" t="s">
        <v>46</v>
      </c>
      <c r="N24" s="116">
        <v>40</v>
      </c>
      <c r="O24" s="116">
        <v>28</v>
      </c>
      <c r="P24" s="116">
        <v>-12</v>
      </c>
      <c r="Q24" s="116">
        <v>2</v>
      </c>
      <c r="R24" s="116" t="s">
        <v>534</v>
      </c>
      <c r="S24" s="116">
        <v>-2</v>
      </c>
      <c r="T24" s="116">
        <v>49</v>
      </c>
      <c r="U24" s="116">
        <v>33</v>
      </c>
      <c r="V24" s="116">
        <v>-16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ht="18.75" customHeight="1">
      <c r="A25" s="559" t="s">
        <v>592</v>
      </c>
      <c r="B25" s="560"/>
      <c r="C25" s="556" t="s">
        <v>391</v>
      </c>
      <c r="D25" s="557"/>
      <c r="E25" s="558"/>
      <c r="F25" s="556" t="s">
        <v>392</v>
      </c>
      <c r="G25" s="557"/>
      <c r="H25" s="558"/>
      <c r="I25" s="566" t="s">
        <v>393</v>
      </c>
      <c r="J25" s="567"/>
      <c r="K25" s="567"/>
      <c r="L25" s="67"/>
      <c r="M25" s="114" t="s">
        <v>47</v>
      </c>
      <c r="N25" s="116">
        <v>47</v>
      </c>
      <c r="O25" s="116">
        <v>50</v>
      </c>
      <c r="P25" s="116">
        <v>3</v>
      </c>
      <c r="Q25" s="116" t="s">
        <v>534</v>
      </c>
      <c r="R25" s="116">
        <v>1</v>
      </c>
      <c r="S25" s="116">
        <v>1</v>
      </c>
      <c r="T25" s="116">
        <v>66</v>
      </c>
      <c r="U25" s="116">
        <v>67</v>
      </c>
      <c r="V25" s="116">
        <v>1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1:42" ht="18.75" customHeight="1">
      <c r="A26" s="302"/>
      <c r="B26" s="550"/>
      <c r="C26" s="108" t="s">
        <v>348</v>
      </c>
      <c r="D26" s="274" t="s">
        <v>593</v>
      </c>
      <c r="E26" s="274" t="s">
        <v>594</v>
      </c>
      <c r="F26" s="108" t="s">
        <v>348</v>
      </c>
      <c r="G26" s="274" t="s">
        <v>593</v>
      </c>
      <c r="H26" s="274" t="s">
        <v>594</v>
      </c>
      <c r="I26" s="108" t="s">
        <v>348</v>
      </c>
      <c r="J26" s="274" t="s">
        <v>593</v>
      </c>
      <c r="K26" s="276" t="s">
        <v>594</v>
      </c>
      <c r="L26" s="67"/>
      <c r="M26" s="114" t="s">
        <v>48</v>
      </c>
      <c r="N26" s="116">
        <v>218</v>
      </c>
      <c r="O26" s="116">
        <v>199</v>
      </c>
      <c r="P26" s="116">
        <v>-19</v>
      </c>
      <c r="Q26" s="116">
        <v>4</v>
      </c>
      <c r="R26" s="116">
        <v>1</v>
      </c>
      <c r="S26" s="116">
        <v>-3</v>
      </c>
      <c r="T26" s="116">
        <v>296</v>
      </c>
      <c r="U26" s="116">
        <v>263</v>
      </c>
      <c r="V26" s="116">
        <v>-33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ht="18.75" customHeight="1">
      <c r="A27" s="561" t="s">
        <v>591</v>
      </c>
      <c r="B27" s="562"/>
      <c r="C27" s="110">
        <f aca="true" t="shared" si="1" ref="C27:I27">SUM(C29,C40,C45:C47,C49)</f>
        <v>5720</v>
      </c>
      <c r="D27" s="110">
        <f t="shared" si="1"/>
        <v>5391</v>
      </c>
      <c r="E27" s="110">
        <f t="shared" si="1"/>
        <v>-329</v>
      </c>
      <c r="F27" s="110">
        <f t="shared" si="1"/>
        <v>92</v>
      </c>
      <c r="G27" s="110">
        <f t="shared" si="1"/>
        <v>102</v>
      </c>
      <c r="H27" s="110">
        <f t="shared" si="1"/>
        <v>10</v>
      </c>
      <c r="I27" s="110">
        <f t="shared" si="1"/>
        <v>7551</v>
      </c>
      <c r="J27" s="110">
        <f>SUM(J29,J40,J45:J47,J49)</f>
        <v>6930</v>
      </c>
      <c r="K27" s="110">
        <f>SUM(K29,K40,K45:K47,K49)</f>
        <v>-621</v>
      </c>
      <c r="L27" s="121"/>
      <c r="M27" s="114" t="s">
        <v>49</v>
      </c>
      <c r="N27" s="116">
        <v>1</v>
      </c>
      <c r="O27" s="116">
        <v>2</v>
      </c>
      <c r="P27" s="116">
        <v>1</v>
      </c>
      <c r="Q27" s="116" t="s">
        <v>534</v>
      </c>
      <c r="R27" s="116" t="s">
        <v>534</v>
      </c>
      <c r="S27" s="116" t="s">
        <v>534</v>
      </c>
      <c r="T27" s="116">
        <v>2</v>
      </c>
      <c r="U27" s="116">
        <v>4</v>
      </c>
      <c r="V27" s="116">
        <v>2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ht="18.75" customHeight="1">
      <c r="A28" s="31"/>
      <c r="B28" s="19"/>
      <c r="C28" s="28"/>
      <c r="D28" s="28"/>
      <c r="E28" s="122"/>
      <c r="F28" s="28"/>
      <c r="G28" s="28"/>
      <c r="H28" s="122"/>
      <c r="I28" s="28"/>
      <c r="J28" s="28"/>
      <c r="K28" s="122"/>
      <c r="L28" s="123"/>
      <c r="M28" s="114" t="s">
        <v>50</v>
      </c>
      <c r="N28" s="116">
        <v>7</v>
      </c>
      <c r="O28" s="116">
        <v>4</v>
      </c>
      <c r="P28" s="116">
        <v>-3</v>
      </c>
      <c r="Q28" s="116" t="s">
        <v>534</v>
      </c>
      <c r="R28" s="116" t="s">
        <v>534</v>
      </c>
      <c r="S28" s="116" t="s">
        <v>534</v>
      </c>
      <c r="T28" s="116">
        <v>9</v>
      </c>
      <c r="U28" s="116">
        <v>4</v>
      </c>
      <c r="V28" s="116">
        <v>-5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ht="18.75" customHeight="1">
      <c r="A29" s="565" t="s">
        <v>212</v>
      </c>
      <c r="B29" s="38" t="s">
        <v>125</v>
      </c>
      <c r="C29" s="125">
        <f aca="true" t="shared" si="2" ref="C29:I29">SUM(C30:C38)</f>
        <v>1550</v>
      </c>
      <c r="D29" s="125">
        <f t="shared" si="2"/>
        <v>1369</v>
      </c>
      <c r="E29" s="116">
        <f t="shared" si="2"/>
        <v>-181</v>
      </c>
      <c r="F29" s="124">
        <f t="shared" si="2"/>
        <v>36</v>
      </c>
      <c r="G29" s="124">
        <f t="shared" si="2"/>
        <v>39</v>
      </c>
      <c r="H29" s="116">
        <f t="shared" si="2"/>
        <v>3</v>
      </c>
      <c r="I29" s="116">
        <f t="shared" si="2"/>
        <v>2104</v>
      </c>
      <c r="J29" s="124">
        <f>SUM(J30:J38)</f>
        <v>1864</v>
      </c>
      <c r="K29" s="116">
        <f>SUM(K30:K38)</f>
        <v>-240</v>
      </c>
      <c r="L29" s="123"/>
      <c r="M29" s="114" t="s">
        <v>51</v>
      </c>
      <c r="N29" s="116">
        <v>10</v>
      </c>
      <c r="O29" s="116">
        <v>4</v>
      </c>
      <c r="P29" s="116">
        <v>-6</v>
      </c>
      <c r="Q29" s="116" t="s">
        <v>534</v>
      </c>
      <c r="R29" s="116">
        <v>1</v>
      </c>
      <c r="S29" s="116">
        <v>1</v>
      </c>
      <c r="T29" s="116">
        <v>14</v>
      </c>
      <c r="U29" s="116">
        <v>3</v>
      </c>
      <c r="V29" s="116">
        <v>-11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ht="18.75" customHeight="1">
      <c r="A30" s="565"/>
      <c r="B30" s="225" t="s">
        <v>200</v>
      </c>
      <c r="C30" s="125">
        <v>579</v>
      </c>
      <c r="D30" s="125">
        <v>476</v>
      </c>
      <c r="E30" s="116">
        <v>-103</v>
      </c>
      <c r="F30" s="124">
        <v>10</v>
      </c>
      <c r="G30" s="124">
        <v>14</v>
      </c>
      <c r="H30" s="116">
        <v>4</v>
      </c>
      <c r="I30" s="124">
        <v>819</v>
      </c>
      <c r="J30" s="124">
        <v>672</v>
      </c>
      <c r="K30" s="116">
        <v>-147</v>
      </c>
      <c r="L30" s="123"/>
      <c r="M30" s="114" t="s">
        <v>52</v>
      </c>
      <c r="N30" s="116">
        <v>6</v>
      </c>
      <c r="O30" s="116">
        <v>3</v>
      </c>
      <c r="P30" s="116">
        <v>-3</v>
      </c>
      <c r="Q30" s="116">
        <v>1</v>
      </c>
      <c r="R30" s="116" t="s">
        <v>534</v>
      </c>
      <c r="S30" s="116">
        <v>-1</v>
      </c>
      <c r="T30" s="116">
        <v>7</v>
      </c>
      <c r="U30" s="116">
        <v>4</v>
      </c>
      <c r="V30" s="116">
        <v>-3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ht="18.75" customHeight="1">
      <c r="A31" s="565"/>
      <c r="B31" s="38" t="s">
        <v>201</v>
      </c>
      <c r="C31" s="125">
        <v>290</v>
      </c>
      <c r="D31" s="125">
        <v>273</v>
      </c>
      <c r="E31" s="116">
        <v>-17</v>
      </c>
      <c r="F31" s="124">
        <v>2</v>
      </c>
      <c r="G31" s="124">
        <v>2</v>
      </c>
      <c r="H31" s="116">
        <v>0</v>
      </c>
      <c r="I31" s="124">
        <v>381</v>
      </c>
      <c r="J31" s="124">
        <v>371</v>
      </c>
      <c r="K31" s="116">
        <v>-10</v>
      </c>
      <c r="L31" s="123"/>
      <c r="M31" s="114" t="s">
        <v>53</v>
      </c>
      <c r="N31" s="116">
        <v>4</v>
      </c>
      <c r="O31" s="116">
        <v>1</v>
      </c>
      <c r="P31" s="116">
        <v>-3</v>
      </c>
      <c r="Q31" s="116" t="s">
        <v>534</v>
      </c>
      <c r="R31" s="116" t="s">
        <v>534</v>
      </c>
      <c r="S31" s="116" t="s">
        <v>534</v>
      </c>
      <c r="T31" s="116">
        <v>8</v>
      </c>
      <c r="U31" s="116">
        <v>1</v>
      </c>
      <c r="V31" s="116">
        <v>-7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ht="18.75" customHeight="1">
      <c r="A32" s="565"/>
      <c r="B32" s="38" t="s">
        <v>202</v>
      </c>
      <c r="C32" s="125">
        <v>303</v>
      </c>
      <c r="D32" s="125">
        <v>260</v>
      </c>
      <c r="E32" s="116">
        <v>-43</v>
      </c>
      <c r="F32" s="124">
        <v>7</v>
      </c>
      <c r="G32" s="124">
        <v>9</v>
      </c>
      <c r="H32" s="116">
        <v>2</v>
      </c>
      <c r="I32" s="124">
        <v>372</v>
      </c>
      <c r="J32" s="124">
        <v>341</v>
      </c>
      <c r="K32" s="116">
        <v>-31</v>
      </c>
      <c r="L32" s="123"/>
      <c r="M32" s="114" t="s">
        <v>54</v>
      </c>
      <c r="N32" s="116">
        <v>90</v>
      </c>
      <c r="O32" s="116">
        <v>73</v>
      </c>
      <c r="P32" s="116">
        <v>-17</v>
      </c>
      <c r="Q32" s="116">
        <v>2</v>
      </c>
      <c r="R32" s="116">
        <v>5</v>
      </c>
      <c r="S32" s="116">
        <v>3</v>
      </c>
      <c r="T32" s="116">
        <v>106</v>
      </c>
      <c r="U32" s="116">
        <v>101</v>
      </c>
      <c r="V32" s="116">
        <v>-5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ht="18.75" customHeight="1">
      <c r="A33" s="565"/>
      <c r="B33" s="38" t="s">
        <v>203</v>
      </c>
      <c r="C33" s="125">
        <v>34</v>
      </c>
      <c r="D33" s="125">
        <v>32</v>
      </c>
      <c r="E33" s="116">
        <v>-2</v>
      </c>
      <c r="F33" s="124">
        <v>1</v>
      </c>
      <c r="G33" s="124">
        <v>1</v>
      </c>
      <c r="H33" s="116">
        <v>0</v>
      </c>
      <c r="I33" s="124">
        <v>44</v>
      </c>
      <c r="J33" s="124">
        <v>46</v>
      </c>
      <c r="K33" s="116">
        <v>2</v>
      </c>
      <c r="L33" s="123"/>
      <c r="M33" s="114" t="s">
        <v>55</v>
      </c>
      <c r="N33" s="116">
        <v>42</v>
      </c>
      <c r="O33" s="116">
        <v>32</v>
      </c>
      <c r="P33" s="116">
        <v>-10</v>
      </c>
      <c r="Q33" s="116">
        <v>1</v>
      </c>
      <c r="R33" s="116">
        <v>1</v>
      </c>
      <c r="S33" s="116">
        <v>0</v>
      </c>
      <c r="T33" s="116">
        <v>51</v>
      </c>
      <c r="U33" s="116">
        <v>37</v>
      </c>
      <c r="V33" s="116">
        <v>-14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ht="18.75" customHeight="1">
      <c r="A34" s="565"/>
      <c r="B34" s="38" t="s">
        <v>204</v>
      </c>
      <c r="C34" s="125">
        <v>294</v>
      </c>
      <c r="D34" s="125">
        <v>278</v>
      </c>
      <c r="E34" s="116">
        <v>-16</v>
      </c>
      <c r="F34" s="124">
        <v>14</v>
      </c>
      <c r="G34" s="124">
        <v>11</v>
      </c>
      <c r="H34" s="116">
        <v>-3</v>
      </c>
      <c r="I34" s="124">
        <v>418</v>
      </c>
      <c r="J34" s="124">
        <v>379</v>
      </c>
      <c r="K34" s="116">
        <v>-39</v>
      </c>
      <c r="L34" s="123"/>
      <c r="M34" s="114" t="s">
        <v>56</v>
      </c>
      <c r="N34" s="116">
        <v>34</v>
      </c>
      <c r="O34" s="116">
        <v>33</v>
      </c>
      <c r="P34" s="116">
        <v>-1</v>
      </c>
      <c r="Q34" s="116">
        <v>3</v>
      </c>
      <c r="R34" s="116" t="s">
        <v>534</v>
      </c>
      <c r="S34" s="116">
        <v>-3</v>
      </c>
      <c r="T34" s="116">
        <v>40</v>
      </c>
      <c r="U34" s="116">
        <v>53</v>
      </c>
      <c r="V34" s="116">
        <v>13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ht="18.75" customHeight="1">
      <c r="A35" s="565"/>
      <c r="B35" s="38" t="s">
        <v>205</v>
      </c>
      <c r="C35" s="125">
        <v>10</v>
      </c>
      <c r="D35" s="125">
        <v>11</v>
      </c>
      <c r="E35" s="116">
        <v>1</v>
      </c>
      <c r="F35" s="124">
        <v>1</v>
      </c>
      <c r="G35" s="124" t="s">
        <v>534</v>
      </c>
      <c r="H35" s="116">
        <v>-1</v>
      </c>
      <c r="I35" s="124">
        <v>13</v>
      </c>
      <c r="J35" s="124">
        <v>14</v>
      </c>
      <c r="K35" s="116">
        <v>1</v>
      </c>
      <c r="L35" s="123"/>
      <c r="M35" s="114" t="s">
        <v>57</v>
      </c>
      <c r="N35" s="116">
        <v>30</v>
      </c>
      <c r="O35" s="116">
        <v>34</v>
      </c>
      <c r="P35" s="116">
        <v>4</v>
      </c>
      <c r="Q35" s="116">
        <v>1</v>
      </c>
      <c r="R35" s="116">
        <v>2</v>
      </c>
      <c r="S35" s="116">
        <v>1</v>
      </c>
      <c r="T35" s="116">
        <v>31</v>
      </c>
      <c r="U35" s="116">
        <v>41</v>
      </c>
      <c r="V35" s="116">
        <v>10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ht="18.75" customHeight="1">
      <c r="A36" s="565"/>
      <c r="B36" s="38" t="s">
        <v>206</v>
      </c>
      <c r="C36" s="125">
        <v>19</v>
      </c>
      <c r="D36" s="125">
        <v>17</v>
      </c>
      <c r="E36" s="116">
        <v>-2</v>
      </c>
      <c r="F36" s="124" t="s">
        <v>534</v>
      </c>
      <c r="G36" s="124" t="s">
        <v>534</v>
      </c>
      <c r="H36" s="116" t="s">
        <v>534</v>
      </c>
      <c r="I36" s="124">
        <v>22</v>
      </c>
      <c r="J36" s="124">
        <v>19</v>
      </c>
      <c r="K36" s="116">
        <v>-3</v>
      </c>
      <c r="L36" s="123"/>
      <c r="M36" s="114" t="s">
        <v>58</v>
      </c>
      <c r="N36" s="116">
        <v>61</v>
      </c>
      <c r="O36" s="116">
        <v>54</v>
      </c>
      <c r="P36" s="116">
        <v>-7</v>
      </c>
      <c r="Q36" s="116">
        <v>2</v>
      </c>
      <c r="R36" s="116">
        <v>3</v>
      </c>
      <c r="S36" s="116">
        <v>1</v>
      </c>
      <c r="T36" s="116">
        <v>79</v>
      </c>
      <c r="U36" s="116">
        <v>73</v>
      </c>
      <c r="V36" s="116">
        <v>-6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  <row r="37" spans="1:42" ht="18.75" customHeight="1">
      <c r="A37" s="565"/>
      <c r="B37" s="38" t="s">
        <v>207</v>
      </c>
      <c r="C37" s="125">
        <v>3</v>
      </c>
      <c r="D37" s="125">
        <v>3</v>
      </c>
      <c r="E37" s="116">
        <v>0</v>
      </c>
      <c r="F37" s="124" t="s">
        <v>534</v>
      </c>
      <c r="G37" s="124" t="s">
        <v>534</v>
      </c>
      <c r="H37" s="116" t="s">
        <v>534</v>
      </c>
      <c r="I37" s="124">
        <v>3</v>
      </c>
      <c r="J37" s="124">
        <v>5</v>
      </c>
      <c r="K37" s="116">
        <v>2</v>
      </c>
      <c r="L37" s="123"/>
      <c r="M37" s="114" t="s">
        <v>59</v>
      </c>
      <c r="N37" s="116">
        <v>42</v>
      </c>
      <c r="O37" s="116">
        <v>24</v>
      </c>
      <c r="P37" s="116">
        <v>-18</v>
      </c>
      <c r="Q37" s="116">
        <v>3</v>
      </c>
      <c r="R37" s="116">
        <v>1</v>
      </c>
      <c r="S37" s="116">
        <v>-2</v>
      </c>
      <c r="T37" s="116">
        <v>55</v>
      </c>
      <c r="U37" s="116">
        <v>35</v>
      </c>
      <c r="V37" s="116">
        <v>-20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ht="18.75" customHeight="1">
      <c r="A38" s="565"/>
      <c r="B38" s="38" t="s">
        <v>208</v>
      </c>
      <c r="C38" s="125">
        <v>18</v>
      </c>
      <c r="D38" s="125">
        <v>19</v>
      </c>
      <c r="E38" s="116">
        <v>1</v>
      </c>
      <c r="F38" s="124">
        <v>1</v>
      </c>
      <c r="G38" s="124">
        <v>2</v>
      </c>
      <c r="H38" s="116">
        <v>1</v>
      </c>
      <c r="I38" s="124">
        <v>32</v>
      </c>
      <c r="J38" s="124">
        <v>17</v>
      </c>
      <c r="K38" s="116">
        <v>-15</v>
      </c>
      <c r="L38" s="123"/>
      <c r="M38" s="114" t="s">
        <v>60</v>
      </c>
      <c r="N38" s="116">
        <v>27</v>
      </c>
      <c r="O38" s="116">
        <v>26</v>
      </c>
      <c r="P38" s="116">
        <v>-1</v>
      </c>
      <c r="Q38" s="116">
        <v>1</v>
      </c>
      <c r="R38" s="116">
        <v>2</v>
      </c>
      <c r="S38" s="116">
        <v>1</v>
      </c>
      <c r="T38" s="116">
        <v>41</v>
      </c>
      <c r="U38" s="116">
        <v>32</v>
      </c>
      <c r="V38" s="116">
        <v>-9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  <row r="39" spans="1:42" ht="18.75" customHeight="1">
      <c r="A39" s="126"/>
      <c r="B39" s="38"/>
      <c r="C39" s="125"/>
      <c r="D39" s="125"/>
      <c r="E39" s="116"/>
      <c r="F39" s="124"/>
      <c r="G39" s="124"/>
      <c r="H39" s="116"/>
      <c r="I39" s="124"/>
      <c r="J39" s="127"/>
      <c r="K39" s="116"/>
      <c r="L39" s="123"/>
      <c r="M39" s="114" t="s">
        <v>61</v>
      </c>
      <c r="N39" s="116">
        <v>55</v>
      </c>
      <c r="O39" s="116">
        <v>76</v>
      </c>
      <c r="P39" s="116">
        <v>21</v>
      </c>
      <c r="Q39" s="116">
        <v>3</v>
      </c>
      <c r="R39" s="116">
        <v>2</v>
      </c>
      <c r="S39" s="116">
        <v>-1</v>
      </c>
      <c r="T39" s="116">
        <v>72</v>
      </c>
      <c r="U39" s="116">
        <v>93</v>
      </c>
      <c r="V39" s="116">
        <v>21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42" ht="18.75" customHeight="1">
      <c r="A40" s="565" t="s">
        <v>213</v>
      </c>
      <c r="B40" s="38" t="s">
        <v>125</v>
      </c>
      <c r="C40" s="125">
        <f aca="true" t="shared" si="3" ref="C40:K40">SUM(C41:C43)</f>
        <v>1868</v>
      </c>
      <c r="D40" s="125">
        <f t="shared" si="3"/>
        <v>1658</v>
      </c>
      <c r="E40" s="116">
        <f t="shared" si="3"/>
        <v>-210</v>
      </c>
      <c r="F40" s="124">
        <f t="shared" si="3"/>
        <v>35</v>
      </c>
      <c r="G40" s="124">
        <f t="shared" si="3"/>
        <v>45</v>
      </c>
      <c r="H40" s="116">
        <f t="shared" si="3"/>
        <v>10</v>
      </c>
      <c r="I40" s="124">
        <f t="shared" si="3"/>
        <v>2518</v>
      </c>
      <c r="J40" s="124">
        <f t="shared" si="3"/>
        <v>2140</v>
      </c>
      <c r="K40" s="116">
        <f t="shared" si="3"/>
        <v>-378</v>
      </c>
      <c r="L40" s="123"/>
      <c r="M40" s="114" t="s">
        <v>62</v>
      </c>
      <c r="N40" s="116">
        <v>39</v>
      </c>
      <c r="O40" s="116">
        <v>29</v>
      </c>
      <c r="P40" s="116">
        <v>-10</v>
      </c>
      <c r="Q40" s="116">
        <v>1</v>
      </c>
      <c r="R40" s="116">
        <v>3</v>
      </c>
      <c r="S40" s="116">
        <v>2</v>
      </c>
      <c r="T40" s="116">
        <v>55</v>
      </c>
      <c r="U40" s="116">
        <v>42</v>
      </c>
      <c r="V40" s="116">
        <v>-13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</row>
    <row r="41" spans="1:42" ht="18.75" customHeight="1">
      <c r="A41" s="565"/>
      <c r="B41" s="38" t="s">
        <v>209</v>
      </c>
      <c r="C41" s="125">
        <v>831</v>
      </c>
      <c r="D41" s="125">
        <v>750</v>
      </c>
      <c r="E41" s="116">
        <v>-81</v>
      </c>
      <c r="F41" s="124">
        <v>22</v>
      </c>
      <c r="G41" s="124">
        <v>24</v>
      </c>
      <c r="H41" s="116">
        <v>2</v>
      </c>
      <c r="I41" s="124">
        <v>1124</v>
      </c>
      <c r="J41" s="127">
        <v>977</v>
      </c>
      <c r="K41" s="116">
        <v>-147</v>
      </c>
      <c r="L41" s="123"/>
      <c r="M41" s="114" t="s">
        <v>63</v>
      </c>
      <c r="N41" s="116">
        <v>27</v>
      </c>
      <c r="O41" s="116">
        <v>27</v>
      </c>
      <c r="P41" s="116">
        <v>0</v>
      </c>
      <c r="Q41" s="116">
        <v>1</v>
      </c>
      <c r="R41" s="116">
        <v>1</v>
      </c>
      <c r="S41" s="116">
        <v>0</v>
      </c>
      <c r="T41" s="116">
        <v>42</v>
      </c>
      <c r="U41" s="116">
        <v>34</v>
      </c>
      <c r="V41" s="116">
        <v>-8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2" ht="18.75" customHeight="1">
      <c r="A42" s="565"/>
      <c r="B42" s="38" t="s">
        <v>210</v>
      </c>
      <c r="C42" s="125">
        <v>1008</v>
      </c>
      <c r="D42" s="125">
        <v>893</v>
      </c>
      <c r="E42" s="116">
        <v>-115</v>
      </c>
      <c r="F42" s="124">
        <v>11</v>
      </c>
      <c r="G42" s="124">
        <v>18</v>
      </c>
      <c r="H42" s="116">
        <v>7</v>
      </c>
      <c r="I42" s="124">
        <v>1347</v>
      </c>
      <c r="J42" s="124">
        <v>1129</v>
      </c>
      <c r="K42" s="116">
        <v>-218</v>
      </c>
      <c r="L42" s="123"/>
      <c r="M42" s="114" t="s">
        <v>64</v>
      </c>
      <c r="N42" s="116">
        <v>26</v>
      </c>
      <c r="O42" s="116">
        <v>14</v>
      </c>
      <c r="P42" s="116">
        <v>-12</v>
      </c>
      <c r="Q42" s="116" t="s">
        <v>534</v>
      </c>
      <c r="R42" s="116" t="s">
        <v>534</v>
      </c>
      <c r="S42" s="116" t="s">
        <v>534</v>
      </c>
      <c r="T42" s="116">
        <v>35</v>
      </c>
      <c r="U42" s="116">
        <v>15</v>
      </c>
      <c r="V42" s="116">
        <v>-20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ht="18.75" customHeight="1">
      <c r="A43" s="565"/>
      <c r="B43" s="38" t="s">
        <v>281</v>
      </c>
      <c r="C43" s="125">
        <v>29</v>
      </c>
      <c r="D43" s="125">
        <v>15</v>
      </c>
      <c r="E43" s="116">
        <v>-14</v>
      </c>
      <c r="F43" s="124">
        <v>2</v>
      </c>
      <c r="G43" s="124">
        <v>3</v>
      </c>
      <c r="H43" s="116">
        <v>1</v>
      </c>
      <c r="I43" s="124">
        <v>47</v>
      </c>
      <c r="J43" s="124">
        <v>34</v>
      </c>
      <c r="K43" s="116">
        <v>-13</v>
      </c>
      <c r="L43" s="123"/>
      <c r="M43" s="114" t="s">
        <v>65</v>
      </c>
      <c r="N43" s="116">
        <v>36</v>
      </c>
      <c r="O43" s="116">
        <v>26</v>
      </c>
      <c r="P43" s="116">
        <v>-10</v>
      </c>
      <c r="Q43" s="116">
        <v>1</v>
      </c>
      <c r="R43" s="116">
        <v>1</v>
      </c>
      <c r="S43" s="116">
        <v>0</v>
      </c>
      <c r="T43" s="116">
        <v>52</v>
      </c>
      <c r="U43" s="116">
        <v>40</v>
      </c>
      <c r="V43" s="116">
        <v>-12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ht="18.75" customHeight="1">
      <c r="A44" s="58"/>
      <c r="B44" s="63"/>
      <c r="C44" s="125"/>
      <c r="D44" s="125"/>
      <c r="E44" s="116"/>
      <c r="F44" s="124"/>
      <c r="G44" s="124"/>
      <c r="H44" s="116"/>
      <c r="I44" s="124"/>
      <c r="J44" s="124"/>
      <c r="K44" s="116"/>
      <c r="L44" s="123"/>
      <c r="M44" s="114" t="s">
        <v>66</v>
      </c>
      <c r="N44" s="116">
        <v>23</v>
      </c>
      <c r="O44" s="116">
        <v>19</v>
      </c>
      <c r="P44" s="116">
        <v>-4</v>
      </c>
      <c r="Q44" s="116" t="s">
        <v>534</v>
      </c>
      <c r="R44" s="116">
        <v>2</v>
      </c>
      <c r="S44" s="116">
        <v>2</v>
      </c>
      <c r="T44" s="116">
        <v>29</v>
      </c>
      <c r="U44" s="116">
        <v>26</v>
      </c>
      <c r="V44" s="116">
        <v>-3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ht="18.75" customHeight="1">
      <c r="A45" s="495" t="s">
        <v>72</v>
      </c>
      <c r="B45" s="555"/>
      <c r="C45" s="115">
        <v>1910</v>
      </c>
      <c r="D45" s="116">
        <v>1946</v>
      </c>
      <c r="E45" s="116">
        <v>36</v>
      </c>
      <c r="F45" s="116">
        <v>13</v>
      </c>
      <c r="G45" s="116">
        <v>9</v>
      </c>
      <c r="H45" s="116">
        <v>-4</v>
      </c>
      <c r="I45" s="116">
        <v>2448</v>
      </c>
      <c r="J45" s="116">
        <v>2409</v>
      </c>
      <c r="K45" s="116">
        <v>-39</v>
      </c>
      <c r="L45" s="123"/>
      <c r="M45" s="114" t="s">
        <v>67</v>
      </c>
      <c r="N45" s="116">
        <v>4</v>
      </c>
      <c r="O45" s="116">
        <v>4</v>
      </c>
      <c r="P45" s="116">
        <v>0</v>
      </c>
      <c r="Q45" s="116">
        <v>1</v>
      </c>
      <c r="R45" s="116" t="s">
        <v>534</v>
      </c>
      <c r="S45" s="116">
        <v>-1</v>
      </c>
      <c r="T45" s="116">
        <v>5</v>
      </c>
      <c r="U45" s="116">
        <v>5</v>
      </c>
      <c r="V45" s="116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ht="18.75" customHeight="1">
      <c r="A46" s="495" t="s">
        <v>394</v>
      </c>
      <c r="B46" s="555"/>
      <c r="C46" s="115">
        <v>327</v>
      </c>
      <c r="D46" s="116">
        <v>360</v>
      </c>
      <c r="E46" s="116">
        <v>33</v>
      </c>
      <c r="F46" s="116">
        <v>7</v>
      </c>
      <c r="G46" s="116">
        <v>5</v>
      </c>
      <c r="H46" s="116">
        <v>-2</v>
      </c>
      <c r="I46" s="116">
        <v>390</v>
      </c>
      <c r="J46" s="116">
        <v>441</v>
      </c>
      <c r="K46" s="116">
        <v>51</v>
      </c>
      <c r="L46" s="123"/>
      <c r="M46" s="114" t="s">
        <v>68</v>
      </c>
      <c r="N46" s="116">
        <v>16</v>
      </c>
      <c r="O46" s="116">
        <v>18</v>
      </c>
      <c r="P46" s="116">
        <v>2</v>
      </c>
      <c r="Q46" s="116">
        <v>1</v>
      </c>
      <c r="R46" s="116" t="s">
        <v>534</v>
      </c>
      <c r="S46" s="116">
        <v>-1</v>
      </c>
      <c r="T46" s="116">
        <v>21</v>
      </c>
      <c r="U46" s="116">
        <v>21</v>
      </c>
      <c r="V46" s="116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ht="18.75" customHeight="1">
      <c r="A47" s="495" t="s">
        <v>14</v>
      </c>
      <c r="B47" s="555"/>
      <c r="C47" s="115">
        <v>44</v>
      </c>
      <c r="D47" s="116">
        <v>41</v>
      </c>
      <c r="E47" s="116">
        <v>-3</v>
      </c>
      <c r="F47" s="116" t="s">
        <v>534</v>
      </c>
      <c r="G47" s="116">
        <v>1</v>
      </c>
      <c r="H47" s="116">
        <v>1</v>
      </c>
      <c r="I47" s="116">
        <v>59</v>
      </c>
      <c r="J47" s="116">
        <v>52</v>
      </c>
      <c r="K47" s="116">
        <v>-7</v>
      </c>
      <c r="L47" s="123"/>
      <c r="M47" s="114" t="s">
        <v>69</v>
      </c>
      <c r="N47" s="116">
        <v>30</v>
      </c>
      <c r="O47" s="116">
        <v>34</v>
      </c>
      <c r="P47" s="116">
        <v>4</v>
      </c>
      <c r="Q47" s="116" t="s">
        <v>534</v>
      </c>
      <c r="R47" s="116">
        <v>6</v>
      </c>
      <c r="S47" s="116">
        <v>6</v>
      </c>
      <c r="T47" s="116">
        <v>44</v>
      </c>
      <c r="U47" s="116">
        <v>48</v>
      </c>
      <c r="V47" s="116">
        <v>4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ht="18.75" customHeight="1">
      <c r="A48" s="398"/>
      <c r="B48" s="399"/>
      <c r="C48" s="116"/>
      <c r="D48" s="116"/>
      <c r="E48" s="116"/>
      <c r="F48" s="116"/>
      <c r="G48" s="116"/>
      <c r="H48" s="116"/>
      <c r="I48" s="116"/>
      <c r="J48" s="116"/>
      <c r="K48" s="116"/>
      <c r="L48" s="123"/>
      <c r="M48" s="114" t="s">
        <v>70</v>
      </c>
      <c r="N48" s="116">
        <v>15</v>
      </c>
      <c r="O48" s="116">
        <v>20</v>
      </c>
      <c r="P48" s="116">
        <v>5</v>
      </c>
      <c r="Q48" s="116">
        <v>2</v>
      </c>
      <c r="R48" s="116">
        <v>1</v>
      </c>
      <c r="S48" s="116">
        <v>-1</v>
      </c>
      <c r="T48" s="116">
        <v>29</v>
      </c>
      <c r="U48" s="116">
        <v>29</v>
      </c>
      <c r="V48" s="116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ht="18.75" customHeight="1">
      <c r="A49" s="398" t="s">
        <v>211</v>
      </c>
      <c r="B49" s="399"/>
      <c r="C49" s="125">
        <v>21</v>
      </c>
      <c r="D49" s="125">
        <v>17</v>
      </c>
      <c r="E49" s="116">
        <v>-4</v>
      </c>
      <c r="F49" s="125">
        <v>1</v>
      </c>
      <c r="G49" s="125">
        <v>3</v>
      </c>
      <c r="H49" s="116">
        <v>2</v>
      </c>
      <c r="I49" s="125">
        <v>32</v>
      </c>
      <c r="J49" s="125">
        <v>24</v>
      </c>
      <c r="K49" s="116">
        <v>-8</v>
      </c>
      <c r="L49" s="123"/>
      <c r="M49" s="114" t="s">
        <v>71</v>
      </c>
      <c r="N49" s="116">
        <v>47</v>
      </c>
      <c r="O49" s="116">
        <v>32</v>
      </c>
      <c r="P49" s="116">
        <v>-15</v>
      </c>
      <c r="Q49" s="116">
        <v>2</v>
      </c>
      <c r="R49" s="116">
        <v>3</v>
      </c>
      <c r="S49" s="116">
        <v>1</v>
      </c>
      <c r="T49" s="116">
        <v>57</v>
      </c>
      <c r="U49" s="116">
        <v>36</v>
      </c>
      <c r="V49" s="116">
        <v>-21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</row>
    <row r="50" spans="1:42" ht="18.75" customHeight="1">
      <c r="A50" s="424"/>
      <c r="B50" s="314"/>
      <c r="C50" s="139"/>
      <c r="D50" s="139"/>
      <c r="E50" s="129"/>
      <c r="F50" s="139"/>
      <c r="G50" s="139"/>
      <c r="H50" s="139"/>
      <c r="I50" s="139"/>
      <c r="J50" s="139"/>
      <c r="K50" s="139"/>
      <c r="L50" s="123"/>
      <c r="M50" s="114" t="s">
        <v>73</v>
      </c>
      <c r="N50" s="116">
        <v>10</v>
      </c>
      <c r="O50" s="116">
        <v>18</v>
      </c>
      <c r="P50" s="116">
        <v>8</v>
      </c>
      <c r="Q50" s="116" t="s">
        <v>534</v>
      </c>
      <c r="R50" s="116">
        <v>2</v>
      </c>
      <c r="S50" s="116">
        <v>2</v>
      </c>
      <c r="T50" s="116">
        <v>12</v>
      </c>
      <c r="U50" s="116">
        <v>23</v>
      </c>
      <c r="V50" s="116">
        <v>11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1:42" ht="18.75" customHeight="1">
      <c r="A51" s="269" t="s">
        <v>579</v>
      </c>
      <c r="B51" s="31"/>
      <c r="C51" s="67"/>
      <c r="D51" s="67"/>
      <c r="E51" s="67"/>
      <c r="F51" s="67"/>
      <c r="G51" s="67"/>
      <c r="H51" s="67"/>
      <c r="I51" s="67"/>
      <c r="J51" s="67"/>
      <c r="K51" s="140"/>
      <c r="L51" s="123"/>
      <c r="M51" s="114" t="s">
        <v>74</v>
      </c>
      <c r="N51" s="116">
        <v>29</v>
      </c>
      <c r="O51" s="116">
        <v>31</v>
      </c>
      <c r="P51" s="116">
        <v>2</v>
      </c>
      <c r="Q51" s="116">
        <v>1</v>
      </c>
      <c r="R51" s="116">
        <v>1</v>
      </c>
      <c r="S51" s="116">
        <v>0</v>
      </c>
      <c r="T51" s="116">
        <v>33</v>
      </c>
      <c r="U51" s="116">
        <v>43</v>
      </c>
      <c r="V51" s="116">
        <v>10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</row>
    <row r="52" spans="1:42" ht="18.75" customHeight="1">
      <c r="A52" s="31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123"/>
      <c r="M52" s="130" t="s">
        <v>75</v>
      </c>
      <c r="N52" s="116">
        <v>21</v>
      </c>
      <c r="O52" s="116">
        <v>17</v>
      </c>
      <c r="P52" s="116">
        <v>-4</v>
      </c>
      <c r="Q52" s="131">
        <v>1</v>
      </c>
      <c r="R52" s="131">
        <v>3</v>
      </c>
      <c r="S52" s="131">
        <v>2</v>
      </c>
      <c r="T52" s="131">
        <v>32</v>
      </c>
      <c r="U52" s="131">
        <v>24</v>
      </c>
      <c r="V52" s="131">
        <v>-8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</row>
    <row r="53" spans="1:42" ht="18.75" customHeight="1">
      <c r="A53" s="31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123"/>
      <c r="M53" s="268" t="s">
        <v>578</v>
      </c>
      <c r="N53" s="132"/>
      <c r="O53" s="132"/>
      <c r="P53" s="133"/>
      <c r="Q53" s="73"/>
      <c r="R53" s="31"/>
      <c r="S53" s="107"/>
      <c r="T53" s="31"/>
      <c r="U53" s="31"/>
      <c r="V53" s="10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</row>
    <row r="54" spans="1:42" ht="18.75" customHeight="1">
      <c r="A54" s="31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123"/>
      <c r="M54" s="269" t="s">
        <v>579</v>
      </c>
      <c r="N54" s="67"/>
      <c r="O54" s="67"/>
      <c r="P54" s="134"/>
      <c r="Q54" s="67"/>
      <c r="R54" s="67"/>
      <c r="S54" s="134"/>
      <c r="T54" s="67"/>
      <c r="U54" s="67"/>
      <c r="V54" s="134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</row>
    <row r="55" spans="1:42" ht="16.5" customHeight="1">
      <c r="A55" s="31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34"/>
      <c r="Q55" s="67"/>
      <c r="R55" s="67"/>
      <c r="S55" s="134"/>
      <c r="T55" s="67"/>
      <c r="U55" s="67"/>
      <c r="V55" s="134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</row>
    <row r="56" spans="1:42" ht="16.5" customHeight="1">
      <c r="A56" s="3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34"/>
      <c r="Q56" s="67"/>
      <c r="R56" s="67"/>
      <c r="S56" s="134"/>
      <c r="T56" s="67"/>
      <c r="U56" s="67"/>
      <c r="V56" s="134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</row>
    <row r="57" spans="1:42" ht="16.5" customHeight="1">
      <c r="A57" s="3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134"/>
      <c r="Q57" s="67"/>
      <c r="R57" s="67"/>
      <c r="S57" s="134"/>
      <c r="T57" s="67"/>
      <c r="U57" s="67"/>
      <c r="V57" s="134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</row>
    <row r="58" spans="1:42" ht="16.5" customHeight="1">
      <c r="A58" s="3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34"/>
      <c r="Q58" s="67"/>
      <c r="R58" s="67"/>
      <c r="S58" s="134"/>
      <c r="T58" s="67"/>
      <c r="U58" s="67"/>
      <c r="V58" s="134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</row>
    <row r="59" spans="1:42" ht="16.5" customHeight="1">
      <c r="A59" s="3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134"/>
      <c r="Q59" s="67"/>
      <c r="R59" s="67"/>
      <c r="S59" s="134"/>
      <c r="T59" s="67"/>
      <c r="U59" s="67"/>
      <c r="V59" s="134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</row>
    <row r="60" spans="1:42" ht="16.5" customHeight="1">
      <c r="A60" s="3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134"/>
      <c r="Q60" s="67"/>
      <c r="R60" s="67"/>
      <c r="S60" s="134"/>
      <c r="T60" s="67"/>
      <c r="U60" s="67"/>
      <c r="V60" s="134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</row>
    <row r="61" spans="1:42" ht="16.5" customHeight="1">
      <c r="A61" s="3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134"/>
      <c r="Q61" s="67"/>
      <c r="R61" s="67"/>
      <c r="S61" s="134"/>
      <c r="T61" s="67"/>
      <c r="U61" s="67"/>
      <c r="V61" s="134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</row>
    <row r="62" spans="1:42" ht="16.5" customHeight="1">
      <c r="A62" s="31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134"/>
      <c r="Q62" s="67"/>
      <c r="R62" s="67"/>
      <c r="S62" s="134"/>
      <c r="T62" s="67"/>
      <c r="U62" s="67"/>
      <c r="V62" s="134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</row>
    <row r="63" spans="1:42" ht="16.5" customHeight="1">
      <c r="A63" s="31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134"/>
      <c r="Q63" s="67"/>
      <c r="R63" s="67"/>
      <c r="S63" s="134"/>
      <c r="T63" s="67"/>
      <c r="U63" s="67"/>
      <c r="V63" s="134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</row>
    <row r="64" spans="1:42" ht="16.5" customHeight="1">
      <c r="A64" s="3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134"/>
      <c r="Q64" s="67"/>
      <c r="R64" s="67"/>
      <c r="S64" s="134"/>
      <c r="T64" s="67"/>
      <c r="U64" s="67"/>
      <c r="V64" s="134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</row>
    <row r="65" spans="1:42" ht="16.5" customHeight="1">
      <c r="A65" s="3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134"/>
      <c r="Q65" s="67"/>
      <c r="R65" s="67"/>
      <c r="S65" s="134"/>
      <c r="T65" s="67"/>
      <c r="U65" s="67"/>
      <c r="V65" s="134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</row>
    <row r="66" spans="1:42" ht="16.5" customHeight="1">
      <c r="A66" s="31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134"/>
      <c r="Q66" s="67"/>
      <c r="R66" s="67"/>
      <c r="S66" s="134"/>
      <c r="T66" s="67"/>
      <c r="U66" s="67"/>
      <c r="V66" s="134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</row>
    <row r="67" spans="1:42" ht="16.5" customHeight="1">
      <c r="A67" s="3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134"/>
      <c r="Q67" s="67"/>
      <c r="R67" s="67"/>
      <c r="S67" s="134"/>
      <c r="T67" s="67"/>
      <c r="U67" s="67"/>
      <c r="V67" s="134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</row>
    <row r="68" spans="1:42" ht="16.5" customHeight="1">
      <c r="A68" s="31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134"/>
      <c r="Q68" s="67"/>
      <c r="R68" s="67"/>
      <c r="S68" s="134"/>
      <c r="T68" s="67"/>
      <c r="U68" s="67"/>
      <c r="V68" s="134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</row>
    <row r="69" spans="1:42" ht="16.5" customHeight="1">
      <c r="A69" s="31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34"/>
      <c r="Q69" s="67"/>
      <c r="R69" s="67"/>
      <c r="S69" s="134"/>
      <c r="T69" s="67"/>
      <c r="U69" s="67"/>
      <c r="V69" s="134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</row>
    <row r="70" spans="1:42" ht="16.5" customHeight="1">
      <c r="A70" s="31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134"/>
      <c r="Q70" s="67"/>
      <c r="R70" s="67"/>
      <c r="S70" s="134"/>
      <c r="T70" s="67"/>
      <c r="U70" s="67"/>
      <c r="V70" s="134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</row>
    <row r="71" spans="1:42" ht="16.5" customHeight="1">
      <c r="A71" s="3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134"/>
      <c r="Q71" s="67"/>
      <c r="R71" s="67"/>
      <c r="S71" s="134"/>
      <c r="T71" s="67"/>
      <c r="U71" s="67"/>
      <c r="V71" s="134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</row>
    <row r="72" spans="1:42" ht="16.5" customHeight="1">
      <c r="A72" s="3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134"/>
      <c r="Q72" s="67"/>
      <c r="R72" s="67"/>
      <c r="S72" s="134"/>
      <c r="T72" s="67"/>
      <c r="U72" s="67"/>
      <c r="V72" s="134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</row>
    <row r="73" spans="1:42" ht="16.5" customHeight="1">
      <c r="A73" s="3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134"/>
      <c r="Q73" s="67"/>
      <c r="R73" s="67"/>
      <c r="S73" s="134"/>
      <c r="T73" s="67"/>
      <c r="U73" s="67"/>
      <c r="V73" s="134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</row>
    <row r="74" spans="1:42" ht="16.5" customHeight="1">
      <c r="A74" s="31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134"/>
      <c r="Q74" s="67"/>
      <c r="R74" s="67"/>
      <c r="S74" s="134"/>
      <c r="T74" s="67"/>
      <c r="U74" s="67"/>
      <c r="V74" s="134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</row>
    <row r="75" spans="1:42" ht="16.5" customHeight="1">
      <c r="A75" s="3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134"/>
      <c r="Q75" s="67"/>
      <c r="R75" s="67"/>
      <c r="S75" s="134"/>
      <c r="T75" s="67"/>
      <c r="U75" s="67"/>
      <c r="V75" s="134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</row>
    <row r="76" spans="1:42" ht="16.5" customHeight="1">
      <c r="A76" s="31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134"/>
      <c r="Q76" s="67"/>
      <c r="R76" s="67"/>
      <c r="S76" s="134"/>
      <c r="T76" s="67"/>
      <c r="U76" s="67"/>
      <c r="V76" s="134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</row>
    <row r="77" spans="1:42" ht="16.5" customHeight="1">
      <c r="A77" s="3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134"/>
      <c r="Q77" s="67"/>
      <c r="R77" s="67"/>
      <c r="S77" s="134"/>
      <c r="T77" s="67"/>
      <c r="U77" s="67"/>
      <c r="V77" s="134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</row>
    <row r="78" spans="1:42" ht="16.5" customHeight="1">
      <c r="A78" s="3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134"/>
      <c r="Q78" s="67"/>
      <c r="R78" s="67"/>
      <c r="S78" s="134"/>
      <c r="T78" s="67"/>
      <c r="U78" s="67"/>
      <c r="V78" s="134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</row>
    <row r="79" spans="1:42" ht="16.5" customHeight="1">
      <c r="A79" s="31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134"/>
      <c r="Q79" s="67"/>
      <c r="R79" s="67"/>
      <c r="S79" s="134"/>
      <c r="T79" s="67"/>
      <c r="U79" s="67"/>
      <c r="V79" s="134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</row>
    <row r="80" spans="1:42" ht="18" customHeight="1">
      <c r="A80" s="31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134"/>
      <c r="Q80" s="67"/>
      <c r="R80" s="67"/>
      <c r="S80" s="134"/>
      <c r="T80" s="67"/>
      <c r="U80" s="67"/>
      <c r="V80" s="134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42" ht="16.5" customHeight="1">
      <c r="A81" s="31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134"/>
      <c r="Q81" s="67"/>
      <c r="R81" s="67"/>
      <c r="S81" s="134"/>
      <c r="T81" s="67"/>
      <c r="U81" s="67"/>
      <c r="V81" s="134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</row>
    <row r="82" spans="1:42" ht="16.5" customHeight="1">
      <c r="A82" s="31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134"/>
      <c r="Q82" s="67"/>
      <c r="R82" s="67"/>
      <c r="S82" s="134"/>
      <c r="T82" s="67"/>
      <c r="U82" s="67"/>
      <c r="V82" s="134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</row>
    <row r="83" spans="1:42" ht="16.5" customHeight="1">
      <c r="A83" s="31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134"/>
      <c r="Q83" s="67"/>
      <c r="R83" s="67"/>
      <c r="S83" s="134"/>
      <c r="T83" s="67"/>
      <c r="U83" s="67"/>
      <c r="V83" s="134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</row>
    <row r="84" spans="1:42" ht="16.5" customHeight="1">
      <c r="A84" s="31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134"/>
      <c r="Q84" s="67"/>
      <c r="R84" s="67"/>
      <c r="S84" s="134"/>
      <c r="T84" s="67"/>
      <c r="U84" s="67"/>
      <c r="V84" s="134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</row>
    <row r="85" spans="1:42" ht="16.5" customHeight="1">
      <c r="A85" s="31"/>
      <c r="B85" s="31"/>
      <c r="C85" s="31"/>
      <c r="D85" s="31"/>
      <c r="E85" s="31"/>
      <c r="F85" s="31"/>
      <c r="G85" s="31"/>
      <c r="H85" s="31"/>
      <c r="I85" s="31"/>
      <c r="J85" s="67"/>
      <c r="K85" s="67"/>
      <c r="L85" s="67"/>
      <c r="M85" s="67"/>
      <c r="N85" s="67"/>
      <c r="O85" s="67"/>
      <c r="P85" s="134"/>
      <c r="Q85" s="67"/>
      <c r="R85" s="67"/>
      <c r="S85" s="134"/>
      <c r="T85" s="67"/>
      <c r="U85" s="67"/>
      <c r="V85" s="134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</row>
    <row r="86" spans="1:42" ht="16.5" customHeight="1">
      <c r="A86" s="31"/>
      <c r="B86" s="31"/>
      <c r="C86" s="31"/>
      <c r="D86" s="31"/>
      <c r="E86" s="31"/>
      <c r="F86" s="31"/>
      <c r="G86" s="31"/>
      <c r="H86" s="31"/>
      <c r="I86" s="31"/>
      <c r="J86" s="67"/>
      <c r="K86" s="67"/>
      <c r="L86" s="67"/>
      <c r="M86" s="67"/>
      <c r="N86" s="67"/>
      <c r="O86" s="67"/>
      <c r="P86" s="134"/>
      <c r="Q86" s="67"/>
      <c r="R86" s="67"/>
      <c r="S86" s="134"/>
      <c r="T86" s="67"/>
      <c r="U86" s="67"/>
      <c r="V86" s="134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</row>
    <row r="87" spans="1:42" ht="16.5" customHeight="1">
      <c r="A87" s="31"/>
      <c r="B87" s="31"/>
      <c r="C87" s="31"/>
      <c r="D87" s="31"/>
      <c r="E87" s="31"/>
      <c r="F87" s="31"/>
      <c r="G87" s="31"/>
      <c r="H87" s="31"/>
      <c r="I87" s="31"/>
      <c r="J87" s="67"/>
      <c r="K87" s="67"/>
      <c r="L87" s="67"/>
      <c r="M87" s="67"/>
      <c r="N87" s="67"/>
      <c r="O87" s="67"/>
      <c r="P87" s="134"/>
      <c r="Q87" s="67"/>
      <c r="R87" s="67"/>
      <c r="S87" s="134"/>
      <c r="T87" s="67"/>
      <c r="U87" s="67"/>
      <c r="V87" s="134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</row>
    <row r="88" spans="1:42" ht="16.5" customHeight="1">
      <c r="A88" s="31"/>
      <c r="B88" s="31"/>
      <c r="C88" s="31"/>
      <c r="D88" s="31"/>
      <c r="E88" s="31"/>
      <c r="F88" s="31"/>
      <c r="G88" s="31"/>
      <c r="H88" s="31"/>
      <c r="I88" s="31"/>
      <c r="J88" s="67"/>
      <c r="K88" s="67"/>
      <c r="L88" s="67"/>
      <c r="M88" s="67"/>
      <c r="N88" s="67"/>
      <c r="O88" s="67"/>
      <c r="P88" s="134"/>
      <c r="Q88" s="67"/>
      <c r="R88" s="67"/>
      <c r="S88" s="134"/>
      <c r="T88" s="67"/>
      <c r="U88" s="67"/>
      <c r="V88" s="134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</row>
    <row r="89" spans="1:42" ht="16.5" customHeight="1">
      <c r="A89" s="31"/>
      <c r="B89" s="31"/>
      <c r="C89" s="31"/>
      <c r="D89" s="31"/>
      <c r="E89" s="31"/>
      <c r="F89" s="31"/>
      <c r="G89" s="31"/>
      <c r="H89" s="31"/>
      <c r="I89" s="31"/>
      <c r="J89" s="67"/>
      <c r="K89" s="67"/>
      <c r="L89" s="67"/>
      <c r="M89" s="67"/>
      <c r="N89" s="67"/>
      <c r="O89" s="67"/>
      <c r="P89" s="134"/>
      <c r="Q89" s="67"/>
      <c r="R89" s="67"/>
      <c r="S89" s="134"/>
      <c r="T89" s="67"/>
      <c r="U89" s="67"/>
      <c r="V89" s="134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</row>
    <row r="90" spans="1:42" ht="16.5" customHeight="1">
      <c r="A90" s="31"/>
      <c r="B90" s="31"/>
      <c r="C90" s="31"/>
      <c r="D90" s="31"/>
      <c r="E90" s="31"/>
      <c r="F90" s="31"/>
      <c r="G90" s="31"/>
      <c r="H90" s="31"/>
      <c r="I90" s="31"/>
      <c r="J90" s="67"/>
      <c r="K90" s="67"/>
      <c r="L90" s="67"/>
      <c r="M90" s="67"/>
      <c r="N90" s="67"/>
      <c r="O90" s="67"/>
      <c r="P90" s="134"/>
      <c r="Q90" s="67"/>
      <c r="R90" s="67"/>
      <c r="S90" s="134"/>
      <c r="T90" s="67"/>
      <c r="U90" s="67"/>
      <c r="V90" s="134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</row>
    <row r="91" spans="1:42" ht="16.5" customHeight="1">
      <c r="A91" s="31"/>
      <c r="B91" s="31"/>
      <c r="C91" s="31"/>
      <c r="D91" s="31"/>
      <c r="E91" s="31"/>
      <c r="F91" s="31"/>
      <c r="G91" s="31"/>
      <c r="H91" s="31"/>
      <c r="I91" s="31"/>
      <c r="J91" s="67"/>
      <c r="K91" s="67"/>
      <c r="L91" s="67"/>
      <c r="M91" s="67"/>
      <c r="N91" s="67"/>
      <c r="O91" s="67"/>
      <c r="P91" s="134"/>
      <c r="Q91" s="67"/>
      <c r="R91" s="67"/>
      <c r="S91" s="134"/>
      <c r="T91" s="67"/>
      <c r="U91" s="67"/>
      <c r="V91" s="134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</row>
    <row r="92" spans="1:42" ht="16.5" customHeight="1">
      <c r="A92" s="31"/>
      <c r="B92" s="31"/>
      <c r="C92" s="31"/>
      <c r="D92" s="31"/>
      <c r="E92" s="31"/>
      <c r="F92" s="31"/>
      <c r="G92" s="31"/>
      <c r="H92" s="31"/>
      <c r="I92" s="31"/>
      <c r="J92" s="67"/>
      <c r="K92" s="67"/>
      <c r="L92" s="67"/>
      <c r="M92" s="67"/>
      <c r="N92" s="67"/>
      <c r="O92" s="67"/>
      <c r="P92" s="134"/>
      <c r="Q92" s="67"/>
      <c r="R92" s="67"/>
      <c r="S92" s="134"/>
      <c r="T92" s="67"/>
      <c r="U92" s="67"/>
      <c r="V92" s="134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</row>
    <row r="93" spans="1:42" ht="16.5" customHeight="1">
      <c r="A93" s="31"/>
      <c r="B93" s="31"/>
      <c r="C93" s="31"/>
      <c r="D93" s="31"/>
      <c r="E93" s="31"/>
      <c r="F93" s="31"/>
      <c r="G93" s="31"/>
      <c r="H93" s="31"/>
      <c r="I93" s="31"/>
      <c r="J93" s="67"/>
      <c r="K93" s="67"/>
      <c r="L93" s="67"/>
      <c r="M93" s="67"/>
      <c r="N93" s="67"/>
      <c r="O93" s="67"/>
      <c r="P93" s="134"/>
      <c r="Q93" s="67"/>
      <c r="R93" s="67"/>
      <c r="S93" s="134"/>
      <c r="T93" s="67"/>
      <c r="U93" s="67"/>
      <c r="V93" s="134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</row>
    <row r="94" spans="1:4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67"/>
      <c r="K94" s="67"/>
      <c r="L94" s="67"/>
      <c r="M94" s="67"/>
      <c r="N94" s="67"/>
      <c r="O94" s="67"/>
      <c r="P94" s="134"/>
      <c r="Q94" s="67"/>
      <c r="R94" s="67"/>
      <c r="S94" s="134"/>
      <c r="T94" s="67"/>
      <c r="U94" s="67"/>
      <c r="V94" s="134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</row>
    <row r="95" spans="1:4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67"/>
      <c r="K95" s="67"/>
      <c r="L95" s="67"/>
      <c r="M95" s="67"/>
      <c r="N95" s="67"/>
      <c r="O95" s="67"/>
      <c r="P95" s="134"/>
      <c r="Q95" s="67"/>
      <c r="R95" s="67"/>
      <c r="S95" s="134"/>
      <c r="T95" s="67"/>
      <c r="U95" s="67"/>
      <c r="V95" s="134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</row>
    <row r="96" spans="1:42" ht="14.25">
      <c r="A96" s="31"/>
      <c r="B96" s="31"/>
      <c r="C96" s="31"/>
      <c r="D96" s="31"/>
      <c r="E96" s="31"/>
      <c r="F96" s="31"/>
      <c r="G96" s="31"/>
      <c r="H96" s="31"/>
      <c r="I96" s="31"/>
      <c r="J96" s="67"/>
      <c r="K96" s="67"/>
      <c r="L96" s="67"/>
      <c r="M96" s="67"/>
      <c r="N96" s="67"/>
      <c r="O96" s="67"/>
      <c r="P96" s="134"/>
      <c r="Q96" s="67"/>
      <c r="R96" s="67"/>
      <c r="S96" s="134"/>
      <c r="T96" s="67"/>
      <c r="U96" s="67"/>
      <c r="V96" s="134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</row>
    <row r="97" spans="1:42" ht="14.25">
      <c r="A97" s="31"/>
      <c r="B97" s="31"/>
      <c r="C97" s="31"/>
      <c r="D97" s="31"/>
      <c r="E97" s="31"/>
      <c r="F97" s="31"/>
      <c r="G97" s="31"/>
      <c r="H97" s="31"/>
      <c r="I97" s="31"/>
      <c r="J97" s="67"/>
      <c r="K97" s="67"/>
      <c r="L97" s="67"/>
      <c r="M97" s="67"/>
      <c r="N97" s="67"/>
      <c r="O97" s="67"/>
      <c r="P97" s="134"/>
      <c r="Q97" s="67"/>
      <c r="R97" s="67"/>
      <c r="S97" s="134"/>
      <c r="T97" s="67"/>
      <c r="U97" s="67"/>
      <c r="V97" s="134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</row>
    <row r="98" spans="1:42" ht="14.25">
      <c r="A98" s="31"/>
      <c r="B98" s="31"/>
      <c r="C98" s="31"/>
      <c r="D98" s="31"/>
      <c r="E98" s="31"/>
      <c r="F98" s="31"/>
      <c r="G98" s="31"/>
      <c r="H98" s="31"/>
      <c r="I98" s="31"/>
      <c r="J98" s="67"/>
      <c r="K98" s="67"/>
      <c r="L98" s="67"/>
      <c r="M98" s="67"/>
      <c r="N98" s="67"/>
      <c r="O98" s="67"/>
      <c r="P98" s="134"/>
      <c r="Q98" s="67"/>
      <c r="R98" s="67"/>
      <c r="S98" s="134"/>
      <c r="T98" s="67"/>
      <c r="U98" s="67"/>
      <c r="V98" s="134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</row>
    <row r="99" spans="1:42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67"/>
      <c r="M99" s="67"/>
      <c r="N99" s="67"/>
      <c r="O99" s="67"/>
      <c r="P99" s="134"/>
      <c r="Q99" s="67"/>
      <c r="R99" s="67"/>
      <c r="S99" s="134"/>
      <c r="T99" s="67"/>
      <c r="U99" s="67"/>
      <c r="V99" s="134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</row>
    <row r="100" spans="1:42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67"/>
      <c r="M100" s="67"/>
      <c r="N100" s="67"/>
      <c r="O100" s="67"/>
      <c r="P100" s="134"/>
      <c r="Q100" s="67"/>
      <c r="R100" s="67"/>
      <c r="S100" s="134"/>
      <c r="T100" s="67"/>
      <c r="U100" s="67"/>
      <c r="V100" s="134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</row>
    <row r="101" spans="1:42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67"/>
      <c r="M101" s="67"/>
      <c r="N101" s="67"/>
      <c r="O101" s="67"/>
      <c r="P101" s="134"/>
      <c r="Q101" s="67"/>
      <c r="R101" s="67"/>
      <c r="S101" s="134"/>
      <c r="T101" s="67"/>
      <c r="U101" s="67"/>
      <c r="V101" s="134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</row>
    <row r="102" spans="1:42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67"/>
      <c r="M102" s="67"/>
      <c r="N102" s="67"/>
      <c r="O102" s="67"/>
      <c r="P102" s="134"/>
      <c r="Q102" s="67"/>
      <c r="R102" s="67"/>
      <c r="S102" s="134"/>
      <c r="T102" s="67"/>
      <c r="U102" s="67"/>
      <c r="V102" s="134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</row>
    <row r="103" spans="1:42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67"/>
      <c r="M103" s="67"/>
      <c r="N103" s="67"/>
      <c r="O103" s="67"/>
      <c r="P103" s="134"/>
      <c r="Q103" s="67"/>
      <c r="R103" s="67"/>
      <c r="S103" s="134"/>
      <c r="T103" s="67"/>
      <c r="U103" s="67"/>
      <c r="V103" s="134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</row>
    <row r="104" spans="1:42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67"/>
      <c r="M104" s="67"/>
      <c r="N104" s="67"/>
      <c r="O104" s="67"/>
      <c r="P104" s="134"/>
      <c r="Q104" s="67"/>
      <c r="R104" s="67"/>
      <c r="S104" s="134"/>
      <c r="T104" s="67"/>
      <c r="U104" s="67"/>
      <c r="V104" s="134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</row>
    <row r="105" spans="1:42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67"/>
      <c r="M105" s="67"/>
      <c r="N105" s="67"/>
      <c r="O105" s="67"/>
      <c r="P105" s="134"/>
      <c r="Q105" s="67"/>
      <c r="R105" s="67"/>
      <c r="S105" s="134"/>
      <c r="T105" s="67"/>
      <c r="U105" s="67"/>
      <c r="V105" s="134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</row>
    <row r="106" spans="1:42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67"/>
      <c r="M106" s="67"/>
      <c r="N106" s="67"/>
      <c r="O106" s="67"/>
      <c r="P106" s="134"/>
      <c r="Q106" s="67"/>
      <c r="R106" s="67"/>
      <c r="S106" s="134"/>
      <c r="T106" s="67"/>
      <c r="U106" s="67"/>
      <c r="V106" s="134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</row>
    <row r="107" spans="1:42" ht="14.25">
      <c r="A107" s="6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67"/>
      <c r="M107" s="67"/>
      <c r="N107" s="67"/>
      <c r="O107" s="67"/>
      <c r="P107" s="134"/>
      <c r="Q107" s="67"/>
      <c r="R107" s="67"/>
      <c r="S107" s="134"/>
      <c r="T107" s="67"/>
      <c r="U107" s="67"/>
      <c r="V107" s="134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</row>
    <row r="108" spans="1:42" ht="14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67"/>
      <c r="M108" s="67"/>
      <c r="N108" s="67"/>
      <c r="O108" s="67"/>
      <c r="P108" s="134"/>
      <c r="Q108" s="67"/>
      <c r="R108" s="67"/>
      <c r="S108" s="134"/>
      <c r="T108" s="67"/>
      <c r="U108" s="67"/>
      <c r="V108" s="134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</row>
    <row r="109" spans="1:42" ht="14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67"/>
      <c r="M109" s="67"/>
      <c r="N109" s="67"/>
      <c r="O109" s="67"/>
      <c r="P109" s="134"/>
      <c r="Q109" s="67"/>
      <c r="R109" s="67"/>
      <c r="S109" s="134"/>
      <c r="T109" s="67"/>
      <c r="U109" s="67"/>
      <c r="V109" s="134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</row>
  </sheetData>
  <sheetProtection/>
  <mergeCells count="47">
    <mergeCell ref="M3:V3"/>
    <mergeCell ref="M5:V5"/>
    <mergeCell ref="A3:K3"/>
    <mergeCell ref="A5:K5"/>
    <mergeCell ref="Q7:S7"/>
    <mergeCell ref="T7:V7"/>
    <mergeCell ref="M7:M8"/>
    <mergeCell ref="N7:P7"/>
    <mergeCell ref="K8:K9"/>
    <mergeCell ref="I8:J9"/>
    <mergeCell ref="A50:B50"/>
    <mergeCell ref="A45:B45"/>
    <mergeCell ref="A46:B46"/>
    <mergeCell ref="A40:A43"/>
    <mergeCell ref="I13:J13"/>
    <mergeCell ref="I14:J14"/>
    <mergeCell ref="I25:K25"/>
    <mergeCell ref="A23:K23"/>
    <mergeCell ref="A29:A38"/>
    <mergeCell ref="A16:B16"/>
    <mergeCell ref="I7:K7"/>
    <mergeCell ref="H8:H9"/>
    <mergeCell ref="A47:B47"/>
    <mergeCell ref="A49:B49"/>
    <mergeCell ref="A48:B48"/>
    <mergeCell ref="C25:E25"/>
    <mergeCell ref="F25:H25"/>
    <mergeCell ref="A25:B26"/>
    <mergeCell ref="A27:B27"/>
    <mergeCell ref="A7:B9"/>
    <mergeCell ref="A11:B11"/>
    <mergeCell ref="F10:G10"/>
    <mergeCell ref="C7:C9"/>
    <mergeCell ref="D7:D9"/>
    <mergeCell ref="E7:E9"/>
    <mergeCell ref="F8:G9"/>
    <mergeCell ref="F7:H7"/>
    <mergeCell ref="I16:J16"/>
    <mergeCell ref="I15:J15"/>
    <mergeCell ref="I10:J10"/>
    <mergeCell ref="I11:J11"/>
    <mergeCell ref="A13:B13"/>
    <mergeCell ref="A14:B14"/>
    <mergeCell ref="A15:B15"/>
    <mergeCell ref="A12:B12"/>
    <mergeCell ref="I12:J12"/>
    <mergeCell ref="A10:B10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5.8984375" style="10" customWidth="1"/>
    <col min="2" max="2" width="6.69921875" style="10" customWidth="1"/>
    <col min="3" max="3" width="3.09765625" style="10" customWidth="1"/>
    <col min="4" max="4" width="8.59765625" style="10" customWidth="1"/>
    <col min="5" max="5" width="2.19921875" style="10" customWidth="1"/>
    <col min="6" max="6" width="20.5" style="10" customWidth="1"/>
    <col min="7" max="7" width="11.69921875" style="10" customWidth="1"/>
    <col min="8" max="8" width="10.59765625" style="10" customWidth="1"/>
    <col min="9" max="9" width="10.59765625" style="25" customWidth="1"/>
    <col min="10" max="10" width="11.59765625" style="22" customWidth="1"/>
    <col min="11" max="11" width="10.59765625" style="10" customWidth="1"/>
    <col min="12" max="12" width="10.59765625" style="24" customWidth="1"/>
    <col min="13" max="13" width="10.59765625" style="10" customWidth="1"/>
    <col min="14" max="16" width="3.59765625" style="15" customWidth="1"/>
    <col min="17" max="17" width="9.69921875" style="15" customWidth="1"/>
    <col min="18" max="18" width="8" style="15" customWidth="1"/>
    <col min="19" max="19" width="8" style="23" customWidth="1"/>
    <col min="20" max="21" width="8" style="15" customWidth="1"/>
    <col min="22" max="22" width="8" style="23" customWidth="1"/>
    <col min="23" max="24" width="8" style="15" customWidth="1"/>
    <col min="25" max="25" width="8" style="23" customWidth="1"/>
    <col min="26" max="31" width="8" style="10" customWidth="1"/>
    <col min="32" max="32" width="8.59765625" style="10" customWidth="1"/>
    <col min="33" max="34" width="8" style="10" customWidth="1"/>
    <col min="35" max="43" width="10.09765625" style="10" customWidth="1"/>
    <col min="44" max="16384" width="10.59765625" style="10" customWidth="1"/>
  </cols>
  <sheetData>
    <row r="1" spans="1:43" s="2" customFormat="1" ht="15.75" customHeight="1">
      <c r="A1" s="18" t="s">
        <v>352</v>
      </c>
      <c r="B1" s="1"/>
      <c r="C1" s="1"/>
      <c r="D1" s="30"/>
      <c r="E1" s="30"/>
      <c r="F1" s="30"/>
      <c r="G1" s="30"/>
      <c r="H1" s="30"/>
      <c r="I1" s="143"/>
      <c r="J1" s="144"/>
      <c r="K1" s="30"/>
      <c r="L1" s="145"/>
      <c r="M1" s="30"/>
      <c r="N1" s="146"/>
      <c r="O1" s="146"/>
      <c r="P1" s="146"/>
      <c r="Q1" s="146"/>
      <c r="R1" s="146"/>
      <c r="S1" s="147"/>
      <c r="T1" s="146"/>
      <c r="U1" s="146"/>
      <c r="V1" s="147"/>
      <c r="W1" s="146"/>
      <c r="X1" s="146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20" t="s">
        <v>353</v>
      </c>
      <c r="AK1" s="30"/>
      <c r="AL1" s="30"/>
      <c r="AM1" s="30"/>
      <c r="AN1" s="30"/>
      <c r="AO1" s="30"/>
      <c r="AP1" s="30"/>
      <c r="AQ1" s="30"/>
    </row>
    <row r="2" spans="1:43" s="2" customFormat="1" ht="15.75" customHeight="1">
      <c r="A2" s="18"/>
      <c r="B2" s="1"/>
      <c r="C2" s="1"/>
      <c r="D2" s="30"/>
      <c r="E2" s="30"/>
      <c r="F2" s="30"/>
      <c r="G2" s="30"/>
      <c r="H2" s="30"/>
      <c r="I2" s="143"/>
      <c r="J2" s="144"/>
      <c r="K2" s="30"/>
      <c r="L2" s="145"/>
      <c r="M2" s="30"/>
      <c r="N2" s="146"/>
      <c r="O2" s="146"/>
      <c r="P2" s="146"/>
      <c r="Q2" s="146"/>
      <c r="R2" s="146"/>
      <c r="S2" s="147"/>
      <c r="T2" s="146"/>
      <c r="U2" s="146"/>
      <c r="V2" s="147"/>
      <c r="W2" s="146"/>
      <c r="X2" s="146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20"/>
      <c r="AK2" s="30"/>
      <c r="AL2" s="30"/>
      <c r="AM2" s="30"/>
      <c r="AN2" s="30"/>
      <c r="AO2" s="30"/>
      <c r="AP2" s="30"/>
      <c r="AQ2" s="30"/>
    </row>
    <row r="3" spans="1:43" ht="18" customHeight="1">
      <c r="A3" s="580" t="s">
        <v>601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67"/>
      <c r="N3" s="580" t="s">
        <v>613</v>
      </c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3" ht="15.75" customHeight="1" thickBot="1">
      <c r="A4" s="106"/>
      <c r="B4" s="148"/>
      <c r="C4" s="148"/>
      <c r="D4" s="59"/>
      <c r="E4" s="59"/>
      <c r="F4" s="59"/>
      <c r="G4" s="31"/>
      <c r="H4" s="31"/>
      <c r="I4" s="149"/>
      <c r="J4" s="150"/>
      <c r="K4" s="59"/>
      <c r="L4" s="151"/>
      <c r="M4" s="6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7"/>
      <c r="AA4" s="67"/>
      <c r="AB4" s="67"/>
      <c r="AC4" s="67"/>
      <c r="AD4" s="67"/>
      <c r="AE4" s="67"/>
      <c r="AF4" s="67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.75" customHeight="1">
      <c r="A5" s="559" t="s">
        <v>600</v>
      </c>
      <c r="B5" s="453"/>
      <c r="C5" s="453"/>
      <c r="D5" s="453"/>
      <c r="E5" s="453"/>
      <c r="F5" s="443"/>
      <c r="G5" s="513" t="s">
        <v>602</v>
      </c>
      <c r="H5" s="507"/>
      <c r="I5" s="508"/>
      <c r="J5" s="152" t="s">
        <v>214</v>
      </c>
      <c r="K5" s="583" t="s">
        <v>458</v>
      </c>
      <c r="L5" s="587" t="s">
        <v>334</v>
      </c>
      <c r="M5" s="67"/>
      <c r="N5" s="584" t="s">
        <v>219</v>
      </c>
      <c r="O5" s="584"/>
      <c r="P5" s="585"/>
      <c r="Q5" s="403" t="s">
        <v>611</v>
      </c>
      <c r="R5" s="597" t="s">
        <v>612</v>
      </c>
      <c r="S5" s="325"/>
      <c r="T5" s="325"/>
      <c r="U5" s="325"/>
      <c r="V5" s="325"/>
      <c r="W5" s="325"/>
      <c r="X5" s="325"/>
      <c r="Y5" s="325"/>
      <c r="Z5" s="326"/>
      <c r="AA5" s="591" t="s">
        <v>209</v>
      </c>
      <c r="AB5" s="400" t="s">
        <v>280</v>
      </c>
      <c r="AC5" s="594" t="s">
        <v>213</v>
      </c>
      <c r="AD5" s="400" t="s">
        <v>220</v>
      </c>
      <c r="AE5" s="400" t="s">
        <v>221</v>
      </c>
      <c r="AF5" s="409" t="s">
        <v>127</v>
      </c>
      <c r="AG5" s="591" t="s">
        <v>211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15.75" customHeight="1">
      <c r="A6" s="302"/>
      <c r="B6" s="302"/>
      <c r="C6" s="302"/>
      <c r="D6" s="302"/>
      <c r="E6" s="302"/>
      <c r="F6" s="303"/>
      <c r="G6" s="108" t="s">
        <v>348</v>
      </c>
      <c r="H6" s="274" t="s">
        <v>593</v>
      </c>
      <c r="I6" s="278" t="s">
        <v>594</v>
      </c>
      <c r="J6" s="153" t="s">
        <v>215</v>
      </c>
      <c r="K6" s="510"/>
      <c r="L6" s="588"/>
      <c r="M6" s="67"/>
      <c r="N6" s="304"/>
      <c r="O6" s="304"/>
      <c r="P6" s="305"/>
      <c r="Q6" s="401"/>
      <c r="R6" s="36">
        <v>8</v>
      </c>
      <c r="S6" s="155">
        <v>157</v>
      </c>
      <c r="T6" s="155">
        <v>159</v>
      </c>
      <c r="U6" s="155">
        <v>160</v>
      </c>
      <c r="V6" s="155">
        <v>249</v>
      </c>
      <c r="W6" s="155">
        <v>304</v>
      </c>
      <c r="X6" s="155">
        <v>305</v>
      </c>
      <c r="Y6" s="155">
        <v>359</v>
      </c>
      <c r="Z6" s="155">
        <v>364</v>
      </c>
      <c r="AA6" s="592"/>
      <c r="AB6" s="401"/>
      <c r="AC6" s="595"/>
      <c r="AD6" s="401"/>
      <c r="AE6" s="401"/>
      <c r="AF6" s="410"/>
      <c r="AG6" s="592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1" customHeight="1">
      <c r="A7" s="581" t="s">
        <v>13</v>
      </c>
      <c r="B7" s="589" t="s">
        <v>351</v>
      </c>
      <c r="C7" s="589"/>
      <c r="D7" s="589"/>
      <c r="E7" s="589"/>
      <c r="F7" s="590"/>
      <c r="G7" s="110">
        <f>SUM(G9,G56)</f>
        <v>5720</v>
      </c>
      <c r="H7" s="110">
        <f>SUM(H9,H56)</f>
        <v>5391</v>
      </c>
      <c r="I7" s="110">
        <f>SUM(H7)-SUM(G7)</f>
        <v>-329</v>
      </c>
      <c r="J7" s="289">
        <f>100*H7/$H$7</f>
        <v>100</v>
      </c>
      <c r="K7" s="110">
        <f>SUM(K9,K56)</f>
        <v>102</v>
      </c>
      <c r="L7" s="110">
        <f>SUM(L9,L56)</f>
        <v>6930</v>
      </c>
      <c r="M7" s="67"/>
      <c r="N7" s="304"/>
      <c r="O7" s="304"/>
      <c r="P7" s="305"/>
      <c r="Q7" s="401"/>
      <c r="R7" s="36"/>
      <c r="S7" s="154"/>
      <c r="T7" s="155"/>
      <c r="U7" s="155"/>
      <c r="V7" s="154"/>
      <c r="W7" s="155"/>
      <c r="X7" s="155"/>
      <c r="Y7" s="154"/>
      <c r="Z7" s="155"/>
      <c r="AA7" s="592"/>
      <c r="AB7" s="401"/>
      <c r="AC7" s="595"/>
      <c r="AD7" s="401"/>
      <c r="AE7" s="401"/>
      <c r="AF7" s="410"/>
      <c r="AG7" s="592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.75" customHeight="1">
      <c r="A8" s="581"/>
      <c r="B8" s="398"/>
      <c r="C8" s="398"/>
      <c r="D8" s="398"/>
      <c r="E8" s="398"/>
      <c r="F8" s="399"/>
      <c r="G8" s="116"/>
      <c r="H8" s="116"/>
      <c r="I8" s="116"/>
      <c r="J8" s="116"/>
      <c r="K8" s="116"/>
      <c r="L8" s="116"/>
      <c r="M8" s="67"/>
      <c r="N8" s="304"/>
      <c r="O8" s="304"/>
      <c r="P8" s="305"/>
      <c r="Q8" s="401"/>
      <c r="R8" s="178" t="s">
        <v>225</v>
      </c>
      <c r="S8" s="179" t="s">
        <v>225</v>
      </c>
      <c r="T8" s="179" t="s">
        <v>225</v>
      </c>
      <c r="U8" s="179" t="s">
        <v>225</v>
      </c>
      <c r="V8" s="179" t="s">
        <v>225</v>
      </c>
      <c r="W8" s="179" t="s">
        <v>225</v>
      </c>
      <c r="X8" s="179" t="s">
        <v>225</v>
      </c>
      <c r="Y8" s="179" t="s">
        <v>225</v>
      </c>
      <c r="Z8" s="179" t="s">
        <v>225</v>
      </c>
      <c r="AA8" s="592"/>
      <c r="AB8" s="401"/>
      <c r="AC8" s="595"/>
      <c r="AD8" s="401"/>
      <c r="AE8" s="401"/>
      <c r="AF8" s="410"/>
      <c r="AG8" s="592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ht="15.75" customHeight="1">
      <c r="A9" s="581"/>
      <c r="B9" s="495" t="s">
        <v>216</v>
      </c>
      <c r="C9" s="495"/>
      <c r="D9" s="495"/>
      <c r="E9" s="495"/>
      <c r="F9" s="496"/>
      <c r="G9" s="116">
        <f>SUM(G10:G55)</f>
        <v>5719</v>
      </c>
      <c r="H9" s="116">
        <f>SUM(H10:H55)</f>
        <v>5389</v>
      </c>
      <c r="I9" s="116">
        <f>SUM(H9)-SUM(G9)</f>
        <v>-330</v>
      </c>
      <c r="J9" s="279">
        <f>100*H9/$H$7</f>
        <v>99.9629011315155</v>
      </c>
      <c r="K9" s="116">
        <f>SUM(K10:K55)</f>
        <v>102</v>
      </c>
      <c r="L9" s="116">
        <f>SUM(L10:L55)</f>
        <v>6928</v>
      </c>
      <c r="M9" s="67"/>
      <c r="N9" s="304"/>
      <c r="O9" s="304"/>
      <c r="P9" s="305"/>
      <c r="Q9" s="401"/>
      <c r="R9" s="178"/>
      <c r="S9" s="179"/>
      <c r="T9" s="179"/>
      <c r="U9" s="179"/>
      <c r="V9" s="179"/>
      <c r="W9" s="179"/>
      <c r="X9" s="179"/>
      <c r="Y9" s="179"/>
      <c r="Z9" s="179"/>
      <c r="AA9" s="592"/>
      <c r="AB9" s="401"/>
      <c r="AC9" s="595"/>
      <c r="AD9" s="401"/>
      <c r="AE9" s="401"/>
      <c r="AF9" s="410"/>
      <c r="AG9" s="592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ht="15.75" customHeight="1">
      <c r="A10" s="581"/>
      <c r="B10" s="31"/>
      <c r="C10" s="158"/>
      <c r="D10" s="495" t="s">
        <v>217</v>
      </c>
      <c r="E10" s="497"/>
      <c r="F10" s="399"/>
      <c r="G10" s="116">
        <v>162</v>
      </c>
      <c r="H10" s="116">
        <v>127</v>
      </c>
      <c r="I10" s="116">
        <f>SUM(H10)-SUM(G10)</f>
        <v>-35</v>
      </c>
      <c r="J10" s="280">
        <f>100*H10/$H$7</f>
        <v>2.3557781487664626</v>
      </c>
      <c r="K10" s="116">
        <v>2</v>
      </c>
      <c r="L10" s="116">
        <v>191</v>
      </c>
      <c r="M10" s="67"/>
      <c r="N10" s="304"/>
      <c r="O10" s="304"/>
      <c r="P10" s="305"/>
      <c r="Q10" s="401"/>
      <c r="R10" s="36" t="s">
        <v>226</v>
      </c>
      <c r="S10" s="155" t="s">
        <v>226</v>
      </c>
      <c r="T10" s="155" t="s">
        <v>226</v>
      </c>
      <c r="U10" s="155" t="s">
        <v>226</v>
      </c>
      <c r="V10" s="155" t="s">
        <v>226</v>
      </c>
      <c r="W10" s="155" t="s">
        <v>226</v>
      </c>
      <c r="X10" s="155" t="s">
        <v>226</v>
      </c>
      <c r="Y10" s="155" t="s">
        <v>226</v>
      </c>
      <c r="Z10" s="155" t="s">
        <v>226</v>
      </c>
      <c r="AA10" s="592"/>
      <c r="AB10" s="401"/>
      <c r="AC10" s="595"/>
      <c r="AD10" s="401"/>
      <c r="AE10" s="401"/>
      <c r="AF10" s="410"/>
      <c r="AG10" s="592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ht="15.75" customHeight="1">
      <c r="A11" s="581"/>
      <c r="B11" s="31"/>
      <c r="C11" s="158"/>
      <c r="D11" s="495" t="s">
        <v>295</v>
      </c>
      <c r="E11" s="497"/>
      <c r="F11" s="399"/>
      <c r="G11" s="116">
        <v>1</v>
      </c>
      <c r="H11" s="116" t="s">
        <v>338</v>
      </c>
      <c r="I11" s="116">
        <f>SUM(H11)-SUM(G11)</f>
        <v>-1</v>
      </c>
      <c r="J11" s="280" t="s">
        <v>338</v>
      </c>
      <c r="K11" s="116" t="s">
        <v>338</v>
      </c>
      <c r="L11" s="116" t="s">
        <v>338</v>
      </c>
      <c r="M11" s="67"/>
      <c r="N11" s="350"/>
      <c r="O11" s="350"/>
      <c r="P11" s="347"/>
      <c r="Q11" s="402"/>
      <c r="R11" s="159"/>
      <c r="S11" s="160"/>
      <c r="T11" s="159"/>
      <c r="U11" s="159"/>
      <c r="V11" s="160"/>
      <c r="W11" s="159"/>
      <c r="X11" s="159"/>
      <c r="Y11" s="160"/>
      <c r="Z11" s="161"/>
      <c r="AA11" s="593"/>
      <c r="AB11" s="402"/>
      <c r="AC11" s="596"/>
      <c r="AD11" s="402"/>
      <c r="AE11" s="402"/>
      <c r="AF11" s="411"/>
      <c r="AG11" s="593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ht="15.75" customHeight="1">
      <c r="A12" s="581"/>
      <c r="B12" s="582" t="s">
        <v>218</v>
      </c>
      <c r="C12" s="73"/>
      <c r="D12" s="398" t="s">
        <v>0</v>
      </c>
      <c r="E12" s="398"/>
      <c r="F12" s="399"/>
      <c r="G12" s="116">
        <v>60</v>
      </c>
      <c r="H12" s="116">
        <v>74</v>
      </c>
      <c r="I12" s="116">
        <f>SUM(H12)-SUM(G12)</f>
        <v>14</v>
      </c>
      <c r="J12" s="280">
        <f>100*H12/$H$7</f>
        <v>1.3726581339269153</v>
      </c>
      <c r="K12" s="116">
        <v>3</v>
      </c>
      <c r="L12" s="116">
        <v>134</v>
      </c>
      <c r="M12" s="67"/>
      <c r="N12" s="162"/>
      <c r="O12" s="162"/>
      <c r="P12" s="163"/>
      <c r="Q12" s="162"/>
      <c r="R12" s="162"/>
      <c r="S12" s="164"/>
      <c r="T12" s="162"/>
      <c r="U12" s="162"/>
      <c r="V12" s="164"/>
      <c r="W12" s="162"/>
      <c r="X12" s="162"/>
      <c r="Y12" s="164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ht="15.75" customHeight="1">
      <c r="A13" s="581"/>
      <c r="B13" s="582"/>
      <c r="C13" s="73"/>
      <c r="D13" s="495" t="s">
        <v>296</v>
      </c>
      <c r="E13" s="495"/>
      <c r="F13" s="496"/>
      <c r="G13" s="116">
        <v>7</v>
      </c>
      <c r="H13" s="116">
        <v>3</v>
      </c>
      <c r="I13" s="116">
        <f>SUM(H13)-SUM(G13)</f>
        <v>-4</v>
      </c>
      <c r="J13" s="280">
        <f>100*H13/$H$7</f>
        <v>0.05564830272676683</v>
      </c>
      <c r="K13" s="116" t="s">
        <v>338</v>
      </c>
      <c r="L13" s="116">
        <v>5</v>
      </c>
      <c r="M13" s="67"/>
      <c r="N13" s="542" t="s">
        <v>610</v>
      </c>
      <c r="O13" s="542"/>
      <c r="P13" s="586"/>
      <c r="Q13" s="236">
        <f aca="true" t="shared" si="0" ref="Q13:AG13">SUM(Q15:Q26,Q28:Q39)</f>
        <v>5391</v>
      </c>
      <c r="R13" s="236">
        <f t="shared" si="0"/>
        <v>476</v>
      </c>
      <c r="S13" s="236">
        <f t="shared" si="0"/>
        <v>273</v>
      </c>
      <c r="T13" s="236">
        <f t="shared" si="0"/>
        <v>260</v>
      </c>
      <c r="U13" s="236">
        <f t="shared" si="0"/>
        <v>32</v>
      </c>
      <c r="V13" s="236">
        <f t="shared" si="0"/>
        <v>278</v>
      </c>
      <c r="W13" s="236">
        <f t="shared" si="0"/>
        <v>11</v>
      </c>
      <c r="X13" s="236">
        <f t="shared" si="0"/>
        <v>17</v>
      </c>
      <c r="Y13" s="236">
        <f t="shared" si="0"/>
        <v>3</v>
      </c>
      <c r="Z13" s="236">
        <f t="shared" si="0"/>
        <v>19</v>
      </c>
      <c r="AA13" s="236">
        <f t="shared" si="0"/>
        <v>750</v>
      </c>
      <c r="AB13" s="236">
        <f t="shared" si="0"/>
        <v>15</v>
      </c>
      <c r="AC13" s="236">
        <f t="shared" si="0"/>
        <v>891</v>
      </c>
      <c r="AD13" s="236">
        <f t="shared" si="0"/>
        <v>1946</v>
      </c>
      <c r="AE13" s="236">
        <f t="shared" si="0"/>
        <v>360</v>
      </c>
      <c r="AF13" s="236">
        <f t="shared" si="0"/>
        <v>43</v>
      </c>
      <c r="AG13" s="236">
        <f t="shared" si="0"/>
        <v>17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ht="15.75" customHeight="1">
      <c r="A14" s="581"/>
      <c r="B14" s="582"/>
      <c r="C14" s="119"/>
      <c r="D14" s="495" t="s">
        <v>297</v>
      </c>
      <c r="E14" s="495"/>
      <c r="F14" s="496"/>
      <c r="G14" s="116" t="s">
        <v>338</v>
      </c>
      <c r="H14" s="116" t="s">
        <v>338</v>
      </c>
      <c r="I14" s="116" t="s">
        <v>338</v>
      </c>
      <c r="J14" s="280" t="s">
        <v>338</v>
      </c>
      <c r="K14" s="116" t="s">
        <v>338</v>
      </c>
      <c r="L14" s="116" t="s">
        <v>338</v>
      </c>
      <c r="M14" s="67"/>
      <c r="N14" s="180"/>
      <c r="O14" s="180"/>
      <c r="P14" s="181"/>
      <c r="Q14" s="28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ht="15.75" customHeight="1">
      <c r="A15" s="581"/>
      <c r="B15" s="582"/>
      <c r="C15" s="73"/>
      <c r="D15" s="495" t="s">
        <v>298</v>
      </c>
      <c r="E15" s="495"/>
      <c r="F15" s="496"/>
      <c r="G15" s="116">
        <v>4</v>
      </c>
      <c r="H15" s="116">
        <v>4</v>
      </c>
      <c r="I15" s="116">
        <f aca="true" t="shared" si="1" ref="I15:I26">SUM(H15)-SUM(G15)</f>
        <v>0</v>
      </c>
      <c r="J15" s="280">
        <f aca="true" t="shared" si="2" ref="J15:J30">100*H15/$H$7</f>
        <v>0.07419773696902245</v>
      </c>
      <c r="K15" s="116" t="s">
        <v>338</v>
      </c>
      <c r="L15" s="116">
        <v>10</v>
      </c>
      <c r="M15" s="67"/>
      <c r="N15" s="182" t="s">
        <v>223</v>
      </c>
      <c r="O15" s="35" t="s">
        <v>222</v>
      </c>
      <c r="P15" s="183" t="s">
        <v>224</v>
      </c>
      <c r="Q15" s="235">
        <f aca="true" t="shared" si="3" ref="Q15:Q26">SUM(R15:AG15)</f>
        <v>49</v>
      </c>
      <c r="R15" s="235">
        <v>3</v>
      </c>
      <c r="S15" s="235">
        <v>5</v>
      </c>
      <c r="T15" s="235">
        <v>3</v>
      </c>
      <c r="U15" s="235" t="s">
        <v>338</v>
      </c>
      <c r="V15" s="235">
        <v>6</v>
      </c>
      <c r="W15" s="235" t="s">
        <v>338</v>
      </c>
      <c r="X15" s="235" t="s">
        <v>338</v>
      </c>
      <c r="Y15" s="235" t="s">
        <v>338</v>
      </c>
      <c r="Z15" s="235" t="s">
        <v>338</v>
      </c>
      <c r="AA15" s="235">
        <v>10</v>
      </c>
      <c r="AB15" s="235" t="s">
        <v>338</v>
      </c>
      <c r="AC15" s="235">
        <v>5</v>
      </c>
      <c r="AD15" s="235">
        <v>14</v>
      </c>
      <c r="AE15" s="235">
        <v>2</v>
      </c>
      <c r="AF15" s="235" t="s">
        <v>338</v>
      </c>
      <c r="AG15" s="235">
        <v>1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ht="15.75" customHeight="1">
      <c r="A16" s="581"/>
      <c r="B16" s="495" t="s">
        <v>1</v>
      </c>
      <c r="C16" s="119"/>
      <c r="D16" s="495" t="s">
        <v>299</v>
      </c>
      <c r="E16" s="495"/>
      <c r="F16" s="496"/>
      <c r="G16" s="116">
        <v>87</v>
      </c>
      <c r="H16" s="116">
        <v>73</v>
      </c>
      <c r="I16" s="116">
        <f t="shared" si="1"/>
        <v>-14</v>
      </c>
      <c r="J16" s="280">
        <f t="shared" si="2"/>
        <v>1.3541086996846596</v>
      </c>
      <c r="K16" s="116" t="s">
        <v>338</v>
      </c>
      <c r="L16" s="116">
        <v>73</v>
      </c>
      <c r="M16" s="67"/>
      <c r="N16" s="182">
        <v>1</v>
      </c>
      <c r="O16" s="35" t="s">
        <v>222</v>
      </c>
      <c r="P16" s="183">
        <v>2</v>
      </c>
      <c r="Q16" s="235">
        <f t="shared" si="3"/>
        <v>34</v>
      </c>
      <c r="R16" s="235">
        <v>4</v>
      </c>
      <c r="S16" s="235">
        <v>2</v>
      </c>
      <c r="T16" s="235">
        <v>2</v>
      </c>
      <c r="U16" s="235" t="s">
        <v>338</v>
      </c>
      <c r="V16" s="235">
        <v>3</v>
      </c>
      <c r="W16" s="235" t="s">
        <v>338</v>
      </c>
      <c r="X16" s="235" t="s">
        <v>338</v>
      </c>
      <c r="Y16" s="235" t="s">
        <v>338</v>
      </c>
      <c r="Z16" s="235" t="s">
        <v>603</v>
      </c>
      <c r="AA16" s="235">
        <v>4</v>
      </c>
      <c r="AB16" s="235" t="s">
        <v>338</v>
      </c>
      <c r="AC16" s="235">
        <v>5</v>
      </c>
      <c r="AD16" s="235">
        <v>12</v>
      </c>
      <c r="AE16" s="235">
        <v>1</v>
      </c>
      <c r="AF16" s="235" t="s">
        <v>338</v>
      </c>
      <c r="AG16" s="235">
        <v>1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ht="15.75" customHeight="1">
      <c r="A17" s="581"/>
      <c r="B17" s="495"/>
      <c r="C17" s="119"/>
      <c r="D17" s="495" t="s">
        <v>300</v>
      </c>
      <c r="E17" s="495"/>
      <c r="F17" s="496"/>
      <c r="G17" s="116">
        <v>129</v>
      </c>
      <c r="H17" s="116">
        <v>112</v>
      </c>
      <c r="I17" s="116">
        <f t="shared" si="1"/>
        <v>-17</v>
      </c>
      <c r="J17" s="280">
        <f t="shared" si="2"/>
        <v>2.0775366351326285</v>
      </c>
      <c r="K17" s="116">
        <v>2</v>
      </c>
      <c r="L17" s="116">
        <v>134</v>
      </c>
      <c r="M17" s="67"/>
      <c r="N17" s="182">
        <v>2</v>
      </c>
      <c r="O17" s="35" t="s">
        <v>222</v>
      </c>
      <c r="P17" s="183">
        <v>3</v>
      </c>
      <c r="Q17" s="235">
        <f t="shared" si="3"/>
        <v>24</v>
      </c>
      <c r="R17" s="235">
        <v>2</v>
      </c>
      <c r="S17" s="235">
        <v>3</v>
      </c>
      <c r="T17" s="235">
        <v>3</v>
      </c>
      <c r="U17" s="235" t="s">
        <v>338</v>
      </c>
      <c r="V17" s="235">
        <v>1</v>
      </c>
      <c r="W17" s="235" t="s">
        <v>338</v>
      </c>
      <c r="X17" s="235" t="s">
        <v>338</v>
      </c>
      <c r="Y17" s="235" t="s">
        <v>338</v>
      </c>
      <c r="Z17" s="235" t="s">
        <v>338</v>
      </c>
      <c r="AA17" s="235">
        <v>4</v>
      </c>
      <c r="AB17" s="235" t="s">
        <v>338</v>
      </c>
      <c r="AC17" s="235">
        <v>1</v>
      </c>
      <c r="AD17" s="235">
        <v>8</v>
      </c>
      <c r="AE17" s="235">
        <v>2</v>
      </c>
      <c r="AF17" s="235" t="s">
        <v>338</v>
      </c>
      <c r="AG17" s="235" t="s">
        <v>338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ht="15.75" customHeight="1">
      <c r="A18" s="581"/>
      <c r="B18" s="158"/>
      <c r="C18" s="158"/>
      <c r="D18" s="495" t="s">
        <v>2</v>
      </c>
      <c r="E18" s="497"/>
      <c r="F18" s="399"/>
      <c r="G18" s="116">
        <v>158</v>
      </c>
      <c r="H18" s="116">
        <v>111</v>
      </c>
      <c r="I18" s="116">
        <f t="shared" si="1"/>
        <v>-47</v>
      </c>
      <c r="J18" s="280">
        <f t="shared" si="2"/>
        <v>2.058987200890373</v>
      </c>
      <c r="K18" s="116">
        <v>1</v>
      </c>
      <c r="L18" s="116">
        <v>142</v>
      </c>
      <c r="M18" s="67"/>
      <c r="N18" s="182">
        <v>3</v>
      </c>
      <c r="O18" s="35" t="s">
        <v>222</v>
      </c>
      <c r="P18" s="183">
        <v>4</v>
      </c>
      <c r="Q18" s="235">
        <f t="shared" si="3"/>
        <v>13</v>
      </c>
      <c r="R18" s="235">
        <v>1</v>
      </c>
      <c r="S18" s="235" t="s">
        <v>338</v>
      </c>
      <c r="T18" s="235" t="s">
        <v>338</v>
      </c>
      <c r="U18" s="235" t="s">
        <v>511</v>
      </c>
      <c r="V18" s="235">
        <v>1</v>
      </c>
      <c r="W18" s="235" t="s">
        <v>511</v>
      </c>
      <c r="X18" s="235" t="s">
        <v>338</v>
      </c>
      <c r="Y18" s="235" t="s">
        <v>527</v>
      </c>
      <c r="Z18" s="235" t="s">
        <v>338</v>
      </c>
      <c r="AA18" s="235">
        <v>1</v>
      </c>
      <c r="AB18" s="235" t="s">
        <v>511</v>
      </c>
      <c r="AC18" s="235">
        <v>6</v>
      </c>
      <c r="AD18" s="235">
        <v>3</v>
      </c>
      <c r="AE18" s="235" t="s">
        <v>511</v>
      </c>
      <c r="AF18" s="235" t="s">
        <v>338</v>
      </c>
      <c r="AG18" s="235">
        <v>1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ht="15.75" customHeight="1">
      <c r="A19" s="581"/>
      <c r="B19" s="495" t="s">
        <v>3</v>
      </c>
      <c r="C19" s="119"/>
      <c r="D19" s="495" t="s">
        <v>301</v>
      </c>
      <c r="E19" s="495"/>
      <c r="F19" s="496"/>
      <c r="G19" s="116">
        <v>132</v>
      </c>
      <c r="H19" s="116">
        <v>102</v>
      </c>
      <c r="I19" s="116">
        <f t="shared" si="1"/>
        <v>-30</v>
      </c>
      <c r="J19" s="280">
        <f t="shared" si="2"/>
        <v>1.8920422927100724</v>
      </c>
      <c r="K19" s="116">
        <v>4</v>
      </c>
      <c r="L19" s="116">
        <v>140</v>
      </c>
      <c r="M19" s="67"/>
      <c r="N19" s="182">
        <v>4</v>
      </c>
      <c r="O19" s="35" t="s">
        <v>222</v>
      </c>
      <c r="P19" s="183">
        <v>5</v>
      </c>
      <c r="Q19" s="235">
        <f t="shared" si="3"/>
        <v>27</v>
      </c>
      <c r="R19" s="235">
        <v>6</v>
      </c>
      <c r="S19" s="235">
        <v>1</v>
      </c>
      <c r="T19" s="235">
        <v>1</v>
      </c>
      <c r="U19" s="235">
        <v>1</v>
      </c>
      <c r="V19" s="235">
        <v>2</v>
      </c>
      <c r="W19" s="235" t="s">
        <v>338</v>
      </c>
      <c r="X19" s="235" t="s">
        <v>527</v>
      </c>
      <c r="Y19" s="235" t="s">
        <v>527</v>
      </c>
      <c r="Z19" s="235">
        <v>1</v>
      </c>
      <c r="AA19" s="235">
        <v>5</v>
      </c>
      <c r="AB19" s="235" t="s">
        <v>527</v>
      </c>
      <c r="AC19" s="235">
        <v>2</v>
      </c>
      <c r="AD19" s="235">
        <v>7</v>
      </c>
      <c r="AE19" s="235">
        <v>1</v>
      </c>
      <c r="AF19" s="235" t="s">
        <v>511</v>
      </c>
      <c r="AG19" s="235" t="s">
        <v>527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ht="15.75" customHeight="1">
      <c r="A20" s="581"/>
      <c r="B20" s="495"/>
      <c r="C20" s="119"/>
      <c r="D20" s="495" t="s">
        <v>302</v>
      </c>
      <c r="E20" s="495"/>
      <c r="F20" s="496"/>
      <c r="G20" s="116">
        <v>14</v>
      </c>
      <c r="H20" s="116">
        <v>12</v>
      </c>
      <c r="I20" s="116">
        <f t="shared" si="1"/>
        <v>-2</v>
      </c>
      <c r="J20" s="280">
        <f t="shared" si="2"/>
        <v>0.22259321090706732</v>
      </c>
      <c r="K20" s="116">
        <v>1</v>
      </c>
      <c r="L20" s="116">
        <v>18</v>
      </c>
      <c r="M20" s="67"/>
      <c r="N20" s="182">
        <v>5</v>
      </c>
      <c r="O20" s="35" t="s">
        <v>222</v>
      </c>
      <c r="P20" s="183">
        <v>6</v>
      </c>
      <c r="Q20" s="235">
        <f t="shared" si="3"/>
        <v>33</v>
      </c>
      <c r="R20" s="235">
        <v>4</v>
      </c>
      <c r="S20" s="235">
        <v>1</v>
      </c>
      <c r="T20" s="235">
        <v>6</v>
      </c>
      <c r="U20" s="235">
        <v>2</v>
      </c>
      <c r="V20" s="235">
        <v>1</v>
      </c>
      <c r="W20" s="235" t="s">
        <v>527</v>
      </c>
      <c r="X20" s="235" t="s">
        <v>604</v>
      </c>
      <c r="Y20" s="235" t="s">
        <v>614</v>
      </c>
      <c r="Z20" s="235" t="s">
        <v>604</v>
      </c>
      <c r="AA20" s="235">
        <v>2</v>
      </c>
      <c r="AB20" s="235">
        <v>1</v>
      </c>
      <c r="AC20" s="235">
        <v>3</v>
      </c>
      <c r="AD20" s="235">
        <v>10</v>
      </c>
      <c r="AE20" s="235">
        <v>3</v>
      </c>
      <c r="AF20" s="235" t="s">
        <v>507</v>
      </c>
      <c r="AG20" s="235" t="s">
        <v>528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ht="15.75" customHeight="1">
      <c r="A21" s="581"/>
      <c r="B21" s="31"/>
      <c r="C21" s="158"/>
      <c r="D21" s="495" t="s">
        <v>304</v>
      </c>
      <c r="E21" s="497"/>
      <c r="F21" s="399"/>
      <c r="G21" s="116" t="s">
        <v>603</v>
      </c>
      <c r="H21" s="116">
        <v>2</v>
      </c>
      <c r="I21" s="116">
        <f t="shared" si="1"/>
        <v>2</v>
      </c>
      <c r="J21" s="280">
        <f t="shared" si="2"/>
        <v>0.03709886848451122</v>
      </c>
      <c r="K21" s="116" t="s">
        <v>338</v>
      </c>
      <c r="L21" s="116">
        <v>4</v>
      </c>
      <c r="M21" s="67"/>
      <c r="N21" s="182">
        <v>6</v>
      </c>
      <c r="O21" s="35" t="s">
        <v>222</v>
      </c>
      <c r="P21" s="183">
        <v>7</v>
      </c>
      <c r="Q21" s="235">
        <f t="shared" si="3"/>
        <v>69</v>
      </c>
      <c r="R21" s="235">
        <v>6</v>
      </c>
      <c r="S21" s="235">
        <v>5</v>
      </c>
      <c r="T21" s="235">
        <v>8</v>
      </c>
      <c r="U21" s="235">
        <v>2</v>
      </c>
      <c r="V21" s="235">
        <v>6</v>
      </c>
      <c r="W21" s="235" t="s">
        <v>528</v>
      </c>
      <c r="X21" s="235" t="s">
        <v>511</v>
      </c>
      <c r="Y21" s="235" t="s">
        <v>604</v>
      </c>
      <c r="Z21" s="235">
        <v>1</v>
      </c>
      <c r="AA21" s="235">
        <v>10</v>
      </c>
      <c r="AB21" s="235">
        <v>1</v>
      </c>
      <c r="AC21" s="235">
        <v>8</v>
      </c>
      <c r="AD21" s="235">
        <v>19</v>
      </c>
      <c r="AE21" s="235">
        <v>1</v>
      </c>
      <c r="AF21" s="235">
        <v>1</v>
      </c>
      <c r="AG21" s="235">
        <v>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ht="15.75" customHeight="1">
      <c r="A22" s="581"/>
      <c r="B22" s="31"/>
      <c r="C22" s="158"/>
      <c r="D22" s="495" t="s">
        <v>303</v>
      </c>
      <c r="E22" s="497"/>
      <c r="F22" s="399"/>
      <c r="G22" s="116">
        <v>6</v>
      </c>
      <c r="H22" s="116">
        <v>6</v>
      </c>
      <c r="I22" s="116">
        <f t="shared" si="1"/>
        <v>0</v>
      </c>
      <c r="J22" s="280">
        <f t="shared" si="2"/>
        <v>0.11129660545353366</v>
      </c>
      <c r="K22" s="116" t="s">
        <v>338</v>
      </c>
      <c r="L22" s="116">
        <v>7</v>
      </c>
      <c r="M22" s="67"/>
      <c r="N22" s="182">
        <v>7</v>
      </c>
      <c r="O22" s="35" t="s">
        <v>222</v>
      </c>
      <c r="P22" s="183">
        <v>8</v>
      </c>
      <c r="Q22" s="235">
        <f t="shared" si="3"/>
        <v>305</v>
      </c>
      <c r="R22" s="235">
        <v>33</v>
      </c>
      <c r="S22" s="235">
        <v>5</v>
      </c>
      <c r="T22" s="235">
        <v>18</v>
      </c>
      <c r="U22" s="235">
        <v>5</v>
      </c>
      <c r="V22" s="235">
        <v>17</v>
      </c>
      <c r="W22" s="235">
        <v>3</v>
      </c>
      <c r="X22" s="235">
        <v>1</v>
      </c>
      <c r="Y22" s="235">
        <v>1</v>
      </c>
      <c r="Z22" s="235">
        <v>1</v>
      </c>
      <c r="AA22" s="235">
        <v>48</v>
      </c>
      <c r="AB22" s="235">
        <v>2</v>
      </c>
      <c r="AC22" s="235">
        <v>55</v>
      </c>
      <c r="AD22" s="235">
        <v>94</v>
      </c>
      <c r="AE22" s="235">
        <v>19</v>
      </c>
      <c r="AF22" s="235">
        <v>1</v>
      </c>
      <c r="AG22" s="235">
        <v>2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 ht="15.75" customHeight="1">
      <c r="A23" s="581"/>
      <c r="B23" s="31"/>
      <c r="C23" s="165"/>
      <c r="D23" s="577" t="s">
        <v>5</v>
      </c>
      <c r="E23" s="497"/>
      <c r="F23" s="399"/>
      <c r="G23" s="116">
        <v>126</v>
      </c>
      <c r="H23" s="116">
        <v>97</v>
      </c>
      <c r="I23" s="116">
        <f t="shared" si="1"/>
        <v>-29</v>
      </c>
      <c r="J23" s="280">
        <f t="shared" si="2"/>
        <v>1.7992951214987942</v>
      </c>
      <c r="K23" s="116" t="s">
        <v>338</v>
      </c>
      <c r="L23" s="116">
        <v>108</v>
      </c>
      <c r="M23" s="67"/>
      <c r="N23" s="182">
        <v>8</v>
      </c>
      <c r="O23" s="35" t="s">
        <v>222</v>
      </c>
      <c r="P23" s="183">
        <v>9</v>
      </c>
      <c r="Q23" s="235">
        <f t="shared" si="3"/>
        <v>498</v>
      </c>
      <c r="R23" s="235">
        <v>39</v>
      </c>
      <c r="S23" s="235">
        <v>20</v>
      </c>
      <c r="T23" s="235">
        <v>19</v>
      </c>
      <c r="U23" s="235">
        <v>2</v>
      </c>
      <c r="V23" s="235">
        <v>16</v>
      </c>
      <c r="W23" s="235">
        <v>3</v>
      </c>
      <c r="X23" s="235">
        <v>1</v>
      </c>
      <c r="Y23" s="235" t="s">
        <v>507</v>
      </c>
      <c r="Z23" s="235" t="s">
        <v>614</v>
      </c>
      <c r="AA23" s="235">
        <v>69</v>
      </c>
      <c r="AB23" s="235" t="s">
        <v>338</v>
      </c>
      <c r="AC23" s="235">
        <v>91</v>
      </c>
      <c r="AD23" s="235">
        <v>194</v>
      </c>
      <c r="AE23" s="235">
        <v>38</v>
      </c>
      <c r="AF23" s="235">
        <v>3</v>
      </c>
      <c r="AG23" s="235">
        <v>3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 ht="15.75" customHeight="1">
      <c r="A24" s="581"/>
      <c r="B24" s="31"/>
      <c r="C24" s="165"/>
      <c r="D24" s="577" t="s">
        <v>4</v>
      </c>
      <c r="E24" s="497"/>
      <c r="F24" s="399"/>
      <c r="G24" s="116">
        <v>183</v>
      </c>
      <c r="H24" s="116">
        <v>186</v>
      </c>
      <c r="I24" s="116">
        <f t="shared" si="1"/>
        <v>3</v>
      </c>
      <c r="J24" s="280">
        <f t="shared" si="2"/>
        <v>3.450194769059544</v>
      </c>
      <c r="K24" s="116">
        <v>1</v>
      </c>
      <c r="L24" s="116">
        <v>235</v>
      </c>
      <c r="M24" s="67"/>
      <c r="N24" s="182">
        <v>9</v>
      </c>
      <c r="O24" s="35" t="s">
        <v>222</v>
      </c>
      <c r="P24" s="183">
        <v>10</v>
      </c>
      <c r="Q24" s="235">
        <f t="shared" si="3"/>
        <v>256</v>
      </c>
      <c r="R24" s="235">
        <v>25</v>
      </c>
      <c r="S24" s="235">
        <v>15</v>
      </c>
      <c r="T24" s="235">
        <v>15</v>
      </c>
      <c r="U24" s="235">
        <v>3</v>
      </c>
      <c r="V24" s="235">
        <v>16</v>
      </c>
      <c r="W24" s="235" t="s">
        <v>338</v>
      </c>
      <c r="X24" s="235">
        <v>1</v>
      </c>
      <c r="Y24" s="235" t="s">
        <v>338</v>
      </c>
      <c r="Z24" s="235">
        <v>1</v>
      </c>
      <c r="AA24" s="235">
        <v>26</v>
      </c>
      <c r="AB24" s="235">
        <v>1</v>
      </c>
      <c r="AC24" s="235">
        <v>35</v>
      </c>
      <c r="AD24" s="235">
        <v>100</v>
      </c>
      <c r="AE24" s="235">
        <v>15</v>
      </c>
      <c r="AF24" s="235">
        <v>3</v>
      </c>
      <c r="AG24" s="235" t="s">
        <v>338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 ht="15.75" customHeight="1">
      <c r="A25" s="581"/>
      <c r="B25" s="31"/>
      <c r="C25" s="165"/>
      <c r="D25" s="577" t="s">
        <v>6</v>
      </c>
      <c r="E25" s="497"/>
      <c r="F25" s="399"/>
      <c r="G25" s="116">
        <v>205</v>
      </c>
      <c r="H25" s="116">
        <v>196</v>
      </c>
      <c r="I25" s="116">
        <f t="shared" si="1"/>
        <v>-9</v>
      </c>
      <c r="J25" s="280">
        <f t="shared" si="2"/>
        <v>3.6356891114820997</v>
      </c>
      <c r="K25" s="116" t="s">
        <v>338</v>
      </c>
      <c r="L25" s="116">
        <v>272</v>
      </c>
      <c r="M25" s="67"/>
      <c r="N25" s="182">
        <v>10</v>
      </c>
      <c r="O25" s="35" t="s">
        <v>222</v>
      </c>
      <c r="P25" s="183">
        <v>11</v>
      </c>
      <c r="Q25" s="235">
        <f t="shared" si="3"/>
        <v>339</v>
      </c>
      <c r="R25" s="235">
        <v>30</v>
      </c>
      <c r="S25" s="235">
        <v>19</v>
      </c>
      <c r="T25" s="235">
        <v>19</v>
      </c>
      <c r="U25" s="235" t="s">
        <v>338</v>
      </c>
      <c r="V25" s="235">
        <v>19</v>
      </c>
      <c r="W25" s="235">
        <v>1</v>
      </c>
      <c r="X25" s="235">
        <v>1</v>
      </c>
      <c r="Y25" s="235" t="s">
        <v>338</v>
      </c>
      <c r="Z25" s="235">
        <v>2</v>
      </c>
      <c r="AA25" s="235">
        <v>53</v>
      </c>
      <c r="AB25" s="235">
        <v>2</v>
      </c>
      <c r="AC25" s="235">
        <v>57</v>
      </c>
      <c r="AD25" s="235">
        <v>113</v>
      </c>
      <c r="AE25" s="235">
        <v>20</v>
      </c>
      <c r="AF25" s="235">
        <v>3</v>
      </c>
      <c r="AG25" s="235" t="s">
        <v>604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ht="15.75" customHeight="1">
      <c r="A26" s="581"/>
      <c r="B26" s="576" t="s">
        <v>305</v>
      </c>
      <c r="C26" s="166"/>
      <c r="D26" s="495" t="s">
        <v>306</v>
      </c>
      <c r="E26" s="495"/>
      <c r="F26" s="496"/>
      <c r="G26" s="116">
        <v>125</v>
      </c>
      <c r="H26" s="116">
        <v>144</v>
      </c>
      <c r="I26" s="116">
        <f t="shared" si="1"/>
        <v>19</v>
      </c>
      <c r="J26" s="280">
        <f t="shared" si="2"/>
        <v>2.671118530884808</v>
      </c>
      <c r="K26" s="116">
        <v>2</v>
      </c>
      <c r="L26" s="116">
        <v>142</v>
      </c>
      <c r="M26" s="67"/>
      <c r="N26" s="182">
        <v>11</v>
      </c>
      <c r="O26" s="35" t="s">
        <v>222</v>
      </c>
      <c r="P26" s="183">
        <v>12</v>
      </c>
      <c r="Q26" s="235">
        <f t="shared" si="3"/>
        <v>316</v>
      </c>
      <c r="R26" s="235">
        <v>25</v>
      </c>
      <c r="S26" s="235">
        <v>13</v>
      </c>
      <c r="T26" s="235">
        <v>10</v>
      </c>
      <c r="U26" s="235">
        <v>2</v>
      </c>
      <c r="V26" s="235">
        <v>17</v>
      </c>
      <c r="W26" s="235" t="s">
        <v>508</v>
      </c>
      <c r="X26" s="235" t="s">
        <v>528</v>
      </c>
      <c r="Y26" s="235" t="s">
        <v>528</v>
      </c>
      <c r="Z26" s="235" t="s">
        <v>528</v>
      </c>
      <c r="AA26" s="235">
        <v>48</v>
      </c>
      <c r="AB26" s="235">
        <v>1</v>
      </c>
      <c r="AC26" s="235">
        <v>48</v>
      </c>
      <c r="AD26" s="235">
        <v>131</v>
      </c>
      <c r="AE26" s="235">
        <v>16</v>
      </c>
      <c r="AF26" s="235">
        <v>3</v>
      </c>
      <c r="AG26" s="235">
        <v>2</v>
      </c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ht="15.75" customHeight="1">
      <c r="A27" s="581"/>
      <c r="B27" s="576"/>
      <c r="C27" s="166"/>
      <c r="D27" s="495" t="s">
        <v>307</v>
      </c>
      <c r="E27" s="495"/>
      <c r="F27" s="496"/>
      <c r="G27" s="116">
        <v>61</v>
      </c>
      <c r="H27" s="116">
        <v>59</v>
      </c>
      <c r="I27" s="116">
        <v>-11</v>
      </c>
      <c r="J27" s="280">
        <f t="shared" si="2"/>
        <v>1.094416620293081</v>
      </c>
      <c r="K27" s="116" t="s">
        <v>338</v>
      </c>
      <c r="L27" s="116">
        <v>61</v>
      </c>
      <c r="M27" s="67"/>
      <c r="N27" s="182"/>
      <c r="O27" s="35"/>
      <c r="P27" s="183"/>
      <c r="Q27" s="283"/>
      <c r="R27" s="283"/>
      <c r="S27" s="283"/>
      <c r="T27" s="283"/>
      <c r="U27" s="283"/>
      <c r="V27" s="283"/>
      <c r="W27" s="283"/>
      <c r="X27" s="283"/>
      <c r="Y27" s="283"/>
      <c r="Z27" s="262"/>
      <c r="AA27" s="262"/>
      <c r="AB27" s="262"/>
      <c r="AC27" s="262"/>
      <c r="AD27" s="262"/>
      <c r="AE27" s="262"/>
      <c r="AF27" s="235"/>
      <c r="AG27" s="262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ht="15.75" customHeight="1">
      <c r="A28" s="581"/>
      <c r="B28" s="576" t="s">
        <v>8</v>
      </c>
      <c r="C28" s="166"/>
      <c r="D28" s="495" t="s">
        <v>308</v>
      </c>
      <c r="E28" s="495"/>
      <c r="F28" s="496"/>
      <c r="G28" s="116">
        <v>340</v>
      </c>
      <c r="H28" s="116">
        <v>326</v>
      </c>
      <c r="I28" s="116">
        <f aca="true" t="shared" si="4" ref="I28:I35">SUM(H28)-SUM(G28)</f>
        <v>-14</v>
      </c>
      <c r="J28" s="280">
        <f t="shared" si="2"/>
        <v>6.047115562975329</v>
      </c>
      <c r="K28" s="116">
        <v>3</v>
      </c>
      <c r="L28" s="116">
        <v>393</v>
      </c>
      <c r="M28" s="67"/>
      <c r="N28" s="182">
        <v>12</v>
      </c>
      <c r="O28" s="35" t="s">
        <v>222</v>
      </c>
      <c r="P28" s="183">
        <v>13</v>
      </c>
      <c r="Q28" s="235">
        <f aca="true" t="shared" si="5" ref="Q28:Q39">SUM(R28:AG28)</f>
        <v>278</v>
      </c>
      <c r="R28" s="235">
        <v>30</v>
      </c>
      <c r="S28" s="235">
        <v>10</v>
      </c>
      <c r="T28" s="235">
        <v>7</v>
      </c>
      <c r="U28" s="235">
        <v>1</v>
      </c>
      <c r="V28" s="235">
        <v>14</v>
      </c>
      <c r="W28" s="235" t="s">
        <v>528</v>
      </c>
      <c r="X28" s="235">
        <v>2</v>
      </c>
      <c r="Y28" s="235">
        <v>1</v>
      </c>
      <c r="Z28" s="235">
        <v>1</v>
      </c>
      <c r="AA28" s="235">
        <v>36</v>
      </c>
      <c r="AB28" s="235">
        <v>3</v>
      </c>
      <c r="AC28" s="235">
        <v>45</v>
      </c>
      <c r="AD28" s="235">
        <v>92</v>
      </c>
      <c r="AE28" s="235">
        <v>31</v>
      </c>
      <c r="AF28" s="235">
        <v>2</v>
      </c>
      <c r="AG28" s="235">
        <v>3</v>
      </c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 ht="15.75" customHeight="1">
      <c r="A29" s="581"/>
      <c r="B29" s="576"/>
      <c r="C29" s="166"/>
      <c r="D29" s="495" t="s">
        <v>309</v>
      </c>
      <c r="E29" s="495"/>
      <c r="F29" s="496"/>
      <c r="G29" s="116">
        <v>45</v>
      </c>
      <c r="H29" s="116">
        <v>27</v>
      </c>
      <c r="I29" s="116">
        <f t="shared" si="4"/>
        <v>-18</v>
      </c>
      <c r="J29" s="280">
        <f t="shared" si="2"/>
        <v>0.5008347245409015</v>
      </c>
      <c r="K29" s="116" t="s">
        <v>338</v>
      </c>
      <c r="L29" s="116">
        <v>38</v>
      </c>
      <c r="M29" s="67"/>
      <c r="N29" s="182">
        <v>13</v>
      </c>
      <c r="O29" s="35" t="s">
        <v>222</v>
      </c>
      <c r="P29" s="183">
        <v>14</v>
      </c>
      <c r="Q29" s="235">
        <f t="shared" si="5"/>
        <v>334</v>
      </c>
      <c r="R29" s="235">
        <v>26</v>
      </c>
      <c r="S29" s="235">
        <v>19</v>
      </c>
      <c r="T29" s="235">
        <v>14</v>
      </c>
      <c r="U29" s="235" t="s">
        <v>604</v>
      </c>
      <c r="V29" s="235">
        <v>23</v>
      </c>
      <c r="W29" s="235" t="s">
        <v>338</v>
      </c>
      <c r="X29" s="235" t="s">
        <v>338</v>
      </c>
      <c r="Y29" s="235" t="s">
        <v>338</v>
      </c>
      <c r="Z29" s="235">
        <v>1</v>
      </c>
      <c r="AA29" s="235">
        <v>45</v>
      </c>
      <c r="AB29" s="235" t="s">
        <v>528</v>
      </c>
      <c r="AC29" s="235">
        <v>59</v>
      </c>
      <c r="AD29" s="235">
        <v>120</v>
      </c>
      <c r="AE29" s="235">
        <v>24</v>
      </c>
      <c r="AF29" s="235">
        <v>3</v>
      </c>
      <c r="AG29" s="235" t="s">
        <v>604</v>
      </c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ht="15.75" customHeight="1">
      <c r="A30" s="581"/>
      <c r="B30" s="31"/>
      <c r="C30" s="31"/>
      <c r="D30" s="577" t="s">
        <v>310</v>
      </c>
      <c r="E30" s="476"/>
      <c r="F30" s="579"/>
      <c r="G30" s="116">
        <v>203</v>
      </c>
      <c r="H30" s="116">
        <v>219</v>
      </c>
      <c r="I30" s="116">
        <f t="shared" si="4"/>
        <v>16</v>
      </c>
      <c r="J30" s="280">
        <f t="shared" si="2"/>
        <v>4.062326099053979</v>
      </c>
      <c r="K30" s="116" t="s">
        <v>338</v>
      </c>
      <c r="L30" s="116">
        <v>320</v>
      </c>
      <c r="M30" s="67"/>
      <c r="N30" s="182">
        <v>14</v>
      </c>
      <c r="O30" s="35" t="s">
        <v>222</v>
      </c>
      <c r="P30" s="183">
        <v>15</v>
      </c>
      <c r="Q30" s="235">
        <f t="shared" si="5"/>
        <v>294</v>
      </c>
      <c r="R30" s="235">
        <v>28</v>
      </c>
      <c r="S30" s="235">
        <v>16</v>
      </c>
      <c r="T30" s="235">
        <v>17</v>
      </c>
      <c r="U30" s="235" t="s">
        <v>528</v>
      </c>
      <c r="V30" s="235">
        <v>20</v>
      </c>
      <c r="W30" s="235">
        <v>1</v>
      </c>
      <c r="X30" s="235">
        <v>1</v>
      </c>
      <c r="Y30" s="235" t="s">
        <v>528</v>
      </c>
      <c r="Z30" s="235" t="s">
        <v>506</v>
      </c>
      <c r="AA30" s="235">
        <v>44</v>
      </c>
      <c r="AB30" s="235" t="s">
        <v>338</v>
      </c>
      <c r="AC30" s="235">
        <v>42</v>
      </c>
      <c r="AD30" s="235">
        <v>104</v>
      </c>
      <c r="AE30" s="235">
        <v>18</v>
      </c>
      <c r="AF30" s="235">
        <v>3</v>
      </c>
      <c r="AG30" s="235" t="s">
        <v>604</v>
      </c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 ht="15.75" customHeight="1">
      <c r="A31" s="581"/>
      <c r="B31" s="31"/>
      <c r="C31" s="31"/>
      <c r="D31" s="577" t="s">
        <v>311</v>
      </c>
      <c r="E31" s="476"/>
      <c r="F31" s="579"/>
      <c r="G31" s="116">
        <v>4</v>
      </c>
      <c r="H31" s="116" t="s">
        <v>338</v>
      </c>
      <c r="I31" s="116">
        <f t="shared" si="4"/>
        <v>-4</v>
      </c>
      <c r="J31" s="280" t="s">
        <v>338</v>
      </c>
      <c r="K31" s="116" t="s">
        <v>338</v>
      </c>
      <c r="L31" s="116" t="s">
        <v>338</v>
      </c>
      <c r="M31" s="67"/>
      <c r="N31" s="182">
        <v>15</v>
      </c>
      <c r="O31" s="35" t="s">
        <v>222</v>
      </c>
      <c r="P31" s="183">
        <v>16</v>
      </c>
      <c r="Q31" s="235">
        <f t="shared" si="5"/>
        <v>350</v>
      </c>
      <c r="R31" s="235">
        <v>30</v>
      </c>
      <c r="S31" s="235">
        <v>18</v>
      </c>
      <c r="T31" s="235">
        <v>13</v>
      </c>
      <c r="U31" s="235">
        <v>1</v>
      </c>
      <c r="V31" s="235">
        <v>17</v>
      </c>
      <c r="W31" s="235" t="s">
        <v>528</v>
      </c>
      <c r="X31" s="235">
        <v>2</v>
      </c>
      <c r="Y31" s="235" t="s">
        <v>528</v>
      </c>
      <c r="Z31" s="235">
        <v>1</v>
      </c>
      <c r="AA31" s="235">
        <v>61</v>
      </c>
      <c r="AB31" s="235" t="s">
        <v>506</v>
      </c>
      <c r="AC31" s="235">
        <v>50</v>
      </c>
      <c r="AD31" s="235">
        <v>131</v>
      </c>
      <c r="AE31" s="235">
        <v>19</v>
      </c>
      <c r="AF31" s="235">
        <v>7</v>
      </c>
      <c r="AG31" s="235" t="s">
        <v>507</v>
      </c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ht="15.75" customHeight="1">
      <c r="A32" s="581"/>
      <c r="B32" s="31"/>
      <c r="C32" s="31"/>
      <c r="D32" s="577" t="s">
        <v>9</v>
      </c>
      <c r="E32" s="476"/>
      <c r="F32" s="579"/>
      <c r="G32" s="116">
        <v>1</v>
      </c>
      <c r="H32" s="116" t="s">
        <v>338</v>
      </c>
      <c r="I32" s="116">
        <f t="shared" si="4"/>
        <v>-1</v>
      </c>
      <c r="J32" s="280" t="s">
        <v>511</v>
      </c>
      <c r="K32" s="116" t="s">
        <v>511</v>
      </c>
      <c r="L32" s="116" t="s">
        <v>338</v>
      </c>
      <c r="M32" s="67"/>
      <c r="N32" s="182">
        <v>16</v>
      </c>
      <c r="O32" s="35" t="s">
        <v>222</v>
      </c>
      <c r="P32" s="183">
        <v>17</v>
      </c>
      <c r="Q32" s="235">
        <f t="shared" si="5"/>
        <v>420</v>
      </c>
      <c r="R32" s="235">
        <v>34</v>
      </c>
      <c r="S32" s="235">
        <v>16</v>
      </c>
      <c r="T32" s="235">
        <v>15</v>
      </c>
      <c r="U32" s="235">
        <v>3</v>
      </c>
      <c r="V32" s="235">
        <v>19</v>
      </c>
      <c r="W32" s="235" t="s">
        <v>527</v>
      </c>
      <c r="X32" s="235">
        <v>1</v>
      </c>
      <c r="Y32" s="235" t="s">
        <v>527</v>
      </c>
      <c r="Z32" s="235">
        <v>3</v>
      </c>
      <c r="AA32" s="235">
        <v>47</v>
      </c>
      <c r="AB32" s="235">
        <v>1</v>
      </c>
      <c r="AC32" s="235">
        <v>73</v>
      </c>
      <c r="AD32" s="235">
        <v>167</v>
      </c>
      <c r="AE32" s="235">
        <v>36</v>
      </c>
      <c r="AF32" s="235">
        <v>5</v>
      </c>
      <c r="AG32" s="235" t="s">
        <v>527</v>
      </c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.75" customHeight="1">
      <c r="A33" s="581"/>
      <c r="B33" s="31"/>
      <c r="C33" s="31"/>
      <c r="D33" s="577" t="s">
        <v>10</v>
      </c>
      <c r="E33" s="476"/>
      <c r="F33" s="579"/>
      <c r="G33" s="116">
        <v>1</v>
      </c>
      <c r="H33" s="116">
        <v>2</v>
      </c>
      <c r="I33" s="116">
        <f t="shared" si="4"/>
        <v>1</v>
      </c>
      <c r="J33" s="280">
        <f>100*H33/$H$7</f>
        <v>0.03709886848451122</v>
      </c>
      <c r="K33" s="116" t="s">
        <v>527</v>
      </c>
      <c r="L33" s="116">
        <v>3</v>
      </c>
      <c r="M33" s="67"/>
      <c r="N33" s="182">
        <v>17</v>
      </c>
      <c r="O33" s="35" t="s">
        <v>222</v>
      </c>
      <c r="P33" s="183">
        <v>18</v>
      </c>
      <c r="Q33" s="235">
        <f t="shared" si="5"/>
        <v>550</v>
      </c>
      <c r="R33" s="235">
        <v>51</v>
      </c>
      <c r="S33" s="235">
        <v>22</v>
      </c>
      <c r="T33" s="235">
        <v>19</v>
      </c>
      <c r="U33" s="235">
        <v>3</v>
      </c>
      <c r="V33" s="235">
        <v>21</v>
      </c>
      <c r="W33" s="235" t="s">
        <v>604</v>
      </c>
      <c r="X33" s="235">
        <v>3</v>
      </c>
      <c r="Y33" s="235" t="s">
        <v>528</v>
      </c>
      <c r="Z33" s="235">
        <v>2</v>
      </c>
      <c r="AA33" s="235">
        <v>62</v>
      </c>
      <c r="AB33" s="235">
        <v>1</v>
      </c>
      <c r="AC33" s="235">
        <v>90</v>
      </c>
      <c r="AD33" s="235">
        <v>226</v>
      </c>
      <c r="AE33" s="235">
        <v>41</v>
      </c>
      <c r="AF33" s="235">
        <v>6</v>
      </c>
      <c r="AG33" s="235">
        <v>3</v>
      </c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 ht="15.75" customHeight="1">
      <c r="A34" s="581"/>
      <c r="B34" s="31"/>
      <c r="C34" s="31"/>
      <c r="D34" s="577" t="s">
        <v>312</v>
      </c>
      <c r="E34" s="476"/>
      <c r="F34" s="579"/>
      <c r="G34" s="116">
        <v>1</v>
      </c>
      <c r="H34" s="116">
        <v>1</v>
      </c>
      <c r="I34" s="116">
        <f t="shared" si="4"/>
        <v>0</v>
      </c>
      <c r="J34" s="280">
        <f>100*H34/$H$7</f>
        <v>0.01854943424225561</v>
      </c>
      <c r="K34" s="116" t="s">
        <v>338</v>
      </c>
      <c r="L34" s="116">
        <v>1</v>
      </c>
      <c r="M34" s="67"/>
      <c r="N34" s="182">
        <v>18</v>
      </c>
      <c r="O34" s="35" t="s">
        <v>222</v>
      </c>
      <c r="P34" s="183">
        <v>19</v>
      </c>
      <c r="Q34" s="235">
        <f t="shared" si="5"/>
        <v>398</v>
      </c>
      <c r="R34" s="235">
        <v>32</v>
      </c>
      <c r="S34" s="235">
        <v>17</v>
      </c>
      <c r="T34" s="235">
        <v>19</v>
      </c>
      <c r="U34" s="235">
        <v>3</v>
      </c>
      <c r="V34" s="235">
        <v>17</v>
      </c>
      <c r="W34" s="235">
        <v>1</v>
      </c>
      <c r="X34" s="235">
        <v>1</v>
      </c>
      <c r="Y34" s="235" t="s">
        <v>528</v>
      </c>
      <c r="Z34" s="235">
        <v>2</v>
      </c>
      <c r="AA34" s="235">
        <v>58</v>
      </c>
      <c r="AB34" s="235">
        <v>1</v>
      </c>
      <c r="AC34" s="235">
        <v>67</v>
      </c>
      <c r="AD34" s="235">
        <v>149</v>
      </c>
      <c r="AE34" s="235">
        <v>28</v>
      </c>
      <c r="AF34" s="235">
        <v>3</v>
      </c>
      <c r="AG34" s="235" t="s">
        <v>506</v>
      </c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 ht="15.75" customHeight="1">
      <c r="A35" s="581"/>
      <c r="B35" s="576" t="s">
        <v>313</v>
      </c>
      <c r="C35" s="166"/>
      <c r="D35" s="577" t="s">
        <v>11</v>
      </c>
      <c r="E35" s="476"/>
      <c r="F35" s="579"/>
      <c r="G35" s="116">
        <v>6</v>
      </c>
      <c r="H35" s="116">
        <v>4</v>
      </c>
      <c r="I35" s="116">
        <f t="shared" si="4"/>
        <v>-2</v>
      </c>
      <c r="J35" s="280">
        <f>100*H35/$H$7</f>
        <v>0.07419773696902245</v>
      </c>
      <c r="K35" s="116" t="s">
        <v>511</v>
      </c>
      <c r="L35" s="116">
        <v>6</v>
      </c>
      <c r="M35" s="67"/>
      <c r="N35" s="182">
        <v>19</v>
      </c>
      <c r="O35" s="35" t="s">
        <v>222</v>
      </c>
      <c r="P35" s="183">
        <v>20</v>
      </c>
      <c r="Q35" s="235">
        <f t="shared" si="5"/>
        <v>271</v>
      </c>
      <c r="R35" s="235">
        <v>16</v>
      </c>
      <c r="S35" s="235">
        <v>19</v>
      </c>
      <c r="T35" s="235">
        <v>14</v>
      </c>
      <c r="U35" s="235">
        <v>3</v>
      </c>
      <c r="V35" s="235">
        <v>9</v>
      </c>
      <c r="W35" s="235" t="s">
        <v>527</v>
      </c>
      <c r="X35" s="235">
        <v>2</v>
      </c>
      <c r="Y35" s="235" t="s">
        <v>604</v>
      </c>
      <c r="Z35" s="235">
        <v>2</v>
      </c>
      <c r="AA35" s="235">
        <v>45</v>
      </c>
      <c r="AB35" s="235" t="s">
        <v>527</v>
      </c>
      <c r="AC35" s="235">
        <v>49</v>
      </c>
      <c r="AD35" s="235">
        <v>91</v>
      </c>
      <c r="AE35" s="235">
        <v>21</v>
      </c>
      <c r="AF35" s="235" t="s">
        <v>527</v>
      </c>
      <c r="AG35" s="235" t="s">
        <v>506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 ht="15.75" customHeight="1">
      <c r="A36" s="581"/>
      <c r="B36" s="576"/>
      <c r="C36" s="166"/>
      <c r="D36" s="578" t="s">
        <v>607</v>
      </c>
      <c r="E36" s="495"/>
      <c r="F36" s="496"/>
      <c r="G36" s="116" t="s">
        <v>511</v>
      </c>
      <c r="H36" s="116" t="s">
        <v>338</v>
      </c>
      <c r="I36" s="116" t="s">
        <v>338</v>
      </c>
      <c r="J36" s="280" t="s">
        <v>528</v>
      </c>
      <c r="K36" s="116" t="s">
        <v>528</v>
      </c>
      <c r="L36" s="116" t="s">
        <v>528</v>
      </c>
      <c r="M36" s="67"/>
      <c r="N36" s="182">
        <v>20</v>
      </c>
      <c r="O36" s="35" t="s">
        <v>222</v>
      </c>
      <c r="P36" s="183">
        <v>21</v>
      </c>
      <c r="Q36" s="235">
        <f t="shared" si="5"/>
        <v>172</v>
      </c>
      <c r="R36" s="235">
        <v>15</v>
      </c>
      <c r="S36" s="235">
        <v>12</v>
      </c>
      <c r="T36" s="235">
        <v>13</v>
      </c>
      <c r="U36" s="235">
        <v>1</v>
      </c>
      <c r="V36" s="235">
        <v>15</v>
      </c>
      <c r="W36" s="235" t="s">
        <v>604</v>
      </c>
      <c r="X36" s="235" t="s">
        <v>527</v>
      </c>
      <c r="Y36" s="235" t="s">
        <v>527</v>
      </c>
      <c r="Z36" s="235" t="s">
        <v>506</v>
      </c>
      <c r="AA36" s="235">
        <v>18</v>
      </c>
      <c r="AB36" s="235">
        <v>1</v>
      </c>
      <c r="AC36" s="235">
        <v>35</v>
      </c>
      <c r="AD36" s="235">
        <v>54</v>
      </c>
      <c r="AE36" s="235">
        <v>8</v>
      </c>
      <c r="AF36" s="235" t="s">
        <v>507</v>
      </c>
      <c r="AG36" s="235" t="s">
        <v>604</v>
      </c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 ht="15.75" customHeight="1">
      <c r="A37" s="581"/>
      <c r="B37" s="606" t="s">
        <v>317</v>
      </c>
      <c r="C37" s="165"/>
      <c r="D37" s="577" t="s">
        <v>332</v>
      </c>
      <c r="E37" s="497"/>
      <c r="F37" s="399"/>
      <c r="G37" s="116">
        <v>4</v>
      </c>
      <c r="H37" s="116" t="s">
        <v>511</v>
      </c>
      <c r="I37" s="116">
        <f>SUM(H37)-SUM(G37)</f>
        <v>-4</v>
      </c>
      <c r="J37" s="280" t="s">
        <v>528</v>
      </c>
      <c r="K37" s="116" t="s">
        <v>528</v>
      </c>
      <c r="L37" s="116" t="s">
        <v>604</v>
      </c>
      <c r="M37" s="67"/>
      <c r="N37" s="182">
        <v>21</v>
      </c>
      <c r="O37" s="35" t="s">
        <v>222</v>
      </c>
      <c r="P37" s="183">
        <v>22</v>
      </c>
      <c r="Q37" s="235">
        <f t="shared" si="5"/>
        <v>149</v>
      </c>
      <c r="R37" s="235">
        <v>13</v>
      </c>
      <c r="S37" s="235">
        <v>18</v>
      </c>
      <c r="T37" s="235">
        <v>9</v>
      </c>
      <c r="U37" s="235" t="s">
        <v>527</v>
      </c>
      <c r="V37" s="235">
        <v>7</v>
      </c>
      <c r="W37" s="235">
        <v>1</v>
      </c>
      <c r="X37" s="235" t="s">
        <v>528</v>
      </c>
      <c r="Y37" s="235">
        <v>1</v>
      </c>
      <c r="Z37" s="235" t="s">
        <v>507</v>
      </c>
      <c r="AA37" s="235">
        <v>26</v>
      </c>
      <c r="AB37" s="235" t="s">
        <v>338</v>
      </c>
      <c r="AC37" s="235">
        <v>24</v>
      </c>
      <c r="AD37" s="235">
        <v>47</v>
      </c>
      <c r="AE37" s="235">
        <v>3</v>
      </c>
      <c r="AF37" s="235" t="s">
        <v>338</v>
      </c>
      <c r="AG37" s="235" t="s">
        <v>604</v>
      </c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ht="15.75" customHeight="1">
      <c r="A38" s="581"/>
      <c r="B38" s="606"/>
      <c r="C38" s="165"/>
      <c r="D38" s="577" t="s">
        <v>314</v>
      </c>
      <c r="E38" s="497"/>
      <c r="F38" s="399"/>
      <c r="G38" s="116">
        <v>2</v>
      </c>
      <c r="H38" s="116" t="s">
        <v>528</v>
      </c>
      <c r="I38" s="116">
        <f>SUM(H38)-SUM(G38)</f>
        <v>-2</v>
      </c>
      <c r="J38" s="280" t="s">
        <v>604</v>
      </c>
      <c r="K38" s="116" t="s">
        <v>507</v>
      </c>
      <c r="L38" s="116" t="s">
        <v>516</v>
      </c>
      <c r="M38" s="67"/>
      <c r="N38" s="182">
        <v>22</v>
      </c>
      <c r="O38" s="35" t="s">
        <v>222</v>
      </c>
      <c r="P38" s="183">
        <v>23</v>
      </c>
      <c r="Q38" s="235">
        <f t="shared" si="5"/>
        <v>124</v>
      </c>
      <c r="R38" s="235">
        <v>11</v>
      </c>
      <c r="S38" s="235">
        <v>10</v>
      </c>
      <c r="T38" s="235">
        <v>11</v>
      </c>
      <c r="U38" s="235" t="s">
        <v>508</v>
      </c>
      <c r="V38" s="235">
        <v>7</v>
      </c>
      <c r="W38" s="235" t="s">
        <v>506</v>
      </c>
      <c r="X38" s="235" t="s">
        <v>508</v>
      </c>
      <c r="Y38" s="290" t="s">
        <v>338</v>
      </c>
      <c r="Z38" s="235">
        <v>1</v>
      </c>
      <c r="AA38" s="235">
        <v>18</v>
      </c>
      <c r="AB38" s="235" t="s">
        <v>604</v>
      </c>
      <c r="AC38" s="235">
        <v>25</v>
      </c>
      <c r="AD38" s="235">
        <v>35</v>
      </c>
      <c r="AE38" s="235">
        <v>6</v>
      </c>
      <c r="AF38" s="235" t="s">
        <v>527</v>
      </c>
      <c r="AG38" s="235" t="s">
        <v>527</v>
      </c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43" ht="15.75" customHeight="1">
      <c r="A39" s="581"/>
      <c r="B39" s="606"/>
      <c r="C39" s="165"/>
      <c r="D39" s="577" t="s">
        <v>315</v>
      </c>
      <c r="E39" s="497"/>
      <c r="F39" s="399"/>
      <c r="G39" s="116">
        <v>5</v>
      </c>
      <c r="H39" s="116">
        <v>4</v>
      </c>
      <c r="I39" s="116">
        <f>SUM(H39)-SUM(G39)</f>
        <v>-1</v>
      </c>
      <c r="J39" s="280">
        <f>100*H39/$H$7</f>
        <v>0.07419773696902245</v>
      </c>
      <c r="K39" s="116" t="s">
        <v>516</v>
      </c>
      <c r="L39" s="116">
        <v>5</v>
      </c>
      <c r="M39" s="67"/>
      <c r="N39" s="182">
        <v>23</v>
      </c>
      <c r="O39" s="35" t="s">
        <v>222</v>
      </c>
      <c r="P39" s="183">
        <v>24</v>
      </c>
      <c r="Q39" s="235">
        <f t="shared" si="5"/>
        <v>88</v>
      </c>
      <c r="R39" s="235">
        <v>12</v>
      </c>
      <c r="S39" s="235">
        <v>7</v>
      </c>
      <c r="T39" s="235">
        <v>5</v>
      </c>
      <c r="U39" s="235" t="s">
        <v>511</v>
      </c>
      <c r="V39" s="235">
        <v>4</v>
      </c>
      <c r="W39" s="235">
        <v>1</v>
      </c>
      <c r="X39" s="235">
        <v>1</v>
      </c>
      <c r="Y39" s="235" t="s">
        <v>527</v>
      </c>
      <c r="Z39" s="235" t="s">
        <v>508</v>
      </c>
      <c r="AA39" s="235">
        <v>10</v>
      </c>
      <c r="AB39" s="235" t="s">
        <v>511</v>
      </c>
      <c r="AC39" s="235">
        <v>16</v>
      </c>
      <c r="AD39" s="235">
        <v>25</v>
      </c>
      <c r="AE39" s="235">
        <v>7</v>
      </c>
      <c r="AF39" s="235" t="s">
        <v>511</v>
      </c>
      <c r="AG39" s="235" t="s">
        <v>527</v>
      </c>
      <c r="AH39" s="31"/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43" ht="15.75" customHeight="1">
      <c r="A40" s="581"/>
      <c r="B40" s="606"/>
      <c r="C40" s="165"/>
      <c r="D40" s="577" t="s">
        <v>316</v>
      </c>
      <c r="E40" s="497"/>
      <c r="F40" s="399"/>
      <c r="G40" s="116">
        <v>1</v>
      </c>
      <c r="H40" s="116">
        <v>1</v>
      </c>
      <c r="I40" s="116">
        <f>SUM(H40)-SUM(G40)</f>
        <v>0</v>
      </c>
      <c r="J40" s="280">
        <f>100*H40/$H$7</f>
        <v>0.01854943424225561</v>
      </c>
      <c r="K40" s="116" t="s">
        <v>511</v>
      </c>
      <c r="L40" s="116">
        <v>1</v>
      </c>
      <c r="M40" s="67"/>
      <c r="N40" s="184"/>
      <c r="O40" s="184"/>
      <c r="P40" s="185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 ht="15.75" customHeight="1">
      <c r="A41" s="581"/>
      <c r="B41" s="31"/>
      <c r="C41" s="165"/>
      <c r="D41" s="577" t="s">
        <v>318</v>
      </c>
      <c r="E41" s="497"/>
      <c r="F41" s="399"/>
      <c r="G41" s="116" t="s">
        <v>604</v>
      </c>
      <c r="H41" s="116" t="s">
        <v>507</v>
      </c>
      <c r="I41" s="116" t="s">
        <v>527</v>
      </c>
      <c r="J41" s="280" t="s">
        <v>338</v>
      </c>
      <c r="K41" s="116" t="s">
        <v>338</v>
      </c>
      <c r="L41" s="116" t="s">
        <v>338</v>
      </c>
      <c r="M41" s="67"/>
      <c r="N41" s="266" t="s">
        <v>608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67"/>
      <c r="AA41" s="67"/>
      <c r="AB41" s="67"/>
      <c r="AC41" s="67"/>
      <c r="AD41" s="67"/>
      <c r="AE41" s="67"/>
      <c r="AF41" s="67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3" ht="15.75" customHeight="1">
      <c r="A42" s="581"/>
      <c r="B42" s="576" t="s">
        <v>320</v>
      </c>
      <c r="C42" s="166"/>
      <c r="D42" s="577" t="s">
        <v>319</v>
      </c>
      <c r="E42" s="476"/>
      <c r="F42" s="579"/>
      <c r="G42" s="116">
        <v>95</v>
      </c>
      <c r="H42" s="116">
        <v>68</v>
      </c>
      <c r="I42" s="116">
        <f>SUM(H42)-SUM(G42)</f>
        <v>-27</v>
      </c>
      <c r="J42" s="280">
        <f>100*H42/$H$7</f>
        <v>1.2613615284733815</v>
      </c>
      <c r="K42" s="116">
        <v>9</v>
      </c>
      <c r="L42" s="116">
        <v>97</v>
      </c>
      <c r="M42" s="6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67"/>
      <c r="AA42" s="67"/>
      <c r="AB42" s="67"/>
      <c r="AC42" s="67"/>
      <c r="AD42" s="67"/>
      <c r="AE42" s="67"/>
      <c r="AF42" s="67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43" ht="15.75" customHeight="1">
      <c r="A43" s="581"/>
      <c r="B43" s="576"/>
      <c r="C43" s="166"/>
      <c r="D43" s="578" t="s">
        <v>607</v>
      </c>
      <c r="E43" s="495"/>
      <c r="F43" s="496"/>
      <c r="G43" s="116" t="s">
        <v>338</v>
      </c>
      <c r="H43" s="116" t="s">
        <v>338</v>
      </c>
      <c r="I43" s="116" t="s">
        <v>338</v>
      </c>
      <c r="J43" s="280" t="s">
        <v>508</v>
      </c>
      <c r="K43" s="116" t="s">
        <v>508</v>
      </c>
      <c r="L43" s="116" t="s">
        <v>605</v>
      </c>
      <c r="M43" s="6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67"/>
      <c r="AA43" s="67"/>
      <c r="AB43" s="67"/>
      <c r="AC43" s="67"/>
      <c r="AD43" s="67"/>
      <c r="AE43" s="67"/>
      <c r="AF43" s="67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3" ht="15.75" customHeight="1">
      <c r="A44" s="581"/>
      <c r="B44" s="576" t="s">
        <v>321</v>
      </c>
      <c r="C44" s="166"/>
      <c r="D44" s="577" t="s">
        <v>322</v>
      </c>
      <c r="E44" s="476"/>
      <c r="F44" s="579"/>
      <c r="G44" s="116">
        <v>64</v>
      </c>
      <c r="H44" s="116">
        <v>55</v>
      </c>
      <c r="I44" s="116">
        <f>SUM(H44)-SUM(G44)</f>
        <v>-9</v>
      </c>
      <c r="J44" s="280">
        <f>100*H44/$H$7</f>
        <v>1.0202188833240586</v>
      </c>
      <c r="K44" s="116">
        <v>8</v>
      </c>
      <c r="L44" s="116">
        <v>99</v>
      </c>
      <c r="M44" s="67"/>
      <c r="N44" s="162"/>
      <c r="O44" s="162"/>
      <c r="P44" s="162"/>
      <c r="Q44" s="162"/>
      <c r="R44" s="162"/>
      <c r="S44" s="164"/>
      <c r="T44" s="162"/>
      <c r="U44" s="162"/>
      <c r="V44" s="164"/>
      <c r="W44" s="162"/>
      <c r="X44" s="162"/>
      <c r="Y44" s="164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 ht="15.75" customHeight="1">
      <c r="A45" s="581"/>
      <c r="B45" s="576"/>
      <c r="C45" s="166"/>
      <c r="D45" s="578" t="s">
        <v>607</v>
      </c>
      <c r="E45" s="495"/>
      <c r="F45" s="496"/>
      <c r="G45" s="116" t="s">
        <v>605</v>
      </c>
      <c r="H45" s="116" t="s">
        <v>605</v>
      </c>
      <c r="I45" s="116" t="s">
        <v>605</v>
      </c>
      <c r="J45" s="280" t="s">
        <v>508</v>
      </c>
      <c r="K45" s="116" t="s">
        <v>338</v>
      </c>
      <c r="L45" s="116" t="s">
        <v>338</v>
      </c>
      <c r="M45" s="67"/>
      <c r="N45" s="162"/>
      <c r="O45" s="162"/>
      <c r="P45" s="162"/>
      <c r="Q45" s="162"/>
      <c r="R45" s="162"/>
      <c r="S45" s="164"/>
      <c r="T45" s="162"/>
      <c r="U45" s="162"/>
      <c r="V45" s="164"/>
      <c r="W45" s="162"/>
      <c r="X45" s="162"/>
      <c r="Y45" s="164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3" ht="15.75" customHeight="1">
      <c r="A46" s="581"/>
      <c r="B46" s="167"/>
      <c r="C46" s="166"/>
      <c r="D46" s="495" t="s">
        <v>323</v>
      </c>
      <c r="E46" s="495"/>
      <c r="F46" s="496"/>
      <c r="G46" s="116">
        <v>62</v>
      </c>
      <c r="H46" s="116">
        <v>35</v>
      </c>
      <c r="I46" s="116">
        <f aca="true" t="shared" si="6" ref="I46:I56">SUM(H46)-SUM(G46)</f>
        <v>-27</v>
      </c>
      <c r="J46" s="280">
        <f aca="true" t="shared" si="7" ref="J46:J54">100*H46/$H$7</f>
        <v>0.6492301984789464</v>
      </c>
      <c r="K46" s="116">
        <v>11</v>
      </c>
      <c r="L46" s="116">
        <v>36</v>
      </c>
      <c r="M46" s="67"/>
      <c r="N46" s="162"/>
      <c r="O46" s="162"/>
      <c r="P46" s="162"/>
      <c r="Q46" s="162"/>
      <c r="R46" s="162"/>
      <c r="S46" s="164"/>
      <c r="T46" s="162"/>
      <c r="U46" s="162"/>
      <c r="V46" s="164"/>
      <c r="W46" s="162"/>
      <c r="X46" s="162"/>
      <c r="Y46" s="16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 ht="15.75" customHeight="1">
      <c r="A47" s="581"/>
      <c r="B47" s="167"/>
      <c r="C47" s="166"/>
      <c r="D47" s="495" t="s">
        <v>324</v>
      </c>
      <c r="E47" s="495"/>
      <c r="F47" s="496"/>
      <c r="G47" s="116">
        <v>406</v>
      </c>
      <c r="H47" s="116">
        <v>430</v>
      </c>
      <c r="I47" s="116">
        <f t="shared" si="6"/>
        <v>24</v>
      </c>
      <c r="J47" s="280">
        <f t="shared" si="7"/>
        <v>7.976256724169913</v>
      </c>
      <c r="K47" s="116">
        <v>2</v>
      </c>
      <c r="L47" s="116">
        <v>516</v>
      </c>
      <c r="M47" s="67"/>
      <c r="N47" s="162"/>
      <c r="O47" s="162"/>
      <c r="P47" s="162"/>
      <c r="Q47" s="162"/>
      <c r="R47" s="162"/>
      <c r="S47" s="164"/>
      <c r="T47" s="162"/>
      <c r="U47" s="162"/>
      <c r="V47" s="164"/>
      <c r="W47" s="162"/>
      <c r="X47" s="162"/>
      <c r="Y47" s="164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 ht="15.75" customHeight="1">
      <c r="A48" s="581"/>
      <c r="B48" s="575" t="s">
        <v>325</v>
      </c>
      <c r="C48" s="168"/>
      <c r="D48" s="495" t="s">
        <v>326</v>
      </c>
      <c r="E48" s="495"/>
      <c r="F48" s="496"/>
      <c r="G48" s="116">
        <v>70</v>
      </c>
      <c r="H48" s="116">
        <v>89</v>
      </c>
      <c r="I48" s="116">
        <f t="shared" si="6"/>
        <v>19</v>
      </c>
      <c r="J48" s="280">
        <f t="shared" si="7"/>
        <v>1.6508996475607494</v>
      </c>
      <c r="K48" s="116">
        <v>6</v>
      </c>
      <c r="L48" s="116">
        <v>139</v>
      </c>
      <c r="M48" s="67"/>
      <c r="N48" s="531" t="s">
        <v>335</v>
      </c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31"/>
      <c r="AL48" s="31"/>
      <c r="AM48" s="31"/>
      <c r="AN48" s="31"/>
      <c r="AO48" s="31"/>
      <c r="AP48" s="31"/>
      <c r="AQ48" s="31"/>
    </row>
    <row r="49" spans="1:43" ht="15.75" customHeight="1" thickBot="1">
      <c r="A49" s="581"/>
      <c r="B49" s="575"/>
      <c r="C49" s="168"/>
      <c r="D49" s="495" t="s">
        <v>327</v>
      </c>
      <c r="E49" s="495"/>
      <c r="F49" s="496"/>
      <c r="G49" s="116">
        <v>204</v>
      </c>
      <c r="H49" s="116">
        <v>163</v>
      </c>
      <c r="I49" s="116">
        <f t="shared" si="6"/>
        <v>-41</v>
      </c>
      <c r="J49" s="280">
        <f t="shared" si="7"/>
        <v>3.0235577814876646</v>
      </c>
      <c r="K49" s="116">
        <v>1</v>
      </c>
      <c r="L49" s="116">
        <v>227</v>
      </c>
      <c r="M49" s="67"/>
      <c r="N49" s="177"/>
      <c r="O49" s="177"/>
      <c r="P49" s="177"/>
      <c r="Q49" s="177"/>
      <c r="R49" s="186"/>
      <c r="S49" s="177"/>
      <c r="T49" s="177"/>
      <c r="U49" s="186"/>
      <c r="V49" s="177"/>
      <c r="W49" s="177"/>
      <c r="X49" s="186"/>
      <c r="Y49" s="67"/>
      <c r="Z49" s="67"/>
      <c r="AA49" s="67"/>
      <c r="AB49" s="67"/>
      <c r="AC49" s="67"/>
      <c r="AD49" s="67"/>
      <c r="AE49" s="67"/>
      <c r="AF49" s="67"/>
      <c r="AG49" s="67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43" ht="15.75" customHeight="1">
      <c r="A50" s="581"/>
      <c r="B50" s="575"/>
      <c r="C50" s="168"/>
      <c r="D50" s="398" t="s">
        <v>328</v>
      </c>
      <c r="E50" s="398"/>
      <c r="F50" s="399"/>
      <c r="G50" s="116">
        <v>1477</v>
      </c>
      <c r="H50" s="116">
        <v>1497</v>
      </c>
      <c r="I50" s="116">
        <f t="shared" si="6"/>
        <v>20</v>
      </c>
      <c r="J50" s="280">
        <f t="shared" si="7"/>
        <v>27.76850306065665</v>
      </c>
      <c r="K50" s="116">
        <v>27</v>
      </c>
      <c r="L50" s="116">
        <v>2061</v>
      </c>
      <c r="M50" s="67"/>
      <c r="N50" s="599" t="s">
        <v>227</v>
      </c>
      <c r="O50" s="599"/>
      <c r="P50" s="600"/>
      <c r="Q50" s="406" t="s">
        <v>121</v>
      </c>
      <c r="R50" s="603" t="s">
        <v>235</v>
      </c>
      <c r="S50" s="406" t="s">
        <v>228</v>
      </c>
      <c r="T50" s="619" t="s">
        <v>618</v>
      </c>
      <c r="U50" s="599"/>
      <c r="V50" s="599"/>
      <c r="W50" s="600"/>
      <c r="X50" s="619" t="s">
        <v>619</v>
      </c>
      <c r="Y50" s="599"/>
      <c r="Z50" s="599"/>
      <c r="AA50" s="600"/>
      <c r="AB50" s="613" t="s">
        <v>229</v>
      </c>
      <c r="AC50" s="599"/>
      <c r="AD50" s="599"/>
      <c r="AE50" s="600"/>
      <c r="AF50" s="613" t="s">
        <v>230</v>
      </c>
      <c r="AG50" s="599"/>
      <c r="AH50" s="600"/>
      <c r="AI50" s="615" t="s">
        <v>617</v>
      </c>
      <c r="AJ50" s="613" t="s">
        <v>127</v>
      </c>
      <c r="AK50" s="31"/>
      <c r="AL50" s="31"/>
      <c r="AM50" s="31"/>
      <c r="AN50" s="31"/>
      <c r="AO50" s="31"/>
      <c r="AP50" s="31"/>
      <c r="AQ50" s="31"/>
    </row>
    <row r="51" spans="1:43" ht="15.75" customHeight="1">
      <c r="A51" s="581"/>
      <c r="B51" s="575"/>
      <c r="C51" s="168"/>
      <c r="D51" s="398" t="s">
        <v>12</v>
      </c>
      <c r="E51" s="398"/>
      <c r="F51" s="399"/>
      <c r="G51" s="116">
        <v>560</v>
      </c>
      <c r="H51" s="116">
        <v>571</v>
      </c>
      <c r="I51" s="116">
        <f t="shared" si="6"/>
        <v>11</v>
      </c>
      <c r="J51" s="280">
        <f t="shared" si="7"/>
        <v>10.591726952327955</v>
      </c>
      <c r="K51" s="116">
        <v>13</v>
      </c>
      <c r="L51" s="116">
        <v>646</v>
      </c>
      <c r="M51" s="67"/>
      <c r="N51" s="601"/>
      <c r="O51" s="601"/>
      <c r="P51" s="472"/>
      <c r="Q51" s="407"/>
      <c r="R51" s="604"/>
      <c r="S51" s="407"/>
      <c r="T51" s="614"/>
      <c r="U51" s="602"/>
      <c r="V51" s="602"/>
      <c r="W51" s="473"/>
      <c r="X51" s="614"/>
      <c r="Y51" s="602"/>
      <c r="Z51" s="602"/>
      <c r="AA51" s="473"/>
      <c r="AB51" s="614"/>
      <c r="AC51" s="602"/>
      <c r="AD51" s="602"/>
      <c r="AE51" s="473"/>
      <c r="AF51" s="614"/>
      <c r="AG51" s="602"/>
      <c r="AH51" s="473"/>
      <c r="AI51" s="407"/>
      <c r="AJ51" s="616"/>
      <c r="AK51" s="31"/>
      <c r="AL51" s="31"/>
      <c r="AM51" s="31"/>
      <c r="AN51" s="31"/>
      <c r="AO51" s="31"/>
      <c r="AP51" s="31"/>
      <c r="AQ51" s="31"/>
    </row>
    <row r="52" spans="1:43" ht="15.75" customHeight="1">
      <c r="A52" s="581"/>
      <c r="B52" s="575"/>
      <c r="C52" s="168"/>
      <c r="D52" s="398" t="s">
        <v>329</v>
      </c>
      <c r="E52" s="398"/>
      <c r="F52" s="399"/>
      <c r="G52" s="116">
        <v>674</v>
      </c>
      <c r="H52" s="116">
        <v>573</v>
      </c>
      <c r="I52" s="116">
        <f t="shared" si="6"/>
        <v>-101</v>
      </c>
      <c r="J52" s="280">
        <f t="shared" si="7"/>
        <v>10.628825820812466</v>
      </c>
      <c r="K52" s="116">
        <v>6</v>
      </c>
      <c r="L52" s="116">
        <v>648</v>
      </c>
      <c r="M52" s="67"/>
      <c r="N52" s="602"/>
      <c r="O52" s="602"/>
      <c r="P52" s="473"/>
      <c r="Q52" s="408"/>
      <c r="R52" s="605"/>
      <c r="S52" s="408"/>
      <c r="T52" s="373" t="s">
        <v>233</v>
      </c>
      <c r="U52" s="617"/>
      <c r="V52" s="618" t="s">
        <v>234</v>
      </c>
      <c r="W52" s="617"/>
      <c r="X52" s="618" t="s">
        <v>233</v>
      </c>
      <c r="Y52" s="617"/>
      <c r="Z52" s="618" t="s">
        <v>234</v>
      </c>
      <c r="AA52" s="617"/>
      <c r="AB52" s="187" t="s">
        <v>231</v>
      </c>
      <c r="AC52" s="187" t="s">
        <v>232</v>
      </c>
      <c r="AD52" s="286" t="s">
        <v>615</v>
      </c>
      <c r="AE52" s="286" t="s">
        <v>616</v>
      </c>
      <c r="AF52" s="187" t="s">
        <v>231</v>
      </c>
      <c r="AG52" s="187" t="s">
        <v>232</v>
      </c>
      <c r="AH52" s="286" t="s">
        <v>615</v>
      </c>
      <c r="AI52" s="408"/>
      <c r="AJ52" s="614"/>
      <c r="AK52" s="31"/>
      <c r="AL52" s="31"/>
      <c r="AM52" s="31"/>
      <c r="AN52" s="31"/>
      <c r="AO52" s="31"/>
      <c r="AP52" s="31"/>
      <c r="AQ52" s="31"/>
    </row>
    <row r="53" spans="1:43" ht="15.75" customHeight="1">
      <c r="A53" s="581"/>
      <c r="B53" s="31"/>
      <c r="C53" s="156"/>
      <c r="D53" s="398" t="s">
        <v>127</v>
      </c>
      <c r="E53" s="497"/>
      <c r="F53" s="399"/>
      <c r="G53" s="116">
        <v>24</v>
      </c>
      <c r="H53" s="116">
        <v>11</v>
      </c>
      <c r="I53" s="116">
        <f t="shared" si="6"/>
        <v>-13</v>
      </c>
      <c r="J53" s="280">
        <f t="shared" si="7"/>
        <v>0.20404377666481172</v>
      </c>
      <c r="K53" s="116" t="s">
        <v>338</v>
      </c>
      <c r="L53" s="116">
        <v>11</v>
      </c>
      <c r="M53" s="67"/>
      <c r="N53" s="162"/>
      <c r="O53" s="162"/>
      <c r="P53" s="163"/>
      <c r="Q53" s="169"/>
      <c r="R53" s="170"/>
      <c r="S53" s="171"/>
      <c r="T53" s="32"/>
      <c r="U53" s="32"/>
      <c r="V53" s="171"/>
      <c r="W53" s="32"/>
      <c r="X53" s="32"/>
      <c r="Y53" s="17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1"/>
      <c r="AL53" s="31"/>
      <c r="AM53" s="31"/>
      <c r="AN53" s="31"/>
      <c r="AO53" s="31"/>
      <c r="AP53" s="31"/>
      <c r="AQ53" s="31"/>
    </row>
    <row r="54" spans="1:43" ht="15.75" customHeight="1">
      <c r="A54" s="581"/>
      <c r="B54" s="31"/>
      <c r="C54" s="156"/>
      <c r="D54" s="398" t="s">
        <v>243</v>
      </c>
      <c r="E54" s="497"/>
      <c r="F54" s="399"/>
      <c r="G54" s="116">
        <v>4</v>
      </c>
      <c r="H54" s="116">
        <v>5</v>
      </c>
      <c r="I54" s="116">
        <f t="shared" si="6"/>
        <v>1</v>
      </c>
      <c r="J54" s="280">
        <f t="shared" si="7"/>
        <v>0.09274717121127805</v>
      </c>
      <c r="K54" s="116" t="s">
        <v>605</v>
      </c>
      <c r="L54" s="116">
        <v>5</v>
      </c>
      <c r="M54" s="67"/>
      <c r="N54" s="396" t="s">
        <v>121</v>
      </c>
      <c r="O54" s="396"/>
      <c r="P54" s="397"/>
      <c r="Q54" s="236">
        <f>SUM(Q57:Q64,Q66:Q74)</f>
        <v>7032</v>
      </c>
      <c r="R54" s="236" t="s">
        <v>534</v>
      </c>
      <c r="S54" s="236">
        <f>SUM(S57:S64,S66:S74)</f>
        <v>1126</v>
      </c>
      <c r="T54" s="287"/>
      <c r="U54" s="236">
        <f>SUM(U57:U64,U66:U74)</f>
        <v>2080</v>
      </c>
      <c r="V54" s="287"/>
      <c r="W54" s="236">
        <f>SUM(W57:W64,W66:W74)</f>
        <v>1218</v>
      </c>
      <c r="X54" s="236"/>
      <c r="Y54" s="236">
        <f>SUM(Y57:Y64,Y66:Y74)</f>
        <v>671</v>
      </c>
      <c r="Z54" s="236"/>
      <c r="AA54" s="236">
        <f>SUM(AA57:AA64,AA66:AA74)</f>
        <v>232</v>
      </c>
      <c r="AB54" s="236">
        <f aca="true" t="shared" si="8" ref="AB54:AJ54">SUM(AB57:AB64,AB66:AB74)</f>
        <v>108</v>
      </c>
      <c r="AC54" s="236">
        <f t="shared" si="8"/>
        <v>20</v>
      </c>
      <c r="AD54" s="236">
        <f t="shared" si="8"/>
        <v>105</v>
      </c>
      <c r="AE54" s="236">
        <f t="shared" si="8"/>
        <v>576</v>
      </c>
      <c r="AF54" s="236">
        <f t="shared" si="8"/>
        <v>29</v>
      </c>
      <c r="AG54" s="236">
        <f t="shared" si="8"/>
        <v>3</v>
      </c>
      <c r="AH54" s="236">
        <f t="shared" si="8"/>
        <v>5</v>
      </c>
      <c r="AI54" s="236">
        <f t="shared" si="8"/>
        <v>838</v>
      </c>
      <c r="AJ54" s="236">
        <f t="shared" si="8"/>
        <v>21</v>
      </c>
      <c r="AK54" s="31"/>
      <c r="AL54" s="31"/>
      <c r="AM54" s="31"/>
      <c r="AN54" s="31"/>
      <c r="AO54" s="31"/>
      <c r="AP54" s="31"/>
      <c r="AQ54" s="31"/>
    </row>
    <row r="55" spans="1:43" ht="15.75" customHeight="1">
      <c r="A55" s="581"/>
      <c r="B55" s="31"/>
      <c r="C55" s="158"/>
      <c r="D55" s="495" t="s">
        <v>255</v>
      </c>
      <c r="E55" s="497"/>
      <c r="F55" s="399"/>
      <c r="G55" s="116">
        <v>6</v>
      </c>
      <c r="H55" s="116" t="s">
        <v>508</v>
      </c>
      <c r="I55" s="116">
        <f t="shared" si="6"/>
        <v>-6</v>
      </c>
      <c r="J55" s="280" t="s">
        <v>528</v>
      </c>
      <c r="K55" s="116" t="s">
        <v>528</v>
      </c>
      <c r="L55" s="116" t="s">
        <v>506</v>
      </c>
      <c r="M55" s="67"/>
      <c r="N55" s="180"/>
      <c r="O55" s="180"/>
      <c r="P55" s="181"/>
      <c r="Q55" s="235"/>
      <c r="R55" s="235"/>
      <c r="S55" s="235"/>
      <c r="T55" s="283"/>
      <c r="U55" s="235"/>
      <c r="V55" s="283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31"/>
      <c r="AL55" s="31"/>
      <c r="AM55" s="31"/>
      <c r="AN55" s="31"/>
      <c r="AO55" s="31"/>
      <c r="AP55" s="31"/>
      <c r="AQ55" s="31"/>
    </row>
    <row r="56" spans="1:43" ht="15.75" customHeight="1">
      <c r="A56" s="607" t="s">
        <v>7</v>
      </c>
      <c r="B56" s="398" t="s">
        <v>216</v>
      </c>
      <c r="C56" s="398"/>
      <c r="D56" s="398"/>
      <c r="E56" s="398"/>
      <c r="F56" s="399"/>
      <c r="G56" s="138">
        <f>SUM(G57:G74)</f>
        <v>1</v>
      </c>
      <c r="H56" s="138">
        <f>SUM(H57:H74)</f>
        <v>2</v>
      </c>
      <c r="I56" s="116">
        <f t="shared" si="6"/>
        <v>1</v>
      </c>
      <c r="J56" s="280">
        <f>100*H56/$H$7</f>
        <v>0.03709886848451122</v>
      </c>
      <c r="K56" s="138" t="s">
        <v>338</v>
      </c>
      <c r="L56" s="138">
        <f>SUM(L57:L74)</f>
        <v>2</v>
      </c>
      <c r="M56" s="67"/>
      <c r="N56" s="598" t="s">
        <v>620</v>
      </c>
      <c r="O56" s="398"/>
      <c r="P56" s="399"/>
      <c r="Q56" s="235" t="s">
        <v>338</v>
      </c>
      <c r="R56" s="291">
        <f>100*Q54/$Q$54</f>
        <v>100</v>
      </c>
      <c r="S56" s="291">
        <f>100*S54/$Q$54</f>
        <v>16.01251422070535</v>
      </c>
      <c r="T56" s="288"/>
      <c r="U56" s="291">
        <f>100*U54/$Q$54</f>
        <v>29.57906712172924</v>
      </c>
      <c r="V56" s="288"/>
      <c r="W56" s="291">
        <f>100*W54/$Q$54</f>
        <v>17.320819112627987</v>
      </c>
      <c r="X56" s="291"/>
      <c r="Y56" s="291">
        <f>100*Y54/$Q$54</f>
        <v>9.542093287827075</v>
      </c>
      <c r="Z56" s="291"/>
      <c r="AA56" s="291">
        <f aca="true" t="shared" si="9" ref="AA56:AJ56">100*AA54/$Q$54</f>
        <v>3.299203640500569</v>
      </c>
      <c r="AB56" s="291">
        <f t="shared" si="9"/>
        <v>1.5358361774744027</v>
      </c>
      <c r="AC56" s="291">
        <f t="shared" si="9"/>
        <v>0.2844141069397042</v>
      </c>
      <c r="AD56" s="291">
        <f t="shared" si="9"/>
        <v>1.493174061433447</v>
      </c>
      <c r="AE56" s="291">
        <f t="shared" si="9"/>
        <v>8.19112627986348</v>
      </c>
      <c r="AF56" s="291">
        <f t="shared" si="9"/>
        <v>0.4124004550625711</v>
      </c>
      <c r="AG56" s="291">
        <f t="shared" si="9"/>
        <v>0.042662116040955635</v>
      </c>
      <c r="AH56" s="291">
        <f t="shared" si="9"/>
        <v>0.07110352673492605</v>
      </c>
      <c r="AI56" s="291">
        <f t="shared" si="9"/>
        <v>11.916951080773606</v>
      </c>
      <c r="AJ56" s="291">
        <f t="shared" si="9"/>
        <v>0.2986348122866894</v>
      </c>
      <c r="AK56" s="67"/>
      <c r="AL56" s="67"/>
      <c r="AM56" s="67"/>
      <c r="AN56" s="67"/>
      <c r="AO56" s="67"/>
      <c r="AP56" s="67"/>
      <c r="AQ56" s="67"/>
    </row>
    <row r="57" spans="1:43" ht="15.75" customHeight="1">
      <c r="A57" s="607"/>
      <c r="B57" s="31"/>
      <c r="C57" s="158"/>
      <c r="D57" s="495" t="s">
        <v>217</v>
      </c>
      <c r="E57" s="497"/>
      <c r="F57" s="399"/>
      <c r="G57" s="138" t="s">
        <v>508</v>
      </c>
      <c r="H57" s="138" t="s">
        <v>528</v>
      </c>
      <c r="I57" s="116" t="s">
        <v>528</v>
      </c>
      <c r="J57" s="280" t="s">
        <v>506</v>
      </c>
      <c r="K57" s="138" t="s">
        <v>507</v>
      </c>
      <c r="L57" s="138" t="s">
        <v>530</v>
      </c>
      <c r="M57" s="67"/>
      <c r="N57" s="398" t="s">
        <v>236</v>
      </c>
      <c r="O57" s="398"/>
      <c r="P57" s="399"/>
      <c r="Q57" s="235">
        <f>SUM(S57:AJ57)</f>
        <v>429</v>
      </c>
      <c r="R57" s="291">
        <f aca="true" t="shared" si="10" ref="R57:R64">100*Q57/$Q$54</f>
        <v>6.100682593856655</v>
      </c>
      <c r="S57" s="235">
        <v>296</v>
      </c>
      <c r="T57" s="283"/>
      <c r="U57" s="235" t="s">
        <v>338</v>
      </c>
      <c r="V57" s="283"/>
      <c r="W57" s="235">
        <v>67</v>
      </c>
      <c r="X57" s="235"/>
      <c r="Y57" s="235" t="s">
        <v>338</v>
      </c>
      <c r="Z57" s="235"/>
      <c r="AA57" s="235">
        <v>18</v>
      </c>
      <c r="AB57" s="235" t="s">
        <v>338</v>
      </c>
      <c r="AC57" s="235" t="s">
        <v>338</v>
      </c>
      <c r="AD57" s="235" t="s">
        <v>338</v>
      </c>
      <c r="AE57" s="235">
        <v>5</v>
      </c>
      <c r="AF57" s="235" t="s">
        <v>338</v>
      </c>
      <c r="AG57" s="235" t="s">
        <v>338</v>
      </c>
      <c r="AH57" s="235" t="s">
        <v>338</v>
      </c>
      <c r="AI57" s="235">
        <v>42</v>
      </c>
      <c r="AJ57" s="235">
        <v>1</v>
      </c>
      <c r="AK57" s="67"/>
      <c r="AL57" s="67"/>
      <c r="AM57" s="67"/>
      <c r="AN57" s="67"/>
      <c r="AO57" s="67"/>
      <c r="AP57" s="67"/>
      <c r="AQ57" s="67"/>
    </row>
    <row r="58" spans="1:43" ht="15.75" customHeight="1">
      <c r="A58" s="607"/>
      <c r="B58" s="609" t="s">
        <v>621</v>
      </c>
      <c r="C58" s="73"/>
      <c r="D58" s="398" t="s">
        <v>244</v>
      </c>
      <c r="E58" s="398"/>
      <c r="F58" s="399"/>
      <c r="G58" s="138" t="s">
        <v>605</v>
      </c>
      <c r="H58" s="138" t="s">
        <v>605</v>
      </c>
      <c r="I58" s="116" t="s">
        <v>508</v>
      </c>
      <c r="J58" s="280" t="s">
        <v>516</v>
      </c>
      <c r="K58" s="116" t="s">
        <v>516</v>
      </c>
      <c r="L58" s="116" t="s">
        <v>606</v>
      </c>
      <c r="M58" s="67"/>
      <c r="N58" s="182">
        <v>6</v>
      </c>
      <c r="O58" s="35" t="s">
        <v>222</v>
      </c>
      <c r="P58" s="183">
        <v>8</v>
      </c>
      <c r="Q58" s="235">
        <v>352</v>
      </c>
      <c r="R58" s="291">
        <f t="shared" si="10"/>
        <v>5.005688282138794</v>
      </c>
      <c r="S58" s="235">
        <v>203</v>
      </c>
      <c r="T58" s="283"/>
      <c r="U58" s="235" t="s">
        <v>338</v>
      </c>
      <c r="V58" s="283"/>
      <c r="W58" s="235">
        <v>21</v>
      </c>
      <c r="X58" s="235"/>
      <c r="Y58" s="235" t="s">
        <v>338</v>
      </c>
      <c r="Z58" s="235"/>
      <c r="AA58" s="235">
        <v>7</v>
      </c>
      <c r="AB58" s="235" t="s">
        <v>338</v>
      </c>
      <c r="AC58" s="235" t="s">
        <v>338</v>
      </c>
      <c r="AD58" s="235" t="s">
        <v>603</v>
      </c>
      <c r="AE58" s="235">
        <v>2</v>
      </c>
      <c r="AF58" s="235" t="s">
        <v>338</v>
      </c>
      <c r="AG58" s="235" t="s">
        <v>338</v>
      </c>
      <c r="AH58" s="235" t="s">
        <v>338</v>
      </c>
      <c r="AI58" s="235">
        <v>119</v>
      </c>
      <c r="AJ58" s="235" t="s">
        <v>338</v>
      </c>
      <c r="AK58" s="67"/>
      <c r="AL58" s="67"/>
      <c r="AM58" s="67"/>
      <c r="AN58" s="67"/>
      <c r="AO58" s="67"/>
      <c r="AP58" s="67"/>
      <c r="AQ58" s="67"/>
    </row>
    <row r="59" spans="1:43" ht="15.75" customHeight="1">
      <c r="A59" s="607"/>
      <c r="B59" s="610"/>
      <c r="C59" s="119"/>
      <c r="D59" s="495" t="s">
        <v>245</v>
      </c>
      <c r="E59" s="495"/>
      <c r="F59" s="496"/>
      <c r="G59" s="138" t="s">
        <v>528</v>
      </c>
      <c r="H59" s="138" t="s">
        <v>508</v>
      </c>
      <c r="I59" s="116" t="s">
        <v>528</v>
      </c>
      <c r="J59" s="280" t="s">
        <v>528</v>
      </c>
      <c r="K59" s="116" t="s">
        <v>506</v>
      </c>
      <c r="L59" s="116" t="s">
        <v>604</v>
      </c>
      <c r="M59" s="67"/>
      <c r="N59" s="182">
        <v>9</v>
      </c>
      <c r="O59" s="35" t="s">
        <v>222</v>
      </c>
      <c r="P59" s="183">
        <v>11</v>
      </c>
      <c r="Q59" s="235">
        <v>160</v>
      </c>
      <c r="R59" s="291">
        <f t="shared" si="10"/>
        <v>2.2753128555176336</v>
      </c>
      <c r="S59" s="235">
        <v>59</v>
      </c>
      <c r="T59" s="283"/>
      <c r="U59" s="235" t="s">
        <v>338</v>
      </c>
      <c r="V59" s="283"/>
      <c r="W59" s="235">
        <v>24</v>
      </c>
      <c r="X59" s="235"/>
      <c r="Y59" s="235" t="s">
        <v>338</v>
      </c>
      <c r="Z59" s="235"/>
      <c r="AA59" s="235">
        <v>7</v>
      </c>
      <c r="AB59" s="235" t="s">
        <v>338</v>
      </c>
      <c r="AC59" s="235" t="s">
        <v>338</v>
      </c>
      <c r="AD59" s="235" t="s">
        <v>338</v>
      </c>
      <c r="AE59" s="235">
        <v>1</v>
      </c>
      <c r="AF59" s="235" t="s">
        <v>338</v>
      </c>
      <c r="AG59" s="235" t="s">
        <v>338</v>
      </c>
      <c r="AH59" s="235" t="s">
        <v>338</v>
      </c>
      <c r="AI59" s="235">
        <v>68</v>
      </c>
      <c r="AJ59" s="235">
        <v>1</v>
      </c>
      <c r="AK59" s="67"/>
      <c r="AL59" s="67"/>
      <c r="AM59" s="67"/>
      <c r="AN59" s="67"/>
      <c r="AO59" s="67"/>
      <c r="AP59" s="67"/>
      <c r="AQ59" s="67"/>
    </row>
    <row r="60" spans="1:43" ht="15.75" customHeight="1">
      <c r="A60" s="607"/>
      <c r="B60" s="610"/>
      <c r="C60" s="73"/>
      <c r="D60" s="495" t="s">
        <v>127</v>
      </c>
      <c r="E60" s="495"/>
      <c r="F60" s="496"/>
      <c r="G60" s="138" t="s">
        <v>528</v>
      </c>
      <c r="H60" s="138" t="s">
        <v>528</v>
      </c>
      <c r="I60" s="116" t="s">
        <v>506</v>
      </c>
      <c r="J60" s="280" t="s">
        <v>507</v>
      </c>
      <c r="K60" s="116" t="s">
        <v>508</v>
      </c>
      <c r="L60" s="116" t="s">
        <v>528</v>
      </c>
      <c r="M60" s="67"/>
      <c r="N60" s="182">
        <v>12</v>
      </c>
      <c r="O60" s="35" t="s">
        <v>222</v>
      </c>
      <c r="P60" s="183">
        <v>14</v>
      </c>
      <c r="Q60" s="235">
        <f>SUM(S60:AJ60)</f>
        <v>133</v>
      </c>
      <c r="R60" s="291">
        <f t="shared" si="10"/>
        <v>1.891353811149033</v>
      </c>
      <c r="S60" s="235">
        <v>23</v>
      </c>
      <c r="T60" s="283"/>
      <c r="U60" s="235" t="s">
        <v>511</v>
      </c>
      <c r="V60" s="283"/>
      <c r="W60" s="235">
        <v>12</v>
      </c>
      <c r="X60" s="235"/>
      <c r="Y60" s="235" t="s">
        <v>511</v>
      </c>
      <c r="Z60" s="235"/>
      <c r="AA60" s="235">
        <v>4</v>
      </c>
      <c r="AB60" s="235">
        <v>2</v>
      </c>
      <c r="AC60" s="235" t="s">
        <v>338</v>
      </c>
      <c r="AD60" s="235" t="s">
        <v>527</v>
      </c>
      <c r="AE60" s="235">
        <v>6</v>
      </c>
      <c r="AF60" s="235">
        <v>1</v>
      </c>
      <c r="AG60" s="235" t="s">
        <v>338</v>
      </c>
      <c r="AH60" s="235" t="s">
        <v>511</v>
      </c>
      <c r="AI60" s="235">
        <v>85</v>
      </c>
      <c r="AJ60" s="235" t="s">
        <v>511</v>
      </c>
      <c r="AK60" s="67"/>
      <c r="AL60" s="67"/>
      <c r="AM60" s="67"/>
      <c r="AN60" s="67"/>
      <c r="AO60" s="67"/>
      <c r="AP60" s="67"/>
      <c r="AQ60" s="67"/>
    </row>
    <row r="61" spans="1:43" ht="15.75" customHeight="1">
      <c r="A61" s="607"/>
      <c r="B61" s="423" t="s">
        <v>331</v>
      </c>
      <c r="C61" s="31"/>
      <c r="D61" s="398" t="s">
        <v>246</v>
      </c>
      <c r="E61" s="497"/>
      <c r="F61" s="399"/>
      <c r="G61" s="138" t="s">
        <v>528</v>
      </c>
      <c r="H61" s="138" t="s">
        <v>506</v>
      </c>
      <c r="I61" s="116" t="s">
        <v>507</v>
      </c>
      <c r="J61" s="280" t="s">
        <v>338</v>
      </c>
      <c r="K61" s="116" t="s">
        <v>338</v>
      </c>
      <c r="L61" s="116" t="s">
        <v>604</v>
      </c>
      <c r="M61" s="67"/>
      <c r="N61" s="182">
        <v>15</v>
      </c>
      <c r="O61" s="35" t="s">
        <v>222</v>
      </c>
      <c r="P61" s="183">
        <v>17</v>
      </c>
      <c r="Q61" s="235">
        <f>SUM(S61:AJ61)</f>
        <v>352</v>
      </c>
      <c r="R61" s="291">
        <f t="shared" si="10"/>
        <v>5.005688282138794</v>
      </c>
      <c r="S61" s="235">
        <v>19</v>
      </c>
      <c r="T61" s="283"/>
      <c r="U61" s="235">
        <v>3</v>
      </c>
      <c r="V61" s="283"/>
      <c r="W61" s="235">
        <v>53</v>
      </c>
      <c r="X61" s="235"/>
      <c r="Y61" s="235" t="s">
        <v>338</v>
      </c>
      <c r="Z61" s="235"/>
      <c r="AA61" s="235">
        <v>1</v>
      </c>
      <c r="AB61" s="235">
        <v>65</v>
      </c>
      <c r="AC61" s="235">
        <v>9</v>
      </c>
      <c r="AD61" s="235">
        <v>13</v>
      </c>
      <c r="AE61" s="235">
        <v>59</v>
      </c>
      <c r="AF61" s="235">
        <v>21</v>
      </c>
      <c r="AG61" s="235">
        <v>2</v>
      </c>
      <c r="AH61" s="235">
        <v>3</v>
      </c>
      <c r="AI61" s="235">
        <v>104</v>
      </c>
      <c r="AJ61" s="235" t="s">
        <v>338</v>
      </c>
      <c r="AK61" s="67"/>
      <c r="AL61" s="67"/>
      <c r="AM61" s="67"/>
      <c r="AN61" s="67"/>
      <c r="AO61" s="67"/>
      <c r="AP61" s="67"/>
      <c r="AQ61" s="67"/>
    </row>
    <row r="62" spans="1:43" ht="15.75" customHeight="1">
      <c r="A62" s="607"/>
      <c r="B62" s="423"/>
      <c r="C62" s="31"/>
      <c r="D62" s="398" t="s">
        <v>247</v>
      </c>
      <c r="E62" s="497"/>
      <c r="F62" s="399"/>
      <c r="G62" s="138" t="s">
        <v>508</v>
      </c>
      <c r="H62" s="138" t="s">
        <v>530</v>
      </c>
      <c r="I62" s="116" t="s">
        <v>508</v>
      </c>
      <c r="J62" s="280" t="s">
        <v>604</v>
      </c>
      <c r="K62" s="116" t="s">
        <v>527</v>
      </c>
      <c r="L62" s="116" t="s">
        <v>527</v>
      </c>
      <c r="M62" s="67"/>
      <c r="N62" s="182">
        <v>18</v>
      </c>
      <c r="O62" s="35" t="s">
        <v>222</v>
      </c>
      <c r="P62" s="183">
        <v>19</v>
      </c>
      <c r="Q62" s="235">
        <f>SUM(S62:AJ62)</f>
        <v>411</v>
      </c>
      <c r="R62" s="291">
        <f t="shared" si="10"/>
        <v>5.8447098976109215</v>
      </c>
      <c r="S62" s="235">
        <v>15</v>
      </c>
      <c r="T62" s="283"/>
      <c r="U62" s="235">
        <v>151</v>
      </c>
      <c r="V62" s="283"/>
      <c r="W62" s="235">
        <v>108</v>
      </c>
      <c r="X62" s="235"/>
      <c r="Y62" s="235">
        <v>17</v>
      </c>
      <c r="Z62" s="235"/>
      <c r="AA62" s="235">
        <v>16</v>
      </c>
      <c r="AB62" s="235">
        <v>13</v>
      </c>
      <c r="AC62" s="235">
        <v>2</v>
      </c>
      <c r="AD62" s="235">
        <v>8</v>
      </c>
      <c r="AE62" s="235">
        <v>53</v>
      </c>
      <c r="AF62" s="235">
        <v>4</v>
      </c>
      <c r="AG62" s="235">
        <v>1</v>
      </c>
      <c r="AH62" s="235" t="s">
        <v>528</v>
      </c>
      <c r="AI62" s="235">
        <v>23</v>
      </c>
      <c r="AJ62" s="235" t="s">
        <v>528</v>
      </c>
      <c r="AK62" s="67"/>
      <c r="AL62" s="67"/>
      <c r="AM62" s="67"/>
      <c r="AN62" s="67"/>
      <c r="AO62" s="67"/>
      <c r="AP62" s="67"/>
      <c r="AQ62" s="67"/>
    </row>
    <row r="63" spans="1:43" ht="15.75" customHeight="1">
      <c r="A63" s="607"/>
      <c r="B63" s="423"/>
      <c r="C63" s="31"/>
      <c r="D63" s="398" t="s">
        <v>330</v>
      </c>
      <c r="E63" s="497"/>
      <c r="F63" s="399"/>
      <c r="G63" s="138" t="s">
        <v>511</v>
      </c>
      <c r="H63" s="138">
        <v>1</v>
      </c>
      <c r="I63" s="116">
        <f>SUM(H63)-SUM(G63)</f>
        <v>1</v>
      </c>
      <c r="J63" s="280">
        <f>100*H63/$H$7</f>
        <v>0.01854943424225561</v>
      </c>
      <c r="K63" s="116" t="s">
        <v>527</v>
      </c>
      <c r="L63" s="116">
        <v>1</v>
      </c>
      <c r="M63" s="67"/>
      <c r="N63" s="182">
        <v>20</v>
      </c>
      <c r="O63" s="35" t="s">
        <v>222</v>
      </c>
      <c r="P63" s="183">
        <v>24</v>
      </c>
      <c r="Q63" s="235">
        <f>SUM(S63:AJ63)</f>
        <v>877</v>
      </c>
      <c r="R63" s="291">
        <f t="shared" si="10"/>
        <v>12.47155858930603</v>
      </c>
      <c r="S63" s="235">
        <v>43</v>
      </c>
      <c r="T63" s="283"/>
      <c r="U63" s="235">
        <v>389</v>
      </c>
      <c r="V63" s="283"/>
      <c r="W63" s="235">
        <v>227</v>
      </c>
      <c r="X63" s="235"/>
      <c r="Y63" s="235">
        <v>77</v>
      </c>
      <c r="Z63" s="235"/>
      <c r="AA63" s="235">
        <v>17</v>
      </c>
      <c r="AB63" s="235">
        <v>18</v>
      </c>
      <c r="AC63" s="235">
        <v>3</v>
      </c>
      <c r="AD63" s="235">
        <v>11</v>
      </c>
      <c r="AE63" s="235">
        <v>63</v>
      </c>
      <c r="AF63" s="235">
        <v>3</v>
      </c>
      <c r="AG63" s="235" t="s">
        <v>528</v>
      </c>
      <c r="AH63" s="235">
        <v>2</v>
      </c>
      <c r="AI63" s="235">
        <v>24</v>
      </c>
      <c r="AJ63" s="235" t="s">
        <v>511</v>
      </c>
      <c r="AK63" s="67"/>
      <c r="AL63" s="67"/>
      <c r="AM63" s="67"/>
      <c r="AN63" s="67"/>
      <c r="AO63" s="67"/>
      <c r="AP63" s="67"/>
      <c r="AQ63" s="67"/>
    </row>
    <row r="64" spans="1:43" ht="15.75" customHeight="1">
      <c r="A64" s="607"/>
      <c r="B64" s="423"/>
      <c r="C64" s="31"/>
      <c r="D64" s="398" t="s">
        <v>248</v>
      </c>
      <c r="E64" s="497"/>
      <c r="F64" s="399"/>
      <c r="G64" s="138" t="s">
        <v>508</v>
      </c>
      <c r="H64" s="138" t="s">
        <v>511</v>
      </c>
      <c r="I64" s="116" t="s">
        <v>511</v>
      </c>
      <c r="J64" s="280" t="s">
        <v>527</v>
      </c>
      <c r="K64" s="116" t="s">
        <v>604</v>
      </c>
      <c r="L64" s="116" t="s">
        <v>604</v>
      </c>
      <c r="M64" s="67"/>
      <c r="N64" s="182">
        <v>25</v>
      </c>
      <c r="O64" s="35" t="s">
        <v>222</v>
      </c>
      <c r="P64" s="183">
        <v>29</v>
      </c>
      <c r="Q64" s="235">
        <f>SUM(S64:AJ64)</f>
        <v>751</v>
      </c>
      <c r="R64" s="291">
        <f t="shared" si="10"/>
        <v>10.679749715585894</v>
      </c>
      <c r="S64" s="235">
        <v>46</v>
      </c>
      <c r="T64" s="283"/>
      <c r="U64" s="235">
        <v>337</v>
      </c>
      <c r="V64" s="283"/>
      <c r="W64" s="235">
        <v>148</v>
      </c>
      <c r="X64" s="235"/>
      <c r="Y64" s="235">
        <v>116</v>
      </c>
      <c r="Z64" s="235"/>
      <c r="AA64" s="235">
        <v>19</v>
      </c>
      <c r="AB64" s="235">
        <v>4</v>
      </c>
      <c r="AC64" s="235" t="s">
        <v>527</v>
      </c>
      <c r="AD64" s="235">
        <v>9</v>
      </c>
      <c r="AE64" s="235">
        <v>42</v>
      </c>
      <c r="AF64" s="235" t="s">
        <v>527</v>
      </c>
      <c r="AG64" s="235" t="s">
        <v>604</v>
      </c>
      <c r="AH64" s="235" t="s">
        <v>614</v>
      </c>
      <c r="AI64" s="235">
        <v>29</v>
      </c>
      <c r="AJ64" s="235">
        <v>1</v>
      </c>
      <c r="AK64" s="67"/>
      <c r="AL64" s="67"/>
      <c r="AM64" s="67"/>
      <c r="AN64" s="67"/>
      <c r="AO64" s="67"/>
      <c r="AP64" s="67"/>
      <c r="AQ64" s="67"/>
    </row>
    <row r="65" spans="1:43" ht="15.75" customHeight="1">
      <c r="A65" s="607"/>
      <c r="B65" s="423"/>
      <c r="C65" s="31"/>
      <c r="D65" s="398" t="s">
        <v>249</v>
      </c>
      <c r="E65" s="497"/>
      <c r="F65" s="399"/>
      <c r="G65" s="138" t="s">
        <v>604</v>
      </c>
      <c r="H65" s="138" t="s">
        <v>511</v>
      </c>
      <c r="I65" s="116" t="s">
        <v>338</v>
      </c>
      <c r="J65" s="280" t="s">
        <v>338</v>
      </c>
      <c r="K65" s="116" t="s">
        <v>338</v>
      </c>
      <c r="L65" s="116" t="s">
        <v>338</v>
      </c>
      <c r="M65" s="67"/>
      <c r="N65" s="182"/>
      <c r="O65" s="35"/>
      <c r="P65" s="183"/>
      <c r="Q65" s="235"/>
      <c r="R65" s="291"/>
      <c r="S65" s="235"/>
      <c r="T65" s="283"/>
      <c r="U65" s="235"/>
      <c r="V65" s="283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67"/>
      <c r="AL65" s="67"/>
      <c r="AM65" s="67"/>
      <c r="AN65" s="67"/>
      <c r="AO65" s="67"/>
      <c r="AP65" s="67"/>
      <c r="AQ65" s="67"/>
    </row>
    <row r="66" spans="1:43" ht="15.75" customHeight="1">
      <c r="A66" s="607"/>
      <c r="B66" s="31"/>
      <c r="C66" s="156"/>
      <c r="D66" s="398" t="s">
        <v>250</v>
      </c>
      <c r="E66" s="497"/>
      <c r="F66" s="399"/>
      <c r="G66" s="138" t="s">
        <v>508</v>
      </c>
      <c r="H66" s="138" t="s">
        <v>508</v>
      </c>
      <c r="I66" s="116" t="s">
        <v>338</v>
      </c>
      <c r="J66" s="280" t="s">
        <v>508</v>
      </c>
      <c r="K66" s="116" t="s">
        <v>508</v>
      </c>
      <c r="L66" s="116" t="s">
        <v>508</v>
      </c>
      <c r="M66" s="67"/>
      <c r="N66" s="182">
        <v>30</v>
      </c>
      <c r="O66" s="35" t="s">
        <v>222</v>
      </c>
      <c r="P66" s="183">
        <v>34</v>
      </c>
      <c r="Q66" s="235">
        <f aca="true" t="shared" si="11" ref="Q66:Q74">SUM(S66:AJ66)</f>
        <v>766</v>
      </c>
      <c r="R66" s="291">
        <f aca="true" t="shared" si="12" ref="R66:R74">100*Q66/$Q$54</f>
        <v>10.89306029579067</v>
      </c>
      <c r="S66" s="235">
        <v>26</v>
      </c>
      <c r="T66" s="283"/>
      <c r="U66" s="235">
        <v>352</v>
      </c>
      <c r="V66" s="283"/>
      <c r="W66" s="235">
        <v>124</v>
      </c>
      <c r="X66" s="235"/>
      <c r="Y66" s="235">
        <v>145</v>
      </c>
      <c r="Z66" s="235"/>
      <c r="AA66" s="235">
        <v>24</v>
      </c>
      <c r="AB66" s="235">
        <v>1</v>
      </c>
      <c r="AC66" s="235">
        <v>1</v>
      </c>
      <c r="AD66" s="235">
        <v>6</v>
      </c>
      <c r="AE66" s="235">
        <v>59</v>
      </c>
      <c r="AF66" s="235" t="s">
        <v>604</v>
      </c>
      <c r="AG66" s="235" t="s">
        <v>507</v>
      </c>
      <c r="AH66" s="235" t="s">
        <v>528</v>
      </c>
      <c r="AI66" s="235">
        <v>27</v>
      </c>
      <c r="AJ66" s="235">
        <v>1</v>
      </c>
      <c r="AK66" s="67"/>
      <c r="AL66" s="67"/>
      <c r="AM66" s="67"/>
      <c r="AN66" s="67"/>
      <c r="AO66" s="67"/>
      <c r="AP66" s="67"/>
      <c r="AQ66" s="67"/>
    </row>
    <row r="67" spans="1:43" ht="15.75" customHeight="1">
      <c r="A67" s="607"/>
      <c r="B67" s="31"/>
      <c r="C67" s="156"/>
      <c r="D67" s="398" t="s">
        <v>271</v>
      </c>
      <c r="E67" s="497"/>
      <c r="F67" s="399"/>
      <c r="G67" s="138" t="s">
        <v>508</v>
      </c>
      <c r="H67" s="138" t="s">
        <v>508</v>
      </c>
      <c r="I67" s="116" t="s">
        <v>508</v>
      </c>
      <c r="J67" s="280" t="s">
        <v>508</v>
      </c>
      <c r="K67" s="116" t="s">
        <v>508</v>
      </c>
      <c r="L67" s="116" t="s">
        <v>508</v>
      </c>
      <c r="M67" s="67"/>
      <c r="N67" s="182">
        <v>35</v>
      </c>
      <c r="O67" s="35" t="s">
        <v>222</v>
      </c>
      <c r="P67" s="183">
        <v>39</v>
      </c>
      <c r="Q67" s="235">
        <f t="shared" si="11"/>
        <v>597</v>
      </c>
      <c r="R67" s="291">
        <f t="shared" si="12"/>
        <v>8.48976109215017</v>
      </c>
      <c r="S67" s="235">
        <v>21</v>
      </c>
      <c r="T67" s="283"/>
      <c r="U67" s="235">
        <v>291</v>
      </c>
      <c r="V67" s="283"/>
      <c r="W67" s="235">
        <v>88</v>
      </c>
      <c r="X67" s="235"/>
      <c r="Y67" s="235">
        <v>84</v>
      </c>
      <c r="Z67" s="235"/>
      <c r="AA67" s="235">
        <v>22</v>
      </c>
      <c r="AB67" s="235">
        <v>1</v>
      </c>
      <c r="AC67" s="235">
        <v>1</v>
      </c>
      <c r="AD67" s="235">
        <v>8</v>
      </c>
      <c r="AE67" s="235">
        <v>40</v>
      </c>
      <c r="AF67" s="235" t="s">
        <v>528</v>
      </c>
      <c r="AG67" s="235" t="s">
        <v>511</v>
      </c>
      <c r="AH67" s="235" t="s">
        <v>604</v>
      </c>
      <c r="AI67" s="235">
        <v>40</v>
      </c>
      <c r="AJ67" s="235">
        <v>1</v>
      </c>
      <c r="AK67" s="67"/>
      <c r="AL67" s="67"/>
      <c r="AM67" s="67"/>
      <c r="AN67" s="67"/>
      <c r="AO67" s="67"/>
      <c r="AP67" s="67"/>
      <c r="AQ67" s="67"/>
    </row>
    <row r="68" spans="1:43" ht="15.75" customHeight="1">
      <c r="A68" s="607"/>
      <c r="B68" s="31"/>
      <c r="C68" s="156"/>
      <c r="D68" s="398" t="s">
        <v>251</v>
      </c>
      <c r="E68" s="497"/>
      <c r="F68" s="399"/>
      <c r="G68" s="138" t="s">
        <v>508</v>
      </c>
      <c r="H68" s="138" t="s">
        <v>508</v>
      </c>
      <c r="I68" s="116" t="s">
        <v>508</v>
      </c>
      <c r="J68" s="280" t="s">
        <v>508</v>
      </c>
      <c r="K68" s="116" t="s">
        <v>508</v>
      </c>
      <c r="L68" s="116" t="s">
        <v>508</v>
      </c>
      <c r="M68" s="67"/>
      <c r="N68" s="182">
        <v>40</v>
      </c>
      <c r="O68" s="35" t="s">
        <v>222</v>
      </c>
      <c r="P68" s="183">
        <v>44</v>
      </c>
      <c r="Q68" s="235">
        <f t="shared" si="11"/>
        <v>541</v>
      </c>
      <c r="R68" s="291">
        <f t="shared" si="12"/>
        <v>7.693401592718999</v>
      </c>
      <c r="S68" s="235">
        <v>52</v>
      </c>
      <c r="T68" s="283"/>
      <c r="U68" s="235">
        <v>227</v>
      </c>
      <c r="V68" s="283"/>
      <c r="W68" s="235">
        <v>75</v>
      </c>
      <c r="X68" s="235"/>
      <c r="Y68" s="235">
        <v>77</v>
      </c>
      <c r="Z68" s="235"/>
      <c r="AA68" s="235">
        <v>28</v>
      </c>
      <c r="AB68" s="235">
        <v>1</v>
      </c>
      <c r="AC68" s="235">
        <v>1</v>
      </c>
      <c r="AD68" s="235">
        <v>7</v>
      </c>
      <c r="AE68" s="235">
        <v>40</v>
      </c>
      <c r="AF68" s="235" t="s">
        <v>507</v>
      </c>
      <c r="AG68" s="235" t="s">
        <v>614</v>
      </c>
      <c r="AH68" s="235" t="s">
        <v>338</v>
      </c>
      <c r="AI68" s="235">
        <v>32</v>
      </c>
      <c r="AJ68" s="235">
        <v>1</v>
      </c>
      <c r="AK68" s="67"/>
      <c r="AL68" s="67"/>
      <c r="AM68" s="67"/>
      <c r="AN68" s="67"/>
      <c r="AO68" s="67"/>
      <c r="AP68" s="67"/>
      <c r="AQ68" s="67"/>
    </row>
    <row r="69" spans="1:43" ht="15.75" customHeight="1">
      <c r="A69" s="607"/>
      <c r="B69" s="31"/>
      <c r="C69" s="156"/>
      <c r="D69" s="398" t="s">
        <v>252</v>
      </c>
      <c r="E69" s="497"/>
      <c r="F69" s="399"/>
      <c r="G69" s="138" t="s">
        <v>508</v>
      </c>
      <c r="H69" s="138" t="s">
        <v>508</v>
      </c>
      <c r="I69" s="116" t="s">
        <v>508</v>
      </c>
      <c r="J69" s="280" t="s">
        <v>508</v>
      </c>
      <c r="K69" s="116" t="s">
        <v>508</v>
      </c>
      <c r="L69" s="116" t="s">
        <v>508</v>
      </c>
      <c r="M69" s="67"/>
      <c r="N69" s="182">
        <v>45</v>
      </c>
      <c r="O69" s="35" t="s">
        <v>222</v>
      </c>
      <c r="P69" s="183">
        <v>49</v>
      </c>
      <c r="Q69" s="235">
        <f t="shared" si="11"/>
        <v>446</v>
      </c>
      <c r="R69" s="291">
        <f t="shared" si="12"/>
        <v>6.342434584755404</v>
      </c>
      <c r="S69" s="235">
        <v>54</v>
      </c>
      <c r="T69" s="283"/>
      <c r="U69" s="235">
        <v>156</v>
      </c>
      <c r="V69" s="283"/>
      <c r="W69" s="235">
        <v>77</v>
      </c>
      <c r="X69" s="235"/>
      <c r="Y69" s="235">
        <v>65</v>
      </c>
      <c r="Z69" s="235"/>
      <c r="AA69" s="235">
        <v>19</v>
      </c>
      <c r="AB69" s="235">
        <v>1</v>
      </c>
      <c r="AC69" s="235">
        <v>2</v>
      </c>
      <c r="AD69" s="235">
        <v>7</v>
      </c>
      <c r="AE69" s="235">
        <v>24</v>
      </c>
      <c r="AF69" s="235" t="s">
        <v>338</v>
      </c>
      <c r="AG69" s="235" t="s">
        <v>338</v>
      </c>
      <c r="AH69" s="235" t="s">
        <v>338</v>
      </c>
      <c r="AI69" s="235">
        <v>40</v>
      </c>
      <c r="AJ69" s="235">
        <v>1</v>
      </c>
      <c r="AK69" s="67"/>
      <c r="AL69" s="67"/>
      <c r="AM69" s="67"/>
      <c r="AN69" s="67"/>
      <c r="AO69" s="67"/>
      <c r="AP69" s="67"/>
      <c r="AQ69" s="67"/>
    </row>
    <row r="70" spans="1:43" ht="15.75" customHeight="1">
      <c r="A70" s="607"/>
      <c r="B70" s="31"/>
      <c r="C70" s="156"/>
      <c r="D70" s="398" t="s">
        <v>253</v>
      </c>
      <c r="E70" s="497"/>
      <c r="F70" s="399"/>
      <c r="G70" s="138" t="s">
        <v>508</v>
      </c>
      <c r="H70" s="138" t="s">
        <v>508</v>
      </c>
      <c r="I70" s="116" t="s">
        <v>508</v>
      </c>
      <c r="J70" s="280" t="s">
        <v>508</v>
      </c>
      <c r="K70" s="116" t="s">
        <v>508</v>
      </c>
      <c r="L70" s="116" t="s">
        <v>508</v>
      </c>
      <c r="M70" s="67"/>
      <c r="N70" s="182">
        <v>50</v>
      </c>
      <c r="O70" s="35" t="s">
        <v>222</v>
      </c>
      <c r="P70" s="183">
        <v>54</v>
      </c>
      <c r="Q70" s="235">
        <f t="shared" si="11"/>
        <v>364</v>
      </c>
      <c r="R70" s="291">
        <f t="shared" si="12"/>
        <v>5.176336746302616</v>
      </c>
      <c r="S70" s="235">
        <v>40</v>
      </c>
      <c r="T70" s="283"/>
      <c r="U70" s="235">
        <v>98</v>
      </c>
      <c r="V70" s="283"/>
      <c r="W70" s="235">
        <v>74</v>
      </c>
      <c r="X70" s="235"/>
      <c r="Y70" s="235">
        <v>41</v>
      </c>
      <c r="Z70" s="235"/>
      <c r="AA70" s="235">
        <v>18</v>
      </c>
      <c r="AB70" s="235" t="s">
        <v>338</v>
      </c>
      <c r="AC70" s="235" t="s">
        <v>338</v>
      </c>
      <c r="AD70" s="235">
        <v>9</v>
      </c>
      <c r="AE70" s="235">
        <v>46</v>
      </c>
      <c r="AF70" s="235" t="s">
        <v>604</v>
      </c>
      <c r="AG70" s="235" t="s">
        <v>508</v>
      </c>
      <c r="AH70" s="235" t="s">
        <v>528</v>
      </c>
      <c r="AI70" s="235">
        <v>35</v>
      </c>
      <c r="AJ70" s="235">
        <v>3</v>
      </c>
      <c r="AK70" s="67"/>
      <c r="AL70" s="67"/>
      <c r="AM70" s="67"/>
      <c r="AN70" s="67"/>
      <c r="AO70" s="67"/>
      <c r="AP70" s="67"/>
      <c r="AQ70" s="67"/>
    </row>
    <row r="71" spans="1:43" ht="15.75" customHeight="1">
      <c r="A71" s="607"/>
      <c r="B71" s="31"/>
      <c r="C71" s="156"/>
      <c r="D71" s="398" t="s">
        <v>254</v>
      </c>
      <c r="E71" s="497"/>
      <c r="F71" s="399"/>
      <c r="G71" s="138">
        <v>1</v>
      </c>
      <c r="H71" s="138">
        <v>1</v>
      </c>
      <c r="I71" s="116">
        <f>SUM(H71)-SUM(G71)</f>
        <v>0</v>
      </c>
      <c r="J71" s="280">
        <f>100*H71/$H$7</f>
        <v>0.01854943424225561</v>
      </c>
      <c r="K71" s="116" t="s">
        <v>508</v>
      </c>
      <c r="L71" s="116">
        <v>1</v>
      </c>
      <c r="M71" s="67"/>
      <c r="N71" s="182">
        <v>55</v>
      </c>
      <c r="O71" s="35" t="s">
        <v>222</v>
      </c>
      <c r="P71" s="183">
        <v>59</v>
      </c>
      <c r="Q71" s="235">
        <f t="shared" si="11"/>
        <v>224</v>
      </c>
      <c r="R71" s="291">
        <f t="shared" si="12"/>
        <v>3.185437997724687</v>
      </c>
      <c r="S71" s="235">
        <v>33</v>
      </c>
      <c r="T71" s="283"/>
      <c r="U71" s="235">
        <v>44</v>
      </c>
      <c r="V71" s="283"/>
      <c r="W71" s="235">
        <v>39</v>
      </c>
      <c r="X71" s="235"/>
      <c r="Y71" s="235">
        <v>26</v>
      </c>
      <c r="Z71" s="235"/>
      <c r="AA71" s="235">
        <v>16</v>
      </c>
      <c r="AB71" s="235" t="s">
        <v>528</v>
      </c>
      <c r="AC71" s="235">
        <v>1</v>
      </c>
      <c r="AD71" s="235">
        <v>8</v>
      </c>
      <c r="AE71" s="235">
        <v>25</v>
      </c>
      <c r="AF71" s="235" t="s">
        <v>528</v>
      </c>
      <c r="AG71" s="235" t="s">
        <v>528</v>
      </c>
      <c r="AH71" s="235" t="s">
        <v>604</v>
      </c>
      <c r="AI71" s="235">
        <v>29</v>
      </c>
      <c r="AJ71" s="235">
        <v>3</v>
      </c>
      <c r="AK71" s="67"/>
      <c r="AL71" s="67"/>
      <c r="AM71" s="67"/>
      <c r="AN71" s="67"/>
      <c r="AO71" s="67"/>
      <c r="AP71" s="67"/>
      <c r="AQ71" s="67"/>
    </row>
    <row r="72" spans="1:43" ht="15.75" customHeight="1">
      <c r="A72" s="607"/>
      <c r="B72" s="31"/>
      <c r="C72" s="156"/>
      <c r="D72" s="398" t="s">
        <v>127</v>
      </c>
      <c r="E72" s="497"/>
      <c r="F72" s="399"/>
      <c r="G72" s="138" t="s">
        <v>508</v>
      </c>
      <c r="H72" s="138" t="s">
        <v>508</v>
      </c>
      <c r="I72" s="116" t="s">
        <v>508</v>
      </c>
      <c r="J72" s="280" t="s">
        <v>508</v>
      </c>
      <c r="K72" s="116" t="s">
        <v>508</v>
      </c>
      <c r="L72" s="116" t="s">
        <v>508</v>
      </c>
      <c r="M72" s="67"/>
      <c r="N72" s="182">
        <v>60</v>
      </c>
      <c r="O72" s="35" t="s">
        <v>222</v>
      </c>
      <c r="P72" s="183">
        <v>64</v>
      </c>
      <c r="Q72" s="235">
        <f t="shared" si="11"/>
        <v>234</v>
      </c>
      <c r="R72" s="291">
        <f t="shared" si="12"/>
        <v>3.3276450511945392</v>
      </c>
      <c r="S72" s="235">
        <v>50</v>
      </c>
      <c r="T72" s="283"/>
      <c r="U72" s="235">
        <v>23</v>
      </c>
      <c r="V72" s="283"/>
      <c r="W72" s="235">
        <v>29</v>
      </c>
      <c r="X72" s="235"/>
      <c r="Y72" s="235">
        <v>15</v>
      </c>
      <c r="Z72" s="235"/>
      <c r="AA72" s="235">
        <v>12</v>
      </c>
      <c r="AB72" s="235">
        <v>1</v>
      </c>
      <c r="AC72" s="235" t="s">
        <v>338</v>
      </c>
      <c r="AD72" s="235">
        <v>12</v>
      </c>
      <c r="AE72" s="235">
        <v>46</v>
      </c>
      <c r="AF72" s="235" t="s">
        <v>338</v>
      </c>
      <c r="AG72" s="235" t="s">
        <v>338</v>
      </c>
      <c r="AH72" s="235" t="s">
        <v>528</v>
      </c>
      <c r="AI72" s="235">
        <v>43</v>
      </c>
      <c r="AJ72" s="235">
        <v>3</v>
      </c>
      <c r="AK72" s="67"/>
      <c r="AL72" s="67"/>
      <c r="AM72" s="67"/>
      <c r="AN72" s="67"/>
      <c r="AO72" s="67"/>
      <c r="AP72" s="67"/>
      <c r="AQ72" s="67"/>
    </row>
    <row r="73" spans="1:43" ht="15.75" customHeight="1">
      <c r="A73" s="607"/>
      <c r="B73" s="31"/>
      <c r="C73" s="156"/>
      <c r="D73" s="398" t="s">
        <v>243</v>
      </c>
      <c r="E73" s="497"/>
      <c r="F73" s="399"/>
      <c r="G73" s="138" t="s">
        <v>508</v>
      </c>
      <c r="H73" s="138" t="s">
        <v>508</v>
      </c>
      <c r="I73" s="116" t="s">
        <v>508</v>
      </c>
      <c r="J73" s="280" t="s">
        <v>508</v>
      </c>
      <c r="K73" s="116" t="s">
        <v>508</v>
      </c>
      <c r="L73" s="116" t="s">
        <v>508</v>
      </c>
      <c r="M73" s="67"/>
      <c r="N73" s="182">
        <v>65</v>
      </c>
      <c r="O73" s="35" t="s">
        <v>222</v>
      </c>
      <c r="P73" s="183">
        <v>69</v>
      </c>
      <c r="Q73" s="235">
        <f t="shared" si="11"/>
        <v>168</v>
      </c>
      <c r="R73" s="291">
        <f t="shared" si="12"/>
        <v>2.3890784982935154</v>
      </c>
      <c r="S73" s="234">
        <v>47</v>
      </c>
      <c r="T73" s="283"/>
      <c r="U73" s="235">
        <v>8</v>
      </c>
      <c r="V73" s="283"/>
      <c r="W73" s="234">
        <v>18</v>
      </c>
      <c r="X73" s="234"/>
      <c r="Y73" s="234">
        <v>6</v>
      </c>
      <c r="Z73" s="234"/>
      <c r="AA73" s="234">
        <v>1</v>
      </c>
      <c r="AB73" s="234" t="s">
        <v>604</v>
      </c>
      <c r="AC73" s="234" t="s">
        <v>528</v>
      </c>
      <c r="AD73" s="234">
        <v>6</v>
      </c>
      <c r="AE73" s="234">
        <v>37</v>
      </c>
      <c r="AF73" s="234" t="s">
        <v>528</v>
      </c>
      <c r="AG73" s="234" t="s">
        <v>506</v>
      </c>
      <c r="AH73" s="234" t="s">
        <v>338</v>
      </c>
      <c r="AI73" s="234">
        <v>42</v>
      </c>
      <c r="AJ73" s="234">
        <v>3</v>
      </c>
      <c r="AK73" s="67"/>
      <c r="AL73" s="67"/>
      <c r="AM73" s="67"/>
      <c r="AN73" s="67"/>
      <c r="AO73" s="67"/>
      <c r="AP73" s="67"/>
      <c r="AQ73" s="67"/>
    </row>
    <row r="74" spans="1:43" ht="15.75" customHeight="1">
      <c r="A74" s="608"/>
      <c r="B74" s="66"/>
      <c r="C74" s="66"/>
      <c r="D74" s="611" t="s">
        <v>255</v>
      </c>
      <c r="E74" s="611"/>
      <c r="F74" s="612"/>
      <c r="G74" s="189" t="s">
        <v>508</v>
      </c>
      <c r="H74" s="139" t="s">
        <v>508</v>
      </c>
      <c r="I74" s="131" t="s">
        <v>508</v>
      </c>
      <c r="J74" s="281" t="s">
        <v>508</v>
      </c>
      <c r="K74" s="131" t="s">
        <v>508</v>
      </c>
      <c r="L74" s="131" t="s">
        <v>508</v>
      </c>
      <c r="M74" s="67"/>
      <c r="N74" s="398" t="s">
        <v>237</v>
      </c>
      <c r="O74" s="398"/>
      <c r="P74" s="399"/>
      <c r="Q74" s="235">
        <f t="shared" si="11"/>
        <v>227</v>
      </c>
      <c r="R74" s="291">
        <f t="shared" si="12"/>
        <v>3.2281001137656427</v>
      </c>
      <c r="S74" s="234">
        <v>99</v>
      </c>
      <c r="T74" s="283"/>
      <c r="U74" s="235">
        <v>1</v>
      </c>
      <c r="V74" s="283"/>
      <c r="W74" s="234">
        <v>34</v>
      </c>
      <c r="X74" s="234"/>
      <c r="Y74" s="234">
        <v>2</v>
      </c>
      <c r="Z74" s="234"/>
      <c r="AA74" s="234">
        <v>3</v>
      </c>
      <c r="AB74" s="234">
        <v>1</v>
      </c>
      <c r="AC74" s="234" t="s">
        <v>604</v>
      </c>
      <c r="AD74" s="234">
        <v>1</v>
      </c>
      <c r="AE74" s="234">
        <v>28</v>
      </c>
      <c r="AF74" s="234" t="s">
        <v>528</v>
      </c>
      <c r="AG74" s="234" t="s">
        <v>527</v>
      </c>
      <c r="AH74" s="234" t="s">
        <v>506</v>
      </c>
      <c r="AI74" s="234">
        <v>56</v>
      </c>
      <c r="AJ74" s="234">
        <v>2</v>
      </c>
      <c r="AK74" s="67"/>
      <c r="AL74" s="67"/>
      <c r="AM74" s="67"/>
      <c r="AN74" s="67"/>
      <c r="AO74" s="67"/>
      <c r="AP74" s="67"/>
      <c r="AQ74" s="67"/>
    </row>
    <row r="75" spans="1:43" ht="15.75" customHeight="1">
      <c r="A75" s="282" t="s">
        <v>608</v>
      </c>
      <c r="B75" s="177"/>
      <c r="C75" s="73"/>
      <c r="D75" s="121"/>
      <c r="E75" s="121"/>
      <c r="F75" s="121"/>
      <c r="G75" s="67"/>
      <c r="H75" s="67"/>
      <c r="I75" s="190"/>
      <c r="J75" s="191"/>
      <c r="K75" s="67"/>
      <c r="L75" s="192"/>
      <c r="M75" s="67"/>
      <c r="N75" s="172"/>
      <c r="O75" s="172"/>
      <c r="P75" s="173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67"/>
      <c r="AL75" s="67"/>
      <c r="AM75" s="67"/>
      <c r="AN75" s="67"/>
      <c r="AO75" s="67"/>
      <c r="AP75" s="67"/>
      <c r="AQ75" s="67"/>
    </row>
    <row r="76" spans="1:43" ht="18" customHeight="1">
      <c r="A76" s="31"/>
      <c r="C76" s="73"/>
      <c r="D76" s="121"/>
      <c r="E76" s="121"/>
      <c r="F76" s="121"/>
      <c r="G76" s="67"/>
      <c r="H76" s="67"/>
      <c r="I76" s="190"/>
      <c r="J76" s="191"/>
      <c r="K76" s="67"/>
      <c r="L76" s="192"/>
      <c r="M76" s="67"/>
      <c r="N76" s="266" t="s">
        <v>609</v>
      </c>
      <c r="O76" s="162"/>
      <c r="P76" s="162"/>
      <c r="Q76" s="162"/>
      <c r="R76" s="162"/>
      <c r="S76" s="164"/>
      <c r="T76" s="162"/>
      <c r="U76" s="162"/>
      <c r="V76" s="164"/>
      <c r="W76" s="162"/>
      <c r="X76" s="162"/>
      <c r="Y76" s="164"/>
      <c r="Z76" s="31"/>
      <c r="AA76" s="31"/>
      <c r="AB76" s="31"/>
      <c r="AC76" s="31"/>
      <c r="AD76" s="31"/>
      <c r="AE76" s="31"/>
      <c r="AF76" s="31"/>
      <c r="AG76" s="31"/>
      <c r="AH76" s="31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1:43" ht="15.75" customHeight="1">
      <c r="A77" s="31"/>
      <c r="B77" s="73"/>
      <c r="C77" s="73"/>
      <c r="D77" s="73"/>
      <c r="E77" s="73"/>
      <c r="F77" s="73"/>
      <c r="G77" s="31"/>
      <c r="H77" s="31"/>
      <c r="I77" s="149"/>
      <c r="J77" s="175"/>
      <c r="K77" s="31"/>
      <c r="L77" s="176"/>
      <c r="M77" s="67"/>
      <c r="N77" s="266" t="s">
        <v>608</v>
      </c>
      <c r="O77" s="162"/>
      <c r="P77" s="162"/>
      <c r="Q77" s="162"/>
      <c r="R77" s="162"/>
      <c r="S77" s="164"/>
      <c r="T77" s="162"/>
      <c r="U77" s="162"/>
      <c r="V77" s="164"/>
      <c r="W77" s="162"/>
      <c r="X77" s="162"/>
      <c r="Y77" s="164"/>
      <c r="Z77" s="31"/>
      <c r="AA77" s="31"/>
      <c r="AB77" s="31"/>
      <c r="AC77" s="31"/>
      <c r="AD77" s="31"/>
      <c r="AE77" s="31"/>
      <c r="AF77" s="31"/>
      <c r="AG77" s="31"/>
      <c r="AH77" s="31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1:43" ht="14.25">
      <c r="A78" s="31"/>
      <c r="B78" s="73"/>
      <c r="C78" s="73"/>
      <c r="D78" s="73"/>
      <c r="E78" s="73"/>
      <c r="F78" s="73"/>
      <c r="G78" s="31"/>
      <c r="H78" s="31"/>
      <c r="I78" s="149"/>
      <c r="J78" s="175"/>
      <c r="K78" s="31"/>
      <c r="L78" s="176"/>
      <c r="M78" s="67"/>
      <c r="N78" s="162"/>
      <c r="O78" s="162"/>
      <c r="P78" s="162"/>
      <c r="Q78" s="162"/>
      <c r="R78" s="162"/>
      <c r="S78" s="164"/>
      <c r="T78" s="162"/>
      <c r="U78" s="162"/>
      <c r="V78" s="164"/>
      <c r="W78" s="162"/>
      <c r="X78" s="162"/>
      <c r="Y78" s="164"/>
      <c r="Z78" s="31"/>
      <c r="AA78" s="31"/>
      <c r="AB78" s="31"/>
      <c r="AC78" s="31"/>
      <c r="AD78" s="31"/>
      <c r="AE78" s="31"/>
      <c r="AF78" s="31"/>
      <c r="AG78" s="31"/>
      <c r="AH78" s="31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1:43" ht="14.25">
      <c r="A79" s="31"/>
      <c r="B79" s="73"/>
      <c r="C79" s="73"/>
      <c r="D79" s="73"/>
      <c r="E79" s="73"/>
      <c r="F79" s="73"/>
      <c r="G79" s="31"/>
      <c r="H79" s="31"/>
      <c r="I79" s="149"/>
      <c r="J79" s="175"/>
      <c r="K79" s="31"/>
      <c r="L79" s="176"/>
      <c r="M79" s="67"/>
      <c r="N79" s="162"/>
      <c r="O79" s="162"/>
      <c r="P79" s="162"/>
      <c r="Q79" s="162"/>
      <c r="R79" s="162"/>
      <c r="S79" s="164"/>
      <c r="T79" s="162"/>
      <c r="U79" s="162"/>
      <c r="V79" s="164"/>
      <c r="W79" s="162"/>
      <c r="X79" s="162"/>
      <c r="Y79" s="164"/>
      <c r="Z79" s="31"/>
      <c r="AA79" s="31"/>
      <c r="AB79" s="31"/>
      <c r="AC79" s="31"/>
      <c r="AD79" s="31"/>
      <c r="AE79" s="31"/>
      <c r="AF79" s="31"/>
      <c r="AG79" s="31"/>
      <c r="AH79" s="31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1:43" ht="14.25">
      <c r="A80" s="31"/>
      <c r="B80" s="73"/>
      <c r="C80" s="73"/>
      <c r="D80" s="31"/>
      <c r="E80" s="31"/>
      <c r="F80" s="31"/>
      <c r="G80" s="31"/>
      <c r="H80" s="31"/>
      <c r="I80" s="149"/>
      <c r="J80" s="175"/>
      <c r="K80" s="31"/>
      <c r="L80" s="176"/>
      <c r="M80" s="67"/>
      <c r="N80" s="162"/>
      <c r="O80" s="162"/>
      <c r="P80" s="162"/>
      <c r="Q80" s="162"/>
      <c r="R80" s="162"/>
      <c r="S80" s="164"/>
      <c r="T80" s="162"/>
      <c r="U80" s="162"/>
      <c r="V80" s="164"/>
      <c r="W80" s="162"/>
      <c r="X80" s="162"/>
      <c r="Y80" s="164"/>
      <c r="Z80" s="31"/>
      <c r="AA80" s="31"/>
      <c r="AB80" s="31"/>
      <c r="AC80" s="31"/>
      <c r="AD80" s="31"/>
      <c r="AE80" s="31"/>
      <c r="AF80" s="31"/>
      <c r="AG80" s="31"/>
      <c r="AH80" s="31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1:43" ht="14.25">
      <c r="A81" s="31"/>
      <c r="B81" s="73"/>
      <c r="C81" s="73"/>
      <c r="D81" s="31"/>
      <c r="E81" s="31"/>
      <c r="F81" s="31"/>
      <c r="G81" s="31"/>
      <c r="H81" s="31"/>
      <c r="I81" s="149"/>
      <c r="J81" s="175"/>
      <c r="K81" s="31"/>
      <c r="L81" s="176"/>
      <c r="M81" s="67"/>
      <c r="N81" s="162"/>
      <c r="O81" s="162"/>
      <c r="P81" s="162"/>
      <c r="Q81" s="162"/>
      <c r="R81" s="162"/>
      <c r="S81" s="164"/>
      <c r="T81" s="162"/>
      <c r="U81" s="162"/>
      <c r="V81" s="164"/>
      <c r="W81" s="162"/>
      <c r="X81" s="162"/>
      <c r="Y81" s="164"/>
      <c r="Z81" s="31"/>
      <c r="AA81" s="31"/>
      <c r="AB81" s="31"/>
      <c r="AC81" s="31"/>
      <c r="AD81" s="31"/>
      <c r="AE81" s="31"/>
      <c r="AF81" s="31"/>
      <c r="AG81" s="31"/>
      <c r="AH81" s="31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1:43" ht="14.25">
      <c r="A82" s="31"/>
      <c r="B82" s="73"/>
      <c r="C82" s="73"/>
      <c r="D82" s="31"/>
      <c r="E82" s="31"/>
      <c r="F82" s="31"/>
      <c r="G82" s="31"/>
      <c r="H82" s="31"/>
      <c r="I82" s="149"/>
      <c r="J82" s="175"/>
      <c r="K82" s="31"/>
      <c r="L82" s="176"/>
      <c r="M82" s="31"/>
      <c r="N82" s="162"/>
      <c r="O82" s="162"/>
      <c r="P82" s="162"/>
      <c r="Q82" s="162"/>
      <c r="R82" s="162"/>
      <c r="S82" s="164"/>
      <c r="T82" s="162"/>
      <c r="U82" s="162"/>
      <c r="V82" s="164"/>
      <c r="W82" s="162"/>
      <c r="X82" s="162"/>
      <c r="Y82" s="164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:43" ht="14.25">
      <c r="A83" s="31"/>
      <c r="B83" s="73"/>
      <c r="C83" s="73"/>
      <c r="D83" s="73"/>
      <c r="E83" s="73"/>
      <c r="F83" s="73"/>
      <c r="G83" s="31"/>
      <c r="H83" s="31"/>
      <c r="I83" s="149"/>
      <c r="J83" s="175"/>
      <c r="K83" s="31"/>
      <c r="L83" s="176"/>
      <c r="M83" s="31"/>
      <c r="N83" s="162"/>
      <c r="O83" s="162"/>
      <c r="P83" s="162"/>
      <c r="Q83" s="162"/>
      <c r="R83" s="162"/>
      <c r="S83" s="164"/>
      <c r="T83" s="162"/>
      <c r="U83" s="162"/>
      <c r="V83" s="164"/>
      <c r="W83" s="162"/>
      <c r="X83" s="162"/>
      <c r="Y83" s="164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:43" ht="14.25">
      <c r="A84" s="31"/>
      <c r="B84" s="73"/>
      <c r="C84" s="73"/>
      <c r="D84" s="73"/>
      <c r="E84" s="73"/>
      <c r="F84" s="73"/>
      <c r="G84" s="31"/>
      <c r="H84" s="31"/>
      <c r="I84" s="149"/>
      <c r="J84" s="175"/>
      <c r="K84" s="31"/>
      <c r="L84" s="176"/>
      <c r="M84" s="31"/>
      <c r="N84" s="162"/>
      <c r="O84" s="162"/>
      <c r="P84" s="162"/>
      <c r="Q84" s="162"/>
      <c r="R84" s="162"/>
      <c r="S84" s="164"/>
      <c r="T84" s="162"/>
      <c r="U84" s="162"/>
      <c r="V84" s="164"/>
      <c r="W84" s="162"/>
      <c r="X84" s="162"/>
      <c r="Y84" s="164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:43" ht="14.25">
      <c r="A85" s="31"/>
      <c r="B85" s="73"/>
      <c r="C85" s="73"/>
      <c r="D85" s="73"/>
      <c r="E85" s="73"/>
      <c r="F85" s="73"/>
      <c r="G85" s="31"/>
      <c r="H85" s="31"/>
      <c r="I85" s="149"/>
      <c r="J85" s="175"/>
      <c r="K85" s="31"/>
      <c r="L85" s="176"/>
      <c r="M85" s="31"/>
      <c r="N85" s="162"/>
      <c r="O85" s="162"/>
      <c r="P85" s="162"/>
      <c r="Q85" s="162"/>
      <c r="R85" s="162"/>
      <c r="S85" s="164"/>
      <c r="T85" s="162"/>
      <c r="U85" s="162"/>
      <c r="V85" s="164"/>
      <c r="W85" s="162"/>
      <c r="X85" s="162"/>
      <c r="Y85" s="164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 ht="14.25">
      <c r="A86" s="31"/>
      <c r="B86" s="73"/>
      <c r="C86" s="73"/>
      <c r="D86" s="73"/>
      <c r="E86" s="73"/>
      <c r="F86" s="73"/>
      <c r="G86" s="31"/>
      <c r="H86" s="31"/>
      <c r="I86" s="149"/>
      <c r="J86" s="175"/>
      <c r="K86" s="31"/>
      <c r="L86" s="176"/>
      <c r="M86" s="31"/>
      <c r="N86" s="162"/>
      <c r="O86" s="162"/>
      <c r="P86" s="162"/>
      <c r="Q86" s="162"/>
      <c r="R86" s="162"/>
      <c r="S86" s="164"/>
      <c r="T86" s="162"/>
      <c r="U86" s="162"/>
      <c r="V86" s="164"/>
      <c r="W86" s="162"/>
      <c r="X86" s="162"/>
      <c r="Y86" s="164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:43" ht="14.25">
      <c r="A87" s="31"/>
      <c r="B87" s="73"/>
      <c r="C87" s="73"/>
      <c r="D87" s="73"/>
      <c r="E87" s="73"/>
      <c r="F87" s="73"/>
      <c r="G87" s="31"/>
      <c r="H87" s="31"/>
      <c r="I87" s="149"/>
      <c r="J87" s="175"/>
      <c r="K87" s="31"/>
      <c r="L87" s="176"/>
      <c r="M87" s="31"/>
      <c r="N87" s="162"/>
      <c r="O87" s="162"/>
      <c r="P87" s="162"/>
      <c r="Q87" s="162"/>
      <c r="R87" s="162"/>
      <c r="S87" s="164"/>
      <c r="T87" s="162"/>
      <c r="U87" s="162"/>
      <c r="V87" s="164"/>
      <c r="W87" s="162"/>
      <c r="X87" s="162"/>
      <c r="Y87" s="164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 ht="14.25">
      <c r="A88" s="31"/>
      <c r="B88" s="73"/>
      <c r="C88" s="73"/>
      <c r="D88" s="73"/>
      <c r="E88" s="73"/>
      <c r="F88" s="73"/>
      <c r="G88" s="31"/>
      <c r="H88" s="31"/>
      <c r="I88" s="149"/>
      <c r="J88" s="175"/>
      <c r="K88" s="31"/>
      <c r="L88" s="176"/>
      <c r="M88" s="31"/>
      <c r="N88" s="162"/>
      <c r="O88" s="162"/>
      <c r="P88" s="162"/>
      <c r="Q88" s="162"/>
      <c r="R88" s="162"/>
      <c r="S88" s="164"/>
      <c r="T88" s="162"/>
      <c r="U88" s="162"/>
      <c r="V88" s="164"/>
      <c r="W88" s="162"/>
      <c r="X88" s="162"/>
      <c r="Y88" s="164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:43" ht="14.25">
      <c r="A89" s="31"/>
      <c r="B89" s="73"/>
      <c r="C89" s="73"/>
      <c r="D89" s="73"/>
      <c r="E89" s="73"/>
      <c r="F89" s="73"/>
      <c r="G89" s="31"/>
      <c r="H89" s="31"/>
      <c r="I89" s="149"/>
      <c r="J89" s="175"/>
      <c r="K89" s="31"/>
      <c r="L89" s="176"/>
      <c r="M89" s="31"/>
      <c r="N89" s="162"/>
      <c r="O89" s="162"/>
      <c r="P89" s="162"/>
      <c r="Q89" s="162"/>
      <c r="R89" s="162"/>
      <c r="S89" s="164"/>
      <c r="T89" s="162"/>
      <c r="U89" s="162"/>
      <c r="V89" s="164"/>
      <c r="W89" s="162"/>
      <c r="X89" s="162"/>
      <c r="Y89" s="164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:43" ht="14.25">
      <c r="A90" s="31"/>
      <c r="B90" s="73"/>
      <c r="C90" s="73"/>
      <c r="D90" s="73"/>
      <c r="E90" s="73"/>
      <c r="F90" s="73"/>
      <c r="G90" s="31"/>
      <c r="H90" s="31"/>
      <c r="I90" s="149"/>
      <c r="J90" s="175"/>
      <c r="K90" s="31"/>
      <c r="L90" s="176"/>
      <c r="M90" s="31"/>
      <c r="N90" s="162"/>
      <c r="O90" s="162"/>
      <c r="P90" s="162"/>
      <c r="Q90" s="162"/>
      <c r="R90" s="162"/>
      <c r="S90" s="164"/>
      <c r="T90" s="162"/>
      <c r="U90" s="162"/>
      <c r="V90" s="164"/>
      <c r="W90" s="162"/>
      <c r="X90" s="162"/>
      <c r="Y90" s="164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 ht="14.25">
      <c r="A91" s="31"/>
      <c r="B91" s="73"/>
      <c r="C91" s="73"/>
      <c r="D91" s="73"/>
      <c r="E91" s="73"/>
      <c r="F91" s="73"/>
      <c r="G91" s="31"/>
      <c r="H91" s="31"/>
      <c r="I91" s="149"/>
      <c r="J91" s="175"/>
      <c r="K91" s="31"/>
      <c r="L91" s="176"/>
      <c r="M91" s="31"/>
      <c r="N91" s="162"/>
      <c r="O91" s="162"/>
      <c r="P91" s="162"/>
      <c r="Q91" s="162"/>
      <c r="R91" s="162"/>
      <c r="S91" s="164"/>
      <c r="T91" s="162"/>
      <c r="U91" s="162"/>
      <c r="V91" s="164"/>
      <c r="W91" s="162"/>
      <c r="X91" s="162"/>
      <c r="Y91" s="164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 ht="14.25">
      <c r="A92" s="31"/>
      <c r="B92" s="73"/>
      <c r="C92" s="73"/>
      <c r="D92" s="73"/>
      <c r="E92" s="73"/>
      <c r="F92" s="73"/>
      <c r="G92" s="31"/>
      <c r="H92" s="31"/>
      <c r="I92" s="149"/>
      <c r="J92" s="175"/>
      <c r="K92" s="31"/>
      <c r="L92" s="176"/>
      <c r="M92" s="31"/>
      <c r="N92" s="162"/>
      <c r="O92" s="162"/>
      <c r="P92" s="162"/>
      <c r="Q92" s="162"/>
      <c r="R92" s="162"/>
      <c r="S92" s="164"/>
      <c r="T92" s="162"/>
      <c r="U92" s="162"/>
      <c r="V92" s="164"/>
      <c r="W92" s="162"/>
      <c r="X92" s="162"/>
      <c r="Y92" s="164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:43" ht="14.25">
      <c r="A93" s="31"/>
      <c r="B93" s="73"/>
      <c r="C93" s="73"/>
      <c r="D93" s="73"/>
      <c r="E93" s="73"/>
      <c r="F93" s="73"/>
      <c r="G93" s="31"/>
      <c r="H93" s="31"/>
      <c r="I93" s="149"/>
      <c r="J93" s="175"/>
      <c r="K93" s="31"/>
      <c r="L93" s="176"/>
      <c r="M93" s="31"/>
      <c r="N93" s="162"/>
      <c r="O93" s="162"/>
      <c r="P93" s="162"/>
      <c r="Q93" s="162"/>
      <c r="R93" s="162"/>
      <c r="S93" s="164"/>
      <c r="T93" s="162"/>
      <c r="U93" s="162"/>
      <c r="V93" s="164"/>
      <c r="W93" s="162"/>
      <c r="X93" s="162"/>
      <c r="Y93" s="164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:43" ht="14.25">
      <c r="A94" s="31"/>
      <c r="B94" s="73"/>
      <c r="C94" s="73"/>
      <c r="D94" s="73"/>
      <c r="E94" s="73"/>
      <c r="F94" s="73"/>
      <c r="G94" s="31"/>
      <c r="H94" s="31"/>
      <c r="I94" s="149"/>
      <c r="J94" s="175"/>
      <c r="K94" s="31"/>
      <c r="L94" s="176"/>
      <c r="M94" s="31"/>
      <c r="N94" s="162"/>
      <c r="O94" s="162"/>
      <c r="P94" s="162"/>
      <c r="Q94" s="162"/>
      <c r="R94" s="162"/>
      <c r="S94" s="164"/>
      <c r="T94" s="162"/>
      <c r="U94" s="162"/>
      <c r="V94" s="164"/>
      <c r="W94" s="162"/>
      <c r="X94" s="162"/>
      <c r="Y94" s="164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:43" ht="14.25">
      <c r="A95" s="31"/>
      <c r="B95" s="73"/>
      <c r="C95" s="73"/>
      <c r="D95" s="73"/>
      <c r="E95" s="73"/>
      <c r="F95" s="73"/>
      <c r="G95" s="31"/>
      <c r="H95" s="31"/>
      <c r="I95" s="149"/>
      <c r="J95" s="175"/>
      <c r="K95" s="31"/>
      <c r="L95" s="176"/>
      <c r="M95" s="31"/>
      <c r="N95" s="162"/>
      <c r="O95" s="162"/>
      <c r="P95" s="162"/>
      <c r="Q95" s="162"/>
      <c r="R95" s="162"/>
      <c r="S95" s="164"/>
      <c r="T95" s="162"/>
      <c r="U95" s="162"/>
      <c r="V95" s="164"/>
      <c r="W95" s="162"/>
      <c r="X95" s="162"/>
      <c r="Y95" s="164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 ht="14.25">
      <c r="A96" s="31"/>
      <c r="B96" s="73"/>
      <c r="C96" s="73"/>
      <c r="D96" s="73"/>
      <c r="E96" s="73"/>
      <c r="F96" s="73"/>
      <c r="G96" s="31"/>
      <c r="H96" s="31"/>
      <c r="I96" s="149"/>
      <c r="J96" s="175"/>
      <c r="K96" s="31"/>
      <c r="L96" s="176"/>
      <c r="M96" s="31"/>
      <c r="N96" s="162"/>
      <c r="O96" s="162"/>
      <c r="P96" s="162"/>
      <c r="Q96" s="162"/>
      <c r="R96" s="162"/>
      <c r="S96" s="164"/>
      <c r="T96" s="162"/>
      <c r="U96" s="162"/>
      <c r="V96" s="164"/>
      <c r="W96" s="162"/>
      <c r="X96" s="162"/>
      <c r="Y96" s="164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:43" ht="14.25">
      <c r="A97" s="31"/>
      <c r="B97" s="73"/>
      <c r="C97" s="73"/>
      <c r="D97" s="73"/>
      <c r="E97" s="73"/>
      <c r="F97" s="73"/>
      <c r="G97" s="31"/>
      <c r="H97" s="31"/>
      <c r="I97" s="149"/>
      <c r="J97" s="175"/>
      <c r="K97" s="31"/>
      <c r="L97" s="176"/>
      <c r="M97" s="31"/>
      <c r="N97" s="162"/>
      <c r="O97" s="162"/>
      <c r="P97" s="162"/>
      <c r="Q97" s="162"/>
      <c r="R97" s="162"/>
      <c r="S97" s="164"/>
      <c r="T97" s="162"/>
      <c r="U97" s="162"/>
      <c r="V97" s="164"/>
      <c r="W97" s="162"/>
      <c r="X97" s="162"/>
      <c r="Y97" s="164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:43" ht="14.25">
      <c r="A98" s="31"/>
      <c r="B98" s="73"/>
      <c r="C98" s="73"/>
      <c r="D98" s="73"/>
      <c r="E98" s="73"/>
      <c r="F98" s="73"/>
      <c r="G98" s="31"/>
      <c r="H98" s="31"/>
      <c r="I98" s="149"/>
      <c r="J98" s="175"/>
      <c r="K98" s="31"/>
      <c r="L98" s="176"/>
      <c r="M98" s="31"/>
      <c r="N98" s="162"/>
      <c r="O98" s="162"/>
      <c r="P98" s="162"/>
      <c r="Q98" s="162"/>
      <c r="R98" s="162"/>
      <c r="S98" s="164"/>
      <c r="T98" s="162"/>
      <c r="U98" s="162"/>
      <c r="V98" s="164"/>
      <c r="W98" s="162"/>
      <c r="X98" s="162"/>
      <c r="Y98" s="164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:43" ht="14.25">
      <c r="A99" s="31"/>
      <c r="B99" s="73"/>
      <c r="C99" s="73"/>
      <c r="D99" s="73"/>
      <c r="E99" s="73"/>
      <c r="F99" s="73"/>
      <c r="G99" s="31"/>
      <c r="H99" s="31"/>
      <c r="I99" s="149"/>
      <c r="J99" s="175"/>
      <c r="K99" s="31"/>
      <c r="L99" s="176"/>
      <c r="M99" s="31"/>
      <c r="N99" s="162"/>
      <c r="O99" s="162"/>
      <c r="P99" s="162"/>
      <c r="Q99" s="162"/>
      <c r="R99" s="162"/>
      <c r="S99" s="164"/>
      <c r="T99" s="162"/>
      <c r="U99" s="162"/>
      <c r="V99" s="164"/>
      <c r="W99" s="162"/>
      <c r="X99" s="162"/>
      <c r="Y99" s="164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 ht="14.25">
      <c r="A100" s="31"/>
      <c r="B100" s="73"/>
      <c r="C100" s="73"/>
      <c r="D100" s="73"/>
      <c r="E100" s="73"/>
      <c r="F100" s="73"/>
      <c r="G100" s="31"/>
      <c r="H100" s="31"/>
      <c r="I100" s="149"/>
      <c r="J100" s="175"/>
      <c r="K100" s="31"/>
      <c r="L100" s="176"/>
      <c r="M100" s="31"/>
      <c r="N100" s="162"/>
      <c r="O100" s="162"/>
      <c r="P100" s="162"/>
      <c r="Q100" s="162"/>
      <c r="R100" s="162"/>
      <c r="S100" s="164"/>
      <c r="T100" s="162"/>
      <c r="U100" s="162"/>
      <c r="V100" s="164"/>
      <c r="W100" s="162"/>
      <c r="X100" s="162"/>
      <c r="Y100" s="164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:43" ht="14.25">
      <c r="A101" s="31"/>
      <c r="B101" s="73"/>
      <c r="C101" s="73"/>
      <c r="D101" s="73"/>
      <c r="E101" s="73"/>
      <c r="F101" s="73"/>
      <c r="G101" s="31"/>
      <c r="H101" s="31"/>
      <c r="I101" s="149"/>
      <c r="J101" s="175"/>
      <c r="K101" s="31"/>
      <c r="L101" s="176"/>
      <c r="M101" s="31"/>
      <c r="N101" s="162"/>
      <c r="O101" s="162"/>
      <c r="P101" s="162"/>
      <c r="Q101" s="162"/>
      <c r="R101" s="162"/>
      <c r="S101" s="164"/>
      <c r="T101" s="162"/>
      <c r="U101" s="162"/>
      <c r="V101" s="164"/>
      <c r="W101" s="162"/>
      <c r="X101" s="162"/>
      <c r="Y101" s="164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 ht="14.25">
      <c r="A102" s="31"/>
      <c r="B102" s="73"/>
      <c r="C102" s="73"/>
      <c r="D102" s="73"/>
      <c r="E102" s="73"/>
      <c r="F102" s="73"/>
      <c r="G102" s="31"/>
      <c r="H102" s="31"/>
      <c r="I102" s="149"/>
      <c r="J102" s="175"/>
      <c r="K102" s="31"/>
      <c r="L102" s="176"/>
      <c r="M102" s="31"/>
      <c r="N102" s="162"/>
      <c r="O102" s="162"/>
      <c r="P102" s="162"/>
      <c r="Q102" s="162"/>
      <c r="R102" s="162"/>
      <c r="S102" s="164"/>
      <c r="T102" s="162"/>
      <c r="U102" s="162"/>
      <c r="V102" s="164"/>
      <c r="W102" s="162"/>
      <c r="X102" s="162"/>
      <c r="Y102" s="164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:43" ht="14.25">
      <c r="A103" s="31"/>
      <c r="B103" s="73"/>
      <c r="C103" s="73"/>
      <c r="D103" s="73"/>
      <c r="E103" s="73"/>
      <c r="F103" s="73"/>
      <c r="G103" s="31"/>
      <c r="H103" s="31"/>
      <c r="I103" s="149"/>
      <c r="J103" s="175"/>
      <c r="K103" s="31"/>
      <c r="L103" s="176"/>
      <c r="M103" s="31"/>
      <c r="N103" s="162"/>
      <c r="O103" s="162"/>
      <c r="P103" s="162"/>
      <c r="Q103" s="162"/>
      <c r="R103" s="162"/>
      <c r="S103" s="164"/>
      <c r="T103" s="162"/>
      <c r="U103" s="162"/>
      <c r="V103" s="164"/>
      <c r="W103" s="162"/>
      <c r="X103" s="162"/>
      <c r="Y103" s="164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:43" ht="14.25">
      <c r="A104" s="31"/>
      <c r="B104" s="73"/>
      <c r="C104" s="73"/>
      <c r="D104" s="73"/>
      <c r="E104" s="73"/>
      <c r="F104" s="73"/>
      <c r="G104" s="31"/>
      <c r="H104" s="31"/>
      <c r="I104" s="149"/>
      <c r="J104" s="175"/>
      <c r="K104" s="31"/>
      <c r="L104" s="176"/>
      <c r="M104" s="31"/>
      <c r="N104" s="162"/>
      <c r="O104" s="162"/>
      <c r="P104" s="162"/>
      <c r="Q104" s="162"/>
      <c r="R104" s="162"/>
      <c r="S104" s="164"/>
      <c r="T104" s="162"/>
      <c r="U104" s="162"/>
      <c r="V104" s="164"/>
      <c r="W104" s="162"/>
      <c r="X104" s="162"/>
      <c r="Y104" s="164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:43" ht="14.25">
      <c r="A105" s="31"/>
      <c r="B105" s="73"/>
      <c r="C105" s="73"/>
      <c r="D105" s="73"/>
      <c r="E105" s="73"/>
      <c r="F105" s="73"/>
      <c r="G105" s="31"/>
      <c r="H105" s="31"/>
      <c r="I105" s="149"/>
      <c r="J105" s="175"/>
      <c r="K105" s="31"/>
      <c r="L105" s="176"/>
      <c r="M105" s="31"/>
      <c r="N105" s="162"/>
      <c r="O105" s="162"/>
      <c r="P105" s="162"/>
      <c r="Q105" s="162"/>
      <c r="R105" s="162"/>
      <c r="S105" s="164"/>
      <c r="T105" s="162"/>
      <c r="U105" s="162"/>
      <c r="V105" s="164"/>
      <c r="W105" s="162"/>
      <c r="X105" s="162"/>
      <c r="Y105" s="164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:43" ht="14.25">
      <c r="A106" s="67"/>
      <c r="B106" s="73"/>
      <c r="C106" s="73"/>
      <c r="D106" s="73"/>
      <c r="E106" s="73"/>
      <c r="F106" s="73"/>
      <c r="G106" s="31"/>
      <c r="H106" s="31"/>
      <c r="I106" s="149"/>
      <c r="J106" s="175"/>
      <c r="K106" s="31"/>
      <c r="L106" s="176"/>
      <c r="M106" s="31"/>
      <c r="N106" s="162"/>
      <c r="O106" s="162"/>
      <c r="P106" s="162"/>
      <c r="Q106" s="162"/>
      <c r="R106" s="162"/>
      <c r="S106" s="164"/>
      <c r="T106" s="162"/>
      <c r="U106" s="162"/>
      <c r="V106" s="164"/>
      <c r="W106" s="162"/>
      <c r="X106" s="162"/>
      <c r="Y106" s="164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</row>
    <row r="107" spans="1:43" ht="14.25">
      <c r="A107" s="31"/>
      <c r="B107" s="73"/>
      <c r="C107" s="73"/>
      <c r="D107" s="73"/>
      <c r="E107" s="73"/>
      <c r="F107" s="73"/>
      <c r="G107" s="31"/>
      <c r="H107" s="31"/>
      <c r="I107" s="149"/>
      <c r="J107" s="175"/>
      <c r="K107" s="31"/>
      <c r="L107" s="176"/>
      <c r="M107" s="31"/>
      <c r="N107" s="162"/>
      <c r="O107" s="162"/>
      <c r="P107" s="162"/>
      <c r="Q107" s="162"/>
      <c r="R107" s="162"/>
      <c r="S107" s="164"/>
      <c r="T107" s="162"/>
      <c r="U107" s="162"/>
      <c r="V107" s="164"/>
      <c r="W107" s="162"/>
      <c r="X107" s="162"/>
      <c r="Y107" s="164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1:43" ht="14.25">
      <c r="A108" s="31"/>
      <c r="B108" s="73"/>
      <c r="C108" s="73"/>
      <c r="D108" s="73"/>
      <c r="E108" s="73"/>
      <c r="F108" s="73"/>
      <c r="G108" s="31"/>
      <c r="H108" s="31"/>
      <c r="I108" s="149"/>
      <c r="J108" s="175"/>
      <c r="K108" s="31"/>
      <c r="L108" s="176"/>
      <c r="M108" s="31"/>
      <c r="N108" s="162"/>
      <c r="O108" s="162"/>
      <c r="P108" s="162"/>
      <c r="Q108" s="162"/>
      <c r="R108" s="162"/>
      <c r="S108" s="164"/>
      <c r="T108" s="162"/>
      <c r="U108" s="162"/>
      <c r="V108" s="164"/>
      <c r="W108" s="162"/>
      <c r="X108" s="162"/>
      <c r="Y108" s="164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</row>
    <row r="109" spans="1:43" ht="14.25">
      <c r="A109" s="31"/>
      <c r="B109" s="73"/>
      <c r="C109" s="73"/>
      <c r="D109" s="73"/>
      <c r="E109" s="73"/>
      <c r="F109" s="73"/>
      <c r="G109" s="31"/>
      <c r="H109" s="31"/>
      <c r="I109" s="149"/>
      <c r="J109" s="175"/>
      <c r="K109" s="31"/>
      <c r="L109" s="176"/>
      <c r="M109" s="31"/>
      <c r="N109" s="162"/>
      <c r="O109" s="162"/>
      <c r="P109" s="162"/>
      <c r="Q109" s="162"/>
      <c r="R109" s="162"/>
      <c r="S109" s="164"/>
      <c r="T109" s="162"/>
      <c r="U109" s="162"/>
      <c r="V109" s="164"/>
      <c r="W109" s="162"/>
      <c r="X109" s="162"/>
      <c r="Y109" s="164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:43" ht="14.25">
      <c r="A110" s="31"/>
      <c r="B110" s="73"/>
      <c r="C110" s="73"/>
      <c r="D110" s="73"/>
      <c r="E110" s="73"/>
      <c r="F110" s="73"/>
      <c r="G110" s="31"/>
      <c r="H110" s="31"/>
      <c r="I110" s="149"/>
      <c r="J110" s="175"/>
      <c r="K110" s="31"/>
      <c r="L110" s="176"/>
      <c r="M110" s="31"/>
      <c r="N110" s="162"/>
      <c r="O110" s="162"/>
      <c r="P110" s="162"/>
      <c r="Q110" s="162"/>
      <c r="R110" s="162"/>
      <c r="S110" s="164"/>
      <c r="T110" s="162"/>
      <c r="U110" s="162"/>
      <c r="V110" s="164"/>
      <c r="W110" s="162"/>
      <c r="X110" s="162"/>
      <c r="Y110" s="164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</row>
    <row r="111" spans="1:43" ht="14.25">
      <c r="A111" s="31"/>
      <c r="B111" s="73"/>
      <c r="C111" s="73"/>
      <c r="D111" s="73"/>
      <c r="E111" s="73"/>
      <c r="F111" s="73"/>
      <c r="G111" s="31"/>
      <c r="H111" s="31"/>
      <c r="I111" s="149"/>
      <c r="J111" s="175"/>
      <c r="K111" s="31"/>
      <c r="L111" s="176"/>
      <c r="M111" s="31"/>
      <c r="N111" s="162"/>
      <c r="O111" s="162"/>
      <c r="P111" s="162"/>
      <c r="Q111" s="162"/>
      <c r="R111" s="162"/>
      <c r="S111" s="164"/>
      <c r="T111" s="162"/>
      <c r="U111" s="162"/>
      <c r="V111" s="164"/>
      <c r="W111" s="162"/>
      <c r="X111" s="162"/>
      <c r="Y111" s="164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1:43" ht="14.25">
      <c r="A112" s="31"/>
      <c r="B112" s="73"/>
      <c r="C112" s="73"/>
      <c r="D112" s="73"/>
      <c r="E112" s="73"/>
      <c r="F112" s="73"/>
      <c r="G112" s="31"/>
      <c r="H112" s="31"/>
      <c r="I112" s="149"/>
      <c r="J112" s="175"/>
      <c r="K112" s="31"/>
      <c r="L112" s="176"/>
      <c r="M112" s="31"/>
      <c r="N112" s="162"/>
      <c r="O112" s="162"/>
      <c r="P112" s="162"/>
      <c r="Q112" s="162"/>
      <c r="R112" s="162"/>
      <c r="S112" s="164"/>
      <c r="T112" s="162"/>
      <c r="U112" s="162"/>
      <c r="V112" s="164"/>
      <c r="W112" s="162"/>
      <c r="X112" s="162"/>
      <c r="Y112" s="164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</row>
    <row r="113" spans="1:43" ht="14.25">
      <c r="A113" s="31"/>
      <c r="B113" s="73"/>
      <c r="C113" s="73"/>
      <c r="D113" s="73"/>
      <c r="E113" s="73"/>
      <c r="F113" s="73"/>
      <c r="G113" s="31"/>
      <c r="H113" s="31"/>
      <c r="I113" s="149"/>
      <c r="J113" s="175"/>
      <c r="K113" s="31"/>
      <c r="L113" s="176"/>
      <c r="M113" s="31"/>
      <c r="N113" s="162"/>
      <c r="O113" s="162"/>
      <c r="P113" s="162"/>
      <c r="Q113" s="162"/>
      <c r="R113" s="162"/>
      <c r="S113" s="164"/>
      <c r="T113" s="162"/>
      <c r="U113" s="162"/>
      <c r="V113" s="164"/>
      <c r="W113" s="162"/>
      <c r="X113" s="162"/>
      <c r="Y113" s="164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</row>
    <row r="114" spans="1:43" ht="14.25">
      <c r="A114" s="31"/>
      <c r="B114" s="73"/>
      <c r="C114" s="73"/>
      <c r="D114" s="73"/>
      <c r="E114" s="73"/>
      <c r="F114" s="73"/>
      <c r="G114" s="31"/>
      <c r="H114" s="31"/>
      <c r="I114" s="149"/>
      <c r="J114" s="175"/>
      <c r="K114" s="31"/>
      <c r="L114" s="176"/>
      <c r="M114" s="31"/>
      <c r="N114" s="162"/>
      <c r="O114" s="162"/>
      <c r="P114" s="162"/>
      <c r="Q114" s="162"/>
      <c r="R114" s="162"/>
      <c r="S114" s="164"/>
      <c r="T114" s="162"/>
      <c r="U114" s="162"/>
      <c r="V114" s="164"/>
      <c r="W114" s="162"/>
      <c r="X114" s="162"/>
      <c r="Y114" s="164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1:43" ht="14.25">
      <c r="A115" s="31"/>
      <c r="B115" s="73"/>
      <c r="C115" s="73"/>
      <c r="D115" s="73"/>
      <c r="E115" s="73"/>
      <c r="F115" s="73"/>
      <c r="G115" s="31"/>
      <c r="H115" s="31"/>
      <c r="I115" s="149"/>
      <c r="J115" s="175"/>
      <c r="K115" s="31"/>
      <c r="L115" s="176"/>
      <c r="M115" s="31"/>
      <c r="N115" s="162"/>
      <c r="O115" s="162"/>
      <c r="P115" s="162"/>
      <c r="Q115" s="162"/>
      <c r="R115" s="162"/>
      <c r="S115" s="164"/>
      <c r="T115" s="162"/>
      <c r="U115" s="162"/>
      <c r="V115" s="164"/>
      <c r="W115" s="162"/>
      <c r="X115" s="162"/>
      <c r="Y115" s="164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1:43" ht="14.25">
      <c r="A116" s="31"/>
      <c r="B116" s="73"/>
      <c r="C116" s="73"/>
      <c r="D116" s="73"/>
      <c r="E116" s="73"/>
      <c r="F116" s="73"/>
      <c r="G116" s="31"/>
      <c r="H116" s="31"/>
      <c r="I116" s="149"/>
      <c r="J116" s="175"/>
      <c r="K116" s="31"/>
      <c r="L116" s="176"/>
      <c r="M116" s="31"/>
      <c r="N116" s="162"/>
      <c r="O116" s="162"/>
      <c r="P116" s="162"/>
      <c r="Q116" s="162"/>
      <c r="R116" s="162"/>
      <c r="S116" s="164"/>
      <c r="T116" s="162"/>
      <c r="U116" s="162"/>
      <c r="V116" s="164"/>
      <c r="W116" s="162"/>
      <c r="X116" s="162"/>
      <c r="Y116" s="164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1:43" ht="14.25">
      <c r="A117" s="31"/>
      <c r="B117" s="73"/>
      <c r="C117" s="73"/>
      <c r="D117" s="73"/>
      <c r="E117" s="73"/>
      <c r="F117" s="73"/>
      <c r="G117" s="31"/>
      <c r="H117" s="31"/>
      <c r="I117" s="149"/>
      <c r="J117" s="175"/>
      <c r="K117" s="31"/>
      <c r="L117" s="176"/>
      <c r="M117" s="31"/>
      <c r="N117" s="162"/>
      <c r="O117" s="162"/>
      <c r="P117" s="162"/>
      <c r="Q117" s="162"/>
      <c r="R117" s="162"/>
      <c r="S117" s="164"/>
      <c r="T117" s="162"/>
      <c r="U117" s="162"/>
      <c r="V117" s="164"/>
      <c r="W117" s="162"/>
      <c r="X117" s="162"/>
      <c r="Y117" s="164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1:43" ht="14.25">
      <c r="A118" s="31"/>
      <c r="B118" s="73"/>
      <c r="C118" s="73"/>
      <c r="D118" s="73"/>
      <c r="E118" s="73"/>
      <c r="F118" s="73"/>
      <c r="G118" s="31"/>
      <c r="H118" s="31"/>
      <c r="I118" s="149"/>
      <c r="J118" s="175"/>
      <c r="K118" s="31"/>
      <c r="L118" s="176"/>
      <c r="M118" s="31"/>
      <c r="N118" s="162"/>
      <c r="O118" s="162"/>
      <c r="P118" s="162"/>
      <c r="Q118" s="162"/>
      <c r="R118" s="162"/>
      <c r="S118" s="164"/>
      <c r="T118" s="162"/>
      <c r="U118" s="162"/>
      <c r="V118" s="164"/>
      <c r="W118" s="162"/>
      <c r="X118" s="162"/>
      <c r="Y118" s="164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1:43" ht="14.25">
      <c r="A119" s="31"/>
      <c r="B119" s="73"/>
      <c r="C119" s="73"/>
      <c r="D119" s="73"/>
      <c r="E119" s="73"/>
      <c r="F119" s="73"/>
      <c r="G119" s="31"/>
      <c r="H119" s="31"/>
      <c r="I119" s="149"/>
      <c r="J119" s="175"/>
      <c r="K119" s="31"/>
      <c r="L119" s="176"/>
      <c r="M119" s="31"/>
      <c r="N119" s="162"/>
      <c r="O119" s="162"/>
      <c r="P119" s="162"/>
      <c r="Q119" s="162"/>
      <c r="R119" s="162"/>
      <c r="S119" s="164"/>
      <c r="T119" s="162"/>
      <c r="U119" s="162"/>
      <c r="V119" s="164"/>
      <c r="W119" s="162"/>
      <c r="X119" s="162"/>
      <c r="Y119" s="164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:43" ht="14.25">
      <c r="A120" s="31"/>
      <c r="B120" s="73"/>
      <c r="C120" s="73"/>
      <c r="D120" s="73"/>
      <c r="E120" s="73"/>
      <c r="F120" s="73"/>
      <c r="G120" s="31"/>
      <c r="H120" s="31"/>
      <c r="I120" s="149"/>
      <c r="J120" s="175"/>
      <c r="K120" s="31"/>
      <c r="L120" s="176"/>
      <c r="M120" s="31"/>
      <c r="N120" s="162"/>
      <c r="O120" s="162"/>
      <c r="P120" s="162"/>
      <c r="Q120" s="162"/>
      <c r="R120" s="162"/>
      <c r="S120" s="164"/>
      <c r="T120" s="162"/>
      <c r="U120" s="162"/>
      <c r="V120" s="164"/>
      <c r="W120" s="162"/>
      <c r="X120" s="162"/>
      <c r="Y120" s="164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</row>
    <row r="121" spans="1:43" ht="14.25">
      <c r="A121" s="31"/>
      <c r="B121" s="73"/>
      <c r="C121" s="73"/>
      <c r="D121" s="73"/>
      <c r="E121" s="73"/>
      <c r="F121" s="73"/>
      <c r="G121" s="31"/>
      <c r="H121" s="31"/>
      <c r="I121" s="149"/>
      <c r="J121" s="175"/>
      <c r="K121" s="31"/>
      <c r="L121" s="176"/>
      <c r="M121" s="31"/>
      <c r="N121" s="162"/>
      <c r="O121" s="162"/>
      <c r="P121" s="162"/>
      <c r="Q121" s="162"/>
      <c r="R121" s="162"/>
      <c r="S121" s="164"/>
      <c r="T121" s="162"/>
      <c r="U121" s="162"/>
      <c r="V121" s="164"/>
      <c r="W121" s="162"/>
      <c r="X121" s="162"/>
      <c r="Y121" s="164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:43" ht="14.25">
      <c r="A122" s="31"/>
      <c r="B122" s="73"/>
      <c r="C122" s="73"/>
      <c r="D122" s="73"/>
      <c r="E122" s="73"/>
      <c r="F122" s="73"/>
      <c r="G122" s="31"/>
      <c r="H122" s="31"/>
      <c r="I122" s="149"/>
      <c r="J122" s="175"/>
      <c r="K122" s="31"/>
      <c r="L122" s="176"/>
      <c r="M122" s="31"/>
      <c r="N122" s="162"/>
      <c r="O122" s="162"/>
      <c r="P122" s="162"/>
      <c r="Q122" s="162"/>
      <c r="R122" s="162"/>
      <c r="S122" s="164"/>
      <c r="T122" s="162"/>
      <c r="U122" s="162"/>
      <c r="V122" s="164"/>
      <c r="W122" s="162"/>
      <c r="X122" s="162"/>
      <c r="Y122" s="164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1:43" ht="14.25">
      <c r="A123" s="31"/>
      <c r="B123" s="73"/>
      <c r="C123" s="73"/>
      <c r="D123" s="73"/>
      <c r="E123" s="73"/>
      <c r="F123" s="73"/>
      <c r="G123" s="31"/>
      <c r="H123" s="31"/>
      <c r="I123" s="149"/>
      <c r="J123" s="175"/>
      <c r="K123" s="31"/>
      <c r="L123" s="176"/>
      <c r="M123" s="31"/>
      <c r="N123" s="162"/>
      <c r="O123" s="162"/>
      <c r="P123" s="162"/>
      <c r="Q123" s="162"/>
      <c r="R123" s="162"/>
      <c r="S123" s="164"/>
      <c r="T123" s="162"/>
      <c r="U123" s="162"/>
      <c r="V123" s="164"/>
      <c r="W123" s="162"/>
      <c r="X123" s="162"/>
      <c r="Y123" s="164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1:43" ht="14.25">
      <c r="A124" s="31"/>
      <c r="B124" s="73"/>
      <c r="C124" s="73"/>
      <c r="D124" s="73"/>
      <c r="E124" s="73"/>
      <c r="F124" s="73"/>
      <c r="G124" s="31"/>
      <c r="H124" s="31"/>
      <c r="I124" s="149"/>
      <c r="J124" s="175"/>
      <c r="K124" s="31"/>
      <c r="L124" s="176"/>
      <c r="M124" s="31"/>
      <c r="N124" s="162"/>
      <c r="O124" s="162"/>
      <c r="P124" s="162"/>
      <c r="Q124" s="162"/>
      <c r="R124" s="162"/>
      <c r="S124" s="164"/>
      <c r="T124" s="162"/>
      <c r="U124" s="162"/>
      <c r="V124" s="164"/>
      <c r="W124" s="162"/>
      <c r="X124" s="162"/>
      <c r="Y124" s="164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</row>
    <row r="125" spans="1:43" ht="14.25">
      <c r="A125" s="31"/>
      <c r="B125" s="73"/>
      <c r="C125" s="73"/>
      <c r="D125" s="73"/>
      <c r="E125" s="73"/>
      <c r="F125" s="73"/>
      <c r="G125" s="31"/>
      <c r="H125" s="31"/>
      <c r="I125" s="149"/>
      <c r="J125" s="175"/>
      <c r="K125" s="31"/>
      <c r="L125" s="176"/>
      <c r="M125" s="31"/>
      <c r="N125" s="162"/>
      <c r="O125" s="162"/>
      <c r="P125" s="162"/>
      <c r="Q125" s="162"/>
      <c r="R125" s="162"/>
      <c r="S125" s="164"/>
      <c r="T125" s="162"/>
      <c r="U125" s="162"/>
      <c r="V125" s="164"/>
      <c r="W125" s="162"/>
      <c r="X125" s="162"/>
      <c r="Y125" s="164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</row>
    <row r="126" spans="1:43" ht="14.25">
      <c r="A126" s="31"/>
      <c r="B126" s="73"/>
      <c r="C126" s="73"/>
      <c r="D126" s="73"/>
      <c r="E126" s="73"/>
      <c r="F126" s="73"/>
      <c r="G126" s="31"/>
      <c r="H126" s="31"/>
      <c r="I126" s="149"/>
      <c r="J126" s="175"/>
      <c r="K126" s="31"/>
      <c r="L126" s="176"/>
      <c r="M126" s="31"/>
      <c r="N126" s="162"/>
      <c r="O126" s="162"/>
      <c r="P126" s="162"/>
      <c r="Q126" s="162"/>
      <c r="R126" s="162"/>
      <c r="S126" s="164"/>
      <c r="T126" s="162"/>
      <c r="U126" s="162"/>
      <c r="V126" s="164"/>
      <c r="W126" s="162"/>
      <c r="X126" s="162"/>
      <c r="Y126" s="164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</row>
    <row r="127" spans="1:43" ht="14.25">
      <c r="A127" s="31"/>
      <c r="B127" s="73"/>
      <c r="C127" s="73"/>
      <c r="D127" s="73"/>
      <c r="E127" s="73"/>
      <c r="F127" s="73"/>
      <c r="G127" s="31"/>
      <c r="H127" s="31"/>
      <c r="I127" s="149"/>
      <c r="J127" s="175"/>
      <c r="K127" s="31"/>
      <c r="L127" s="176"/>
      <c r="M127" s="31"/>
      <c r="N127" s="162"/>
      <c r="O127" s="162"/>
      <c r="P127" s="162"/>
      <c r="Q127" s="162"/>
      <c r="R127" s="162"/>
      <c r="S127" s="164"/>
      <c r="T127" s="162"/>
      <c r="U127" s="162"/>
      <c r="V127" s="164"/>
      <c r="W127" s="162"/>
      <c r="X127" s="162"/>
      <c r="Y127" s="164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</row>
    <row r="128" spans="1:43" ht="14.25">
      <c r="A128" s="31"/>
      <c r="B128" s="73"/>
      <c r="C128" s="73"/>
      <c r="D128" s="73"/>
      <c r="E128" s="73"/>
      <c r="F128" s="73"/>
      <c r="G128" s="31"/>
      <c r="H128" s="31"/>
      <c r="I128" s="149"/>
      <c r="J128" s="175"/>
      <c r="K128" s="31"/>
      <c r="L128" s="176"/>
      <c r="M128" s="31"/>
      <c r="N128" s="162"/>
      <c r="O128" s="162"/>
      <c r="P128" s="162"/>
      <c r="Q128" s="162"/>
      <c r="R128" s="162"/>
      <c r="S128" s="164"/>
      <c r="T128" s="162"/>
      <c r="U128" s="162"/>
      <c r="V128" s="164"/>
      <c r="W128" s="162"/>
      <c r="X128" s="162"/>
      <c r="Y128" s="164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1:43" ht="14.25">
      <c r="A129" s="31"/>
      <c r="B129" s="73"/>
      <c r="C129" s="73"/>
      <c r="D129" s="73"/>
      <c r="E129" s="73"/>
      <c r="F129" s="73"/>
      <c r="G129" s="31"/>
      <c r="H129" s="31"/>
      <c r="I129" s="149"/>
      <c r="J129" s="175"/>
      <c r="K129" s="31"/>
      <c r="L129" s="176"/>
      <c r="M129" s="31"/>
      <c r="N129" s="162"/>
      <c r="O129" s="162"/>
      <c r="P129" s="162"/>
      <c r="Q129" s="162"/>
      <c r="R129" s="162"/>
      <c r="S129" s="164"/>
      <c r="T129" s="162"/>
      <c r="U129" s="162"/>
      <c r="V129" s="164"/>
      <c r="W129" s="162"/>
      <c r="X129" s="162"/>
      <c r="Y129" s="164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</row>
    <row r="130" spans="1:43" ht="14.25">
      <c r="A130" s="31"/>
      <c r="B130" s="73"/>
      <c r="C130" s="73"/>
      <c r="D130" s="73"/>
      <c r="E130" s="73"/>
      <c r="F130" s="73"/>
      <c r="G130" s="31"/>
      <c r="H130" s="31"/>
      <c r="I130" s="149"/>
      <c r="J130" s="175"/>
      <c r="K130" s="31"/>
      <c r="L130" s="176"/>
      <c r="M130" s="31"/>
      <c r="N130" s="162"/>
      <c r="O130" s="162"/>
      <c r="P130" s="162"/>
      <c r="Q130" s="162"/>
      <c r="R130" s="162"/>
      <c r="S130" s="164"/>
      <c r="T130" s="162"/>
      <c r="U130" s="162"/>
      <c r="V130" s="164"/>
      <c r="W130" s="162"/>
      <c r="X130" s="162"/>
      <c r="Y130" s="164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</row>
    <row r="131" spans="1:43" ht="14.25">
      <c r="A131" s="31"/>
      <c r="B131" s="73"/>
      <c r="C131" s="73"/>
      <c r="D131" s="73"/>
      <c r="E131" s="73"/>
      <c r="F131" s="73"/>
      <c r="G131" s="31"/>
      <c r="H131" s="31"/>
      <c r="I131" s="149"/>
      <c r="J131" s="175"/>
      <c r="K131" s="31"/>
      <c r="L131" s="176"/>
      <c r="M131" s="31"/>
      <c r="N131" s="162"/>
      <c r="O131" s="162"/>
      <c r="P131" s="162"/>
      <c r="Q131" s="162"/>
      <c r="R131" s="162"/>
      <c r="S131" s="164"/>
      <c r="T131" s="162"/>
      <c r="U131" s="162"/>
      <c r="V131" s="164"/>
      <c r="W131" s="162"/>
      <c r="X131" s="162"/>
      <c r="Y131" s="164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</row>
    <row r="132" spans="1:43" ht="14.25">
      <c r="A132" s="31"/>
      <c r="B132" s="73"/>
      <c r="C132" s="73"/>
      <c r="D132" s="73"/>
      <c r="E132" s="73"/>
      <c r="F132" s="73"/>
      <c r="G132" s="31"/>
      <c r="H132" s="31"/>
      <c r="I132" s="149"/>
      <c r="J132" s="175"/>
      <c r="K132" s="31"/>
      <c r="L132" s="176"/>
      <c r="M132" s="31"/>
      <c r="N132" s="162"/>
      <c r="O132" s="162"/>
      <c r="P132" s="162"/>
      <c r="Q132" s="162"/>
      <c r="R132" s="162"/>
      <c r="S132" s="164"/>
      <c r="T132" s="162"/>
      <c r="U132" s="162"/>
      <c r="V132" s="164"/>
      <c r="W132" s="162"/>
      <c r="X132" s="162"/>
      <c r="Y132" s="164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1:43" ht="14.25">
      <c r="A133" s="31"/>
      <c r="B133" s="73"/>
      <c r="C133" s="73"/>
      <c r="D133" s="73"/>
      <c r="E133" s="73"/>
      <c r="F133" s="73"/>
      <c r="G133" s="31"/>
      <c r="H133" s="31"/>
      <c r="I133" s="149"/>
      <c r="J133" s="175"/>
      <c r="K133" s="31"/>
      <c r="L133" s="176"/>
      <c r="M133" s="31"/>
      <c r="N133" s="162"/>
      <c r="O133" s="162"/>
      <c r="P133" s="162"/>
      <c r="Q133" s="162"/>
      <c r="R133" s="162"/>
      <c r="S133" s="164"/>
      <c r="T133" s="162"/>
      <c r="U133" s="162"/>
      <c r="V133" s="164"/>
      <c r="W133" s="162"/>
      <c r="X133" s="162"/>
      <c r="Y133" s="164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1:43" ht="14.25">
      <c r="A134" s="31"/>
      <c r="B134" s="73"/>
      <c r="C134" s="73"/>
      <c r="D134" s="73"/>
      <c r="E134" s="73"/>
      <c r="F134" s="73"/>
      <c r="G134" s="31"/>
      <c r="H134" s="31"/>
      <c r="I134" s="149"/>
      <c r="J134" s="175"/>
      <c r="K134" s="31"/>
      <c r="L134" s="176"/>
      <c r="M134" s="31"/>
      <c r="N134" s="162"/>
      <c r="O134" s="162"/>
      <c r="P134" s="162"/>
      <c r="Q134" s="162"/>
      <c r="R134" s="162"/>
      <c r="S134" s="164"/>
      <c r="T134" s="162"/>
      <c r="U134" s="162"/>
      <c r="V134" s="164"/>
      <c r="W134" s="162"/>
      <c r="X134" s="162"/>
      <c r="Y134" s="164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</row>
    <row r="135" spans="1:43" ht="14.25">
      <c r="A135" s="31"/>
      <c r="B135" s="73"/>
      <c r="C135" s="73"/>
      <c r="D135" s="73"/>
      <c r="E135" s="73"/>
      <c r="F135" s="73"/>
      <c r="G135" s="31"/>
      <c r="H135" s="31"/>
      <c r="I135" s="149"/>
      <c r="J135" s="175"/>
      <c r="K135" s="31"/>
      <c r="L135" s="176"/>
      <c r="M135" s="31"/>
      <c r="N135" s="162"/>
      <c r="O135" s="162"/>
      <c r="P135" s="162"/>
      <c r="Q135" s="162"/>
      <c r="R135" s="162"/>
      <c r="S135" s="164"/>
      <c r="T135" s="162"/>
      <c r="U135" s="162"/>
      <c r="V135" s="164"/>
      <c r="W135" s="162"/>
      <c r="X135" s="162"/>
      <c r="Y135" s="164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1:43" ht="14.25">
      <c r="A136" s="31"/>
      <c r="B136" s="73"/>
      <c r="C136" s="73"/>
      <c r="D136" s="73"/>
      <c r="E136" s="73"/>
      <c r="F136" s="73"/>
      <c r="G136" s="31"/>
      <c r="H136" s="31"/>
      <c r="I136" s="149"/>
      <c r="J136" s="175"/>
      <c r="K136" s="31"/>
      <c r="L136" s="176"/>
      <c r="M136" s="31"/>
      <c r="N136" s="162"/>
      <c r="O136" s="162"/>
      <c r="P136" s="162"/>
      <c r="Q136" s="162"/>
      <c r="R136" s="162"/>
      <c r="S136" s="164"/>
      <c r="T136" s="162"/>
      <c r="U136" s="162"/>
      <c r="V136" s="164"/>
      <c r="W136" s="162"/>
      <c r="X136" s="162"/>
      <c r="Y136" s="164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:43" ht="14.25">
      <c r="A137" s="31"/>
      <c r="B137" s="73"/>
      <c r="C137" s="73"/>
      <c r="D137" s="73"/>
      <c r="E137" s="73"/>
      <c r="F137" s="73"/>
      <c r="G137" s="31"/>
      <c r="H137" s="31"/>
      <c r="I137" s="149"/>
      <c r="J137" s="175"/>
      <c r="K137" s="31"/>
      <c r="L137" s="176"/>
      <c r="M137" s="31"/>
      <c r="N137" s="162"/>
      <c r="O137" s="162"/>
      <c r="P137" s="162"/>
      <c r="Q137" s="162"/>
      <c r="R137" s="162"/>
      <c r="S137" s="164"/>
      <c r="T137" s="162"/>
      <c r="U137" s="162"/>
      <c r="V137" s="164"/>
      <c r="W137" s="162"/>
      <c r="X137" s="162"/>
      <c r="Y137" s="164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  <row r="138" spans="1:43" ht="14.25">
      <c r="A138" s="31"/>
      <c r="B138" s="73"/>
      <c r="C138" s="73"/>
      <c r="D138" s="73"/>
      <c r="E138" s="73"/>
      <c r="F138" s="73"/>
      <c r="G138" s="31"/>
      <c r="H138" s="31"/>
      <c r="I138" s="149"/>
      <c r="J138" s="175"/>
      <c r="K138" s="31"/>
      <c r="L138" s="176"/>
      <c r="M138" s="31"/>
      <c r="N138" s="162"/>
      <c r="O138" s="162"/>
      <c r="P138" s="162"/>
      <c r="Q138" s="162"/>
      <c r="R138" s="162"/>
      <c r="S138" s="164"/>
      <c r="T138" s="162"/>
      <c r="U138" s="162"/>
      <c r="V138" s="164"/>
      <c r="W138" s="162"/>
      <c r="X138" s="162"/>
      <c r="Y138" s="164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1:43" ht="14.25">
      <c r="A139" s="31"/>
      <c r="B139" s="73"/>
      <c r="C139" s="73"/>
      <c r="D139" s="73"/>
      <c r="E139" s="73"/>
      <c r="F139" s="73"/>
      <c r="G139" s="31"/>
      <c r="H139" s="31"/>
      <c r="I139" s="149"/>
      <c r="J139" s="175"/>
      <c r="K139" s="31"/>
      <c r="L139" s="176"/>
      <c r="M139" s="31"/>
      <c r="N139" s="162"/>
      <c r="O139" s="162"/>
      <c r="P139" s="162"/>
      <c r="Q139" s="162"/>
      <c r="R139" s="162"/>
      <c r="S139" s="164"/>
      <c r="T139" s="162"/>
      <c r="U139" s="162"/>
      <c r="V139" s="164"/>
      <c r="W139" s="162"/>
      <c r="X139" s="162"/>
      <c r="Y139" s="164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1:43" ht="14.25">
      <c r="A140" s="31"/>
      <c r="B140" s="73"/>
      <c r="C140" s="73"/>
      <c r="D140" s="73"/>
      <c r="E140" s="73"/>
      <c r="F140" s="73"/>
      <c r="G140" s="31"/>
      <c r="H140" s="31"/>
      <c r="I140" s="149"/>
      <c r="J140" s="175"/>
      <c r="K140" s="31"/>
      <c r="L140" s="176"/>
      <c r="M140" s="31"/>
      <c r="N140" s="162"/>
      <c r="O140" s="162"/>
      <c r="P140" s="162"/>
      <c r="Q140" s="162"/>
      <c r="R140" s="162"/>
      <c r="S140" s="164"/>
      <c r="T140" s="162"/>
      <c r="U140" s="162"/>
      <c r="V140" s="164"/>
      <c r="W140" s="162"/>
      <c r="X140" s="162"/>
      <c r="Y140" s="164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1:43" ht="14.25">
      <c r="A141" s="31"/>
      <c r="B141" s="73"/>
      <c r="C141" s="73"/>
      <c r="D141" s="73"/>
      <c r="E141" s="73"/>
      <c r="F141" s="73"/>
      <c r="G141" s="31"/>
      <c r="H141" s="31"/>
      <c r="I141" s="149"/>
      <c r="J141" s="175"/>
      <c r="K141" s="31"/>
      <c r="L141" s="176"/>
      <c r="M141" s="31"/>
      <c r="N141" s="162"/>
      <c r="O141" s="162"/>
      <c r="P141" s="162"/>
      <c r="Q141" s="162"/>
      <c r="R141" s="162"/>
      <c r="S141" s="164"/>
      <c r="T141" s="162"/>
      <c r="U141" s="162"/>
      <c r="V141" s="164"/>
      <c r="W141" s="162"/>
      <c r="X141" s="162"/>
      <c r="Y141" s="164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1:43" ht="14.25">
      <c r="A142" s="31"/>
      <c r="B142" s="73"/>
      <c r="C142" s="73"/>
      <c r="D142" s="73"/>
      <c r="E142" s="73"/>
      <c r="F142" s="73"/>
      <c r="G142" s="31"/>
      <c r="H142" s="31"/>
      <c r="I142" s="149"/>
      <c r="J142" s="175"/>
      <c r="K142" s="31"/>
      <c r="L142" s="176"/>
      <c r="M142" s="31"/>
      <c r="N142" s="162"/>
      <c r="O142" s="162"/>
      <c r="P142" s="162"/>
      <c r="Q142" s="162"/>
      <c r="R142" s="162"/>
      <c r="S142" s="164"/>
      <c r="T142" s="162"/>
      <c r="U142" s="162"/>
      <c r="V142" s="164"/>
      <c r="W142" s="162"/>
      <c r="X142" s="162"/>
      <c r="Y142" s="164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1:43" ht="14.25">
      <c r="A143" s="31"/>
      <c r="B143" s="73"/>
      <c r="C143" s="73"/>
      <c r="D143" s="73"/>
      <c r="E143" s="73"/>
      <c r="F143" s="73"/>
      <c r="G143" s="31"/>
      <c r="H143" s="31"/>
      <c r="I143" s="149"/>
      <c r="J143" s="175"/>
      <c r="K143" s="31"/>
      <c r="L143" s="176"/>
      <c r="M143" s="31"/>
      <c r="N143" s="162"/>
      <c r="O143" s="162"/>
      <c r="P143" s="162"/>
      <c r="Q143" s="162"/>
      <c r="R143" s="162"/>
      <c r="S143" s="164"/>
      <c r="T143" s="162"/>
      <c r="U143" s="162"/>
      <c r="V143" s="164"/>
      <c r="W143" s="162"/>
      <c r="X143" s="162"/>
      <c r="Y143" s="164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</row>
    <row r="144" spans="1:43" ht="14.25">
      <c r="A144" s="31"/>
      <c r="B144" s="73"/>
      <c r="C144" s="73"/>
      <c r="D144" s="73"/>
      <c r="E144" s="73"/>
      <c r="F144" s="73"/>
      <c r="G144" s="31"/>
      <c r="H144" s="31"/>
      <c r="I144" s="149"/>
      <c r="J144" s="175"/>
      <c r="K144" s="31"/>
      <c r="L144" s="176"/>
      <c r="M144" s="31"/>
      <c r="N144" s="162"/>
      <c r="O144" s="162"/>
      <c r="P144" s="162"/>
      <c r="Q144" s="162"/>
      <c r="R144" s="162"/>
      <c r="S144" s="164"/>
      <c r="T144" s="162"/>
      <c r="U144" s="162"/>
      <c r="V144" s="164"/>
      <c r="W144" s="162"/>
      <c r="X144" s="162"/>
      <c r="Y144" s="164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1:43" ht="14.25">
      <c r="A145" s="31"/>
      <c r="B145" s="73"/>
      <c r="C145" s="73"/>
      <c r="D145" s="73"/>
      <c r="E145" s="73"/>
      <c r="F145" s="73"/>
      <c r="G145" s="31"/>
      <c r="H145" s="31"/>
      <c r="I145" s="149"/>
      <c r="J145" s="175"/>
      <c r="K145" s="31"/>
      <c r="L145" s="176"/>
      <c r="M145" s="31"/>
      <c r="N145" s="162"/>
      <c r="O145" s="162"/>
      <c r="P145" s="162"/>
      <c r="Q145" s="162"/>
      <c r="R145" s="162"/>
      <c r="S145" s="164"/>
      <c r="T145" s="162"/>
      <c r="U145" s="162"/>
      <c r="V145" s="164"/>
      <c r="W145" s="162"/>
      <c r="X145" s="162"/>
      <c r="Y145" s="164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</row>
    <row r="146" spans="1:43" ht="14.25">
      <c r="A146" s="31"/>
      <c r="B146" s="73"/>
      <c r="C146" s="73"/>
      <c r="D146" s="73"/>
      <c r="E146" s="73"/>
      <c r="F146" s="73"/>
      <c r="G146" s="31"/>
      <c r="H146" s="31"/>
      <c r="I146" s="149"/>
      <c r="J146" s="175"/>
      <c r="K146" s="31"/>
      <c r="L146" s="176"/>
      <c r="M146" s="31"/>
      <c r="N146" s="162"/>
      <c r="O146" s="162"/>
      <c r="P146" s="162"/>
      <c r="Q146" s="162"/>
      <c r="R146" s="162"/>
      <c r="S146" s="164"/>
      <c r="T146" s="162"/>
      <c r="U146" s="162"/>
      <c r="V146" s="164"/>
      <c r="W146" s="162"/>
      <c r="X146" s="162"/>
      <c r="Y146" s="164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</row>
    <row r="147" spans="1:43" ht="14.25">
      <c r="A147" s="31"/>
      <c r="B147" s="73"/>
      <c r="C147" s="73"/>
      <c r="D147" s="73"/>
      <c r="E147" s="73"/>
      <c r="F147" s="73"/>
      <c r="G147" s="31"/>
      <c r="H147" s="31"/>
      <c r="I147" s="149"/>
      <c r="J147" s="175"/>
      <c r="K147" s="31"/>
      <c r="L147" s="176"/>
      <c r="M147" s="31"/>
      <c r="N147" s="162"/>
      <c r="O147" s="162"/>
      <c r="P147" s="162"/>
      <c r="Q147" s="162"/>
      <c r="R147" s="162"/>
      <c r="S147" s="164"/>
      <c r="T147" s="162"/>
      <c r="U147" s="162"/>
      <c r="V147" s="164"/>
      <c r="W147" s="162"/>
      <c r="X147" s="162"/>
      <c r="Y147" s="164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</row>
    <row r="148" spans="1:43" ht="14.25">
      <c r="A148" s="31"/>
      <c r="B148" s="73"/>
      <c r="C148" s="73"/>
      <c r="D148" s="73"/>
      <c r="E148" s="73"/>
      <c r="F148" s="73"/>
      <c r="G148" s="31"/>
      <c r="H148" s="31"/>
      <c r="I148" s="149"/>
      <c r="J148" s="175"/>
      <c r="K148" s="31"/>
      <c r="L148" s="176"/>
      <c r="M148" s="31"/>
      <c r="N148" s="162"/>
      <c r="O148" s="162"/>
      <c r="P148" s="162"/>
      <c r="Q148" s="162"/>
      <c r="R148" s="162"/>
      <c r="S148" s="164"/>
      <c r="T148" s="162"/>
      <c r="U148" s="162"/>
      <c r="V148" s="164"/>
      <c r="W148" s="162"/>
      <c r="X148" s="162"/>
      <c r="Y148" s="164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:43" ht="14.25">
      <c r="A149" s="31"/>
      <c r="B149" s="73"/>
      <c r="C149" s="73"/>
      <c r="D149" s="73"/>
      <c r="E149" s="73"/>
      <c r="F149" s="73"/>
      <c r="G149" s="31"/>
      <c r="H149" s="31"/>
      <c r="I149" s="149"/>
      <c r="J149" s="175"/>
      <c r="K149" s="31"/>
      <c r="L149" s="176"/>
      <c r="M149" s="31"/>
      <c r="N149" s="162"/>
      <c r="O149" s="162"/>
      <c r="P149" s="162"/>
      <c r="Q149" s="162"/>
      <c r="R149" s="162"/>
      <c r="S149" s="164"/>
      <c r="T149" s="162"/>
      <c r="U149" s="162"/>
      <c r="V149" s="164"/>
      <c r="W149" s="162"/>
      <c r="X149" s="162"/>
      <c r="Y149" s="164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</row>
    <row r="150" spans="1:43" ht="14.25">
      <c r="A150" s="31"/>
      <c r="B150" s="73"/>
      <c r="C150" s="73"/>
      <c r="D150" s="73"/>
      <c r="E150" s="73"/>
      <c r="F150" s="73"/>
      <c r="G150" s="31"/>
      <c r="H150" s="31"/>
      <c r="I150" s="149"/>
      <c r="J150" s="175"/>
      <c r="K150" s="31"/>
      <c r="L150" s="176"/>
      <c r="M150" s="31"/>
      <c r="N150" s="162"/>
      <c r="O150" s="162"/>
      <c r="P150" s="162"/>
      <c r="Q150" s="162"/>
      <c r="R150" s="162"/>
      <c r="S150" s="164"/>
      <c r="T150" s="162"/>
      <c r="U150" s="162"/>
      <c r="V150" s="164"/>
      <c r="W150" s="162"/>
      <c r="X150" s="162"/>
      <c r="Y150" s="164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1:43" ht="14.25">
      <c r="A151" s="31"/>
      <c r="B151" s="73"/>
      <c r="C151" s="73"/>
      <c r="D151" s="73"/>
      <c r="E151" s="73"/>
      <c r="F151" s="73"/>
      <c r="G151" s="31"/>
      <c r="H151" s="31"/>
      <c r="I151" s="149"/>
      <c r="J151" s="175"/>
      <c r="K151" s="31"/>
      <c r="L151" s="176"/>
      <c r="M151" s="31"/>
      <c r="N151" s="162"/>
      <c r="O151" s="162"/>
      <c r="P151" s="162"/>
      <c r="Q151" s="162"/>
      <c r="R151" s="162"/>
      <c r="S151" s="164"/>
      <c r="T151" s="162"/>
      <c r="U151" s="162"/>
      <c r="V151" s="164"/>
      <c r="W151" s="162"/>
      <c r="X151" s="162"/>
      <c r="Y151" s="164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</row>
    <row r="152" spans="1:43" ht="14.25">
      <c r="A152" s="31"/>
      <c r="B152" s="73"/>
      <c r="C152" s="73"/>
      <c r="D152" s="73"/>
      <c r="E152" s="73"/>
      <c r="F152" s="73"/>
      <c r="G152" s="31"/>
      <c r="H152" s="31"/>
      <c r="I152" s="149"/>
      <c r="J152" s="175"/>
      <c r="K152" s="31"/>
      <c r="L152" s="176"/>
      <c r="M152" s="31"/>
      <c r="N152" s="162"/>
      <c r="O152" s="162"/>
      <c r="P152" s="162"/>
      <c r="Q152" s="162"/>
      <c r="R152" s="162"/>
      <c r="S152" s="164"/>
      <c r="T152" s="162"/>
      <c r="U152" s="162"/>
      <c r="V152" s="164"/>
      <c r="W152" s="162"/>
      <c r="X152" s="162"/>
      <c r="Y152" s="164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</row>
    <row r="153" spans="1:43" ht="14.25">
      <c r="A153" s="31"/>
      <c r="B153" s="73"/>
      <c r="C153" s="73"/>
      <c r="D153" s="73"/>
      <c r="E153" s="73"/>
      <c r="F153" s="73"/>
      <c r="G153" s="31"/>
      <c r="H153" s="31"/>
      <c r="I153" s="149"/>
      <c r="J153" s="175"/>
      <c r="K153" s="31"/>
      <c r="L153" s="176"/>
      <c r="M153" s="31"/>
      <c r="N153" s="162"/>
      <c r="O153" s="162"/>
      <c r="P153" s="162"/>
      <c r="Q153" s="162"/>
      <c r="R153" s="162"/>
      <c r="S153" s="164"/>
      <c r="T153" s="162"/>
      <c r="U153" s="162"/>
      <c r="V153" s="164"/>
      <c r="W153" s="162"/>
      <c r="X153" s="162"/>
      <c r="Y153" s="164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</row>
    <row r="154" spans="1:43" ht="14.25">
      <c r="A154" s="31"/>
      <c r="B154" s="73"/>
      <c r="C154" s="73"/>
      <c r="D154" s="73"/>
      <c r="E154" s="73"/>
      <c r="F154" s="73"/>
      <c r="G154" s="31"/>
      <c r="H154" s="31"/>
      <c r="I154" s="149"/>
      <c r="J154" s="175"/>
      <c r="K154" s="31"/>
      <c r="L154" s="176"/>
      <c r="M154" s="31"/>
      <c r="N154" s="162"/>
      <c r="O154" s="162"/>
      <c r="P154" s="162"/>
      <c r="Q154" s="162"/>
      <c r="R154" s="162"/>
      <c r="S154" s="164"/>
      <c r="T154" s="162"/>
      <c r="U154" s="162"/>
      <c r="V154" s="164"/>
      <c r="W154" s="162"/>
      <c r="X154" s="162"/>
      <c r="Y154" s="164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</row>
    <row r="155" spans="1:43" ht="14.25">
      <c r="A155" s="31"/>
      <c r="B155" s="73"/>
      <c r="C155" s="73"/>
      <c r="D155" s="73"/>
      <c r="E155" s="73"/>
      <c r="F155" s="73"/>
      <c r="G155" s="31"/>
      <c r="H155" s="31"/>
      <c r="I155" s="149"/>
      <c r="J155" s="175"/>
      <c r="K155" s="31"/>
      <c r="L155" s="176"/>
      <c r="M155" s="31"/>
      <c r="N155" s="162"/>
      <c r="O155" s="162"/>
      <c r="P155" s="162"/>
      <c r="Q155" s="162"/>
      <c r="R155" s="162"/>
      <c r="S155" s="164"/>
      <c r="T155" s="162"/>
      <c r="U155" s="162"/>
      <c r="V155" s="164"/>
      <c r="W155" s="162"/>
      <c r="X155" s="162"/>
      <c r="Y155" s="164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</row>
    <row r="156" spans="1:43" ht="14.25">
      <c r="A156" s="31"/>
      <c r="B156" s="73"/>
      <c r="C156" s="73"/>
      <c r="D156" s="73"/>
      <c r="E156" s="73"/>
      <c r="F156" s="73"/>
      <c r="G156" s="31"/>
      <c r="H156" s="31"/>
      <c r="I156" s="149"/>
      <c r="J156" s="175"/>
      <c r="K156" s="31"/>
      <c r="L156" s="176"/>
      <c r="M156" s="31"/>
      <c r="N156" s="162"/>
      <c r="O156" s="162"/>
      <c r="P156" s="162"/>
      <c r="Q156" s="162"/>
      <c r="R156" s="162"/>
      <c r="S156" s="164"/>
      <c r="T156" s="162"/>
      <c r="U156" s="162"/>
      <c r="V156" s="164"/>
      <c r="W156" s="162"/>
      <c r="X156" s="162"/>
      <c r="Y156" s="164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</row>
    <row r="157" spans="1:43" ht="14.25">
      <c r="A157" s="31"/>
      <c r="B157" s="73"/>
      <c r="C157" s="73"/>
      <c r="D157" s="73"/>
      <c r="E157" s="73"/>
      <c r="F157" s="73"/>
      <c r="G157" s="31"/>
      <c r="H157" s="31"/>
      <c r="I157" s="149"/>
      <c r="J157" s="175"/>
      <c r="K157" s="31"/>
      <c r="L157" s="176"/>
      <c r="M157" s="31"/>
      <c r="N157" s="162"/>
      <c r="O157" s="162"/>
      <c r="P157" s="162"/>
      <c r="Q157" s="162"/>
      <c r="R157" s="162"/>
      <c r="S157" s="164"/>
      <c r="T157" s="162"/>
      <c r="U157" s="162"/>
      <c r="V157" s="164"/>
      <c r="W157" s="162"/>
      <c r="X157" s="162"/>
      <c r="Y157" s="164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1:43" ht="14.25">
      <c r="A158" s="31"/>
      <c r="B158" s="73"/>
      <c r="C158" s="73"/>
      <c r="D158" s="73"/>
      <c r="E158" s="73"/>
      <c r="F158" s="73"/>
      <c r="G158" s="31"/>
      <c r="H158" s="31"/>
      <c r="I158" s="149"/>
      <c r="J158" s="175"/>
      <c r="K158" s="31"/>
      <c r="L158" s="176"/>
      <c r="M158" s="31"/>
      <c r="N158" s="162"/>
      <c r="O158" s="162"/>
      <c r="P158" s="162"/>
      <c r="Q158" s="162"/>
      <c r="R158" s="162"/>
      <c r="S158" s="164"/>
      <c r="T158" s="162"/>
      <c r="U158" s="162"/>
      <c r="V158" s="164"/>
      <c r="W158" s="162"/>
      <c r="X158" s="162"/>
      <c r="Y158" s="164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:43" ht="14.25">
      <c r="A159" s="31"/>
      <c r="B159" s="73"/>
      <c r="C159" s="73"/>
      <c r="D159" s="73"/>
      <c r="E159" s="73"/>
      <c r="F159" s="73"/>
      <c r="G159" s="31"/>
      <c r="H159" s="31"/>
      <c r="I159" s="149"/>
      <c r="J159" s="175"/>
      <c r="K159" s="31"/>
      <c r="L159" s="176"/>
      <c r="M159" s="31"/>
      <c r="N159" s="162"/>
      <c r="O159" s="162"/>
      <c r="P159" s="162"/>
      <c r="Q159" s="162"/>
      <c r="R159" s="162"/>
      <c r="S159" s="164"/>
      <c r="T159" s="162"/>
      <c r="U159" s="162"/>
      <c r="V159" s="164"/>
      <c r="W159" s="162"/>
      <c r="X159" s="162"/>
      <c r="Y159" s="164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:43" ht="14.25">
      <c r="A160" s="31"/>
      <c r="B160" s="73"/>
      <c r="C160" s="73"/>
      <c r="D160" s="73"/>
      <c r="E160" s="73"/>
      <c r="F160" s="73"/>
      <c r="G160" s="31"/>
      <c r="H160" s="31"/>
      <c r="I160" s="149"/>
      <c r="J160" s="175"/>
      <c r="K160" s="31"/>
      <c r="L160" s="176"/>
      <c r="M160" s="31"/>
      <c r="N160" s="162"/>
      <c r="O160" s="162"/>
      <c r="P160" s="162"/>
      <c r="Q160" s="162"/>
      <c r="R160" s="162"/>
      <c r="S160" s="164"/>
      <c r="T160" s="162"/>
      <c r="U160" s="162"/>
      <c r="V160" s="164"/>
      <c r="W160" s="162"/>
      <c r="X160" s="162"/>
      <c r="Y160" s="164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:43" ht="14.25">
      <c r="A161" s="31"/>
      <c r="B161" s="73"/>
      <c r="C161" s="73"/>
      <c r="D161" s="73"/>
      <c r="E161" s="73"/>
      <c r="F161" s="73"/>
      <c r="G161" s="31"/>
      <c r="H161" s="31"/>
      <c r="I161" s="149"/>
      <c r="J161" s="175"/>
      <c r="K161" s="31"/>
      <c r="L161" s="176"/>
      <c r="M161" s="31"/>
      <c r="N161" s="162"/>
      <c r="O161" s="162"/>
      <c r="P161" s="162"/>
      <c r="Q161" s="162"/>
      <c r="R161" s="162"/>
      <c r="S161" s="164"/>
      <c r="T161" s="162"/>
      <c r="U161" s="162"/>
      <c r="V161" s="164"/>
      <c r="W161" s="162"/>
      <c r="X161" s="162"/>
      <c r="Y161" s="164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1:43" ht="14.25">
      <c r="A162" s="31"/>
      <c r="B162" s="73"/>
      <c r="C162" s="73"/>
      <c r="D162" s="73"/>
      <c r="E162" s="73"/>
      <c r="F162" s="73"/>
      <c r="G162" s="31"/>
      <c r="H162" s="31"/>
      <c r="I162" s="149"/>
      <c r="J162" s="175"/>
      <c r="K162" s="31"/>
      <c r="L162" s="176"/>
      <c r="M162" s="31"/>
      <c r="N162" s="162"/>
      <c r="O162" s="162"/>
      <c r="P162" s="162"/>
      <c r="Q162" s="162"/>
      <c r="R162" s="162"/>
      <c r="S162" s="164"/>
      <c r="T162" s="162"/>
      <c r="U162" s="162"/>
      <c r="V162" s="164"/>
      <c r="W162" s="162"/>
      <c r="X162" s="162"/>
      <c r="Y162" s="164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1:43" ht="14.25">
      <c r="A163" s="31"/>
      <c r="B163" s="73"/>
      <c r="C163" s="73"/>
      <c r="D163" s="73"/>
      <c r="E163" s="73"/>
      <c r="F163" s="73"/>
      <c r="G163" s="31"/>
      <c r="H163" s="31"/>
      <c r="I163" s="149"/>
      <c r="J163" s="175"/>
      <c r="K163" s="31"/>
      <c r="L163" s="176"/>
      <c r="M163" s="31"/>
      <c r="N163" s="162"/>
      <c r="O163" s="162"/>
      <c r="P163" s="162"/>
      <c r="Q163" s="162"/>
      <c r="R163" s="162"/>
      <c r="S163" s="164"/>
      <c r="T163" s="162"/>
      <c r="U163" s="162"/>
      <c r="V163" s="164"/>
      <c r="W163" s="162"/>
      <c r="X163" s="162"/>
      <c r="Y163" s="164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1:43" ht="14.25">
      <c r="A164" s="31"/>
      <c r="B164" s="73"/>
      <c r="C164" s="73"/>
      <c r="D164" s="73"/>
      <c r="E164" s="73"/>
      <c r="F164" s="73"/>
      <c r="G164" s="31"/>
      <c r="H164" s="31"/>
      <c r="I164" s="149"/>
      <c r="J164" s="175"/>
      <c r="K164" s="31"/>
      <c r="L164" s="176"/>
      <c r="M164" s="31"/>
      <c r="N164" s="162"/>
      <c r="O164" s="162"/>
      <c r="P164" s="162"/>
      <c r="Q164" s="162"/>
      <c r="R164" s="162"/>
      <c r="S164" s="164"/>
      <c r="T164" s="162"/>
      <c r="U164" s="162"/>
      <c r="V164" s="164"/>
      <c r="W164" s="162"/>
      <c r="X164" s="162"/>
      <c r="Y164" s="164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</row>
    <row r="165" spans="1:43" ht="14.25">
      <c r="A165" s="31"/>
      <c r="B165" s="73"/>
      <c r="C165" s="73"/>
      <c r="D165" s="73"/>
      <c r="E165" s="73"/>
      <c r="F165" s="73"/>
      <c r="G165" s="31"/>
      <c r="H165" s="31"/>
      <c r="I165" s="149"/>
      <c r="J165" s="175"/>
      <c r="K165" s="31"/>
      <c r="L165" s="176"/>
      <c r="M165" s="31"/>
      <c r="N165" s="162"/>
      <c r="O165" s="162"/>
      <c r="P165" s="162"/>
      <c r="Q165" s="162"/>
      <c r="R165" s="162"/>
      <c r="S165" s="164"/>
      <c r="T165" s="162"/>
      <c r="U165" s="162"/>
      <c r="V165" s="164"/>
      <c r="W165" s="162"/>
      <c r="X165" s="162"/>
      <c r="Y165" s="164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</row>
    <row r="166" spans="1:43" ht="14.25">
      <c r="A166" s="31"/>
      <c r="B166" s="73"/>
      <c r="C166" s="73"/>
      <c r="D166" s="73"/>
      <c r="E166" s="73"/>
      <c r="F166" s="73"/>
      <c r="G166" s="31"/>
      <c r="H166" s="31"/>
      <c r="I166" s="149"/>
      <c r="J166" s="175"/>
      <c r="K166" s="31"/>
      <c r="L166" s="176"/>
      <c r="M166" s="31"/>
      <c r="N166" s="162"/>
      <c r="O166" s="162"/>
      <c r="P166" s="162"/>
      <c r="Q166" s="162"/>
      <c r="R166" s="162"/>
      <c r="S166" s="164"/>
      <c r="T166" s="162"/>
      <c r="U166" s="162"/>
      <c r="V166" s="164"/>
      <c r="W166" s="162"/>
      <c r="X166" s="162"/>
      <c r="Y166" s="164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</row>
    <row r="167" spans="1:43" ht="14.25">
      <c r="A167" s="31"/>
      <c r="B167" s="73"/>
      <c r="C167" s="73"/>
      <c r="D167" s="73"/>
      <c r="E167" s="73"/>
      <c r="F167" s="73"/>
      <c r="G167" s="31"/>
      <c r="H167" s="31"/>
      <c r="I167" s="149"/>
      <c r="J167" s="175"/>
      <c r="K167" s="31"/>
      <c r="L167" s="176"/>
      <c r="M167" s="31"/>
      <c r="N167" s="162"/>
      <c r="O167" s="162"/>
      <c r="P167" s="162"/>
      <c r="Q167" s="162"/>
      <c r="R167" s="162"/>
      <c r="S167" s="164"/>
      <c r="T167" s="162"/>
      <c r="U167" s="162"/>
      <c r="V167" s="164"/>
      <c r="W167" s="162"/>
      <c r="X167" s="162"/>
      <c r="Y167" s="164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</row>
    <row r="168" spans="1:43" ht="14.25">
      <c r="A168" s="31"/>
      <c r="B168" s="73"/>
      <c r="C168" s="73"/>
      <c r="D168" s="73"/>
      <c r="E168" s="73"/>
      <c r="F168" s="73"/>
      <c r="G168" s="31"/>
      <c r="H168" s="31"/>
      <c r="I168" s="149"/>
      <c r="J168" s="175"/>
      <c r="K168" s="31"/>
      <c r="L168" s="176"/>
      <c r="M168" s="31"/>
      <c r="N168" s="162"/>
      <c r="O168" s="162"/>
      <c r="P168" s="162"/>
      <c r="Q168" s="162"/>
      <c r="R168" s="162"/>
      <c r="S168" s="164"/>
      <c r="T168" s="162"/>
      <c r="U168" s="162"/>
      <c r="V168" s="164"/>
      <c r="W168" s="162"/>
      <c r="X168" s="162"/>
      <c r="Y168" s="164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</row>
    <row r="169" spans="1:43" ht="14.25">
      <c r="A169" s="31"/>
      <c r="B169" s="73"/>
      <c r="C169" s="73"/>
      <c r="D169" s="73"/>
      <c r="E169" s="73"/>
      <c r="F169" s="73"/>
      <c r="G169" s="31"/>
      <c r="H169" s="31"/>
      <c r="I169" s="149"/>
      <c r="J169" s="175"/>
      <c r="K169" s="31"/>
      <c r="L169" s="176"/>
      <c r="M169" s="31"/>
      <c r="N169" s="162"/>
      <c r="O169" s="162"/>
      <c r="P169" s="162"/>
      <c r="Q169" s="162"/>
      <c r="R169" s="162"/>
      <c r="S169" s="164"/>
      <c r="T169" s="162"/>
      <c r="U169" s="162"/>
      <c r="V169" s="164"/>
      <c r="W169" s="162"/>
      <c r="X169" s="162"/>
      <c r="Y169" s="164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</row>
    <row r="170" spans="1:43" ht="14.25">
      <c r="A170" s="31"/>
      <c r="B170" s="73"/>
      <c r="C170" s="73"/>
      <c r="D170" s="73"/>
      <c r="E170" s="73"/>
      <c r="F170" s="73"/>
      <c r="G170" s="31"/>
      <c r="H170" s="31"/>
      <c r="I170" s="149"/>
      <c r="J170" s="175"/>
      <c r="K170" s="31"/>
      <c r="L170" s="176"/>
      <c r="M170" s="31"/>
      <c r="N170" s="162"/>
      <c r="O170" s="162"/>
      <c r="P170" s="162"/>
      <c r="Q170" s="162"/>
      <c r="R170" s="162"/>
      <c r="S170" s="164"/>
      <c r="T170" s="162"/>
      <c r="U170" s="162"/>
      <c r="V170" s="164"/>
      <c r="W170" s="162"/>
      <c r="X170" s="162"/>
      <c r="Y170" s="164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</row>
    <row r="171" spans="1:43" ht="14.25">
      <c r="A171" s="31"/>
      <c r="B171" s="73"/>
      <c r="C171" s="73"/>
      <c r="D171" s="73"/>
      <c r="E171" s="73"/>
      <c r="F171" s="73"/>
      <c r="G171" s="31"/>
      <c r="H171" s="31"/>
      <c r="I171" s="149"/>
      <c r="J171" s="175"/>
      <c r="K171" s="31"/>
      <c r="L171" s="176"/>
      <c r="M171" s="31"/>
      <c r="N171" s="162"/>
      <c r="O171" s="162"/>
      <c r="P171" s="162"/>
      <c r="Q171" s="162"/>
      <c r="R171" s="162"/>
      <c r="S171" s="164"/>
      <c r="T171" s="162"/>
      <c r="U171" s="162"/>
      <c r="V171" s="164"/>
      <c r="W171" s="162"/>
      <c r="X171" s="162"/>
      <c r="Y171" s="164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</row>
    <row r="172" spans="1:43" ht="14.25">
      <c r="A172" s="31"/>
      <c r="B172" s="73"/>
      <c r="C172" s="73"/>
      <c r="D172" s="73"/>
      <c r="E172" s="73"/>
      <c r="F172" s="73"/>
      <c r="G172" s="31"/>
      <c r="H172" s="31"/>
      <c r="I172" s="149"/>
      <c r="J172" s="175"/>
      <c r="K172" s="31"/>
      <c r="L172" s="176"/>
      <c r="M172" s="31"/>
      <c r="N172" s="162"/>
      <c r="O172" s="162"/>
      <c r="P172" s="162"/>
      <c r="Q172" s="162"/>
      <c r="R172" s="162"/>
      <c r="S172" s="164"/>
      <c r="T172" s="162"/>
      <c r="U172" s="162"/>
      <c r="V172" s="164"/>
      <c r="W172" s="162"/>
      <c r="X172" s="162"/>
      <c r="Y172" s="164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</row>
    <row r="173" spans="1:43" ht="14.25">
      <c r="A173" s="31"/>
      <c r="B173" s="73"/>
      <c r="C173" s="73"/>
      <c r="D173" s="73"/>
      <c r="E173" s="73"/>
      <c r="F173" s="73"/>
      <c r="G173" s="31"/>
      <c r="H173" s="31"/>
      <c r="I173" s="149"/>
      <c r="J173" s="175"/>
      <c r="K173" s="31"/>
      <c r="L173" s="176"/>
      <c r="M173" s="31"/>
      <c r="N173" s="162"/>
      <c r="O173" s="162"/>
      <c r="P173" s="162"/>
      <c r="Q173" s="162"/>
      <c r="R173" s="162"/>
      <c r="S173" s="164"/>
      <c r="T173" s="162"/>
      <c r="U173" s="162"/>
      <c r="V173" s="164"/>
      <c r="W173" s="162"/>
      <c r="X173" s="162"/>
      <c r="Y173" s="164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</row>
    <row r="174" spans="1:43" ht="14.25">
      <c r="A174" s="31"/>
      <c r="B174" s="73"/>
      <c r="C174" s="73"/>
      <c r="D174" s="73"/>
      <c r="E174" s="73"/>
      <c r="F174" s="73"/>
      <c r="G174" s="31"/>
      <c r="H174" s="31"/>
      <c r="I174" s="149"/>
      <c r="J174" s="175"/>
      <c r="K174" s="31"/>
      <c r="L174" s="176"/>
      <c r="M174" s="31"/>
      <c r="N174" s="162"/>
      <c r="O174" s="162"/>
      <c r="P174" s="162"/>
      <c r="Q174" s="162"/>
      <c r="R174" s="162"/>
      <c r="S174" s="164"/>
      <c r="T174" s="162"/>
      <c r="U174" s="162"/>
      <c r="V174" s="164"/>
      <c r="W174" s="162"/>
      <c r="X174" s="162"/>
      <c r="Y174" s="164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1:43" ht="14.25">
      <c r="A175" s="31"/>
      <c r="B175" s="73"/>
      <c r="C175" s="73"/>
      <c r="D175" s="73"/>
      <c r="E175" s="73"/>
      <c r="F175" s="73"/>
      <c r="G175" s="31"/>
      <c r="H175" s="31"/>
      <c r="I175" s="149"/>
      <c r="J175" s="175"/>
      <c r="K175" s="31"/>
      <c r="L175" s="176"/>
      <c r="M175" s="31"/>
      <c r="N175" s="162"/>
      <c r="O175" s="162"/>
      <c r="P175" s="162"/>
      <c r="Q175" s="162"/>
      <c r="R175" s="162"/>
      <c r="S175" s="164"/>
      <c r="T175" s="162"/>
      <c r="U175" s="162"/>
      <c r="V175" s="164"/>
      <c r="W175" s="162"/>
      <c r="X175" s="162"/>
      <c r="Y175" s="164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</row>
    <row r="176" spans="1:43" ht="14.25">
      <c r="A176" s="31"/>
      <c r="B176" s="73"/>
      <c r="C176" s="73"/>
      <c r="D176" s="73"/>
      <c r="E176" s="73"/>
      <c r="F176" s="73"/>
      <c r="G176" s="31"/>
      <c r="H176" s="31"/>
      <c r="I176" s="149"/>
      <c r="J176" s="175"/>
      <c r="K176" s="31"/>
      <c r="L176" s="176"/>
      <c r="M176" s="31"/>
      <c r="N176" s="162"/>
      <c r="O176" s="162"/>
      <c r="P176" s="162"/>
      <c r="Q176" s="162"/>
      <c r="R176" s="162"/>
      <c r="S176" s="164"/>
      <c r="T176" s="162"/>
      <c r="U176" s="162"/>
      <c r="V176" s="164"/>
      <c r="W176" s="162"/>
      <c r="X176" s="162"/>
      <c r="Y176" s="164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</row>
    <row r="177" spans="1:43" ht="14.25">
      <c r="A177" s="31"/>
      <c r="B177" s="73"/>
      <c r="C177" s="73"/>
      <c r="D177" s="73"/>
      <c r="E177" s="73"/>
      <c r="F177" s="73"/>
      <c r="G177" s="31"/>
      <c r="H177" s="31"/>
      <c r="I177" s="149"/>
      <c r="J177" s="175"/>
      <c r="K177" s="31"/>
      <c r="L177" s="176"/>
      <c r="M177" s="31"/>
      <c r="N177" s="162"/>
      <c r="O177" s="162"/>
      <c r="P177" s="162"/>
      <c r="Q177" s="162"/>
      <c r="R177" s="162"/>
      <c r="S177" s="164"/>
      <c r="T177" s="162"/>
      <c r="U177" s="162"/>
      <c r="V177" s="164"/>
      <c r="W177" s="162"/>
      <c r="X177" s="162"/>
      <c r="Y177" s="164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</row>
    <row r="178" spans="1:43" ht="14.25">
      <c r="A178" s="31"/>
      <c r="B178" s="73"/>
      <c r="C178" s="73"/>
      <c r="D178" s="73"/>
      <c r="E178" s="73"/>
      <c r="F178" s="73"/>
      <c r="G178" s="31"/>
      <c r="H178" s="31"/>
      <c r="I178" s="149"/>
      <c r="J178" s="175"/>
      <c r="K178" s="31"/>
      <c r="L178" s="176"/>
      <c r="M178" s="31"/>
      <c r="N178" s="162"/>
      <c r="O178" s="162"/>
      <c r="P178" s="162"/>
      <c r="Q178" s="162"/>
      <c r="R178" s="162"/>
      <c r="S178" s="164"/>
      <c r="T178" s="162"/>
      <c r="U178" s="162"/>
      <c r="V178" s="164"/>
      <c r="W178" s="162"/>
      <c r="X178" s="162"/>
      <c r="Y178" s="164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</row>
    <row r="179" spans="1:43" ht="14.25">
      <c r="A179" s="31"/>
      <c r="B179" s="73"/>
      <c r="C179" s="73"/>
      <c r="D179" s="73"/>
      <c r="E179" s="73"/>
      <c r="F179" s="73"/>
      <c r="G179" s="31"/>
      <c r="H179" s="31"/>
      <c r="I179" s="149"/>
      <c r="J179" s="175"/>
      <c r="K179" s="31"/>
      <c r="L179" s="176"/>
      <c r="M179" s="31"/>
      <c r="N179" s="162"/>
      <c r="O179" s="162"/>
      <c r="P179" s="162"/>
      <c r="Q179" s="162"/>
      <c r="R179" s="162"/>
      <c r="S179" s="164"/>
      <c r="T179" s="162"/>
      <c r="U179" s="162"/>
      <c r="V179" s="164"/>
      <c r="W179" s="162"/>
      <c r="X179" s="162"/>
      <c r="Y179" s="164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</row>
    <row r="180" spans="1:43" ht="14.25">
      <c r="A180" s="31"/>
      <c r="B180" s="73"/>
      <c r="C180" s="73"/>
      <c r="D180" s="73"/>
      <c r="E180" s="73"/>
      <c r="F180" s="73"/>
      <c r="G180" s="31"/>
      <c r="H180" s="31"/>
      <c r="I180" s="149"/>
      <c r="J180" s="175"/>
      <c r="K180" s="31"/>
      <c r="L180" s="176"/>
      <c r="M180" s="31"/>
      <c r="N180" s="162"/>
      <c r="O180" s="162"/>
      <c r="P180" s="162"/>
      <c r="Q180" s="162"/>
      <c r="R180" s="162"/>
      <c r="S180" s="164"/>
      <c r="T180" s="162"/>
      <c r="U180" s="162"/>
      <c r="V180" s="164"/>
      <c r="W180" s="162"/>
      <c r="X180" s="162"/>
      <c r="Y180" s="164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</row>
    <row r="181" spans="1:43" ht="14.25">
      <c r="A181" s="31"/>
      <c r="B181" s="73"/>
      <c r="C181" s="73"/>
      <c r="D181" s="73"/>
      <c r="E181" s="73"/>
      <c r="F181" s="73"/>
      <c r="G181" s="31"/>
      <c r="H181" s="31"/>
      <c r="I181" s="149"/>
      <c r="J181" s="175"/>
      <c r="K181" s="31"/>
      <c r="L181" s="176"/>
      <c r="M181" s="31"/>
      <c r="N181" s="162"/>
      <c r="O181" s="162"/>
      <c r="P181" s="162"/>
      <c r="Q181" s="162"/>
      <c r="R181" s="162"/>
      <c r="S181" s="164"/>
      <c r="T181" s="162"/>
      <c r="U181" s="162"/>
      <c r="V181" s="164"/>
      <c r="W181" s="162"/>
      <c r="X181" s="162"/>
      <c r="Y181" s="164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1:43" ht="14.25">
      <c r="A182" s="31"/>
      <c r="B182" s="73"/>
      <c r="C182" s="73"/>
      <c r="D182" s="73"/>
      <c r="E182" s="73"/>
      <c r="F182" s="73"/>
      <c r="G182" s="31"/>
      <c r="H182" s="31"/>
      <c r="I182" s="149"/>
      <c r="J182" s="175"/>
      <c r="K182" s="31"/>
      <c r="L182" s="176"/>
      <c r="M182" s="31"/>
      <c r="N182" s="162"/>
      <c r="O182" s="162"/>
      <c r="P182" s="162"/>
      <c r="Q182" s="162"/>
      <c r="R182" s="162"/>
      <c r="S182" s="164"/>
      <c r="T182" s="162"/>
      <c r="U182" s="162"/>
      <c r="V182" s="164"/>
      <c r="W182" s="162"/>
      <c r="X182" s="162"/>
      <c r="Y182" s="164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1:43" ht="14.25">
      <c r="A183" s="31"/>
      <c r="B183" s="73"/>
      <c r="C183" s="73"/>
      <c r="D183" s="73"/>
      <c r="E183" s="73"/>
      <c r="F183" s="73"/>
      <c r="G183" s="31"/>
      <c r="H183" s="31"/>
      <c r="I183" s="149"/>
      <c r="J183" s="175"/>
      <c r="K183" s="31"/>
      <c r="L183" s="176"/>
      <c r="M183" s="31"/>
      <c r="N183" s="162"/>
      <c r="O183" s="162"/>
      <c r="P183" s="162"/>
      <c r="Q183" s="162"/>
      <c r="R183" s="162"/>
      <c r="S183" s="164"/>
      <c r="T183" s="162"/>
      <c r="U183" s="162"/>
      <c r="V183" s="164"/>
      <c r="W183" s="162"/>
      <c r="X183" s="162"/>
      <c r="Y183" s="164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1:43" ht="14.25">
      <c r="A184" s="31"/>
      <c r="B184" s="73"/>
      <c r="C184" s="73"/>
      <c r="D184" s="73"/>
      <c r="E184" s="73"/>
      <c r="F184" s="73"/>
      <c r="G184" s="31"/>
      <c r="H184" s="31"/>
      <c r="I184" s="149"/>
      <c r="J184" s="175"/>
      <c r="K184" s="31"/>
      <c r="L184" s="176"/>
      <c r="M184" s="31"/>
      <c r="N184" s="162"/>
      <c r="O184" s="162"/>
      <c r="P184" s="162"/>
      <c r="Q184" s="162"/>
      <c r="R184" s="162"/>
      <c r="S184" s="164"/>
      <c r="T184" s="162"/>
      <c r="U184" s="162"/>
      <c r="V184" s="164"/>
      <c r="W184" s="162"/>
      <c r="X184" s="162"/>
      <c r="Y184" s="164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</row>
    <row r="185" spans="1:43" ht="14.25">
      <c r="A185" s="31"/>
      <c r="B185" s="73"/>
      <c r="C185" s="73"/>
      <c r="D185" s="73"/>
      <c r="E185" s="73"/>
      <c r="F185" s="73"/>
      <c r="G185" s="31"/>
      <c r="H185" s="31"/>
      <c r="I185" s="149"/>
      <c r="J185" s="175"/>
      <c r="K185" s="31"/>
      <c r="L185" s="176"/>
      <c r="M185" s="31"/>
      <c r="N185" s="162"/>
      <c r="O185" s="162"/>
      <c r="P185" s="162"/>
      <c r="Q185" s="162"/>
      <c r="R185" s="162"/>
      <c r="S185" s="164"/>
      <c r="T185" s="162"/>
      <c r="U185" s="162"/>
      <c r="V185" s="164"/>
      <c r="W185" s="162"/>
      <c r="X185" s="162"/>
      <c r="Y185" s="164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</row>
    <row r="186" spans="1:43" ht="14.25">
      <c r="A186" s="31"/>
      <c r="B186" s="73"/>
      <c r="C186" s="73"/>
      <c r="D186" s="73"/>
      <c r="E186" s="73"/>
      <c r="F186" s="73"/>
      <c r="G186" s="31"/>
      <c r="H186" s="31"/>
      <c r="I186" s="149"/>
      <c r="J186" s="175"/>
      <c r="K186" s="31"/>
      <c r="L186" s="176"/>
      <c r="M186" s="31"/>
      <c r="N186" s="162"/>
      <c r="O186" s="162"/>
      <c r="P186" s="162"/>
      <c r="Q186" s="162"/>
      <c r="R186" s="162"/>
      <c r="S186" s="164"/>
      <c r="T186" s="162"/>
      <c r="U186" s="162"/>
      <c r="V186" s="164"/>
      <c r="W186" s="162"/>
      <c r="X186" s="162"/>
      <c r="Y186" s="164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</row>
    <row r="187" spans="1:43" ht="14.25">
      <c r="A187" s="31"/>
      <c r="B187" s="73"/>
      <c r="C187" s="73"/>
      <c r="D187" s="73"/>
      <c r="E187" s="73"/>
      <c r="F187" s="73"/>
      <c r="G187" s="31"/>
      <c r="H187" s="31"/>
      <c r="I187" s="149"/>
      <c r="J187" s="175"/>
      <c r="K187" s="31"/>
      <c r="L187" s="176"/>
      <c r="M187" s="31"/>
      <c r="N187" s="162"/>
      <c r="O187" s="162"/>
      <c r="P187" s="162"/>
      <c r="Q187" s="162"/>
      <c r="R187" s="162"/>
      <c r="S187" s="164"/>
      <c r="T187" s="162"/>
      <c r="U187" s="162"/>
      <c r="V187" s="164"/>
      <c r="W187" s="162"/>
      <c r="X187" s="162"/>
      <c r="Y187" s="164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</row>
    <row r="188" spans="1:43" ht="14.25">
      <c r="A188" s="31"/>
      <c r="B188" s="73"/>
      <c r="C188" s="73"/>
      <c r="D188" s="73"/>
      <c r="E188" s="73"/>
      <c r="F188" s="73"/>
      <c r="G188" s="31"/>
      <c r="H188" s="31"/>
      <c r="I188" s="149"/>
      <c r="J188" s="175"/>
      <c r="K188" s="31"/>
      <c r="L188" s="176"/>
      <c r="M188" s="31"/>
      <c r="N188" s="162"/>
      <c r="O188" s="162"/>
      <c r="P188" s="162"/>
      <c r="Q188" s="162"/>
      <c r="R188" s="162"/>
      <c r="S188" s="164"/>
      <c r="T188" s="162"/>
      <c r="U188" s="162"/>
      <c r="V188" s="164"/>
      <c r="W188" s="162"/>
      <c r="X188" s="162"/>
      <c r="Y188" s="164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</row>
    <row r="189" spans="1:43" ht="14.25">
      <c r="A189" s="31"/>
      <c r="B189" s="73"/>
      <c r="C189" s="73"/>
      <c r="D189" s="73"/>
      <c r="E189" s="73"/>
      <c r="F189" s="73"/>
      <c r="G189" s="31"/>
      <c r="H189" s="31"/>
      <c r="I189" s="149"/>
      <c r="J189" s="175"/>
      <c r="K189" s="31"/>
      <c r="L189" s="176"/>
      <c r="M189" s="31"/>
      <c r="N189" s="162"/>
      <c r="O189" s="162"/>
      <c r="P189" s="162"/>
      <c r="Q189" s="162"/>
      <c r="R189" s="162"/>
      <c r="S189" s="164"/>
      <c r="T189" s="162"/>
      <c r="U189" s="162"/>
      <c r="V189" s="164"/>
      <c r="W189" s="162"/>
      <c r="X189" s="162"/>
      <c r="Y189" s="164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</row>
    <row r="190" spans="1:43" ht="14.25">
      <c r="A190" s="31"/>
      <c r="B190" s="73"/>
      <c r="C190" s="73"/>
      <c r="D190" s="73"/>
      <c r="E190" s="73"/>
      <c r="F190" s="73"/>
      <c r="G190" s="31"/>
      <c r="H190" s="31"/>
      <c r="I190" s="149"/>
      <c r="J190" s="175"/>
      <c r="K190" s="31"/>
      <c r="L190" s="176"/>
      <c r="M190" s="31"/>
      <c r="N190" s="162"/>
      <c r="O190" s="162"/>
      <c r="P190" s="162"/>
      <c r="Q190" s="162"/>
      <c r="R190" s="162"/>
      <c r="S190" s="164"/>
      <c r="T190" s="162"/>
      <c r="U190" s="162"/>
      <c r="V190" s="164"/>
      <c r="W190" s="162"/>
      <c r="X190" s="162"/>
      <c r="Y190" s="164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</row>
    <row r="191" spans="1:43" ht="14.25">
      <c r="A191" s="31"/>
      <c r="B191" s="73"/>
      <c r="C191" s="73"/>
      <c r="D191" s="73"/>
      <c r="E191" s="73"/>
      <c r="F191" s="73"/>
      <c r="G191" s="31"/>
      <c r="H191" s="31"/>
      <c r="I191" s="149"/>
      <c r="J191" s="175"/>
      <c r="K191" s="31"/>
      <c r="L191" s="176"/>
      <c r="M191" s="31"/>
      <c r="N191" s="162"/>
      <c r="O191" s="162"/>
      <c r="P191" s="162"/>
      <c r="Q191" s="162"/>
      <c r="R191" s="162"/>
      <c r="S191" s="164"/>
      <c r="T191" s="162"/>
      <c r="U191" s="162"/>
      <c r="V191" s="164"/>
      <c r="W191" s="162"/>
      <c r="X191" s="162"/>
      <c r="Y191" s="164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</row>
    <row r="192" spans="1:43" ht="14.25">
      <c r="A192" s="31"/>
      <c r="B192" s="73"/>
      <c r="C192" s="73"/>
      <c r="D192" s="73"/>
      <c r="E192" s="73"/>
      <c r="F192" s="73"/>
      <c r="G192" s="31"/>
      <c r="H192" s="31"/>
      <c r="I192" s="149"/>
      <c r="J192" s="175"/>
      <c r="K192" s="31"/>
      <c r="L192" s="176"/>
      <c r="M192" s="31"/>
      <c r="N192" s="162"/>
      <c r="O192" s="162"/>
      <c r="P192" s="162"/>
      <c r="Q192" s="162"/>
      <c r="R192" s="162"/>
      <c r="S192" s="164"/>
      <c r="T192" s="162"/>
      <c r="U192" s="162"/>
      <c r="V192" s="164"/>
      <c r="W192" s="162"/>
      <c r="X192" s="162"/>
      <c r="Y192" s="164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</row>
    <row r="193" spans="1:43" ht="14.25">
      <c r="A193" s="31"/>
      <c r="B193" s="73"/>
      <c r="C193" s="73"/>
      <c r="D193" s="73"/>
      <c r="E193" s="73"/>
      <c r="F193" s="73"/>
      <c r="G193" s="31"/>
      <c r="H193" s="31"/>
      <c r="I193" s="149"/>
      <c r="J193" s="175"/>
      <c r="K193" s="31"/>
      <c r="L193" s="176"/>
      <c r="M193" s="31"/>
      <c r="N193" s="162"/>
      <c r="O193" s="162"/>
      <c r="P193" s="162"/>
      <c r="Q193" s="162"/>
      <c r="R193" s="162"/>
      <c r="S193" s="164"/>
      <c r="T193" s="162"/>
      <c r="U193" s="162"/>
      <c r="V193" s="164"/>
      <c r="W193" s="162"/>
      <c r="X193" s="162"/>
      <c r="Y193" s="164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</row>
    <row r="194" spans="1:43" ht="14.25">
      <c r="A194" s="31"/>
      <c r="B194" s="73"/>
      <c r="C194" s="73"/>
      <c r="D194" s="73"/>
      <c r="E194" s="73"/>
      <c r="F194" s="73"/>
      <c r="G194" s="31"/>
      <c r="H194" s="31"/>
      <c r="I194" s="149"/>
      <c r="J194" s="175"/>
      <c r="K194" s="31"/>
      <c r="L194" s="176"/>
      <c r="M194" s="31"/>
      <c r="N194" s="162"/>
      <c r="O194" s="162"/>
      <c r="P194" s="162"/>
      <c r="Q194" s="162"/>
      <c r="R194" s="162"/>
      <c r="S194" s="164"/>
      <c r="T194" s="162"/>
      <c r="U194" s="162"/>
      <c r="V194" s="164"/>
      <c r="W194" s="162"/>
      <c r="X194" s="162"/>
      <c r="Y194" s="164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</row>
    <row r="195" spans="1:43" ht="14.25">
      <c r="A195" s="31"/>
      <c r="B195" s="73"/>
      <c r="C195" s="73"/>
      <c r="D195" s="73"/>
      <c r="E195" s="73"/>
      <c r="F195" s="73"/>
      <c r="G195" s="31"/>
      <c r="H195" s="31"/>
      <c r="I195" s="149"/>
      <c r="J195" s="175"/>
      <c r="K195" s="31"/>
      <c r="L195" s="176"/>
      <c r="M195" s="31"/>
      <c r="N195" s="162"/>
      <c r="O195" s="162"/>
      <c r="P195" s="162"/>
      <c r="Q195" s="162"/>
      <c r="R195" s="162"/>
      <c r="S195" s="164"/>
      <c r="T195" s="162"/>
      <c r="U195" s="162"/>
      <c r="V195" s="164"/>
      <c r="W195" s="162"/>
      <c r="X195" s="162"/>
      <c r="Y195" s="164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</row>
    <row r="196" spans="1:43" ht="14.25">
      <c r="A196" s="31"/>
      <c r="B196" s="73"/>
      <c r="C196" s="73"/>
      <c r="D196" s="73"/>
      <c r="E196" s="73"/>
      <c r="F196" s="73"/>
      <c r="G196" s="31"/>
      <c r="H196" s="31"/>
      <c r="I196" s="149"/>
      <c r="J196" s="175"/>
      <c r="K196" s="31"/>
      <c r="L196" s="176"/>
      <c r="M196" s="31"/>
      <c r="N196" s="162"/>
      <c r="O196" s="162"/>
      <c r="P196" s="162"/>
      <c r="Q196" s="162"/>
      <c r="R196" s="162"/>
      <c r="S196" s="164"/>
      <c r="T196" s="162"/>
      <c r="U196" s="162"/>
      <c r="V196" s="164"/>
      <c r="W196" s="162"/>
      <c r="X196" s="162"/>
      <c r="Y196" s="164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</row>
    <row r="197" spans="1:43" ht="14.25">
      <c r="A197" s="31"/>
      <c r="B197" s="73"/>
      <c r="C197" s="73"/>
      <c r="D197" s="73"/>
      <c r="E197" s="73"/>
      <c r="F197" s="73"/>
      <c r="G197" s="31"/>
      <c r="H197" s="31"/>
      <c r="I197" s="149"/>
      <c r="J197" s="175"/>
      <c r="K197" s="31"/>
      <c r="L197" s="176"/>
      <c r="M197" s="31"/>
      <c r="N197" s="162"/>
      <c r="O197" s="162"/>
      <c r="P197" s="162"/>
      <c r="Q197" s="162"/>
      <c r="R197" s="162"/>
      <c r="S197" s="164"/>
      <c r="T197" s="162"/>
      <c r="U197" s="162"/>
      <c r="V197" s="164"/>
      <c r="W197" s="162"/>
      <c r="X197" s="162"/>
      <c r="Y197" s="164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</row>
    <row r="198" spans="1:43" ht="14.25">
      <c r="A198" s="31"/>
      <c r="B198" s="73"/>
      <c r="C198" s="73"/>
      <c r="D198" s="73"/>
      <c r="E198" s="73"/>
      <c r="F198" s="73"/>
      <c r="G198" s="31"/>
      <c r="H198" s="31"/>
      <c r="I198" s="149"/>
      <c r="J198" s="175"/>
      <c r="K198" s="31"/>
      <c r="L198" s="176"/>
      <c r="M198" s="31"/>
      <c r="N198" s="162"/>
      <c r="O198" s="162"/>
      <c r="P198" s="162"/>
      <c r="Q198" s="162"/>
      <c r="R198" s="162"/>
      <c r="S198" s="164"/>
      <c r="T198" s="162"/>
      <c r="U198" s="162"/>
      <c r="V198" s="164"/>
      <c r="W198" s="162"/>
      <c r="X198" s="162"/>
      <c r="Y198" s="164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</row>
    <row r="199" spans="1:43" ht="14.25">
      <c r="A199" s="31"/>
      <c r="B199" s="73"/>
      <c r="C199" s="73"/>
      <c r="D199" s="73"/>
      <c r="E199" s="73"/>
      <c r="F199" s="73"/>
      <c r="G199" s="31"/>
      <c r="H199" s="31"/>
      <c r="I199" s="149"/>
      <c r="J199" s="175"/>
      <c r="K199" s="31"/>
      <c r="L199" s="176"/>
      <c r="M199" s="31"/>
      <c r="N199" s="162"/>
      <c r="O199" s="162"/>
      <c r="P199" s="162"/>
      <c r="Q199" s="162"/>
      <c r="R199" s="162"/>
      <c r="S199" s="164"/>
      <c r="T199" s="162"/>
      <c r="U199" s="162"/>
      <c r="V199" s="164"/>
      <c r="W199" s="162"/>
      <c r="X199" s="162"/>
      <c r="Y199" s="164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</row>
    <row r="200" spans="1:43" ht="14.25">
      <c r="A200" s="31"/>
      <c r="B200" s="73"/>
      <c r="C200" s="73"/>
      <c r="D200" s="73"/>
      <c r="E200" s="73"/>
      <c r="F200" s="73"/>
      <c r="G200" s="31"/>
      <c r="H200" s="31"/>
      <c r="I200" s="149"/>
      <c r="J200" s="175"/>
      <c r="K200" s="31"/>
      <c r="L200" s="176"/>
      <c r="M200" s="31"/>
      <c r="N200" s="162"/>
      <c r="O200" s="162"/>
      <c r="P200" s="162"/>
      <c r="Q200" s="162"/>
      <c r="R200" s="162"/>
      <c r="S200" s="164"/>
      <c r="T200" s="162"/>
      <c r="U200" s="162"/>
      <c r="V200" s="164"/>
      <c r="W200" s="162"/>
      <c r="X200" s="162"/>
      <c r="Y200" s="164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</row>
    <row r="201" spans="1:43" ht="14.25">
      <c r="A201" s="31"/>
      <c r="B201" s="73"/>
      <c r="C201" s="73"/>
      <c r="D201" s="73"/>
      <c r="E201" s="73"/>
      <c r="F201" s="73"/>
      <c r="G201" s="31"/>
      <c r="H201" s="31"/>
      <c r="I201" s="149"/>
      <c r="J201" s="175"/>
      <c r="K201" s="31"/>
      <c r="L201" s="176"/>
      <c r="M201" s="31"/>
      <c r="N201" s="162"/>
      <c r="O201" s="162"/>
      <c r="P201" s="162"/>
      <c r="Q201" s="162"/>
      <c r="R201" s="162"/>
      <c r="S201" s="164"/>
      <c r="T201" s="162"/>
      <c r="U201" s="162"/>
      <c r="V201" s="164"/>
      <c r="W201" s="162"/>
      <c r="X201" s="162"/>
      <c r="Y201" s="164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</row>
    <row r="202" spans="1:43" ht="14.25">
      <c r="A202" s="31"/>
      <c r="B202" s="73"/>
      <c r="C202" s="73"/>
      <c r="D202" s="73"/>
      <c r="E202" s="73"/>
      <c r="F202" s="73"/>
      <c r="G202" s="31"/>
      <c r="H202" s="31"/>
      <c r="I202" s="149"/>
      <c r="J202" s="175"/>
      <c r="K202" s="31"/>
      <c r="L202" s="176"/>
      <c r="M202" s="31"/>
      <c r="N202" s="162"/>
      <c r="O202" s="162"/>
      <c r="P202" s="162"/>
      <c r="Q202" s="162"/>
      <c r="R202" s="162"/>
      <c r="S202" s="164"/>
      <c r="T202" s="162"/>
      <c r="U202" s="162"/>
      <c r="V202" s="164"/>
      <c r="W202" s="162"/>
      <c r="X202" s="162"/>
      <c r="Y202" s="164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</row>
    <row r="203" spans="1:43" ht="14.25">
      <c r="A203" s="31"/>
      <c r="B203" s="73"/>
      <c r="C203" s="73"/>
      <c r="D203" s="73"/>
      <c r="E203" s="73"/>
      <c r="F203" s="73"/>
      <c r="G203" s="31"/>
      <c r="H203" s="31"/>
      <c r="I203" s="149"/>
      <c r="J203" s="175"/>
      <c r="K203" s="31"/>
      <c r="L203" s="176"/>
      <c r="M203" s="31"/>
      <c r="N203" s="162"/>
      <c r="O203" s="162"/>
      <c r="P203" s="162"/>
      <c r="Q203" s="162"/>
      <c r="R203" s="162"/>
      <c r="S203" s="164"/>
      <c r="T203" s="162"/>
      <c r="U203" s="162"/>
      <c r="V203" s="164"/>
      <c r="W203" s="162"/>
      <c r="X203" s="162"/>
      <c r="Y203" s="164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</row>
    <row r="204" spans="1:43" ht="14.25">
      <c r="A204" s="31"/>
      <c r="B204" s="73"/>
      <c r="C204" s="73"/>
      <c r="D204" s="73"/>
      <c r="E204" s="73"/>
      <c r="F204" s="73"/>
      <c r="G204" s="31"/>
      <c r="H204" s="31"/>
      <c r="I204" s="149"/>
      <c r="J204" s="175"/>
      <c r="K204" s="31"/>
      <c r="L204" s="176"/>
      <c r="M204" s="31"/>
      <c r="N204" s="162"/>
      <c r="O204" s="162"/>
      <c r="P204" s="162"/>
      <c r="Q204" s="162"/>
      <c r="R204" s="162"/>
      <c r="S204" s="164"/>
      <c r="T204" s="162"/>
      <c r="U204" s="162"/>
      <c r="V204" s="164"/>
      <c r="W204" s="162"/>
      <c r="X204" s="162"/>
      <c r="Y204" s="164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</row>
    <row r="205" spans="1:43" ht="14.25">
      <c r="A205" s="31"/>
      <c r="B205" s="73"/>
      <c r="C205" s="73"/>
      <c r="D205" s="73"/>
      <c r="E205" s="73"/>
      <c r="F205" s="73"/>
      <c r="G205" s="31"/>
      <c r="H205" s="31"/>
      <c r="I205" s="149"/>
      <c r="J205" s="175"/>
      <c r="K205" s="31"/>
      <c r="L205" s="176"/>
      <c r="M205" s="31"/>
      <c r="N205" s="162"/>
      <c r="O205" s="162"/>
      <c r="P205" s="162"/>
      <c r="Q205" s="162"/>
      <c r="R205" s="162"/>
      <c r="S205" s="164"/>
      <c r="T205" s="162"/>
      <c r="U205" s="162"/>
      <c r="V205" s="164"/>
      <c r="W205" s="162"/>
      <c r="X205" s="162"/>
      <c r="Y205" s="164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</row>
    <row r="206" spans="1:43" ht="14.25">
      <c r="A206" s="31"/>
      <c r="B206" s="73"/>
      <c r="C206" s="73"/>
      <c r="D206" s="73"/>
      <c r="E206" s="73"/>
      <c r="F206" s="73"/>
      <c r="G206" s="31"/>
      <c r="H206" s="31"/>
      <c r="I206" s="149"/>
      <c r="J206" s="175"/>
      <c r="K206" s="31"/>
      <c r="L206" s="176"/>
      <c r="M206" s="31"/>
      <c r="N206" s="162"/>
      <c r="O206" s="162"/>
      <c r="P206" s="162"/>
      <c r="Q206" s="162"/>
      <c r="R206" s="162"/>
      <c r="S206" s="164"/>
      <c r="T206" s="162"/>
      <c r="U206" s="162"/>
      <c r="V206" s="164"/>
      <c r="W206" s="162"/>
      <c r="X206" s="162"/>
      <c r="Y206" s="164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</row>
    <row r="207" spans="1:43" ht="14.25">
      <c r="A207" s="31"/>
      <c r="B207" s="73"/>
      <c r="C207" s="73"/>
      <c r="D207" s="73"/>
      <c r="E207" s="73"/>
      <c r="F207" s="73"/>
      <c r="G207" s="31"/>
      <c r="H207" s="31"/>
      <c r="I207" s="149"/>
      <c r="J207" s="175"/>
      <c r="K207" s="31"/>
      <c r="L207" s="176"/>
      <c r="M207" s="31"/>
      <c r="N207" s="162"/>
      <c r="O207" s="162"/>
      <c r="P207" s="162"/>
      <c r="Q207" s="162"/>
      <c r="R207" s="162"/>
      <c r="S207" s="164"/>
      <c r="T207" s="162"/>
      <c r="U207" s="162"/>
      <c r="V207" s="164"/>
      <c r="W207" s="162"/>
      <c r="X207" s="162"/>
      <c r="Y207" s="164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</row>
    <row r="208" spans="1:43" ht="14.25">
      <c r="A208" s="31"/>
      <c r="B208" s="73"/>
      <c r="C208" s="73"/>
      <c r="D208" s="73"/>
      <c r="E208" s="73"/>
      <c r="F208" s="73"/>
      <c r="G208" s="31"/>
      <c r="H208" s="31"/>
      <c r="I208" s="149"/>
      <c r="J208" s="175"/>
      <c r="K208" s="31"/>
      <c r="L208" s="176"/>
      <c r="M208" s="31"/>
      <c r="N208" s="162"/>
      <c r="O208" s="162"/>
      <c r="P208" s="162"/>
      <c r="Q208" s="162"/>
      <c r="R208" s="162"/>
      <c r="S208" s="164"/>
      <c r="T208" s="162"/>
      <c r="U208" s="162"/>
      <c r="V208" s="164"/>
      <c r="W208" s="162"/>
      <c r="X208" s="162"/>
      <c r="Y208" s="164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</row>
    <row r="209" spans="1:43" ht="14.25">
      <c r="A209" s="31"/>
      <c r="B209" s="73"/>
      <c r="C209" s="73"/>
      <c r="D209" s="73"/>
      <c r="E209" s="73"/>
      <c r="F209" s="73"/>
      <c r="G209" s="31"/>
      <c r="H209" s="31"/>
      <c r="I209" s="149"/>
      <c r="J209" s="175"/>
      <c r="K209" s="31"/>
      <c r="L209" s="176"/>
      <c r="M209" s="31"/>
      <c r="N209" s="162"/>
      <c r="O209" s="162"/>
      <c r="P209" s="162"/>
      <c r="Q209" s="162"/>
      <c r="R209" s="162"/>
      <c r="S209" s="164"/>
      <c r="T209" s="162"/>
      <c r="U209" s="162"/>
      <c r="V209" s="164"/>
      <c r="W209" s="162"/>
      <c r="X209" s="162"/>
      <c r="Y209" s="164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</row>
    <row r="210" spans="1:43" ht="14.25">
      <c r="A210" s="31"/>
      <c r="B210" s="73"/>
      <c r="C210" s="73"/>
      <c r="D210" s="73"/>
      <c r="E210" s="73"/>
      <c r="F210" s="73"/>
      <c r="G210" s="31"/>
      <c r="H210" s="31"/>
      <c r="I210" s="149"/>
      <c r="J210" s="175"/>
      <c r="K210" s="31"/>
      <c r="L210" s="176"/>
      <c r="M210" s="31"/>
      <c r="N210" s="162"/>
      <c r="O210" s="162"/>
      <c r="P210" s="162"/>
      <c r="Q210" s="162"/>
      <c r="R210" s="162"/>
      <c r="S210" s="164"/>
      <c r="T210" s="162"/>
      <c r="U210" s="162"/>
      <c r="V210" s="164"/>
      <c r="W210" s="162"/>
      <c r="X210" s="162"/>
      <c r="Y210" s="164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</row>
    <row r="211" spans="1:43" ht="14.25">
      <c r="A211" s="31"/>
      <c r="B211" s="73"/>
      <c r="C211" s="73"/>
      <c r="D211" s="73"/>
      <c r="E211" s="73"/>
      <c r="F211" s="73"/>
      <c r="G211" s="31"/>
      <c r="H211" s="31"/>
      <c r="I211" s="149"/>
      <c r="J211" s="175"/>
      <c r="K211" s="31"/>
      <c r="L211" s="176"/>
      <c r="M211" s="31"/>
      <c r="N211" s="162"/>
      <c r="O211" s="162"/>
      <c r="P211" s="162"/>
      <c r="Q211" s="162"/>
      <c r="R211" s="162"/>
      <c r="S211" s="164"/>
      <c r="T211" s="162"/>
      <c r="U211" s="162"/>
      <c r="V211" s="164"/>
      <c r="W211" s="162"/>
      <c r="X211" s="162"/>
      <c r="Y211" s="164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</row>
    <row r="212" spans="1:43" ht="14.25">
      <c r="A212" s="31"/>
      <c r="B212" s="73"/>
      <c r="C212" s="73"/>
      <c r="D212" s="73"/>
      <c r="E212" s="73"/>
      <c r="F212" s="73"/>
      <c r="G212" s="31"/>
      <c r="H212" s="31"/>
      <c r="I212" s="149"/>
      <c r="J212" s="175"/>
      <c r="K212" s="31"/>
      <c r="L212" s="176"/>
      <c r="M212" s="31"/>
      <c r="N212" s="162"/>
      <c r="O212" s="162"/>
      <c r="P212" s="162"/>
      <c r="Q212" s="162"/>
      <c r="R212" s="162"/>
      <c r="S212" s="164"/>
      <c r="T212" s="162"/>
      <c r="U212" s="162"/>
      <c r="V212" s="164"/>
      <c r="W212" s="162"/>
      <c r="X212" s="162"/>
      <c r="Y212" s="164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</row>
  </sheetData>
  <sheetProtection/>
  <mergeCells count="118">
    <mergeCell ref="N3:AG3"/>
    <mergeCell ref="N48:AJ48"/>
    <mergeCell ref="AI50:AI52"/>
    <mergeCell ref="AJ50:AJ52"/>
    <mergeCell ref="T52:U52"/>
    <mergeCell ref="V52:W52"/>
    <mergeCell ref="X52:Y52"/>
    <mergeCell ref="Z52:AA52"/>
    <mergeCell ref="T50:W51"/>
    <mergeCell ref="X50:AA51"/>
    <mergeCell ref="AB50:AE51"/>
    <mergeCell ref="AF50:AH51"/>
    <mergeCell ref="D69:F69"/>
    <mergeCell ref="D68:F68"/>
    <mergeCell ref="D67:F67"/>
    <mergeCell ref="D66:F66"/>
    <mergeCell ref="D51:F51"/>
    <mergeCell ref="D58:F58"/>
    <mergeCell ref="D50:F50"/>
    <mergeCell ref="D57:F57"/>
    <mergeCell ref="D59:F59"/>
    <mergeCell ref="D74:F74"/>
    <mergeCell ref="D60:F60"/>
    <mergeCell ref="D64:F64"/>
    <mergeCell ref="D65:F65"/>
    <mergeCell ref="D61:F61"/>
    <mergeCell ref="A56:A74"/>
    <mergeCell ref="B61:B65"/>
    <mergeCell ref="B42:B43"/>
    <mergeCell ref="B44:B45"/>
    <mergeCell ref="D63:F63"/>
    <mergeCell ref="B58:B60"/>
    <mergeCell ref="D73:F73"/>
    <mergeCell ref="D72:F72"/>
    <mergeCell ref="D71:F71"/>
    <mergeCell ref="D70:F70"/>
    <mergeCell ref="R50:R52"/>
    <mergeCell ref="S50:S52"/>
    <mergeCell ref="D39:F39"/>
    <mergeCell ref="D40:F40"/>
    <mergeCell ref="B37:B40"/>
    <mergeCell ref="D41:F41"/>
    <mergeCell ref="N54:P54"/>
    <mergeCell ref="N56:P56"/>
    <mergeCell ref="N57:P57"/>
    <mergeCell ref="N74:P74"/>
    <mergeCell ref="N50:P52"/>
    <mergeCell ref="Q50:Q52"/>
    <mergeCell ref="D18:F18"/>
    <mergeCell ref="AG5:AG11"/>
    <mergeCell ref="AF5:AF11"/>
    <mergeCell ref="AE5:AE11"/>
    <mergeCell ref="Q5:Q11"/>
    <mergeCell ref="AC5:AC11"/>
    <mergeCell ref="AB5:AB11"/>
    <mergeCell ref="AA5:AA11"/>
    <mergeCell ref="AD5:AD11"/>
    <mergeCell ref="R5:Z5"/>
    <mergeCell ref="D29:F29"/>
    <mergeCell ref="D21:F21"/>
    <mergeCell ref="L5:L6"/>
    <mergeCell ref="B7:F7"/>
    <mergeCell ref="G5:I5"/>
    <mergeCell ref="D10:F10"/>
    <mergeCell ref="D11:F11"/>
    <mergeCell ref="D13:F13"/>
    <mergeCell ref="D16:F16"/>
    <mergeCell ref="D17:F17"/>
    <mergeCell ref="D36:F36"/>
    <mergeCell ref="N5:P11"/>
    <mergeCell ref="D20:F20"/>
    <mergeCell ref="B19:B20"/>
    <mergeCell ref="N13:P13"/>
    <mergeCell ref="D33:F33"/>
    <mergeCell ref="D34:F34"/>
    <mergeCell ref="D27:F27"/>
    <mergeCell ref="B26:B27"/>
    <mergeCell ref="D28:F28"/>
    <mergeCell ref="K5:K6"/>
    <mergeCell ref="B35:B36"/>
    <mergeCell ref="D22:F22"/>
    <mergeCell ref="D23:F23"/>
    <mergeCell ref="D24:F24"/>
    <mergeCell ref="B8:F8"/>
    <mergeCell ref="B9:F9"/>
    <mergeCell ref="D25:F25"/>
    <mergeCell ref="D35:F35"/>
    <mergeCell ref="D26:F26"/>
    <mergeCell ref="D32:F32"/>
    <mergeCell ref="A3:L3"/>
    <mergeCell ref="A5:F6"/>
    <mergeCell ref="A7:A55"/>
    <mergeCell ref="B16:B17"/>
    <mergeCell ref="D19:F19"/>
    <mergeCell ref="D12:F12"/>
    <mergeCell ref="D14:F14"/>
    <mergeCell ref="D15:F15"/>
    <mergeCell ref="B12:B15"/>
    <mergeCell ref="D49:F49"/>
    <mergeCell ref="B28:B29"/>
    <mergeCell ref="D37:F37"/>
    <mergeCell ref="D38:F38"/>
    <mergeCell ref="D45:F45"/>
    <mergeCell ref="D42:F42"/>
    <mergeCell ref="D43:F43"/>
    <mergeCell ref="D44:F44"/>
    <mergeCell ref="D30:F30"/>
    <mergeCell ref="D31:F31"/>
    <mergeCell ref="D62:F62"/>
    <mergeCell ref="D47:F47"/>
    <mergeCell ref="D53:F53"/>
    <mergeCell ref="D46:F46"/>
    <mergeCell ref="B48:B52"/>
    <mergeCell ref="D48:F48"/>
    <mergeCell ref="B56:F56"/>
    <mergeCell ref="D54:F54"/>
    <mergeCell ref="D55:F55"/>
    <mergeCell ref="D52:F5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2014-05-01T07:07:00Z</cp:lastPrinted>
  <dcterms:created xsi:type="dcterms:W3CDTF">1998-03-26T00:53:14Z</dcterms:created>
  <dcterms:modified xsi:type="dcterms:W3CDTF">2014-05-02T00:16:51Z</dcterms:modified>
  <cp:category/>
  <cp:version/>
  <cp:contentType/>
  <cp:contentStatus/>
</cp:coreProperties>
</file>