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805" activeTab="0"/>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'034'!$A$1:$R$58</definedName>
    <definedName name="_xlnm.Print_Area" localSheetId="1">'036'!$A$1:$U$62</definedName>
    <definedName name="_xlnm.Print_Area" localSheetId="2">'038'!$A$1:$AB$58</definedName>
    <definedName name="_xlnm.Print_Area" localSheetId="3">'040'!$A$1:$AB$56</definedName>
    <definedName name="_xlnm.Print_Area" localSheetId="4">'042'!$A$1:$AB$53</definedName>
    <definedName name="_xlnm.Print_Area" localSheetId="5">'044'!$A$1:$AB$52</definedName>
    <definedName name="_xlnm.Print_Area" localSheetId="6">'046'!$A$1:$U$47</definedName>
    <definedName name="_xlnm.Print_Area" localSheetId="7">'048'!$A$1:$U$50</definedName>
    <definedName name="_xlnm.Print_Area" localSheetId="8">'050'!$A$1:$R$64</definedName>
    <definedName name="_xlnm.Print_Area" localSheetId="9">'052'!$A$1:$T$72</definedName>
  </definedNames>
  <calcPr fullCalcOnLoad="1"/>
</workbook>
</file>

<file path=xl/sharedStrings.xml><?xml version="1.0" encoding="utf-8"?>
<sst xmlns="http://schemas.openxmlformats.org/spreadsheetml/2006/main" count="2090" uniqueCount="388">
  <si>
    <t>総　数</t>
  </si>
  <si>
    <t>民　　　　　　　　　営</t>
  </si>
  <si>
    <t>個  人</t>
  </si>
  <si>
    <t>法  人</t>
  </si>
  <si>
    <t>うち会社</t>
  </si>
  <si>
    <t>総数</t>
  </si>
  <si>
    <t>鉱業</t>
  </si>
  <si>
    <t>建設業</t>
  </si>
  <si>
    <t>製造業</t>
  </si>
  <si>
    <t>電気・ガス・熱供給・水道業</t>
  </si>
  <si>
    <t>運輸・通信業</t>
  </si>
  <si>
    <t>金融・保険業</t>
  </si>
  <si>
    <t>不動産業</t>
  </si>
  <si>
    <t>サ－ビス業</t>
  </si>
  <si>
    <t>34　事業所</t>
  </si>
  <si>
    <t>産業大分類</t>
  </si>
  <si>
    <t>国・公共企業体</t>
  </si>
  <si>
    <t>法人でない団体</t>
  </si>
  <si>
    <t>増減</t>
  </si>
  <si>
    <t>構成比（％）</t>
  </si>
  <si>
    <t>前回対比（％）</t>
  </si>
  <si>
    <t>実　数</t>
  </si>
  <si>
    <t>事業所　35</t>
  </si>
  <si>
    <t>36　事業所</t>
  </si>
  <si>
    <t>地区（市都）別</t>
  </si>
  <si>
    <t>地方公共団体</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</si>
  <si>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</si>
  <si>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</si>
  <si>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</si>
  <si>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</si>
  <si>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</si>
  <si>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</si>
  <si>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</si>
  <si>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</si>
  <si>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</si>
  <si>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</si>
  <si>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</si>
  <si>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</si>
  <si>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</si>
  <si>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</si>
  <si>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</si>
  <si>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</si>
  <si>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</si>
  <si>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</si>
  <si>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</si>
  <si>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</si>
  <si>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1人～2</t>
  </si>
  <si>
    <t>300人　以上</t>
  </si>
  <si>
    <t>3～4</t>
  </si>
  <si>
    <t>規　模　別</t>
  </si>
  <si>
    <t>家族従業者</t>
  </si>
  <si>
    <t>有給役員</t>
  </si>
  <si>
    <t>臨時日雇</t>
  </si>
  <si>
    <t>総　数</t>
  </si>
  <si>
    <t>雇　用　者</t>
  </si>
  <si>
    <t>常　雇</t>
  </si>
  <si>
    <t>（単位　人）</t>
  </si>
  <si>
    <t>事業所　37</t>
  </si>
  <si>
    <t>市町村及び　民営・国営・公営・公共企業体別</t>
  </si>
  <si>
    <t>山中町</t>
  </si>
  <si>
    <t>根上町</t>
  </si>
  <si>
    <t>寺井町</t>
  </si>
  <si>
    <t>辰口町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</si>
  <si>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</si>
  <si>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</si>
  <si>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</si>
  <si>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</si>
  <si>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</si>
  <si>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</si>
  <si>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</si>
  <si>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</si>
  <si>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</si>
  <si>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</si>
  <si>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</si>
  <si>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</si>
  <si>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</si>
  <si>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</si>
  <si>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</si>
  <si>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</si>
  <si>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</si>
  <si>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</si>
  <si>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</si>
  <si>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</si>
  <si>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</si>
  <si>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</si>
  <si>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</si>
  <si>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</si>
  <si>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</si>
  <si>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</si>
  <si>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</si>
  <si>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</si>
  <si>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総　数</t>
  </si>
  <si>
    <t>事業所　41</t>
  </si>
  <si>
    <t>事業所　43</t>
  </si>
  <si>
    <t>鳥屋町</t>
  </si>
  <si>
    <t>事業所　45</t>
  </si>
  <si>
    <t>産　　業　　分　　類　　別　</t>
  </si>
  <si>
    <t>　総 　　　数　</t>
  </si>
  <si>
    <t>3～4</t>
  </si>
  <si>
    <t>10～29</t>
  </si>
  <si>
    <t>30～49</t>
  </si>
  <si>
    <t>50～99</t>
  </si>
  <si>
    <t>100～299</t>
  </si>
  <si>
    <t>事　業    所　数</t>
  </si>
  <si>
    <t>従　業　　者　数</t>
  </si>
  <si>
    <t>　　　</t>
  </si>
  <si>
    <t>農業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</si>
  <si>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</si>
  <si>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</si>
  <si>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</si>
  <si>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</si>
  <si>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</si>
  <si>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</si>
  <si>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</si>
  <si>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</si>
  <si>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</si>
  <si>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</si>
  <si>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</si>
  <si>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</si>
  <si>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</si>
  <si>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</si>
  <si>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</si>
  <si>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</si>
  <si>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</si>
  <si>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</si>
  <si>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</si>
  <si>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</si>
  <si>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1人～2人</t>
  </si>
  <si>
    <t>300人以上</t>
  </si>
  <si>
    <t>電気･ガス･熱供給･水道業</t>
  </si>
  <si>
    <t>運 　輸 ・ 通 　信　 業</t>
  </si>
  <si>
    <t>卸　　　売　　　業</t>
  </si>
  <si>
    <t>代理商・仲立業</t>
  </si>
  <si>
    <t>各  種  商  品  小  売  業</t>
  </si>
  <si>
    <t>織物･衣服･身の回り品小売業</t>
  </si>
  <si>
    <t>自 動 車・自 転 車 小 売 業</t>
  </si>
  <si>
    <t>そ　の　他　の　小　売　業</t>
  </si>
  <si>
    <t>飲　　　食　　　店</t>
  </si>
  <si>
    <t>金  融 ・ 保  険  業</t>
  </si>
  <si>
    <t>不  　動　  産　  業</t>
  </si>
  <si>
    <t>サ  ー　 ビ　 ス  業</t>
  </si>
  <si>
    <t>物　品　賃　貸　業</t>
  </si>
  <si>
    <t>旅館、その他の宿泊所</t>
  </si>
  <si>
    <t>洗濯・理容・浴場業</t>
  </si>
  <si>
    <t>放　　　送　　　業</t>
  </si>
  <si>
    <t>その他の修理業</t>
  </si>
  <si>
    <t>情報サービス･調査･広告業</t>
  </si>
  <si>
    <t>その他の事業サービス業</t>
  </si>
  <si>
    <t>宗　　　　　　　教</t>
  </si>
  <si>
    <t>教　　　　　　　育</t>
  </si>
  <si>
    <t>社会保険・社会福祉</t>
  </si>
  <si>
    <t>学 術 研 究 機 関</t>
  </si>
  <si>
    <t>政治・経済・文化団体</t>
  </si>
  <si>
    <t>その他のサービス業</t>
  </si>
  <si>
    <t>その他の個人サービス業</t>
  </si>
  <si>
    <t>娯楽業(映画業を除く)</t>
  </si>
  <si>
    <t>映画業</t>
  </si>
  <si>
    <t>産　　業　　別　　　　　　資本金階層別</t>
  </si>
  <si>
    <t>繰延勘定</t>
  </si>
  <si>
    <t>計</t>
  </si>
  <si>
    <t>現金・預金</t>
  </si>
  <si>
    <t>売掛金及び受取手形</t>
  </si>
  <si>
    <t>たな卸資産</t>
  </si>
  <si>
    <t>その他の流動資産</t>
  </si>
  <si>
    <t>有形固定資産</t>
  </si>
  <si>
    <t>建設仮勘定</t>
  </si>
  <si>
    <t>産業別</t>
  </si>
  <si>
    <t>総額</t>
  </si>
  <si>
    <t>農林水産業</t>
  </si>
  <si>
    <t>鉱業</t>
  </si>
  <si>
    <t>建設業</t>
  </si>
  <si>
    <t>製造業</t>
  </si>
  <si>
    <t>電気・ガス業</t>
  </si>
  <si>
    <t>運輸・通信業</t>
  </si>
  <si>
    <t>サービス業</t>
  </si>
  <si>
    <t>資本金階層別</t>
  </si>
  <si>
    <t>200万円以下</t>
  </si>
  <si>
    <t>200万円超500万円以下</t>
  </si>
  <si>
    <t>500万円超1,000万円以下</t>
  </si>
  <si>
    <t>1,000万円超2,000万円以下</t>
  </si>
  <si>
    <t>2,000万円超</t>
  </si>
  <si>
    <t>負債・資本</t>
  </si>
  <si>
    <t>買掛金及び支払手形</t>
  </si>
  <si>
    <t>短期借入金</t>
  </si>
  <si>
    <t>諸引当金</t>
  </si>
  <si>
    <t>その他の流動負債</t>
  </si>
  <si>
    <t>長期借入金</t>
  </si>
  <si>
    <t>その他の固定負債</t>
  </si>
  <si>
    <t>資本金</t>
  </si>
  <si>
    <t>法定準備金</t>
  </si>
  <si>
    <t>任意積立金</t>
  </si>
  <si>
    <t>資料　石川県統計情報課「石川県企業経済調査」による。</t>
  </si>
  <si>
    <t>営業損益</t>
  </si>
  <si>
    <t>営業外収益</t>
  </si>
  <si>
    <t>営業外費用</t>
  </si>
  <si>
    <t>特別利益</t>
  </si>
  <si>
    <t>特別損失</t>
  </si>
  <si>
    <t>法人税等引当後純損益</t>
  </si>
  <si>
    <t>売上原価</t>
  </si>
  <si>
    <t>当期仕入高</t>
  </si>
  <si>
    <t>支払利息割引料</t>
  </si>
  <si>
    <t>商品仕入高</t>
  </si>
  <si>
    <t>原材料費</t>
  </si>
  <si>
    <t>減価償却費</t>
  </si>
  <si>
    <t>租税公課</t>
  </si>
  <si>
    <t>その他の費用</t>
  </si>
  <si>
    <t>機械及び装置その他の有形固定資産</t>
  </si>
  <si>
    <t>うち県内本社法人</t>
  </si>
  <si>
    <t>小計</t>
  </si>
  <si>
    <t>注　本表において「全法人」とは、「県内本社法人」+「県外本社法人」の意である。</t>
  </si>
  <si>
    <t>事業所　51</t>
  </si>
  <si>
    <t>52　事業所</t>
  </si>
  <si>
    <t>事業所　53</t>
  </si>
  <si>
    <t>鉱　業</t>
  </si>
  <si>
    <t>建  設  業</t>
  </si>
  <si>
    <t>製  造  業</t>
  </si>
  <si>
    <t>金融・保険業</t>
  </si>
  <si>
    <t>不 動 産 業</t>
  </si>
  <si>
    <t>運輸・通信業</t>
  </si>
  <si>
    <t>電気･ガス･    熱供給･水道業</t>
  </si>
  <si>
    <t>サービス業</t>
  </si>
  <si>
    <t>公　務</t>
  </si>
  <si>
    <t>事業</t>
  </si>
  <si>
    <t>従業</t>
  </si>
  <si>
    <t>所数</t>
  </si>
  <si>
    <t>者数</t>
  </si>
  <si>
    <t>経常損益</t>
  </si>
  <si>
    <t>構築物</t>
  </si>
  <si>
    <t>事業所　39</t>
  </si>
  <si>
    <t>(単位　人）</t>
  </si>
  <si>
    <t>国営・公営・公共企業体</t>
  </si>
  <si>
    <t>家具･建具・じゅう器小売業</t>
  </si>
  <si>
    <t>地区（市郡）別</t>
  </si>
  <si>
    <t>個人業主</t>
  </si>
  <si>
    <t>医療業</t>
  </si>
  <si>
    <t>200万円超
500万円以下</t>
  </si>
  <si>
    <t>500万円超
1,000万円以下</t>
  </si>
  <si>
    <t>産　　　　業　　　　別
資　本　金　階　層　別</t>
  </si>
  <si>
    <t>販売費及び
一般管理費</t>
  </si>
  <si>
    <t>法人税等
引当金</t>
  </si>
  <si>
    <t>燃料・電力使用額</t>
  </si>
  <si>
    <t>産　　　　　業　　　　　　別　</t>
  </si>
  <si>
    <t>産　　　　　業　　　　　　別　　　　　</t>
  </si>
  <si>
    <t>車両及び運搬具
（船舶・航空機含む）</t>
  </si>
  <si>
    <t>電気･ガス･熱供給･水道業</t>
  </si>
  <si>
    <t>農林水産業</t>
  </si>
  <si>
    <t>卸売業、小売業</t>
  </si>
  <si>
    <t>農林水産業</t>
  </si>
  <si>
    <t>非農林水産業</t>
  </si>
  <si>
    <t>卸売業、小売業</t>
  </si>
  <si>
    <t>公務</t>
  </si>
  <si>
    <t>卸売業、小売業</t>
  </si>
  <si>
    <t>林業・狩猟業</t>
  </si>
  <si>
    <t>漁業・水産養殖業</t>
  </si>
  <si>
    <t>食料品・たばこ製造業</t>
  </si>
  <si>
    <t>飲食料品小売業</t>
  </si>
  <si>
    <t>自動車整備及び駐車場業</t>
  </si>
  <si>
    <t>協同組合（他に分類されないもの）</t>
  </si>
  <si>
    <t>専門サービス業（他に分類されないもの）</t>
  </si>
  <si>
    <t>保健及び廃棄物処理業</t>
  </si>
  <si>
    <t>卸売業、小売業</t>
  </si>
  <si>
    <t>卸売業・小売業</t>
  </si>
  <si>
    <t>電気・ガス・水道・熱供給業</t>
  </si>
  <si>
    <t>資料　総理府統計局「事業所統計調査報告」による。</t>
  </si>
  <si>
    <t>資料　総理府統計局｢事業所統計調査報告｣による。</t>
  </si>
  <si>
    <t>5～9</t>
  </si>
  <si>
    <t>農林漁業</t>
  </si>
  <si>
    <t>卸売業、小売業</t>
  </si>
  <si>
    <t>電気・ガス業</t>
  </si>
  <si>
    <t>卸売業、小売業</t>
  </si>
  <si>
    <t>市町村及び　民営・国営・公営・公共企業体</t>
  </si>
  <si>
    <t>国営・公営・公共企業体</t>
  </si>
  <si>
    <t>税引後当期純損益</t>
  </si>
  <si>
    <t>期末商品棚卸高</t>
  </si>
  <si>
    <t>当期製造原価</t>
  </si>
  <si>
    <t>（公務を除く）</t>
  </si>
  <si>
    <t>17　産業（大分類）経営組織別事業所数（昭和53.6.15現在）</t>
  </si>
  <si>
    <t>18　産業（大分類）経営組織別従業者数（昭和53.6.15現在）</t>
  </si>
  <si>
    <t>19　産業（大分類）別事業所数の比較（昭和50・53年）</t>
  </si>
  <si>
    <t>昭和50年</t>
  </si>
  <si>
    <t>53年</t>
  </si>
  <si>
    <t>21　地区（市郡）別事業所数の比較（昭和50・53年）</t>
  </si>
  <si>
    <t>23　従業者規模別事業所数の比較（民営）（昭和50・53年）</t>
  </si>
  <si>
    <t>24　事業所の従業者規模別従業者数の比較（民営）（昭和50・53年）</t>
  </si>
  <si>
    <t>22　地区（市郡）別従業者数の比較（昭和50・53年）</t>
  </si>
  <si>
    <t>25　産業（大分類）従業上の地位別従業者数（昭和53.6.15現在）</t>
  </si>
  <si>
    <t>非農林水産業　　（公務を除く）</t>
  </si>
  <si>
    <t>市町村 、民営・国営・公営・公共企業体、産業（大分類）別事業所数及び従業者数（昭和53.6.15現在）（つづき）</t>
  </si>
  <si>
    <t>※　昭和55年4月1日町制施行</t>
  </si>
  <si>
    <t>本調査は、県内で活動中の法人企業（金融、保険及び不動産業を除く。）のうちから抽出された法人について昭和55年度の確定決算の計数を調査し、その集計値に調査対象企業数の割合を乗じて拡大推計したものである。</t>
  </si>
  <si>
    <t>（単位　千円）</t>
  </si>
  <si>
    <t>20　産業（大分類）別従業者数の比較（昭和50・53年）</t>
  </si>
  <si>
    <t>-</t>
  </si>
  <si>
    <t>-</t>
  </si>
  <si>
    <t>-</t>
  </si>
  <si>
    <t>5～9</t>
  </si>
  <si>
    <t>10～29</t>
  </si>
  <si>
    <t>30～49</t>
  </si>
  <si>
    <t>50～99</t>
  </si>
  <si>
    <t>100～299</t>
  </si>
  <si>
    <t>資料　総理府統計局「事業所統計調査報告」による。</t>
  </si>
  <si>
    <t>3～4</t>
  </si>
  <si>
    <t>5～9</t>
  </si>
  <si>
    <t>10～29</t>
  </si>
  <si>
    <t>30～49</t>
  </si>
  <si>
    <t>50～99</t>
  </si>
  <si>
    <t>38　事業所</t>
  </si>
  <si>
    <t>国営・公営・公共企業体</t>
  </si>
  <si>
    <t>※川　　　 北　　　　町</t>
  </si>
  <si>
    <t>国営・公営・公共企業体</t>
  </si>
  <si>
    <t>40　事業所</t>
  </si>
  <si>
    <t>国営・公営・公共企業体</t>
  </si>
  <si>
    <t>.</t>
  </si>
  <si>
    <t>国営・公営・公共企業体</t>
  </si>
  <si>
    <t>（公務を除く）</t>
  </si>
  <si>
    <t>（衣服、その他の繊維製品を除く）</t>
  </si>
  <si>
    <t>　</t>
  </si>
  <si>
    <t>資料　総理府統計局「事業所統計調査報告」による。</t>
  </si>
  <si>
    <t>卸売業､小売業</t>
  </si>
  <si>
    <t>無形固定資産</t>
  </si>
  <si>
    <t>資本金階層別</t>
  </si>
  <si>
    <t>卸売業、小売業</t>
  </si>
  <si>
    <t>４　　事　　　業　　　所</t>
  </si>
  <si>
    <t>-</t>
  </si>
  <si>
    <t>-</t>
  </si>
  <si>
    <t>-</t>
  </si>
  <si>
    <t>26　市町村、民営・国営・公営・公共企業体、産業（大分類）別事業所及び従業者数（昭和53.6.15現在）</t>
  </si>
  <si>
    <t>-</t>
  </si>
  <si>
    <t>42　事業所</t>
  </si>
  <si>
    <t>市町村、民営・国営・公営・公共企業体、産業（大分類）別事業所数及び従業者数（昭和53.6.15現在）（つづき）</t>
  </si>
  <si>
    <t>44　事業所</t>
  </si>
  <si>
    <t>46　事業所</t>
  </si>
  <si>
    <t>事業所　47</t>
  </si>
  <si>
    <t>-</t>
  </si>
  <si>
    <t>-</t>
  </si>
  <si>
    <t>-</t>
  </si>
  <si>
    <t>-</t>
  </si>
  <si>
    <t>-</t>
  </si>
  <si>
    <t>-</t>
  </si>
  <si>
    <t>-</t>
  </si>
  <si>
    <t>27　産業（中分類）、従業者規模別事業所数及び従業者数（民営）（昭和53.6.15現在）</t>
  </si>
  <si>
    <t>48　事業所</t>
  </si>
  <si>
    <t>事業所　49</t>
  </si>
  <si>
    <t>産業（中分類）、従業者規模別事業所数及び従業者数（民営）（昭和53.6.15現在）（つづき）</t>
  </si>
  <si>
    <t>-</t>
  </si>
  <si>
    <t>-</t>
  </si>
  <si>
    <t>-</t>
  </si>
  <si>
    <t>-</t>
  </si>
  <si>
    <t>50　事業所</t>
  </si>
  <si>
    <t>28　　法　　　人　　　企　　　業　　　の　　　経　　　理　　　状　　　況</t>
  </si>
  <si>
    <t>（1）　資　産　、　負　債　及　び　資　本（県内本社法人）</t>
  </si>
  <si>
    <t>流　　　　　　　動　　　　　　　資　　　　　　　産</t>
  </si>
  <si>
    <t>投　　資</t>
  </si>
  <si>
    <t>固　　　　　　　　　　定　　　　　　　　　　資　　　　　　　　　　産</t>
  </si>
  <si>
    <t>資　産　合　計</t>
  </si>
  <si>
    <t>合　　　計</t>
  </si>
  <si>
    <t>流　　　　　　　動　　　　　　　負　　　　　　　債</t>
  </si>
  <si>
    <t>固　　　　定　　　　負　　　　債</t>
  </si>
  <si>
    <t>資　　　　　　　　　　　　　　　　　　本</t>
  </si>
  <si>
    <t>前期繰越　　　損益金</t>
  </si>
  <si>
    <t>産　　　業　　　別</t>
  </si>
  <si>
    <t>（２）　　損　　　　　　　益　　　　　　　計　　　　　　　算　（県内本社法人）</t>
  </si>
  <si>
    <t>産　　業　　別</t>
  </si>
  <si>
    <t>売　上　高</t>
  </si>
  <si>
    <t>（3）　　営　　　　　　　業　　　　　　　費　　　　　　　用　（県内本社法人）</t>
  </si>
  <si>
    <t>外　注　費</t>
  </si>
  <si>
    <t>修　繕　費</t>
  </si>
  <si>
    <t>福　利　費</t>
  </si>
  <si>
    <t>（4）　　設　　　備　　　投　　　資　（購入取得額）</t>
  </si>
  <si>
    <t>全　　法　　人</t>
  </si>
  <si>
    <t>総　　　額</t>
  </si>
  <si>
    <t>土　　　地</t>
  </si>
  <si>
    <t>建　　　物</t>
  </si>
  <si>
    <t>構　築　物</t>
  </si>
  <si>
    <t>総　　　　　　　　額</t>
  </si>
  <si>
    <t>（5）　　設　　　備　　　投　　　資　（減価償却額）</t>
  </si>
  <si>
    <t>総　　額</t>
  </si>
  <si>
    <t>建　　物</t>
  </si>
  <si>
    <t>純　損　益</t>
  </si>
  <si>
    <t>期首商品　　　　　棚　卸　高</t>
  </si>
  <si>
    <t>役員給料
手　　当</t>
  </si>
  <si>
    <t>従 業 員
給料手当</t>
  </si>
  <si>
    <t>動産･不動産
賃　借　料</t>
  </si>
  <si>
    <t>非農林水産業　 　  (公務を除く)</t>
  </si>
  <si>
    <t>地方公共団　　体</t>
  </si>
  <si>
    <t>国・公共企 業 体</t>
  </si>
  <si>
    <t>－</t>
  </si>
  <si>
    <t xml:space="preserv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</si>
</sst>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s>
  <fonts count="54">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name val="ＭＳ Ｐゴシック"/>
      <family val="3"/>
    </font>
    <font>
      <sz val="11"/>
      <name val="ＭＳ 明朝"/>
      <family val="1"/>
    </font>
    <font>
      <sz val="14"/>
      <name val="ＭＳ 明朝"/>
      <family val="1"/>
    </font>
    <font>
      <b/>
      <sz val="12"/>
      <name val="ＭＳ 明朝"/>
      <family val="1"/>
    </font>
    <font>
      <b/>
      <sz val="11"/>
      <name val="ＭＳ Ｐゴシック"/>
      <family val="3"/>
    </font>
    <font>
      <b/>
      <sz val="11"/>
      <name val="ＭＳ 明朝"/>
      <family val="1"/>
    </font>
    <font>
      <sz val="6"/>
      <name val="ＭＳ 明朝"/>
      <family val="1"/>
    </font>
    <font>
      <sz val="10"/>
      <name val="ＭＳ 明朝"/>
      <family val="1"/>
    </font>
    <font>
      <sz val="9"/>
      <name val="ＭＳ 明朝"/>
      <family val="1"/>
    </font>
    <font>
      <u val="single"/>
      <sz val="9.35"/>
      <color indexed="12"/>
      <name val="ＭＳ Ｐゴシック"/>
      <family val="3"/>
    </font>
    <font>
      <u val="single"/>
      <sz val="9.35"/>
      <color indexed="36"/>
      <name val="ＭＳ Ｐゴシック"/>
      <family val="3"/>
    </font>
    <font>
      <b/>
      <sz val="12"/>
      <color indexed="12"/>
      <name val="ＭＳ ゴシック"/>
      <family val="3"/>
    </font>
    <font>
      <b/>
      <sz val="16"/>
      <name val="ＭＳ ゴシック"/>
      <family val="3"/>
    </font>
    <font>
      <b/>
      <sz val="14"/>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left style="thin"/>
      <right>
        <color indexed="63"/>
      </right>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style="thin"/>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15" fillId="0" borderId="0" applyNumberFormat="0" applyFill="0" applyBorder="0" applyAlignment="0" applyProtection="0"/>
    <xf numFmtId="0" fontId="53" fillId="32" borderId="0" applyNumberFormat="0" applyBorder="0" applyAlignment="0" applyProtection="0"/>
  </cellStyleXfs>
  <cellXfs count="540">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shrinkToFit="1"/>
    </xf>
    <xf numFmtId="0" fontId="6" fillId="0" borderId="0" xfId="0" applyFont="1" applyAlignment="1">
      <alignment/>
    </xf>
    <xf numFmtId="0" fontId="3" fillId="0" borderId="12" xfId="0" applyFont="1" applyFill="1" applyBorder="1" applyAlignment="1">
      <alignment horizontal="center" vertical="center"/>
    </xf>
    <xf numFmtId="0" fontId="3" fillId="0" borderId="0" xfId="0" applyFont="1" applyAlignment="1">
      <alignment/>
    </xf>
    <xf numFmtId="0" fontId="6" fillId="0" borderId="0" xfId="0" applyFont="1" applyFill="1" applyBorder="1" applyAlignment="1">
      <alignment vertical="center"/>
    </xf>
    <xf numFmtId="0" fontId="3" fillId="0" borderId="13" xfId="0" applyFont="1" applyFill="1" applyBorder="1" applyAlignment="1" applyProtection="1">
      <alignment vertical="center"/>
      <protection/>
    </xf>
    <xf numFmtId="0" fontId="3" fillId="0" borderId="0" xfId="0" applyFont="1" applyFill="1" applyAlignment="1">
      <alignment horizontal="right" vertical="top"/>
    </xf>
    <xf numFmtId="0" fontId="3" fillId="0" borderId="12" xfId="0" applyFont="1" applyFill="1" applyBorder="1" applyAlignment="1" applyProtection="1">
      <alignment vertical="center"/>
      <protection/>
    </xf>
    <xf numFmtId="0" fontId="3" fillId="0" borderId="12" xfId="0" applyFont="1" applyFill="1" applyBorder="1" applyAlignment="1">
      <alignment vertical="center"/>
    </xf>
    <xf numFmtId="0" fontId="0" fillId="0" borderId="0" xfId="0" applyBorder="1" applyAlignment="1">
      <alignment/>
    </xf>
    <xf numFmtId="38" fontId="3" fillId="0" borderId="0" xfId="49" applyFont="1" applyFill="1" applyAlignment="1">
      <alignment vertical="top"/>
    </xf>
    <xf numFmtId="38" fontId="6" fillId="0" borderId="0" xfId="49" applyFont="1" applyFill="1" applyAlignment="1">
      <alignment horizontal="right" vertical="top"/>
    </xf>
    <xf numFmtId="38" fontId="3" fillId="0" borderId="0" xfId="49" applyFont="1" applyFill="1" applyAlignment="1">
      <alignment vertical="center"/>
    </xf>
    <xf numFmtId="38" fontId="3" fillId="0" borderId="13" xfId="49" applyFont="1" applyFill="1" applyBorder="1" applyAlignment="1">
      <alignment vertical="center"/>
    </xf>
    <xf numFmtId="38" fontId="3" fillId="0" borderId="13" xfId="49" applyFont="1" applyFill="1" applyBorder="1" applyAlignment="1" applyProtection="1">
      <alignment vertical="center"/>
      <protection/>
    </xf>
    <xf numFmtId="38" fontId="3" fillId="0" borderId="12"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4" xfId="49" applyFont="1" applyFill="1" applyBorder="1" applyAlignment="1">
      <alignment horizontal="distributed" vertical="center"/>
    </xf>
    <xf numFmtId="38" fontId="3" fillId="0" borderId="11" xfId="49" applyFont="1" applyFill="1" applyBorder="1" applyAlignment="1">
      <alignment horizontal="distributed" vertical="center"/>
    </xf>
    <xf numFmtId="38" fontId="6" fillId="0" borderId="11" xfId="49" applyFont="1" applyFill="1" applyBorder="1" applyAlignment="1">
      <alignment horizontal="distributed" vertical="center"/>
    </xf>
    <xf numFmtId="38" fontId="3" fillId="0" borderId="15" xfId="49" applyFont="1" applyFill="1" applyBorder="1" applyAlignment="1">
      <alignment horizontal="distributed" vertical="center"/>
    </xf>
    <xf numFmtId="38" fontId="6" fillId="0" borderId="0" xfId="49" applyFont="1" applyFill="1" applyAlignment="1">
      <alignment vertical="top"/>
    </xf>
    <xf numFmtId="38" fontId="3" fillId="0" borderId="0" xfId="49" applyFont="1" applyFill="1" applyBorder="1" applyAlignment="1" quotePrefix="1">
      <alignment horizontal="center" vertical="top"/>
    </xf>
    <xf numFmtId="38" fontId="3" fillId="0" borderId="11" xfId="49"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6" xfId="0" applyFont="1" applyFill="1" applyBorder="1" applyAlignment="1">
      <alignment horizontal="distributed" vertical="center"/>
    </xf>
    <xf numFmtId="38" fontId="6" fillId="0" borderId="0" xfId="49" applyFont="1" applyFill="1" applyAlignment="1">
      <alignment vertical="center"/>
    </xf>
    <xf numFmtId="38" fontId="6" fillId="0" borderId="0" xfId="49" applyFont="1" applyFill="1" applyAlignment="1">
      <alignment horizontal="right" vertical="center"/>
    </xf>
    <xf numFmtId="38" fontId="7" fillId="0" borderId="0" xfId="49" applyFont="1" applyFill="1" applyAlignment="1">
      <alignment horizontal="center" vertical="center"/>
    </xf>
    <xf numFmtId="38" fontId="12" fillId="0" borderId="0" xfId="49" applyFont="1" applyFill="1" applyAlignment="1">
      <alignment vertical="center"/>
    </xf>
    <xf numFmtId="38" fontId="6" fillId="0" borderId="12" xfId="49" applyFont="1" applyFill="1" applyBorder="1" applyAlignment="1">
      <alignment vertical="center"/>
    </xf>
    <xf numFmtId="38" fontId="6" fillId="0" borderId="12" xfId="49" applyFont="1" applyFill="1" applyBorder="1" applyAlignment="1">
      <alignment horizontal="right" vertical="center"/>
    </xf>
    <xf numFmtId="38" fontId="6" fillId="0" borderId="0" xfId="49" applyFont="1" applyFill="1" applyBorder="1" applyAlignment="1">
      <alignment vertical="center"/>
    </xf>
    <xf numFmtId="38" fontId="6" fillId="0" borderId="17" xfId="49" applyFont="1" applyFill="1" applyBorder="1" applyAlignment="1">
      <alignment vertical="center"/>
    </xf>
    <xf numFmtId="38" fontId="6" fillId="0" borderId="18" xfId="49" applyFont="1" applyFill="1" applyBorder="1" applyAlignment="1">
      <alignment vertical="center"/>
    </xf>
    <xf numFmtId="38" fontId="10" fillId="0" borderId="19" xfId="49" applyFont="1" applyFill="1" applyBorder="1" applyAlignment="1">
      <alignment horizontal="distributed" vertical="center"/>
    </xf>
    <xf numFmtId="38" fontId="10" fillId="0" borderId="0" xfId="49" applyFont="1" applyFill="1" applyAlignment="1">
      <alignment vertical="center"/>
    </xf>
    <xf numFmtId="38" fontId="6" fillId="0" borderId="16" xfId="49" applyFont="1" applyFill="1" applyBorder="1" applyAlignment="1">
      <alignment horizontal="distributed" vertical="center"/>
    </xf>
    <xf numFmtId="38" fontId="6" fillId="0" borderId="20" xfId="49" applyFont="1" applyFill="1" applyBorder="1" applyAlignment="1">
      <alignment vertical="center"/>
    </xf>
    <xf numFmtId="38" fontId="6" fillId="0" borderId="21" xfId="49" applyFont="1" applyFill="1" applyBorder="1" applyAlignment="1">
      <alignment vertical="center"/>
    </xf>
    <xf numFmtId="38" fontId="10" fillId="0" borderId="0" xfId="49" applyFont="1" applyFill="1" applyBorder="1" applyAlignment="1">
      <alignment vertical="center"/>
    </xf>
    <xf numFmtId="177" fontId="13" fillId="0" borderId="0" xfId="49" applyNumberFormat="1" applyFont="1" applyFill="1" applyAlignment="1">
      <alignment horizontal="right" vertical="center"/>
    </xf>
    <xf numFmtId="38" fontId="6" fillId="0" borderId="0" xfId="49" applyFont="1" applyFill="1" applyBorder="1" applyAlignment="1">
      <alignment horizontal="right" vertical="center"/>
    </xf>
    <xf numFmtId="177" fontId="13" fillId="0" borderId="0" xfId="49" applyNumberFormat="1" applyFont="1" applyFill="1" applyBorder="1" applyAlignment="1">
      <alignment horizontal="right" vertical="center"/>
    </xf>
    <xf numFmtId="177" fontId="12" fillId="0" borderId="0" xfId="49" applyNumberFormat="1" applyFont="1" applyFill="1" applyBorder="1" applyAlignment="1">
      <alignment horizontal="right" vertical="center"/>
    </xf>
    <xf numFmtId="38" fontId="6" fillId="0" borderId="21" xfId="49" applyFont="1" applyFill="1" applyBorder="1" applyAlignment="1">
      <alignment horizontal="right" vertical="center"/>
    </xf>
    <xf numFmtId="177" fontId="12" fillId="0" borderId="21" xfId="49" applyNumberFormat="1" applyFont="1" applyFill="1" applyBorder="1" applyAlignment="1">
      <alignment horizontal="right" vertical="center"/>
    </xf>
    <xf numFmtId="38" fontId="3" fillId="0" borderId="0" xfId="49" applyFont="1" applyFill="1" applyAlignment="1">
      <alignment horizontal="center" vertical="center"/>
    </xf>
    <xf numFmtId="0" fontId="6" fillId="0" borderId="0" xfId="61" applyFont="1" applyFill="1" applyAlignment="1">
      <alignment vertical="center"/>
      <protection/>
    </xf>
    <xf numFmtId="0" fontId="6" fillId="0" borderId="0" xfId="61" applyFont="1" applyFill="1" applyBorder="1" applyAlignment="1">
      <alignment vertical="center"/>
      <protection/>
    </xf>
    <xf numFmtId="0" fontId="6" fillId="0" borderId="12" xfId="61" applyFont="1" applyFill="1" applyBorder="1" applyAlignment="1">
      <alignment vertical="center"/>
      <protection/>
    </xf>
    <xf numFmtId="0" fontId="6" fillId="0" borderId="12" xfId="61" applyFont="1" applyFill="1" applyBorder="1" applyAlignment="1">
      <alignment horizontal="right" vertical="center"/>
      <protection/>
    </xf>
    <xf numFmtId="0" fontId="6" fillId="0" borderId="0" xfId="61" applyFont="1" applyFill="1" applyBorder="1" applyAlignment="1">
      <alignment horizontal="center" vertical="center" wrapText="1"/>
      <protection/>
    </xf>
    <xf numFmtId="38" fontId="10" fillId="0" borderId="11" xfId="49" applyFont="1" applyFill="1" applyBorder="1" applyAlignment="1">
      <alignment horizontal="distributed" vertical="center"/>
    </xf>
    <xf numFmtId="0" fontId="6" fillId="0" borderId="19" xfId="61" applyFont="1" applyFill="1" applyBorder="1" applyAlignment="1">
      <alignment horizontal="distributed" vertical="center"/>
      <protection/>
    </xf>
    <xf numFmtId="0" fontId="6" fillId="0" borderId="12" xfId="61" applyFont="1" applyFill="1" applyBorder="1" applyAlignment="1">
      <alignment horizontal="center" vertical="center" wrapText="1"/>
      <protection/>
    </xf>
    <xf numFmtId="0" fontId="10" fillId="0" borderId="11" xfId="61" applyFont="1" applyFill="1" applyBorder="1" applyAlignment="1">
      <alignment horizontal="distributed" vertical="center"/>
      <protection/>
    </xf>
    <xf numFmtId="0" fontId="6" fillId="0" borderId="11" xfId="61" applyFont="1" applyFill="1" applyBorder="1" applyAlignment="1">
      <alignment horizontal="distributed" vertical="center"/>
      <protection/>
    </xf>
    <xf numFmtId="38" fontId="6" fillId="0" borderId="19" xfId="49" applyFont="1" applyFill="1" applyBorder="1" applyAlignment="1">
      <alignment horizontal="distributed" vertical="center"/>
    </xf>
    <xf numFmtId="0" fontId="6" fillId="0" borderId="0" xfId="61" applyFont="1" applyFill="1" applyAlignment="1">
      <alignment horizontal="center" vertical="center"/>
      <protection/>
    </xf>
    <xf numFmtId="0" fontId="6" fillId="0" borderId="0" xfId="61" applyFont="1" applyFill="1" applyAlignment="1">
      <alignment horizontal="right" vertical="center"/>
      <protection/>
    </xf>
    <xf numFmtId="38" fontId="3" fillId="0" borderId="0" xfId="49" applyFont="1" applyFill="1" applyBorder="1" applyAlignment="1">
      <alignment horizontal="right" vertical="center"/>
    </xf>
    <xf numFmtId="38" fontId="3" fillId="0" borderId="21" xfId="49" applyFont="1" applyFill="1" applyBorder="1" applyAlignment="1">
      <alignment horizontal="right" vertical="center"/>
    </xf>
    <xf numFmtId="38" fontId="3" fillId="0" borderId="0" xfId="49" applyFont="1" applyFill="1" applyAlignment="1">
      <alignment horizontal="right" vertical="center"/>
    </xf>
    <xf numFmtId="38" fontId="3" fillId="0" borderId="20" xfId="49" applyFont="1" applyFill="1" applyBorder="1" applyAlignment="1">
      <alignment horizontal="right" vertical="center"/>
    </xf>
    <xf numFmtId="40" fontId="3" fillId="0" borderId="0" xfId="49" applyNumberFormat="1" applyFont="1" applyFill="1" applyAlignment="1">
      <alignment vertical="center"/>
    </xf>
    <xf numFmtId="38" fontId="6" fillId="0" borderId="0" xfId="49" applyFont="1" applyAlignment="1">
      <alignment/>
    </xf>
    <xf numFmtId="177" fontId="6" fillId="0" borderId="0" xfId="0" applyNumberFormat="1" applyFont="1" applyAlignment="1">
      <alignment/>
    </xf>
    <xf numFmtId="177" fontId="3" fillId="0" borderId="0" xfId="0" applyNumberFormat="1" applyFont="1" applyFill="1" applyAlignment="1">
      <alignment vertical="center"/>
    </xf>
    <xf numFmtId="177" fontId="3" fillId="0" borderId="0" xfId="0" applyNumberFormat="1" applyFont="1" applyFill="1" applyAlignment="1">
      <alignment horizontal="right" vertical="top"/>
    </xf>
    <xf numFmtId="177" fontId="3" fillId="0" borderId="12" xfId="0" applyNumberFormat="1" applyFont="1" applyFill="1" applyBorder="1" applyAlignment="1">
      <alignment vertical="center"/>
    </xf>
    <xf numFmtId="177" fontId="3" fillId="0" borderId="12" xfId="0" applyNumberFormat="1" applyFont="1" applyFill="1" applyBorder="1" applyAlignment="1" applyProtection="1">
      <alignment vertical="center"/>
      <protection/>
    </xf>
    <xf numFmtId="177" fontId="3" fillId="0" borderId="13"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22" xfId="0" applyFont="1" applyFill="1" applyBorder="1" applyAlignment="1" applyProtection="1">
      <alignment horizontal="distributed" vertical="center" wrapText="1"/>
      <protection/>
    </xf>
    <xf numFmtId="0" fontId="3" fillId="0" borderId="23" xfId="0" applyFont="1" applyFill="1" applyBorder="1" applyAlignment="1" applyProtection="1">
      <alignment horizontal="distributed" vertical="center" wrapText="1"/>
      <protection/>
    </xf>
    <xf numFmtId="0" fontId="3" fillId="0" borderId="24"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177" fontId="3" fillId="0" borderId="0" xfId="0" applyNumberFormat="1" applyFont="1" applyAlignment="1">
      <alignment/>
    </xf>
    <xf numFmtId="177" fontId="8" fillId="0" borderId="0" xfId="0" applyNumberFormat="1" applyFont="1" applyAlignment="1">
      <alignment/>
    </xf>
    <xf numFmtId="38" fontId="3" fillId="0" borderId="0" xfId="49" applyFont="1" applyFill="1" applyAlignment="1">
      <alignment horizontal="right" vertical="top"/>
    </xf>
    <xf numFmtId="38" fontId="3" fillId="0" borderId="12" xfId="49" applyFont="1" applyFill="1" applyBorder="1" applyAlignment="1" applyProtection="1">
      <alignment vertical="center"/>
      <protection/>
    </xf>
    <xf numFmtId="38" fontId="3" fillId="0" borderId="22" xfId="49" applyFont="1" applyFill="1" applyBorder="1" applyAlignment="1" applyProtection="1">
      <alignment horizontal="distributed" vertical="center" wrapText="1"/>
      <protection/>
    </xf>
    <xf numFmtId="38" fontId="3" fillId="0" borderId="23" xfId="49" applyFont="1" applyFill="1" applyBorder="1" applyAlignment="1" applyProtection="1">
      <alignment horizontal="distributed" vertical="center" wrapText="1"/>
      <protection/>
    </xf>
    <xf numFmtId="38" fontId="3" fillId="0" borderId="24" xfId="49" applyFont="1" applyFill="1" applyBorder="1" applyAlignment="1">
      <alignment horizontal="distributed" vertical="center" wrapText="1"/>
    </xf>
    <xf numFmtId="38" fontId="3" fillId="0" borderId="25" xfId="49" applyFont="1" applyFill="1" applyBorder="1" applyAlignment="1">
      <alignment horizontal="distributed" vertical="center" wrapText="1"/>
    </xf>
    <xf numFmtId="38" fontId="0" fillId="0" borderId="0" xfId="49" applyFont="1" applyAlignment="1">
      <alignment/>
    </xf>
    <xf numFmtId="38" fontId="3" fillId="0" borderId="0" xfId="49" applyFont="1" applyFill="1" applyBorder="1" applyAlignment="1" applyProtection="1">
      <alignment horizontal="distributed" vertical="center"/>
      <protection/>
    </xf>
    <xf numFmtId="38" fontId="8" fillId="0" borderId="0" xfId="49" applyFont="1" applyFill="1" applyBorder="1" applyAlignment="1" applyProtection="1">
      <alignment horizontal="left" vertical="center"/>
      <protection/>
    </xf>
    <xf numFmtId="38" fontId="3" fillId="0" borderId="0" xfId="49" applyFont="1" applyFill="1" applyBorder="1" applyAlignment="1" applyProtection="1">
      <alignment vertical="center"/>
      <protection/>
    </xf>
    <xf numFmtId="38" fontId="9" fillId="0" borderId="0" xfId="49" applyFont="1" applyAlignment="1">
      <alignment/>
    </xf>
    <xf numFmtId="38" fontId="3" fillId="0" borderId="0" xfId="49" applyFont="1" applyFill="1" applyBorder="1" applyAlignment="1" applyProtection="1">
      <alignment horizontal="left" vertical="center"/>
      <protection/>
    </xf>
    <xf numFmtId="38" fontId="4" fillId="0" borderId="0" xfId="49" applyFont="1" applyFill="1" applyBorder="1" applyAlignment="1" applyProtection="1">
      <alignment horizontal="distributed" vertical="center"/>
      <protection/>
    </xf>
    <xf numFmtId="38" fontId="4" fillId="0" borderId="0" xfId="49" applyFont="1" applyFill="1" applyBorder="1" applyAlignment="1">
      <alignment horizontal="distributed" vertical="center"/>
    </xf>
    <xf numFmtId="38" fontId="3" fillId="0" borderId="0" xfId="49" applyFont="1" applyFill="1" applyBorder="1" applyAlignment="1" applyProtection="1">
      <alignment horizontal="right" vertical="center"/>
      <protection/>
    </xf>
    <xf numFmtId="38" fontId="3" fillId="0" borderId="0" xfId="49" applyFont="1" applyFill="1" applyAlignment="1" applyProtection="1">
      <alignment horizontal="right" vertical="center"/>
      <protection/>
    </xf>
    <xf numFmtId="177" fontId="6" fillId="0" borderId="0" xfId="49" applyNumberFormat="1" applyFont="1" applyFill="1" applyAlignment="1">
      <alignment vertical="center"/>
    </xf>
    <xf numFmtId="177" fontId="6" fillId="0" borderId="21" xfId="49" applyNumberFormat="1" applyFont="1" applyFill="1" applyBorder="1" applyAlignment="1">
      <alignment vertical="center"/>
    </xf>
    <xf numFmtId="0" fontId="10" fillId="0" borderId="0" xfId="61" applyFont="1" applyFill="1" applyAlignment="1">
      <alignment vertical="center"/>
      <protection/>
    </xf>
    <xf numFmtId="0" fontId="10" fillId="0" borderId="0" xfId="61" applyFont="1" applyFill="1" applyBorder="1" applyAlignment="1">
      <alignment vertical="center"/>
      <protection/>
    </xf>
    <xf numFmtId="38" fontId="3" fillId="0" borderId="0" xfId="49" applyFont="1" applyFill="1" applyBorder="1" applyAlignment="1">
      <alignment horizontal="right"/>
    </xf>
    <xf numFmtId="38" fontId="3" fillId="0" borderId="0" xfId="49" applyFont="1" applyFill="1" applyAlignment="1">
      <alignment horizontal="right"/>
    </xf>
    <xf numFmtId="38" fontId="6" fillId="0" borderId="11" xfId="49" applyFont="1" applyFill="1" applyBorder="1" applyAlignment="1">
      <alignment horizontal="distributed" vertical="center" wrapText="1"/>
    </xf>
    <xf numFmtId="0" fontId="3" fillId="0" borderId="0" xfId="0" applyFont="1" applyFill="1" applyBorder="1" applyAlignment="1">
      <alignment horizontal="distributed" vertical="center" shrinkToFit="1"/>
    </xf>
    <xf numFmtId="0" fontId="3" fillId="0" borderId="16" xfId="0" applyFont="1" applyFill="1" applyBorder="1" applyAlignment="1">
      <alignment horizontal="distributed" vertical="center" shrinkToFit="1"/>
    </xf>
    <xf numFmtId="0" fontId="3" fillId="0" borderId="11" xfId="0" applyFont="1" applyFill="1" applyBorder="1" applyAlignment="1">
      <alignment horizontal="left" vertical="center" shrinkToFit="1"/>
    </xf>
    <xf numFmtId="0" fontId="6" fillId="0" borderId="11" xfId="0" applyFont="1" applyFill="1" applyBorder="1" applyAlignment="1">
      <alignment vertical="center"/>
    </xf>
    <xf numFmtId="38" fontId="6" fillId="0" borderId="11" xfId="49" applyFont="1" applyFill="1" applyBorder="1" applyAlignment="1">
      <alignment horizontal="centerContinuous" vertical="center" shrinkToFit="1"/>
    </xf>
    <xf numFmtId="38" fontId="6" fillId="0" borderId="26" xfId="49"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0" fontId="3" fillId="0" borderId="21" xfId="49" applyNumberFormat="1" applyFont="1" applyFill="1" applyBorder="1" applyAlignment="1">
      <alignment horizontal="right" vertical="center"/>
    </xf>
    <xf numFmtId="179" fontId="6" fillId="0" borderId="0" xfId="61" applyNumberFormat="1" applyFont="1" applyFill="1" applyAlignment="1">
      <alignment vertical="center"/>
      <protection/>
    </xf>
    <xf numFmtId="0" fontId="3" fillId="0" borderId="0" xfId="0" applyFont="1" applyFill="1" applyAlignment="1">
      <alignment/>
    </xf>
    <xf numFmtId="38" fontId="3" fillId="0" borderId="21" xfId="49" applyFont="1" applyFill="1" applyBorder="1" applyAlignment="1">
      <alignment/>
    </xf>
    <xf numFmtId="38" fontId="3" fillId="0" borderId="20" xfId="49" applyFont="1" applyFill="1" applyBorder="1" applyAlignment="1">
      <alignment/>
    </xf>
    <xf numFmtId="0" fontId="3" fillId="0" borderId="21" xfId="0" applyFont="1" applyFill="1" applyBorder="1" applyAlignment="1">
      <alignment/>
    </xf>
    <xf numFmtId="38" fontId="3" fillId="0" borderId="21" xfId="49" applyFont="1" applyFill="1" applyBorder="1" applyAlignment="1">
      <alignment horizontal="right"/>
    </xf>
    <xf numFmtId="38" fontId="3" fillId="0" borderId="0" xfId="49" applyFont="1" applyFill="1" applyBorder="1" applyAlignment="1">
      <alignment/>
    </xf>
    <xf numFmtId="38" fontId="3" fillId="0" borderId="0" xfId="49" applyFont="1" applyFill="1" applyAlignment="1">
      <alignment/>
    </xf>
    <xf numFmtId="0" fontId="3" fillId="0" borderId="0" xfId="0" applyFont="1" applyFill="1" applyAlignment="1">
      <alignment horizontal="distributed"/>
    </xf>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6" fillId="0" borderId="0" xfId="0" applyFont="1" applyFill="1" applyAlignment="1">
      <alignment horizontal="right" vertical="top"/>
    </xf>
    <xf numFmtId="0" fontId="6" fillId="0" borderId="0" xfId="0" applyFont="1" applyFill="1" applyAlignment="1">
      <alignment/>
    </xf>
    <xf numFmtId="0" fontId="6" fillId="0" borderId="0" xfId="0" applyFont="1" applyFill="1" applyAlignment="1">
      <alignment horizontal="left" vertical="top"/>
    </xf>
    <xf numFmtId="38" fontId="4" fillId="0" borderId="0" xfId="49" applyFont="1" applyFill="1" applyBorder="1" applyAlignment="1">
      <alignment horizontal="right" vertical="center"/>
    </xf>
    <xf numFmtId="38" fontId="3" fillId="0" borderId="29" xfId="49" applyFont="1" applyFill="1" applyBorder="1" applyAlignment="1">
      <alignment horizontal="right" vertical="center"/>
    </xf>
    <xf numFmtId="38" fontId="4" fillId="0" borderId="0" xfId="49" applyFont="1" applyFill="1" applyAlignment="1">
      <alignment vertical="center"/>
    </xf>
    <xf numFmtId="38" fontId="3" fillId="0" borderId="12" xfId="49" applyFont="1" applyFill="1" applyBorder="1" applyAlignment="1">
      <alignment horizontal="right" vertical="center"/>
    </xf>
    <xf numFmtId="38" fontId="4" fillId="0" borderId="0" xfId="49" applyFont="1" applyFill="1" applyAlignment="1">
      <alignment horizontal="right"/>
    </xf>
    <xf numFmtId="0" fontId="3" fillId="0" borderId="0" xfId="0" applyFont="1" applyFill="1" applyAlignment="1">
      <alignment/>
    </xf>
    <xf numFmtId="38" fontId="3" fillId="0" borderId="21" xfId="49" applyFont="1" applyFill="1" applyBorder="1" applyAlignment="1">
      <alignment/>
    </xf>
    <xf numFmtId="0" fontId="3" fillId="0" borderId="21" xfId="0" applyFont="1" applyFill="1" applyBorder="1" applyAlignment="1">
      <alignment horizontal="distributed" vertical="center"/>
    </xf>
    <xf numFmtId="38" fontId="3" fillId="0" borderId="0" xfId="49" applyFont="1" applyFill="1" applyAlignment="1">
      <alignment/>
    </xf>
    <xf numFmtId="180" fontId="3" fillId="0" borderId="0" xfId="0" applyNumberFormat="1" applyFont="1" applyFill="1" applyAlignment="1">
      <alignment/>
    </xf>
    <xf numFmtId="177" fontId="3" fillId="0" borderId="0" xfId="49" applyNumberFormat="1" applyFont="1" applyFill="1" applyAlignment="1">
      <alignment/>
    </xf>
    <xf numFmtId="0" fontId="3" fillId="0" borderId="30" xfId="0" applyFont="1" applyFill="1" applyBorder="1" applyAlignment="1">
      <alignment horizontal="center" vertical="center"/>
    </xf>
    <xf numFmtId="0" fontId="6" fillId="0" borderId="12" xfId="0" applyFont="1" applyFill="1" applyBorder="1" applyAlignment="1">
      <alignment horizontal="right"/>
    </xf>
    <xf numFmtId="0" fontId="5" fillId="0" borderId="12"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xf>
    <xf numFmtId="0" fontId="6" fillId="0" borderId="31" xfId="0" applyFont="1" applyFill="1" applyBorder="1" applyAlignment="1">
      <alignment/>
    </xf>
    <xf numFmtId="0" fontId="6" fillId="0" borderId="0" xfId="0" applyFont="1" applyFill="1" applyBorder="1" applyAlignment="1">
      <alignment horizontal="right"/>
    </xf>
    <xf numFmtId="0" fontId="3" fillId="0" borderId="21" xfId="0" applyFont="1" applyFill="1" applyBorder="1" applyAlignment="1">
      <alignment horizontal="right"/>
    </xf>
    <xf numFmtId="0" fontId="3" fillId="0" borderId="12" xfId="0" applyFont="1" applyFill="1" applyBorder="1" applyAlignment="1">
      <alignment/>
    </xf>
    <xf numFmtId="179" fontId="3" fillId="0" borderId="0" xfId="49" applyNumberFormat="1" applyFont="1" applyFill="1" applyAlignment="1">
      <alignment/>
    </xf>
    <xf numFmtId="2" fontId="3" fillId="0" borderId="0" xfId="0" applyNumberFormat="1" applyFont="1" applyFill="1" applyAlignment="1">
      <alignment/>
    </xf>
    <xf numFmtId="0" fontId="3" fillId="0" borderId="30" xfId="0" applyFont="1" applyFill="1" applyBorder="1" applyAlignment="1">
      <alignment horizontal="center" vertical="center" shrinkToFit="1"/>
    </xf>
    <xf numFmtId="0" fontId="6" fillId="0" borderId="21" xfId="0" applyFont="1" applyFill="1" applyBorder="1" applyAlignment="1">
      <alignment/>
    </xf>
    <xf numFmtId="2" fontId="3" fillId="0" borderId="0" xfId="0" applyNumberFormat="1" applyFont="1" applyFill="1" applyAlignment="1">
      <alignment/>
    </xf>
    <xf numFmtId="38" fontId="3" fillId="0" borderId="20" xfId="49" applyFont="1" applyFill="1" applyBorder="1" applyAlignment="1">
      <alignment/>
    </xf>
    <xf numFmtId="2" fontId="3" fillId="0" borderId="0" xfId="0" applyNumberFormat="1" applyFont="1" applyFill="1" applyBorder="1" applyAlignment="1">
      <alignment/>
    </xf>
    <xf numFmtId="0" fontId="4" fillId="0" borderId="11" xfId="0" applyFont="1" applyFill="1" applyBorder="1" applyAlignment="1">
      <alignment horizontal="distributed" vertical="center"/>
    </xf>
    <xf numFmtId="177" fontId="6" fillId="0" borderId="0" xfId="0" applyNumberFormat="1" applyFont="1" applyFill="1" applyAlignment="1">
      <alignment horizontal="left" vertical="top"/>
    </xf>
    <xf numFmtId="177" fontId="3" fillId="0" borderId="0" xfId="0" applyNumberFormat="1" applyFont="1" applyFill="1" applyAlignment="1">
      <alignment/>
    </xf>
    <xf numFmtId="177" fontId="3" fillId="0" borderId="0" xfId="0" applyNumberFormat="1" applyFont="1" applyFill="1" applyBorder="1" applyAlignment="1">
      <alignment/>
    </xf>
    <xf numFmtId="177" fontId="3" fillId="0" borderId="21" xfId="0" applyNumberFormat="1" applyFont="1" applyFill="1" applyBorder="1" applyAlignment="1">
      <alignment horizontal="right"/>
    </xf>
    <xf numFmtId="177" fontId="3" fillId="0" borderId="16" xfId="0" applyNumberFormat="1" applyFont="1" applyFill="1" applyBorder="1" applyAlignment="1">
      <alignment shrinkToFit="1"/>
    </xf>
    <xf numFmtId="177" fontId="3" fillId="0" borderId="21" xfId="0" applyNumberFormat="1" applyFont="1" applyFill="1" applyBorder="1" applyAlignment="1">
      <alignment/>
    </xf>
    <xf numFmtId="177" fontId="3" fillId="0" borderId="0" xfId="0" applyNumberFormat="1" applyFont="1" applyFill="1" applyBorder="1" applyAlignment="1">
      <alignment horizontal="right"/>
    </xf>
    <xf numFmtId="177" fontId="3" fillId="0" borderId="11" xfId="0" applyNumberFormat="1" applyFont="1" applyFill="1" applyBorder="1" applyAlignment="1">
      <alignment horizontal="distributed"/>
    </xf>
    <xf numFmtId="177" fontId="3" fillId="0" borderId="11" xfId="0" applyNumberFormat="1" applyFont="1" applyFill="1" applyBorder="1" applyAlignment="1">
      <alignment/>
    </xf>
    <xf numFmtId="177" fontId="3" fillId="0" borderId="11" xfId="0" applyNumberFormat="1" applyFont="1" applyFill="1" applyBorder="1" applyAlignment="1">
      <alignment shrinkToFit="1"/>
    </xf>
    <xf numFmtId="177" fontId="3" fillId="0" borderId="0" xfId="0" applyNumberFormat="1" applyFont="1" applyFill="1" applyAlignment="1">
      <alignment horizontal="right"/>
    </xf>
    <xf numFmtId="177" fontId="3" fillId="0" borderId="19" xfId="0" applyNumberFormat="1" applyFont="1" applyFill="1" applyBorder="1" applyAlignment="1">
      <alignment/>
    </xf>
    <xf numFmtId="177" fontId="3" fillId="0" borderId="31" xfId="0" applyNumberFormat="1" applyFont="1" applyFill="1" applyBorder="1" applyAlignment="1">
      <alignment/>
    </xf>
    <xf numFmtId="177" fontId="6" fillId="0" borderId="0" xfId="0" applyNumberFormat="1" applyFont="1" applyFill="1" applyAlignment="1">
      <alignment horizontal="right" vertical="top"/>
    </xf>
    <xf numFmtId="177" fontId="6" fillId="0" borderId="0" xfId="0" applyNumberFormat="1" applyFont="1" applyFill="1" applyAlignment="1">
      <alignment/>
    </xf>
    <xf numFmtId="177" fontId="4" fillId="0" borderId="0" xfId="0" applyNumberFormat="1" applyFont="1" applyFill="1" applyBorder="1" applyAlignment="1">
      <alignment horizontal="right"/>
    </xf>
    <xf numFmtId="177" fontId="8" fillId="0" borderId="0" xfId="0" applyNumberFormat="1" applyFont="1" applyFill="1" applyAlignment="1">
      <alignment/>
    </xf>
    <xf numFmtId="38" fontId="6" fillId="0" borderId="0" xfId="49" applyFont="1" applyFill="1" applyAlignment="1">
      <alignment/>
    </xf>
    <xf numFmtId="38" fontId="0" fillId="0" borderId="31" xfId="49" applyFont="1" applyFill="1" applyBorder="1" applyAlignment="1">
      <alignment/>
    </xf>
    <xf numFmtId="38" fontId="0" fillId="0" borderId="19" xfId="49" applyFont="1" applyFill="1" applyBorder="1" applyAlignment="1">
      <alignment/>
    </xf>
    <xf numFmtId="38" fontId="0" fillId="0" borderId="0" xfId="49" applyFont="1" applyFill="1" applyAlignment="1">
      <alignment/>
    </xf>
    <xf numFmtId="38" fontId="6" fillId="0" borderId="0" xfId="49" applyFont="1" applyFill="1" applyBorder="1" applyAlignment="1">
      <alignment horizontal="distributed"/>
    </xf>
    <xf numFmtId="38" fontId="3" fillId="0" borderId="11" xfId="49" applyFont="1" applyFill="1" applyBorder="1" applyAlignment="1">
      <alignment horizontal="distributed"/>
    </xf>
    <xf numFmtId="38" fontId="3" fillId="0" borderId="11" xfId="49" applyFont="1" applyFill="1" applyBorder="1" applyAlignment="1">
      <alignment shrinkToFit="1"/>
    </xf>
    <xf numFmtId="38" fontId="6" fillId="0" borderId="11" xfId="49" applyFont="1" applyFill="1" applyBorder="1" applyAlignment="1">
      <alignment horizontal="distributed"/>
    </xf>
    <xf numFmtId="38" fontId="9" fillId="0" borderId="0" xfId="49" applyFont="1" applyFill="1" applyAlignment="1">
      <alignment/>
    </xf>
    <xf numFmtId="38" fontId="0" fillId="0" borderId="0" xfId="49" applyFont="1" applyFill="1" applyBorder="1" applyAlignment="1">
      <alignment/>
    </xf>
    <xf numFmtId="38" fontId="0" fillId="0" borderId="21" xfId="49" applyFont="1" applyFill="1" applyBorder="1" applyAlignment="1">
      <alignment/>
    </xf>
    <xf numFmtId="38" fontId="3" fillId="0" borderId="16" xfId="49" applyFont="1" applyFill="1" applyBorder="1" applyAlignment="1">
      <alignment shrinkToFit="1"/>
    </xf>
    <xf numFmtId="38" fontId="6" fillId="0" borderId="0" xfId="49" applyFont="1" applyFill="1" applyAlignment="1">
      <alignment horizontal="left" vertical="top"/>
    </xf>
    <xf numFmtId="38" fontId="4" fillId="0" borderId="0" xfId="49" applyFont="1" applyFill="1" applyBorder="1" applyAlignment="1" applyProtection="1">
      <alignment horizontal="left" vertical="center"/>
      <protection/>
    </xf>
    <xf numFmtId="38" fontId="4" fillId="0" borderId="0" xfId="49" applyFont="1" applyFill="1" applyBorder="1" applyAlignment="1">
      <alignment horizontal="right"/>
    </xf>
    <xf numFmtId="0" fontId="3" fillId="0" borderId="32" xfId="0" applyFont="1" applyFill="1" applyBorder="1" applyAlignment="1" applyProtection="1">
      <alignment horizontal="distributed" vertical="center" wrapText="1"/>
      <protection/>
    </xf>
    <xf numFmtId="0" fontId="3" fillId="0" borderId="33" xfId="0" applyFont="1" applyFill="1" applyBorder="1" applyAlignment="1">
      <alignment horizontal="distributed" vertical="center" wrapText="1"/>
    </xf>
    <xf numFmtId="0" fontId="3" fillId="0" borderId="16" xfId="0" applyFont="1" applyFill="1" applyBorder="1" applyAlignment="1">
      <alignment shrinkToFit="1"/>
    </xf>
    <xf numFmtId="0" fontId="0" fillId="0" borderId="21" xfId="0" applyFill="1" applyBorder="1" applyAlignment="1">
      <alignment/>
    </xf>
    <xf numFmtId="0" fontId="3" fillId="0" borderId="11" xfId="0" applyFont="1" applyFill="1" applyBorder="1" applyAlignment="1">
      <alignment horizontal="distributed"/>
    </xf>
    <xf numFmtId="0" fontId="3" fillId="0" borderId="11" xfId="0" applyFont="1" applyFill="1" applyBorder="1" applyAlignment="1">
      <alignment shrinkToFit="1"/>
    </xf>
    <xf numFmtId="38" fontId="4" fillId="0" borderId="0" xfId="49" applyFont="1" applyFill="1" applyBorder="1" applyAlignment="1" applyProtection="1">
      <alignment horizontal="right" vertical="center"/>
      <protection/>
    </xf>
    <xf numFmtId="38" fontId="16" fillId="0" borderId="0" xfId="49" applyFont="1" applyFill="1" applyAlignment="1">
      <alignment horizontal="right"/>
    </xf>
    <xf numFmtId="0" fontId="0" fillId="0" borderId="31"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distributed"/>
    </xf>
    <xf numFmtId="0" fontId="3" fillId="0" borderId="19" xfId="0" applyFont="1" applyFill="1" applyBorder="1" applyAlignment="1">
      <alignment/>
    </xf>
    <xf numFmtId="0" fontId="3" fillId="0" borderId="31" xfId="0" applyFont="1" applyFill="1" applyBorder="1" applyAlignment="1">
      <alignment/>
    </xf>
    <xf numFmtId="0" fontId="0" fillId="0" borderId="0" xfId="0" applyFill="1" applyAlignment="1">
      <alignment/>
    </xf>
    <xf numFmtId="38" fontId="4" fillId="0" borderId="11" xfId="49" applyFont="1" applyFill="1" applyBorder="1" applyAlignment="1">
      <alignment horizontal="distributed" vertical="center"/>
    </xf>
    <xf numFmtId="38" fontId="4" fillId="0" borderId="0" xfId="49" applyFont="1" applyFill="1" applyAlignment="1">
      <alignment horizontal="distributed" vertical="center"/>
    </xf>
    <xf numFmtId="0" fontId="0" fillId="0" borderId="0" xfId="0" applyFont="1" applyFill="1" applyAlignment="1">
      <alignment/>
    </xf>
    <xf numFmtId="0" fontId="0" fillId="0" borderId="0" xfId="0" applyFill="1" applyAlignment="1">
      <alignment horizontal="right"/>
    </xf>
    <xf numFmtId="0" fontId="0" fillId="0" borderId="34" xfId="0" applyFill="1" applyBorder="1" applyAlignment="1">
      <alignment/>
    </xf>
    <xf numFmtId="38" fontId="10" fillId="0" borderId="0" xfId="61" applyNumberFormat="1" applyFont="1" applyFill="1" applyAlignment="1">
      <alignment vertical="center"/>
      <protection/>
    </xf>
    <xf numFmtId="38" fontId="6" fillId="0" borderId="0" xfId="61" applyNumberFormat="1" applyFont="1" applyFill="1" applyAlignment="1">
      <alignment vertical="center"/>
      <protection/>
    </xf>
    <xf numFmtId="38" fontId="10" fillId="0" borderId="29" xfId="49" applyFont="1" applyFill="1" applyBorder="1" applyAlignment="1">
      <alignment horizontal="right" vertical="center"/>
    </xf>
    <xf numFmtId="38" fontId="10" fillId="0" borderId="0" xfId="49" applyFont="1" applyFill="1" applyBorder="1" applyAlignment="1">
      <alignment horizontal="right" vertical="center"/>
    </xf>
    <xf numFmtId="38" fontId="3" fillId="0" borderId="33" xfId="49" applyFont="1" applyFill="1" applyBorder="1" applyAlignment="1">
      <alignment horizontal="distributed" vertical="center" wrapText="1"/>
    </xf>
    <xf numFmtId="38" fontId="8" fillId="0" borderId="0" xfId="49" applyFont="1" applyFill="1" applyAlignment="1">
      <alignment/>
    </xf>
    <xf numFmtId="2" fontId="8" fillId="0" borderId="0" xfId="0" applyNumberFormat="1" applyFont="1" applyFill="1" applyAlignment="1">
      <alignment/>
    </xf>
    <xf numFmtId="180" fontId="8" fillId="0" borderId="0" xfId="0" applyNumberFormat="1" applyFont="1" applyFill="1" applyAlignment="1">
      <alignment/>
    </xf>
    <xf numFmtId="2" fontId="3" fillId="0" borderId="21" xfId="0" applyNumberFormat="1" applyFont="1" applyFill="1" applyBorder="1" applyAlignment="1">
      <alignment/>
    </xf>
    <xf numFmtId="177" fontId="3" fillId="0" borderId="21" xfId="49" applyNumberFormat="1" applyFont="1" applyFill="1" applyBorder="1" applyAlignment="1">
      <alignment/>
    </xf>
    <xf numFmtId="180" fontId="3" fillId="0" borderId="21" xfId="0" applyNumberFormat="1" applyFont="1" applyFill="1" applyBorder="1" applyAlignment="1">
      <alignment/>
    </xf>
    <xf numFmtId="177" fontId="8" fillId="0" borderId="0" xfId="49" applyNumberFormat="1" applyFont="1" applyFill="1" applyAlignment="1">
      <alignment/>
    </xf>
    <xf numFmtId="0" fontId="6" fillId="0" borderId="11" xfId="0" applyFont="1" applyFill="1" applyBorder="1" applyAlignment="1">
      <alignment/>
    </xf>
    <xf numFmtId="0" fontId="6" fillId="0" borderId="16" xfId="0" applyFont="1" applyFill="1" applyBorder="1" applyAlignment="1">
      <alignment/>
    </xf>
    <xf numFmtId="0" fontId="3" fillId="0" borderId="11" xfId="0" applyFont="1" applyFill="1" applyBorder="1" applyAlignment="1">
      <alignment/>
    </xf>
    <xf numFmtId="0" fontId="3" fillId="0" borderId="16" xfId="0" applyFont="1" applyFill="1" applyBorder="1" applyAlignment="1">
      <alignment/>
    </xf>
    <xf numFmtId="38" fontId="8" fillId="0" borderId="0" xfId="49" applyFont="1" applyFill="1" applyAlignment="1">
      <alignment/>
    </xf>
    <xf numFmtId="2" fontId="8" fillId="0" borderId="0" xfId="0" applyNumberFormat="1" applyFont="1" applyFill="1" applyAlignment="1">
      <alignment/>
    </xf>
    <xf numFmtId="176" fontId="8" fillId="0" borderId="0" xfId="0" applyNumberFormat="1" applyFont="1" applyFill="1" applyAlignment="1">
      <alignment/>
    </xf>
    <xf numFmtId="2" fontId="3" fillId="0" borderId="0" xfId="0" applyNumberFormat="1" applyFont="1" applyFill="1" applyBorder="1" applyAlignment="1">
      <alignment/>
    </xf>
    <xf numFmtId="180" fontId="3" fillId="0" borderId="0" xfId="0" applyNumberFormat="1" applyFont="1" applyFill="1" applyBorder="1" applyAlignment="1">
      <alignment/>
    </xf>
    <xf numFmtId="2" fontId="3" fillId="0" borderId="21" xfId="0" applyNumberFormat="1" applyFont="1" applyFill="1" applyBorder="1" applyAlignment="1">
      <alignment/>
    </xf>
    <xf numFmtId="38" fontId="8" fillId="0" borderId="0" xfId="49" applyFont="1" applyFill="1" applyAlignment="1">
      <alignment horizontal="right"/>
    </xf>
    <xf numFmtId="38" fontId="3" fillId="0" borderId="20" xfId="49" applyFont="1" applyFill="1" applyBorder="1" applyAlignment="1">
      <alignment horizontal="right"/>
    </xf>
    <xf numFmtId="177" fontId="8" fillId="0" borderId="0" xfId="0" applyNumberFormat="1" applyFont="1" applyFill="1" applyAlignment="1">
      <alignment horizontal="right"/>
    </xf>
    <xf numFmtId="177" fontId="8" fillId="0" borderId="0" xfId="0" applyNumberFormat="1" applyFont="1" applyFill="1" applyBorder="1" applyAlignment="1">
      <alignment horizontal="right"/>
    </xf>
    <xf numFmtId="177" fontId="3" fillId="0" borderId="20" xfId="0" applyNumberFormat="1" applyFont="1" applyFill="1" applyBorder="1" applyAlignment="1">
      <alignment horizontal="right"/>
    </xf>
    <xf numFmtId="38" fontId="8" fillId="0" borderId="0" xfId="49" applyFont="1" applyFill="1" applyBorder="1" applyAlignment="1">
      <alignment horizontal="right"/>
    </xf>
    <xf numFmtId="38" fontId="8" fillId="0" borderId="0" xfId="49" applyFont="1" applyFill="1" applyBorder="1" applyAlignment="1" applyProtection="1">
      <alignment horizontal="distributed" vertical="center"/>
      <protection/>
    </xf>
    <xf numFmtId="38" fontId="8" fillId="0" borderId="0" xfId="49" applyFont="1" applyFill="1" applyBorder="1" applyAlignment="1">
      <alignment horizontal="distributed" vertical="center"/>
    </xf>
    <xf numFmtId="38" fontId="3" fillId="0" borderId="32" xfId="49" applyFont="1" applyFill="1" applyBorder="1" applyAlignment="1" applyProtection="1">
      <alignment horizontal="distributed" vertical="center" wrapText="1"/>
      <protection/>
    </xf>
    <xf numFmtId="38" fontId="8" fillId="0" borderId="0" xfId="49" applyFont="1" applyFill="1" applyBorder="1" applyAlignment="1">
      <alignment horizontal="right" vertical="center"/>
    </xf>
    <xf numFmtId="38" fontId="8" fillId="0" borderId="0" xfId="49" applyFont="1" applyFill="1" applyBorder="1" applyAlignment="1" applyProtection="1">
      <alignment horizontal="right" vertical="center"/>
      <protection/>
    </xf>
    <xf numFmtId="0" fontId="6" fillId="0" borderId="0" xfId="0" applyFont="1" applyFill="1" applyAlignment="1">
      <alignment horizontal="right"/>
    </xf>
    <xf numFmtId="38" fontId="10" fillId="0" borderId="0" xfId="49" applyFont="1" applyFill="1" applyAlignment="1">
      <alignment horizontal="right" vertical="center"/>
    </xf>
    <xf numFmtId="38" fontId="6" fillId="0" borderId="20" xfId="49" applyFont="1" applyFill="1" applyBorder="1" applyAlignment="1">
      <alignment horizontal="right" vertical="center"/>
    </xf>
    <xf numFmtId="38" fontId="10" fillId="0" borderId="35" xfId="49" applyFont="1" applyFill="1" applyBorder="1" applyAlignment="1">
      <alignment horizontal="right" vertical="center"/>
    </xf>
    <xf numFmtId="177" fontId="19" fillId="0" borderId="31" xfId="49" applyNumberFormat="1" applyFont="1" applyFill="1" applyBorder="1" applyAlignment="1">
      <alignment horizontal="right" vertical="center"/>
    </xf>
    <xf numFmtId="177" fontId="19" fillId="0" borderId="0" xfId="49" applyNumberFormat="1" applyFont="1" applyFill="1" applyBorder="1" applyAlignment="1">
      <alignment horizontal="right" vertical="center"/>
    </xf>
    <xf numFmtId="38" fontId="6" fillId="0" borderId="29" xfId="49" applyFont="1" applyFill="1" applyBorder="1" applyAlignment="1">
      <alignment horizontal="right" vertical="center"/>
    </xf>
    <xf numFmtId="38" fontId="10" fillId="0" borderId="31" xfId="49" applyFont="1" applyFill="1" applyBorder="1" applyAlignment="1">
      <alignment vertical="center"/>
    </xf>
    <xf numFmtId="38" fontId="6" fillId="0" borderId="35" xfId="61" applyNumberFormat="1" applyFont="1" applyFill="1" applyBorder="1" applyAlignment="1">
      <alignment vertical="center"/>
      <protection/>
    </xf>
    <xf numFmtId="38" fontId="6" fillId="0" borderId="29" xfId="61" applyNumberFormat="1" applyFont="1" applyFill="1" applyBorder="1" applyAlignment="1">
      <alignment vertical="center"/>
      <protection/>
    </xf>
    <xf numFmtId="38" fontId="6" fillId="0" borderId="20" xfId="61" applyNumberFormat="1" applyFont="1" applyFill="1" applyBorder="1" applyAlignment="1">
      <alignment vertical="center"/>
      <protection/>
    </xf>
    <xf numFmtId="0" fontId="9" fillId="0" borderId="0" xfId="0" applyFont="1" applyFill="1" applyAlignment="1">
      <alignment vertical="center"/>
    </xf>
    <xf numFmtId="38" fontId="6" fillId="0" borderId="35" xfId="49" applyFont="1" applyFill="1" applyBorder="1" applyAlignment="1">
      <alignment horizontal="right" vertical="center"/>
    </xf>
    <xf numFmtId="38" fontId="3" fillId="0" borderId="0" xfId="49" applyFont="1" applyAlignment="1">
      <alignment horizontal="right" vertical="center"/>
    </xf>
    <xf numFmtId="38" fontId="3" fillId="0" borderId="0" xfId="49" applyFont="1" applyBorder="1" applyAlignment="1">
      <alignment horizontal="right" vertical="center"/>
    </xf>
    <xf numFmtId="38" fontId="3" fillId="0" borderId="21" xfId="49" applyFont="1" applyBorder="1" applyAlignment="1">
      <alignment horizontal="right" vertical="center"/>
    </xf>
    <xf numFmtId="0" fontId="3" fillId="0" borderId="27" xfId="0" applyFont="1" applyFill="1" applyBorder="1" applyAlignment="1">
      <alignment horizontal="center" vertical="center"/>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6"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3" xfId="0" applyFont="1" applyFill="1" applyBorder="1" applyAlignment="1">
      <alignment horizontal="distributed" vertical="center" wrapText="1"/>
    </xf>
    <xf numFmtId="0" fontId="3" fillId="0" borderId="38" xfId="0" applyFont="1" applyFill="1" applyBorder="1" applyAlignment="1">
      <alignment horizontal="distributed" vertical="center" wrapTex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18" fillId="0" borderId="0" xfId="0" applyFont="1" applyFill="1" applyAlignment="1">
      <alignment horizontal="center" vertical="center"/>
    </xf>
    <xf numFmtId="0" fontId="17"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1" xfId="0" applyFont="1" applyFill="1" applyBorder="1" applyAlignment="1">
      <alignment horizontal="center"/>
    </xf>
    <xf numFmtId="0" fontId="3" fillId="0" borderId="19" xfId="0" applyFont="1" applyFill="1" applyBorder="1" applyAlignment="1">
      <alignment horizontal="center"/>
    </xf>
    <xf numFmtId="0" fontId="3" fillId="0" borderId="45" xfId="0" applyFont="1" applyFill="1" applyBorder="1" applyAlignment="1">
      <alignment horizontal="distributed" vertical="center"/>
    </xf>
    <xf numFmtId="0" fontId="3" fillId="0" borderId="20" xfId="0" applyFont="1" applyFill="1" applyBorder="1" applyAlignment="1">
      <alignment horizontal="distributed" vertical="center"/>
    </xf>
    <xf numFmtId="0" fontId="4" fillId="0" borderId="0" xfId="0" applyFont="1" applyFill="1" applyBorder="1" applyAlignment="1">
      <alignment horizontal="distributed"/>
    </xf>
    <xf numFmtId="0" fontId="4" fillId="0" borderId="11" xfId="0" applyFont="1" applyFill="1" applyBorder="1" applyAlignment="1">
      <alignment horizontal="distributed"/>
    </xf>
    <xf numFmtId="0" fontId="3" fillId="0" borderId="31" xfId="0" applyFont="1" applyFill="1" applyBorder="1" applyAlignment="1">
      <alignment horizontal="center" shrinkToFit="1"/>
    </xf>
    <xf numFmtId="0" fontId="3" fillId="0" borderId="19" xfId="0" applyFont="1" applyFill="1" applyBorder="1" applyAlignment="1">
      <alignment horizontal="center" shrinkToFit="1"/>
    </xf>
    <xf numFmtId="0" fontId="3" fillId="0" borderId="0" xfId="0" applyFont="1" applyFill="1" applyBorder="1" applyAlignment="1">
      <alignment vertical="center" shrinkToFit="1"/>
    </xf>
    <xf numFmtId="0" fontId="3" fillId="0" borderId="11" xfId="0" applyFont="1" applyFill="1" applyBorder="1" applyAlignment="1">
      <alignment vertical="center" shrinkToFit="1"/>
    </xf>
    <xf numFmtId="0" fontId="3" fillId="0" borderId="21" xfId="0" applyFont="1" applyFill="1" applyBorder="1" applyAlignment="1">
      <alignment horizontal="distributed" vertical="center" shrinkToFit="1"/>
    </xf>
    <xf numFmtId="0" fontId="3" fillId="0" borderId="16" xfId="0" applyFont="1" applyFill="1" applyBorder="1" applyAlignment="1">
      <alignment horizontal="distributed" vertical="center" shrinkToFit="1"/>
    </xf>
    <xf numFmtId="0" fontId="3" fillId="0" borderId="0" xfId="0" applyFont="1" applyFill="1" applyBorder="1" applyAlignment="1">
      <alignment horizontal="center" shrinkToFit="1"/>
    </xf>
    <xf numFmtId="0" fontId="3" fillId="0" borderId="11" xfId="0" applyFont="1" applyFill="1" applyBorder="1" applyAlignment="1">
      <alignment horizontal="center" shrinkToFit="1"/>
    </xf>
    <xf numFmtId="0" fontId="6" fillId="0" borderId="31" xfId="0" applyFont="1" applyFill="1" applyBorder="1" applyAlignment="1">
      <alignment horizontal="center"/>
    </xf>
    <xf numFmtId="0" fontId="6" fillId="0" borderId="19" xfId="0" applyFont="1" applyFill="1" applyBorder="1" applyAlignment="1">
      <alignment horizontal="center"/>
    </xf>
    <xf numFmtId="0" fontId="3" fillId="0" borderId="48" xfId="0" applyFont="1" applyFill="1" applyBorder="1" applyAlignment="1">
      <alignment horizontal="distributed" vertical="center" wrapText="1"/>
    </xf>
    <xf numFmtId="0" fontId="3" fillId="0" borderId="49" xfId="0" applyFont="1" applyFill="1" applyBorder="1" applyAlignment="1">
      <alignment horizontal="distributed" vertical="center" wrapText="1"/>
    </xf>
    <xf numFmtId="177" fontId="3" fillId="0" borderId="0" xfId="0" applyNumberFormat="1" applyFont="1" applyFill="1" applyBorder="1" applyAlignment="1" applyProtection="1">
      <alignment horizontal="distributed" vertical="center"/>
      <protection/>
    </xf>
    <xf numFmtId="177" fontId="3" fillId="0" borderId="11" xfId="0" applyNumberFormat="1" applyFont="1" applyFill="1" applyBorder="1" applyAlignment="1" applyProtection="1">
      <alignment horizontal="distributed" vertical="center"/>
      <protection/>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177" fontId="3" fillId="0" borderId="42" xfId="0" applyNumberFormat="1" applyFont="1" applyFill="1" applyBorder="1" applyAlignment="1" applyProtection="1">
      <alignment horizontal="distributed" vertical="center" wrapText="1"/>
      <protection/>
    </xf>
    <xf numFmtId="177" fontId="3" fillId="0" borderId="50" xfId="0" applyNumberFormat="1" applyFont="1" applyFill="1" applyBorder="1" applyAlignment="1" applyProtection="1">
      <alignment horizontal="distributed" vertical="center" wrapText="1"/>
      <protection/>
    </xf>
    <xf numFmtId="177" fontId="3" fillId="0" borderId="33" xfId="0" applyNumberFormat="1" applyFont="1" applyFill="1" applyBorder="1" applyAlignment="1">
      <alignment horizontal="distributed" vertical="center" wrapText="1"/>
    </xf>
    <xf numFmtId="177" fontId="3" fillId="0" borderId="14" xfId="0" applyNumberFormat="1" applyFont="1" applyFill="1" applyBorder="1" applyAlignment="1">
      <alignment horizontal="distributed" vertical="center" wrapText="1"/>
    </xf>
    <xf numFmtId="177" fontId="3" fillId="0" borderId="42" xfId="0" applyNumberFormat="1" applyFont="1" applyFill="1" applyBorder="1" applyAlignment="1" applyProtection="1">
      <alignment horizontal="distributed" vertical="center"/>
      <protection/>
    </xf>
    <xf numFmtId="177" fontId="3" fillId="0" borderId="51" xfId="0" applyNumberFormat="1" applyFont="1" applyFill="1" applyBorder="1" applyAlignment="1" applyProtection="1">
      <alignment horizontal="distributed" vertical="center"/>
      <protection/>
    </xf>
    <xf numFmtId="177" fontId="3" fillId="0" borderId="33" xfId="0" applyNumberFormat="1" applyFont="1" applyFill="1" applyBorder="1" applyAlignment="1" applyProtection="1">
      <alignment horizontal="distributed" vertical="center"/>
      <protection/>
    </xf>
    <xf numFmtId="177" fontId="3" fillId="0" borderId="24" xfId="0" applyNumberFormat="1" applyFont="1" applyFill="1" applyBorder="1" applyAlignment="1" applyProtection="1">
      <alignment horizontal="distributed" vertical="center"/>
      <protection/>
    </xf>
    <xf numFmtId="177" fontId="3" fillId="0" borderId="33" xfId="0" applyNumberFormat="1" applyFont="1" applyFill="1" applyBorder="1" applyAlignment="1">
      <alignment horizontal="distributed" vertical="center"/>
    </xf>
    <xf numFmtId="177" fontId="3" fillId="0" borderId="24" xfId="0" applyNumberFormat="1" applyFont="1" applyFill="1" applyBorder="1" applyAlignment="1">
      <alignment horizontal="distributed" vertical="center"/>
    </xf>
    <xf numFmtId="177" fontId="3" fillId="0" borderId="50" xfId="0" applyNumberFormat="1" applyFont="1" applyFill="1" applyBorder="1" applyAlignment="1" applyProtection="1">
      <alignment horizontal="distributed" vertical="center"/>
      <protection/>
    </xf>
    <xf numFmtId="177" fontId="3" fillId="0" borderId="14" xfId="0" applyNumberFormat="1" applyFont="1" applyFill="1" applyBorder="1" applyAlignment="1">
      <alignment horizontal="distributed" vertical="center"/>
    </xf>
    <xf numFmtId="177" fontId="3" fillId="0" borderId="42" xfId="0" applyNumberFormat="1" applyFont="1" applyFill="1" applyBorder="1" applyAlignment="1" applyProtection="1">
      <alignment horizontal="distributed" vertical="center" wrapText="1" shrinkToFit="1"/>
      <protection/>
    </xf>
    <xf numFmtId="177" fontId="3" fillId="0" borderId="51" xfId="0" applyNumberFormat="1" applyFont="1" applyFill="1" applyBorder="1" applyAlignment="1" applyProtection="1">
      <alignment horizontal="distributed" vertical="center" wrapText="1" shrinkToFit="1"/>
      <protection/>
    </xf>
    <xf numFmtId="177" fontId="3" fillId="0" borderId="33" xfId="0" applyNumberFormat="1" applyFont="1" applyFill="1" applyBorder="1" applyAlignment="1">
      <alignment horizontal="distributed" vertical="center" wrapText="1" shrinkToFit="1"/>
    </xf>
    <xf numFmtId="177" fontId="3" fillId="0" borderId="24" xfId="0" applyNumberFormat="1" applyFont="1" applyFill="1" applyBorder="1" applyAlignment="1">
      <alignment horizontal="distributed" vertical="center" wrapText="1" shrinkToFit="1"/>
    </xf>
    <xf numFmtId="177" fontId="3" fillId="0" borderId="51" xfId="0" applyNumberFormat="1" applyFont="1" applyFill="1" applyBorder="1" applyAlignment="1" applyProtection="1">
      <alignment horizontal="distributed" vertical="center" wrapText="1"/>
      <protection/>
    </xf>
    <xf numFmtId="177" fontId="3" fillId="0" borderId="24" xfId="0" applyNumberFormat="1" applyFont="1" applyFill="1" applyBorder="1" applyAlignment="1">
      <alignment horizontal="distributed" vertical="center" wrapText="1"/>
    </xf>
    <xf numFmtId="177" fontId="18" fillId="0" borderId="0" xfId="0" applyNumberFormat="1" applyFont="1" applyFill="1" applyBorder="1" applyAlignment="1" applyProtection="1">
      <alignment horizontal="center" vertical="center"/>
      <protection/>
    </xf>
    <xf numFmtId="177" fontId="3" fillId="0" borderId="40" xfId="0" applyNumberFormat="1" applyFont="1" applyFill="1" applyBorder="1" applyAlignment="1" applyProtection="1">
      <alignment horizontal="center" vertical="center" wrapText="1"/>
      <protection/>
    </xf>
    <xf numFmtId="177" fontId="3" fillId="0" borderId="41" xfId="0" applyNumberFormat="1" applyFont="1" applyFill="1" applyBorder="1" applyAlignment="1" applyProtection="1">
      <alignment horizontal="center" vertical="center" wrapText="1"/>
      <protection/>
    </xf>
    <xf numFmtId="177" fontId="3" fillId="0" borderId="0"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horizontal="center" vertical="center" wrapText="1"/>
      <protection/>
    </xf>
    <xf numFmtId="177" fontId="3" fillId="0" borderId="21" xfId="0" applyNumberFormat="1" applyFont="1" applyFill="1" applyBorder="1" applyAlignment="1" applyProtection="1">
      <alignment horizontal="center" vertical="center" wrapText="1"/>
      <protection/>
    </xf>
    <xf numFmtId="177" fontId="3" fillId="0" borderId="16"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horizontal="distributed" vertical="center"/>
    </xf>
    <xf numFmtId="177" fontId="4" fillId="0" borderId="11" xfId="0" applyNumberFormat="1" applyFont="1" applyFill="1" applyBorder="1" applyAlignment="1">
      <alignment horizontal="distributed" vertical="center"/>
    </xf>
    <xf numFmtId="38" fontId="18" fillId="0" borderId="0" xfId="49" applyFont="1" applyFill="1" applyBorder="1" applyAlignment="1" applyProtection="1">
      <alignment horizontal="center" vertical="center"/>
      <protection/>
    </xf>
    <xf numFmtId="38" fontId="3" fillId="0" borderId="0" xfId="49" applyFont="1" applyFill="1" applyBorder="1" applyAlignment="1" applyProtection="1">
      <alignment horizontal="center" vertical="center"/>
      <protection/>
    </xf>
    <xf numFmtId="38" fontId="3" fillId="0" borderId="11" xfId="49" applyFont="1" applyFill="1" applyBorder="1" applyAlignment="1" applyProtection="1">
      <alignment horizontal="center" vertical="center"/>
      <protection/>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38" fontId="3" fillId="0" borderId="0" xfId="49" applyFont="1" applyFill="1" applyBorder="1" applyAlignment="1" applyProtection="1">
      <alignment horizontal="distributed" vertical="center"/>
      <protection/>
    </xf>
    <xf numFmtId="38" fontId="3" fillId="0" borderId="11" xfId="49" applyFont="1" applyFill="1" applyBorder="1" applyAlignment="1" applyProtection="1">
      <alignment horizontal="distributed" vertical="center"/>
      <protection/>
    </xf>
    <xf numFmtId="38" fontId="3" fillId="0" borderId="42" xfId="49" applyFont="1" applyFill="1" applyBorder="1" applyAlignment="1" applyProtection="1">
      <alignment horizontal="distributed" vertical="center"/>
      <protection/>
    </xf>
    <xf numFmtId="38" fontId="3" fillId="0" borderId="51" xfId="49" applyFont="1" applyFill="1" applyBorder="1" applyAlignment="1" applyProtection="1">
      <alignment horizontal="distributed" vertical="center"/>
      <protection/>
    </xf>
    <xf numFmtId="38" fontId="3" fillId="0" borderId="33" xfId="49" applyFont="1" applyFill="1" applyBorder="1" applyAlignment="1">
      <alignment horizontal="distributed" vertical="center"/>
    </xf>
    <xf numFmtId="38" fontId="3" fillId="0" borderId="24" xfId="49" applyFont="1" applyFill="1" applyBorder="1" applyAlignment="1">
      <alignment horizontal="distributed" vertical="center"/>
    </xf>
    <xf numFmtId="38" fontId="3" fillId="0" borderId="42" xfId="49" applyFont="1" applyFill="1" applyBorder="1" applyAlignment="1" applyProtection="1">
      <alignment horizontal="distributed" vertical="center" wrapText="1"/>
      <protection/>
    </xf>
    <xf numFmtId="38" fontId="3" fillId="0" borderId="50" xfId="49" applyFont="1" applyFill="1" applyBorder="1" applyAlignment="1" applyProtection="1">
      <alignment horizontal="distributed" vertical="center" wrapText="1"/>
      <protection/>
    </xf>
    <xf numFmtId="38" fontId="3" fillId="0" borderId="33" xfId="49" applyFont="1" applyFill="1" applyBorder="1" applyAlignment="1">
      <alignment horizontal="distributed" vertical="center" wrapText="1"/>
    </xf>
    <xf numFmtId="38" fontId="3" fillId="0" borderId="14" xfId="49" applyFont="1" applyFill="1" applyBorder="1" applyAlignment="1">
      <alignment horizontal="distributed" vertical="center" wrapText="1"/>
    </xf>
    <xf numFmtId="38" fontId="3" fillId="0" borderId="51" xfId="49" applyFont="1" applyFill="1" applyBorder="1" applyAlignment="1" applyProtection="1">
      <alignment horizontal="distributed" vertical="center" wrapText="1"/>
      <protection/>
    </xf>
    <xf numFmtId="38" fontId="3" fillId="0" borderId="24" xfId="49" applyFont="1" applyFill="1" applyBorder="1" applyAlignment="1">
      <alignment horizontal="distributed" vertical="center" wrapText="1"/>
    </xf>
    <xf numFmtId="38" fontId="3" fillId="0" borderId="40" xfId="49" applyFont="1" applyFill="1" applyBorder="1" applyAlignment="1" applyProtection="1">
      <alignment horizontal="center" vertical="center" wrapText="1"/>
      <protection/>
    </xf>
    <xf numFmtId="38" fontId="3" fillId="0" borderId="41" xfId="49" applyFont="1" applyFill="1" applyBorder="1" applyAlignment="1" applyProtection="1">
      <alignment horizontal="center" vertical="center" wrapText="1"/>
      <protection/>
    </xf>
    <xf numFmtId="38" fontId="3" fillId="0" borderId="0" xfId="49" applyFont="1" applyFill="1" applyBorder="1" applyAlignment="1" applyProtection="1">
      <alignment horizontal="center" vertical="center" wrapText="1"/>
      <protection/>
    </xf>
    <xf numFmtId="38" fontId="3" fillId="0" borderId="11" xfId="49" applyFont="1" applyFill="1" applyBorder="1" applyAlignment="1" applyProtection="1">
      <alignment horizontal="center" vertical="center" wrapText="1"/>
      <protection/>
    </xf>
    <xf numFmtId="38" fontId="3" fillId="0" borderId="21" xfId="49" applyFont="1" applyFill="1" applyBorder="1" applyAlignment="1" applyProtection="1">
      <alignment horizontal="center" vertical="center" wrapText="1"/>
      <protection/>
    </xf>
    <xf numFmtId="38" fontId="3" fillId="0" borderId="16" xfId="49" applyFont="1" applyFill="1" applyBorder="1" applyAlignment="1" applyProtection="1">
      <alignment horizontal="center" vertical="center" wrapText="1"/>
      <protection/>
    </xf>
    <xf numFmtId="38" fontId="3" fillId="0" borderId="50" xfId="49" applyFont="1" applyFill="1" applyBorder="1" applyAlignment="1" applyProtection="1">
      <alignment horizontal="distributed" vertical="center"/>
      <protection/>
    </xf>
    <xf numFmtId="38" fontId="3" fillId="0" borderId="14" xfId="49" applyFont="1" applyFill="1" applyBorder="1" applyAlignment="1">
      <alignment horizontal="distributed" vertical="center"/>
    </xf>
    <xf numFmtId="38" fontId="3" fillId="0" borderId="42" xfId="49" applyFont="1" applyFill="1" applyBorder="1" applyAlignment="1" applyProtection="1">
      <alignment horizontal="distributed" vertical="center" wrapText="1" shrinkToFit="1"/>
      <protection/>
    </xf>
    <xf numFmtId="38" fontId="3" fillId="0" borderId="51" xfId="49" applyFont="1" applyFill="1" applyBorder="1" applyAlignment="1" applyProtection="1">
      <alignment horizontal="distributed" vertical="center" wrapText="1" shrinkToFit="1"/>
      <protection/>
    </xf>
    <xf numFmtId="38" fontId="3" fillId="0" borderId="33" xfId="49" applyFont="1" applyFill="1" applyBorder="1" applyAlignment="1">
      <alignment horizontal="distributed" vertical="center" wrapText="1" shrinkToFit="1"/>
    </xf>
    <xf numFmtId="38" fontId="3" fillId="0" borderId="24" xfId="49" applyFont="1" applyFill="1" applyBorder="1" applyAlignment="1">
      <alignment horizontal="distributed" vertical="center" wrapText="1" shrinkToFit="1"/>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3" fillId="0" borderId="0" xfId="0" applyFont="1" applyFill="1" applyBorder="1" applyAlignment="1">
      <alignment horizontal="distributed"/>
    </xf>
    <xf numFmtId="0" fontId="3" fillId="0" borderId="11" xfId="0" applyFont="1" applyFill="1" applyBorder="1" applyAlignment="1">
      <alignment horizontal="distributed"/>
    </xf>
    <xf numFmtId="38" fontId="18" fillId="0" borderId="0" xfId="49" applyFont="1" applyFill="1" applyBorder="1" applyAlignment="1">
      <alignment horizontal="center" vertical="center"/>
    </xf>
    <xf numFmtId="38" fontId="3" fillId="0" borderId="20" xfId="49" applyFont="1" applyFill="1" applyBorder="1" applyAlignment="1">
      <alignment horizontal="center" vertical="center" wrapText="1"/>
    </xf>
    <xf numFmtId="38" fontId="3" fillId="0" borderId="21" xfId="49" applyFont="1" applyFill="1" applyBorder="1" applyAlignment="1">
      <alignment horizontal="center" vertical="center" wrapText="1"/>
    </xf>
    <xf numFmtId="38" fontId="3" fillId="0" borderId="23" xfId="49" applyFont="1" applyFill="1" applyBorder="1" applyAlignment="1" applyProtection="1">
      <alignment horizontal="center" vertical="center" wrapText="1"/>
      <protection/>
    </xf>
    <xf numFmtId="38" fontId="3" fillId="0" borderId="25" xfId="49" applyFont="1" applyFill="1" applyBorder="1" applyAlignment="1">
      <alignment horizontal="center" vertical="center" wrapText="1"/>
    </xf>
    <xf numFmtId="38" fontId="3" fillId="0" borderId="52" xfId="49" applyFont="1" applyFill="1" applyBorder="1" applyAlignment="1">
      <alignment horizontal="center" vertical="center"/>
    </xf>
    <xf numFmtId="38" fontId="3" fillId="0" borderId="46" xfId="49" applyFont="1" applyFill="1" applyBorder="1" applyAlignment="1">
      <alignment horizontal="center" vertical="center"/>
    </xf>
    <xf numFmtId="38" fontId="3" fillId="0" borderId="47" xfId="49" applyFont="1" applyFill="1" applyBorder="1" applyAlignment="1">
      <alignment horizontal="center" vertical="center"/>
    </xf>
    <xf numFmtId="38" fontId="3" fillId="0" borderId="50" xfId="49" applyFont="1" applyFill="1" applyBorder="1" applyAlignment="1">
      <alignment horizontal="center" vertical="center" wrapText="1"/>
    </xf>
    <xf numFmtId="38" fontId="3" fillId="0" borderId="51" xfId="49" applyFont="1" applyFill="1" applyBorder="1" applyAlignment="1">
      <alignment horizontal="center" vertical="center" wrapText="1"/>
    </xf>
    <xf numFmtId="38" fontId="3" fillId="0" borderId="0" xfId="49" applyFont="1" applyFill="1" applyAlignment="1">
      <alignment horizontal="center" vertical="center" wrapText="1"/>
    </xf>
    <xf numFmtId="38" fontId="3" fillId="0" borderId="53" xfId="49"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3" fillId="0" borderId="24" xfId="49" applyFont="1" applyFill="1" applyBorder="1" applyAlignment="1">
      <alignment horizontal="center" vertical="center" wrapText="1"/>
    </xf>
    <xf numFmtId="38" fontId="4" fillId="0" borderId="0" xfId="49" applyFont="1" applyFill="1" applyBorder="1" applyAlignment="1">
      <alignment horizontal="distributed" vertical="center"/>
    </xf>
    <xf numFmtId="38" fontId="4" fillId="0" borderId="11" xfId="49" applyFont="1" applyFill="1" applyBorder="1" applyAlignment="1">
      <alignment horizontal="distributed" vertical="center"/>
    </xf>
    <xf numFmtId="38" fontId="4" fillId="0" borderId="53" xfId="49" applyFont="1" applyFill="1" applyBorder="1" applyAlignment="1">
      <alignment horizontal="distributed" vertical="center"/>
    </xf>
    <xf numFmtId="38" fontId="3" fillId="0" borderId="43" xfId="49" applyFont="1" applyFill="1" applyBorder="1" applyAlignment="1" applyProtection="1">
      <alignment horizontal="center" vertical="center" wrapText="1"/>
      <protection/>
    </xf>
    <xf numFmtId="38" fontId="3" fillId="0" borderId="33"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53" xfId="0" applyFont="1" applyFill="1" applyBorder="1" applyAlignment="1" applyProtection="1" quotePrefix="1">
      <alignment horizontal="center" vertical="center"/>
      <protection/>
    </xf>
    <xf numFmtId="38" fontId="3" fillId="0" borderId="32" xfId="49" applyFont="1" applyFill="1" applyBorder="1" applyAlignment="1" applyProtection="1">
      <alignment horizontal="center" vertical="center" wrapText="1"/>
      <protection/>
    </xf>
    <xf numFmtId="38" fontId="3" fillId="0" borderId="37" xfId="49" applyFont="1" applyFill="1" applyBorder="1" applyAlignment="1" applyProtection="1">
      <alignment horizontal="center" vertical="center" wrapText="1"/>
      <protection/>
    </xf>
    <xf numFmtId="38" fontId="6" fillId="0" borderId="54" xfId="49" applyFont="1" applyFill="1" applyBorder="1" applyAlignment="1">
      <alignment horizontal="center" vertical="center" wrapText="1"/>
    </xf>
    <xf numFmtId="38" fontId="6" fillId="0" borderId="45" xfId="49" applyFont="1" applyFill="1" applyBorder="1" applyAlignment="1">
      <alignment horizontal="center" vertical="center" wrapText="1"/>
    </xf>
    <xf numFmtId="38" fontId="6" fillId="0" borderId="35" xfId="49" applyFont="1" applyFill="1" applyBorder="1" applyAlignment="1">
      <alignment horizontal="center" vertical="center" wrapText="1"/>
    </xf>
    <xf numFmtId="38" fontId="6" fillId="0" borderId="20" xfId="49" applyFont="1" applyFill="1" applyBorder="1" applyAlignment="1">
      <alignment horizontal="center" vertical="center" wrapText="1"/>
    </xf>
    <xf numFmtId="38" fontId="6" fillId="0" borderId="20"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27" xfId="49" applyFont="1" applyFill="1" applyBorder="1" applyAlignment="1">
      <alignment horizontal="center" vertical="center" wrapText="1" shrinkToFit="1"/>
    </xf>
    <xf numFmtId="38" fontId="6" fillId="0" borderId="45" xfId="49" applyFont="1" applyFill="1" applyBorder="1" applyAlignment="1">
      <alignment horizontal="center" vertical="center"/>
    </xf>
    <xf numFmtId="38" fontId="6" fillId="0" borderId="40" xfId="49" applyFont="1" applyFill="1" applyBorder="1" applyAlignment="1">
      <alignment horizontal="center" vertical="center" wrapText="1"/>
    </xf>
    <xf numFmtId="38" fontId="6" fillId="0" borderId="4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21"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27"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16" xfId="49" applyFont="1" applyFill="1" applyBorder="1" applyAlignment="1">
      <alignment horizontal="center" vertical="center"/>
    </xf>
    <xf numFmtId="38" fontId="6" fillId="0" borderId="18" xfId="49" applyFont="1" applyFill="1" applyBorder="1" applyAlignment="1">
      <alignment horizontal="center" vertical="center"/>
    </xf>
    <xf numFmtId="38" fontId="6" fillId="0" borderId="19" xfId="49" applyFont="1" applyFill="1" applyBorder="1" applyAlignment="1">
      <alignment vertical="center" textRotation="255" wrapText="1"/>
    </xf>
    <xf numFmtId="38" fontId="6" fillId="0" borderId="11" xfId="49" applyFont="1" applyFill="1" applyBorder="1" applyAlignment="1">
      <alignment vertical="center" textRotation="255" wrapText="1"/>
    </xf>
    <xf numFmtId="38" fontId="6" fillId="0" borderId="16" xfId="49" applyFont="1" applyFill="1" applyBorder="1" applyAlignment="1">
      <alignment vertical="center" textRotation="255" wrapText="1"/>
    </xf>
    <xf numFmtId="38" fontId="10" fillId="0" borderId="31" xfId="49" applyFont="1" applyFill="1" applyBorder="1" applyAlignment="1">
      <alignment horizontal="right" vertical="center"/>
    </xf>
    <xf numFmtId="0" fontId="6" fillId="0" borderId="31" xfId="0" applyFont="1" applyFill="1" applyBorder="1" applyAlignment="1">
      <alignment horizontal="right" vertical="center"/>
    </xf>
    <xf numFmtId="38" fontId="6" fillId="0" borderId="0" xfId="49" applyFont="1" applyFill="1" applyAlignment="1">
      <alignment horizontal="right" vertical="center"/>
    </xf>
    <xf numFmtId="38" fontId="6" fillId="0" borderId="27" xfId="49" applyFont="1" applyFill="1" applyBorder="1" applyAlignment="1">
      <alignment horizontal="center" vertical="center" shrinkToFit="1"/>
    </xf>
    <xf numFmtId="38" fontId="6" fillId="0" borderId="45" xfId="49" applyFont="1" applyFill="1" applyBorder="1" applyAlignment="1">
      <alignment horizontal="center" vertical="center" shrinkToFit="1"/>
    </xf>
    <xf numFmtId="38" fontId="6" fillId="0" borderId="54" xfId="49" applyFont="1" applyFill="1" applyBorder="1" applyAlignment="1">
      <alignment horizontal="center" vertical="center" shrinkToFit="1"/>
    </xf>
    <xf numFmtId="38" fontId="6" fillId="0" borderId="18" xfId="49" applyFont="1" applyFill="1" applyBorder="1" applyAlignment="1">
      <alignment horizontal="center" vertical="center" shrinkToFit="1"/>
    </xf>
    <xf numFmtId="38" fontId="6" fillId="0" borderId="19" xfId="49" applyFont="1" applyFill="1" applyBorder="1" applyAlignment="1">
      <alignment horizontal="center" vertical="center" shrinkToFit="1"/>
    </xf>
    <xf numFmtId="38" fontId="6" fillId="0" borderId="19" xfId="49" applyFont="1" applyFill="1" applyBorder="1" applyAlignment="1">
      <alignment horizontal="right" vertical="center" textRotation="255" wrapText="1"/>
    </xf>
    <xf numFmtId="38" fontId="6" fillId="0" borderId="11" xfId="49" applyFont="1" applyFill="1" applyBorder="1" applyAlignment="1">
      <alignment horizontal="right" vertical="center" textRotation="255" wrapText="1"/>
    </xf>
    <xf numFmtId="38" fontId="6" fillId="0" borderId="16" xfId="49" applyFont="1" applyFill="1" applyBorder="1" applyAlignment="1">
      <alignment horizontal="right" vertical="center" textRotation="255" wrapText="1"/>
    </xf>
    <xf numFmtId="38" fontId="10" fillId="0" borderId="31" xfId="49" applyFont="1" applyFill="1" applyBorder="1" applyAlignment="1">
      <alignment horizontal="distributed" vertical="center"/>
    </xf>
    <xf numFmtId="38" fontId="10" fillId="0" borderId="0" xfId="49" applyFont="1" applyFill="1" applyBorder="1" applyAlignment="1">
      <alignment horizontal="distributed" vertical="center"/>
    </xf>
    <xf numFmtId="38" fontId="10" fillId="0" borderId="35" xfId="49" applyFont="1" applyFill="1" applyBorder="1" applyAlignment="1">
      <alignment horizontal="right" vertical="center"/>
    </xf>
    <xf numFmtId="38" fontId="10" fillId="0" borderId="29" xfId="49" applyFont="1" applyFill="1" applyBorder="1" applyAlignment="1">
      <alignment horizontal="right" vertical="center"/>
    </xf>
    <xf numFmtId="38" fontId="10"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29" xfId="49" applyFont="1" applyFill="1" applyBorder="1" applyAlignment="1">
      <alignment horizontal="right" vertical="center"/>
    </xf>
    <xf numFmtId="38" fontId="6" fillId="0" borderId="0" xfId="49" applyFont="1" applyFill="1" applyBorder="1" applyAlignment="1">
      <alignment horizontal="right" vertical="center"/>
    </xf>
    <xf numFmtId="177" fontId="10" fillId="0" borderId="0" xfId="49" applyNumberFormat="1" applyFont="1" applyFill="1" applyAlignment="1">
      <alignment horizontal="center" vertical="center"/>
    </xf>
    <xf numFmtId="38" fontId="6" fillId="0" borderId="21" xfId="49" applyFont="1" applyFill="1" applyBorder="1" applyAlignment="1">
      <alignment horizontal="distributed" vertical="center"/>
    </xf>
    <xf numFmtId="38" fontId="10" fillId="0" borderId="54" xfId="49" applyFont="1" applyFill="1" applyBorder="1" applyAlignment="1">
      <alignment horizontal="distributed" vertical="center"/>
    </xf>
    <xf numFmtId="38" fontId="10" fillId="0" borderId="26" xfId="49" applyFont="1" applyFill="1" applyBorder="1" applyAlignment="1">
      <alignment horizontal="distributed" vertical="center"/>
    </xf>
    <xf numFmtId="38" fontId="6" fillId="0" borderId="26" xfId="49" applyFont="1" applyFill="1" applyBorder="1" applyAlignment="1">
      <alignment horizontal="right" vertical="center"/>
    </xf>
    <xf numFmtId="38" fontId="6" fillId="0" borderId="26" xfId="49" applyFont="1" applyFill="1" applyBorder="1" applyAlignment="1">
      <alignment horizontal="right" vertical="center" wrapText="1"/>
    </xf>
    <xf numFmtId="38" fontId="10" fillId="0" borderId="0" xfId="49" applyFont="1" applyFill="1" applyAlignment="1">
      <alignment horizontal="right" vertical="center"/>
    </xf>
    <xf numFmtId="38" fontId="6" fillId="0" borderId="45"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21" xfId="49" applyFont="1" applyFill="1" applyBorder="1" applyAlignment="1">
      <alignment horizontal="right" vertical="center"/>
    </xf>
    <xf numFmtId="38" fontId="10" fillId="0" borderId="21" xfId="49" applyFont="1" applyFill="1" applyBorder="1" applyAlignment="1">
      <alignment horizontal="right" vertical="center"/>
    </xf>
    <xf numFmtId="38" fontId="18" fillId="0" borderId="0" xfId="49" applyFont="1" applyFill="1" applyAlignment="1">
      <alignment horizontal="center" vertical="center"/>
    </xf>
    <xf numFmtId="0" fontId="10" fillId="0" borderId="0" xfId="0" applyFont="1" applyFill="1" applyAlignment="1">
      <alignment horizontal="center" vertical="center"/>
    </xf>
    <xf numFmtId="38" fontId="3" fillId="0" borderId="0" xfId="49" applyFont="1" applyFill="1" applyAlignment="1">
      <alignment horizontal="center" vertical="center"/>
    </xf>
    <xf numFmtId="0" fontId="0" fillId="0" borderId="0" xfId="0" applyFont="1" applyFill="1" applyAlignment="1">
      <alignment horizontal="center" vertical="center"/>
    </xf>
    <xf numFmtId="0" fontId="6" fillId="0" borderId="20"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35"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27" xfId="61" applyFont="1" applyFill="1" applyBorder="1" applyAlignment="1">
      <alignment horizontal="center" vertical="center" wrapText="1"/>
      <protection/>
    </xf>
    <xf numFmtId="0" fontId="3" fillId="0" borderId="27"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38" fontId="6" fillId="0" borderId="0" xfId="49" applyFont="1" applyFill="1" applyAlignment="1">
      <alignment vertical="center"/>
    </xf>
    <xf numFmtId="38" fontId="6" fillId="0" borderId="21" xfId="49" applyFont="1" applyFill="1" applyBorder="1" applyAlignment="1">
      <alignment vertical="center"/>
    </xf>
    <xf numFmtId="38" fontId="10" fillId="0" borderId="31" xfId="49" applyFont="1" applyFill="1" applyBorder="1" applyAlignment="1">
      <alignment vertical="center"/>
    </xf>
    <xf numFmtId="179" fontId="6" fillId="0" borderId="0" xfId="61" applyNumberFormat="1" applyFont="1" applyFill="1" applyAlignment="1">
      <alignment vertical="center"/>
      <protection/>
    </xf>
    <xf numFmtId="0" fontId="6" fillId="0" borderId="19" xfId="61" applyFont="1" applyFill="1" applyBorder="1" applyAlignment="1">
      <alignment vertical="center" textRotation="255" wrapText="1"/>
      <protection/>
    </xf>
    <xf numFmtId="0" fontId="6" fillId="0" borderId="11" xfId="61" applyFont="1" applyFill="1" applyBorder="1" applyAlignment="1">
      <alignment vertical="center" textRotation="255" wrapText="1"/>
      <protection/>
    </xf>
    <xf numFmtId="0" fontId="6" fillId="0" borderId="16" xfId="61" applyFont="1" applyFill="1" applyBorder="1" applyAlignment="1">
      <alignment vertical="center" textRotation="255" wrapText="1"/>
      <protection/>
    </xf>
    <xf numFmtId="38" fontId="10" fillId="0" borderId="0" xfId="49" applyFont="1" applyFill="1" applyBorder="1" applyAlignment="1">
      <alignment vertical="center"/>
    </xf>
    <xf numFmtId="0" fontId="6" fillId="0" borderId="56" xfId="61" applyFont="1" applyFill="1" applyBorder="1" applyAlignment="1">
      <alignment horizontal="center" vertical="center" wrapText="1"/>
      <protection/>
    </xf>
    <xf numFmtId="0" fontId="0" fillId="0" borderId="41" xfId="0" applyFont="1" applyFill="1" applyBorder="1" applyAlignment="1">
      <alignment/>
    </xf>
    <xf numFmtId="0" fontId="0" fillId="0" borderId="21" xfId="0" applyFont="1" applyFill="1" applyBorder="1" applyAlignment="1">
      <alignment/>
    </xf>
    <xf numFmtId="0" fontId="0" fillId="0" borderId="16" xfId="0" applyFont="1" applyFill="1" applyBorder="1" applyAlignment="1">
      <alignment/>
    </xf>
    <xf numFmtId="0" fontId="13" fillId="0" borderId="56" xfId="61" applyFont="1" applyFill="1" applyBorder="1" applyAlignment="1">
      <alignment horizontal="center" vertical="center" wrapText="1"/>
      <protection/>
    </xf>
    <xf numFmtId="0" fontId="13" fillId="0" borderId="45" xfId="61" applyFont="1" applyFill="1" applyBorder="1" applyAlignment="1">
      <alignment horizontal="center" vertical="center" wrapText="1"/>
      <protection/>
    </xf>
    <xf numFmtId="0" fontId="6" fillId="0" borderId="56" xfId="61" applyFont="1" applyFill="1" applyBorder="1" applyAlignment="1">
      <alignment horizontal="center" vertical="center"/>
      <protection/>
    </xf>
    <xf numFmtId="0" fontId="6" fillId="0" borderId="45" xfId="61" applyFont="1" applyFill="1" applyBorder="1" applyAlignment="1">
      <alignment horizontal="center" vertical="center"/>
      <protection/>
    </xf>
    <xf numFmtId="0" fontId="0" fillId="0" borderId="45" xfId="0" applyFont="1" applyFill="1" applyBorder="1" applyAlignment="1">
      <alignment horizontal="center" vertical="center"/>
    </xf>
    <xf numFmtId="0" fontId="6" fillId="0" borderId="29" xfId="61" applyFont="1" applyFill="1" applyBorder="1" applyAlignment="1">
      <alignment horizontal="distributed" vertical="center"/>
      <protection/>
    </xf>
    <xf numFmtId="0" fontId="6" fillId="0" borderId="0" xfId="61" applyFont="1" applyFill="1" applyBorder="1" applyAlignment="1">
      <alignment horizontal="distributed" vertical="center"/>
      <protection/>
    </xf>
    <xf numFmtId="0" fontId="6" fillId="0" borderId="11" xfId="61" applyFont="1" applyFill="1" applyBorder="1" applyAlignment="1">
      <alignment horizontal="distributed" vertical="center"/>
      <protection/>
    </xf>
    <xf numFmtId="0" fontId="10" fillId="0" borderId="35" xfId="61" applyFont="1" applyFill="1" applyBorder="1" applyAlignment="1">
      <alignment horizontal="distributed" vertical="center"/>
      <protection/>
    </xf>
    <xf numFmtId="0" fontId="10" fillId="0" borderId="31" xfId="61" applyFont="1" applyFill="1" applyBorder="1" applyAlignment="1">
      <alignment horizontal="distributed" vertical="center"/>
      <protection/>
    </xf>
    <xf numFmtId="0" fontId="10" fillId="0" borderId="19" xfId="61" applyFont="1" applyFill="1" applyBorder="1" applyAlignment="1">
      <alignment horizontal="distributed" vertical="center"/>
      <protection/>
    </xf>
    <xf numFmtId="0" fontId="6" fillId="0" borderId="20" xfId="61" applyFont="1" applyFill="1" applyBorder="1" applyAlignment="1">
      <alignment horizontal="distributed" vertical="center"/>
      <protection/>
    </xf>
    <xf numFmtId="0" fontId="6" fillId="0" borderId="21" xfId="61" applyFont="1" applyFill="1" applyBorder="1" applyAlignment="1">
      <alignment horizontal="distributed" vertical="center"/>
      <protection/>
    </xf>
    <xf numFmtId="0" fontId="6" fillId="0" borderId="16" xfId="61" applyFont="1" applyFill="1" applyBorder="1" applyAlignment="1">
      <alignment horizontal="distributed" vertical="center"/>
      <protection/>
    </xf>
    <xf numFmtId="0" fontId="3" fillId="0" borderId="0" xfId="61" applyFont="1" applyFill="1" applyAlignment="1">
      <alignment horizontal="center" vertical="center"/>
      <protection/>
    </xf>
    <xf numFmtId="0" fontId="5" fillId="0" borderId="0" xfId="0" applyFont="1" applyFill="1" applyAlignment="1">
      <alignment horizontal="center" vertical="center"/>
    </xf>
    <xf numFmtId="0" fontId="3" fillId="0" borderId="0" xfId="61" applyFont="1" applyFill="1" applyBorder="1" applyAlignment="1">
      <alignment horizontal="center" vertical="center"/>
      <protection/>
    </xf>
    <xf numFmtId="0" fontId="6"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1" xfId="0" applyFont="1" applyFill="1" applyBorder="1" applyAlignment="1">
      <alignment vertical="center"/>
    </xf>
    <xf numFmtId="178" fontId="4" fillId="0" borderId="0" xfId="49" applyNumberFormat="1" applyFont="1" applyFill="1" applyAlignment="1">
      <alignment vertical="center"/>
    </xf>
    <xf numFmtId="0" fontId="3" fillId="0" borderId="0" xfId="0" applyFont="1" applyFill="1" applyAlignment="1">
      <alignment horizontal="distributed" vertical="center"/>
    </xf>
    <xf numFmtId="177" fontId="3" fillId="0" borderId="0" xfId="49" applyNumberFormat="1" applyFont="1" applyFill="1" applyAlignment="1">
      <alignment vertical="center"/>
    </xf>
    <xf numFmtId="180" fontId="3" fillId="0" borderId="0" xfId="49" applyNumberFormat="1" applyFont="1" applyFill="1" applyBorder="1" applyAlignment="1">
      <alignment vertical="center"/>
    </xf>
    <xf numFmtId="0" fontId="3" fillId="0" borderId="21" xfId="0" applyFont="1" applyFill="1" applyBorder="1" applyAlignment="1">
      <alignment vertical="center"/>
    </xf>
    <xf numFmtId="177" fontId="3" fillId="0" borderId="21" xfId="49" applyNumberFormat="1" applyFont="1" applyFill="1" applyBorder="1" applyAlignment="1">
      <alignment vertical="center"/>
    </xf>
    <xf numFmtId="180" fontId="3" fillId="0" borderId="21" xfId="49" applyNumberFormat="1"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38" fontId="4" fillId="0" borderId="0" xfId="49" applyFont="1" applyFill="1" applyAlignment="1">
      <alignment horizontal="right" vertical="center"/>
    </xf>
    <xf numFmtId="38" fontId="3" fillId="0" borderId="29" xfId="49" applyFont="1" applyFill="1" applyBorder="1" applyAlignment="1">
      <alignment vertical="center"/>
    </xf>
    <xf numFmtId="38" fontId="3" fillId="0" borderId="20" xfId="49" applyFont="1" applyFill="1" applyBorder="1" applyAlignment="1">
      <alignment vertical="center"/>
    </xf>
    <xf numFmtId="38" fontId="3" fillId="0" borderId="21" xfId="49"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7"/>
  <sheetViews>
    <sheetView tabSelected="1" zoomScale="75" zoomScaleNormal="75" zoomScaleSheetLayoutView="75" zoomScalePageLayoutView="0" workbookViewId="0" topLeftCell="J1">
      <selection activeCell="R1" sqref="R1"/>
    </sheetView>
  </sheetViews>
  <sheetFormatPr defaultColWidth="9.00390625" defaultRowHeight="13.5"/>
  <cols>
    <col min="1" max="1" width="9.00390625" style="525" customWidth="1"/>
    <col min="2" max="2" width="19.625" style="525" customWidth="1"/>
    <col min="3" max="3" width="11.75390625" style="525" customWidth="1"/>
    <col min="4" max="7" width="11.125" style="525" customWidth="1"/>
    <col min="8" max="9" width="9.75390625" style="525" customWidth="1"/>
    <col min="10" max="10" width="12.375" style="525" customWidth="1"/>
    <col min="11" max="11" width="9.00390625" style="525" customWidth="1"/>
    <col min="12" max="12" width="19.625" style="525" customWidth="1"/>
    <col min="13" max="18" width="11.50390625" style="525" customWidth="1"/>
    <col min="19" max="16384" width="9.00390625" style="525" customWidth="1"/>
  </cols>
  <sheetData>
    <row r="1" spans="1:25" s="524" customFormat="1" ht="15" customHeight="1">
      <c r="A1" s="140" t="s">
        <v>14</v>
      </c>
      <c r="B1" s="523"/>
      <c r="C1" s="73"/>
      <c r="D1" s="523"/>
      <c r="E1" s="523"/>
      <c r="F1" s="523"/>
      <c r="G1" s="523"/>
      <c r="H1" s="523"/>
      <c r="I1" s="523"/>
      <c r="J1" s="523"/>
      <c r="K1" s="523"/>
      <c r="L1" s="523"/>
      <c r="M1" s="523"/>
      <c r="N1" s="523"/>
      <c r="O1" s="523"/>
      <c r="P1" s="523"/>
      <c r="Q1" s="523"/>
      <c r="R1" s="138" t="s">
        <v>22</v>
      </c>
      <c r="S1" s="523"/>
      <c r="T1" s="523"/>
      <c r="U1" s="523"/>
      <c r="V1" s="523"/>
      <c r="W1" s="523"/>
      <c r="X1" s="523"/>
      <c r="Y1" s="523"/>
    </row>
    <row r="2" spans="1:25" ht="15" customHeight="1">
      <c r="A2" s="1"/>
      <c r="B2" s="1"/>
      <c r="C2" s="1"/>
      <c r="D2" s="1"/>
      <c r="E2" s="1"/>
      <c r="F2" s="1"/>
      <c r="G2" s="1"/>
      <c r="H2" s="1"/>
      <c r="I2" s="1"/>
      <c r="J2" s="1"/>
      <c r="K2" s="1"/>
      <c r="L2" s="1"/>
      <c r="M2" s="1"/>
      <c r="N2" s="1"/>
      <c r="O2" s="1"/>
      <c r="P2" s="1"/>
      <c r="Q2" s="1"/>
      <c r="R2" s="1"/>
      <c r="S2" s="1"/>
      <c r="T2" s="1"/>
      <c r="U2" s="1"/>
      <c r="V2" s="1"/>
      <c r="W2" s="1"/>
      <c r="X2" s="1"/>
      <c r="Y2" s="1"/>
    </row>
    <row r="3" spans="1:25" ht="21" customHeight="1">
      <c r="A3" s="303" t="s">
        <v>322</v>
      </c>
      <c r="B3" s="303"/>
      <c r="C3" s="303"/>
      <c r="D3" s="303"/>
      <c r="E3" s="303"/>
      <c r="F3" s="303"/>
      <c r="G3" s="303"/>
      <c r="H3" s="303"/>
      <c r="I3" s="303"/>
      <c r="J3" s="1"/>
      <c r="K3" s="1"/>
      <c r="L3" s="1"/>
      <c r="M3" s="1"/>
      <c r="N3" s="1"/>
      <c r="O3" s="1"/>
      <c r="P3" s="1"/>
      <c r="Q3" s="1"/>
      <c r="R3" s="1"/>
      <c r="S3" s="1"/>
      <c r="T3" s="1"/>
      <c r="U3" s="1"/>
      <c r="V3" s="1"/>
      <c r="W3" s="1"/>
      <c r="X3" s="1"/>
      <c r="Y3" s="1"/>
    </row>
    <row r="4" spans="1:25" ht="15" customHeight="1">
      <c r="A4" s="1"/>
      <c r="B4" s="1"/>
      <c r="C4" s="1"/>
      <c r="D4" s="1"/>
      <c r="E4" s="1"/>
      <c r="F4" s="1"/>
      <c r="G4" s="1"/>
      <c r="H4" s="1"/>
      <c r="I4" s="1"/>
      <c r="J4" s="1"/>
      <c r="K4" s="1"/>
      <c r="L4" s="1"/>
      <c r="M4" s="1"/>
      <c r="N4" s="1"/>
      <c r="O4" s="1"/>
      <c r="P4" s="1"/>
      <c r="Q4" s="1"/>
      <c r="R4" s="1"/>
      <c r="S4" s="1"/>
      <c r="T4" s="1"/>
      <c r="U4" s="1"/>
      <c r="V4" s="1"/>
      <c r="W4" s="1"/>
      <c r="X4" s="1"/>
      <c r="Y4" s="1"/>
    </row>
    <row r="5" spans="1:25" ht="18" customHeight="1">
      <c r="A5" s="302" t="s">
        <v>276</v>
      </c>
      <c r="B5" s="302"/>
      <c r="C5" s="302"/>
      <c r="D5" s="302"/>
      <c r="E5" s="302"/>
      <c r="F5" s="302"/>
      <c r="G5" s="302"/>
      <c r="H5" s="302"/>
      <c r="I5" s="302"/>
      <c r="J5" s="1"/>
      <c r="K5" s="302" t="s">
        <v>278</v>
      </c>
      <c r="L5" s="302"/>
      <c r="M5" s="302"/>
      <c r="N5" s="302"/>
      <c r="O5" s="302"/>
      <c r="P5" s="302"/>
      <c r="Q5" s="302"/>
      <c r="R5" s="302"/>
      <c r="S5" s="4"/>
      <c r="T5" s="1"/>
      <c r="U5" s="1"/>
      <c r="V5" s="1"/>
      <c r="W5" s="1"/>
      <c r="X5" s="1"/>
      <c r="Y5" s="1"/>
    </row>
    <row r="6" spans="1:25" ht="15" customHeight="1" thickBot="1">
      <c r="A6" s="5"/>
      <c r="B6" s="4"/>
      <c r="C6" s="15"/>
      <c r="D6" s="1"/>
      <c r="E6" s="5"/>
      <c r="F6" s="5"/>
      <c r="G6" s="5"/>
      <c r="H6" s="5"/>
      <c r="I6" s="5"/>
      <c r="J6" s="5"/>
      <c r="K6" s="2"/>
      <c r="L6" s="9"/>
      <c r="M6" s="9"/>
      <c r="N6" s="9"/>
      <c r="O6" s="9"/>
      <c r="P6" s="9"/>
      <c r="Q6" s="9"/>
      <c r="R6" s="9"/>
      <c r="S6" s="2"/>
      <c r="T6" s="5"/>
      <c r="U6" s="5"/>
      <c r="V6" s="5"/>
      <c r="W6" s="5"/>
      <c r="X6" s="5"/>
      <c r="Y6" s="5"/>
    </row>
    <row r="7" spans="1:25" ht="15" customHeight="1">
      <c r="A7" s="282" t="s">
        <v>15</v>
      </c>
      <c r="B7" s="283"/>
      <c r="C7" s="299" t="s">
        <v>0</v>
      </c>
      <c r="D7" s="300" t="s">
        <v>1</v>
      </c>
      <c r="E7" s="300"/>
      <c r="F7" s="300"/>
      <c r="G7" s="301"/>
      <c r="H7" s="277" t="s">
        <v>384</v>
      </c>
      <c r="I7" s="290" t="s">
        <v>385</v>
      </c>
      <c r="J7" s="4"/>
      <c r="K7" s="282" t="s">
        <v>15</v>
      </c>
      <c r="L7" s="283"/>
      <c r="M7" s="299" t="s">
        <v>279</v>
      </c>
      <c r="N7" s="299"/>
      <c r="O7" s="299" t="s">
        <v>280</v>
      </c>
      <c r="P7" s="299"/>
      <c r="Q7" s="299" t="s">
        <v>18</v>
      </c>
      <c r="R7" s="304"/>
      <c r="S7" s="4"/>
      <c r="T7" s="1"/>
      <c r="U7" s="1"/>
      <c r="V7" s="1"/>
      <c r="W7" s="1"/>
      <c r="X7" s="1"/>
      <c r="Y7" s="1"/>
    </row>
    <row r="8" spans="1:25" ht="15" customHeight="1">
      <c r="A8" s="284"/>
      <c r="B8" s="285"/>
      <c r="C8" s="274"/>
      <c r="D8" s="280" t="s">
        <v>2</v>
      </c>
      <c r="E8" s="293" t="s">
        <v>3</v>
      </c>
      <c r="F8" s="137"/>
      <c r="G8" s="295" t="s">
        <v>17</v>
      </c>
      <c r="H8" s="278"/>
      <c r="I8" s="291"/>
      <c r="J8" s="4"/>
      <c r="K8" s="284"/>
      <c r="L8" s="285"/>
      <c r="M8" s="274" t="s">
        <v>21</v>
      </c>
      <c r="N8" s="274" t="s">
        <v>19</v>
      </c>
      <c r="O8" s="274" t="s">
        <v>21</v>
      </c>
      <c r="P8" s="274" t="s">
        <v>19</v>
      </c>
      <c r="Q8" s="274" t="s">
        <v>21</v>
      </c>
      <c r="R8" s="305" t="s">
        <v>20</v>
      </c>
      <c r="S8" s="4"/>
      <c r="T8" s="1"/>
      <c r="U8" s="1"/>
      <c r="V8" s="1"/>
      <c r="W8" s="1"/>
      <c r="X8" s="1"/>
      <c r="Y8" s="1"/>
    </row>
    <row r="9" spans="1:25" ht="15" customHeight="1">
      <c r="A9" s="286"/>
      <c r="B9" s="287"/>
      <c r="C9" s="274"/>
      <c r="D9" s="281"/>
      <c r="E9" s="294"/>
      <c r="F9" s="3" t="s">
        <v>4</v>
      </c>
      <c r="G9" s="296"/>
      <c r="H9" s="279"/>
      <c r="I9" s="292"/>
      <c r="J9" s="4"/>
      <c r="K9" s="286"/>
      <c r="L9" s="287"/>
      <c r="M9" s="274"/>
      <c r="N9" s="274"/>
      <c r="O9" s="274"/>
      <c r="P9" s="274"/>
      <c r="Q9" s="274"/>
      <c r="R9" s="306"/>
      <c r="S9" s="4"/>
      <c r="T9" s="1"/>
      <c r="U9" s="1"/>
      <c r="V9" s="1"/>
      <c r="W9" s="1"/>
      <c r="X9" s="1"/>
      <c r="Y9" s="1"/>
    </row>
    <row r="10" spans="1:25" ht="15" customHeight="1">
      <c r="A10" s="1"/>
      <c r="B10" s="526"/>
      <c r="C10" s="4"/>
      <c r="D10" s="4"/>
      <c r="E10" s="1"/>
      <c r="F10" s="5"/>
      <c r="G10" s="1"/>
      <c r="H10" s="1"/>
      <c r="I10" s="1"/>
      <c r="J10" s="4"/>
      <c r="K10" s="1"/>
      <c r="L10" s="526"/>
      <c r="M10" s="19"/>
      <c r="N10" s="19"/>
      <c r="O10" s="19"/>
      <c r="P10" s="19"/>
      <c r="Q10" s="19"/>
      <c r="R10" s="19"/>
      <c r="S10" s="4"/>
      <c r="T10" s="1"/>
      <c r="U10" s="1"/>
      <c r="V10" s="1"/>
      <c r="W10" s="1"/>
      <c r="X10" s="1"/>
      <c r="Y10" s="1"/>
    </row>
    <row r="11" spans="1:25" ht="15" customHeight="1">
      <c r="A11" s="288" t="s">
        <v>5</v>
      </c>
      <c r="B11" s="289"/>
      <c r="C11" s="141">
        <f aca="true" t="shared" si="0" ref="C11:I11">SUM(C13,C15,C28)</f>
        <v>74256</v>
      </c>
      <c r="D11" s="141">
        <f t="shared" si="0"/>
        <v>53392</v>
      </c>
      <c r="E11" s="141">
        <f t="shared" si="0"/>
        <v>17895</v>
      </c>
      <c r="F11" s="141">
        <f t="shared" si="0"/>
        <v>14513</v>
      </c>
      <c r="G11" s="141">
        <f t="shared" si="0"/>
        <v>486</v>
      </c>
      <c r="H11" s="141">
        <f t="shared" si="0"/>
        <v>1931</v>
      </c>
      <c r="I11" s="141">
        <f t="shared" si="0"/>
        <v>552</v>
      </c>
      <c r="J11" s="4"/>
      <c r="K11" s="288" t="s">
        <v>5</v>
      </c>
      <c r="L11" s="289"/>
      <c r="M11" s="143">
        <v>68930</v>
      </c>
      <c r="N11" s="73" t="s">
        <v>293</v>
      </c>
      <c r="O11" s="143">
        <v>74256</v>
      </c>
      <c r="P11" s="73" t="s">
        <v>293</v>
      </c>
      <c r="Q11" s="143">
        <v>5326</v>
      </c>
      <c r="R11" s="527">
        <v>7.7</v>
      </c>
      <c r="S11" s="4"/>
      <c r="T11" s="1"/>
      <c r="U11" s="1"/>
      <c r="V11" s="1"/>
      <c r="W11" s="1"/>
      <c r="X11" s="1"/>
      <c r="Y11" s="1"/>
    </row>
    <row r="12" spans="1:25" ht="15" customHeight="1">
      <c r="A12" s="528"/>
      <c r="B12" s="7"/>
      <c r="C12" s="71"/>
      <c r="D12" s="71"/>
      <c r="E12" s="73"/>
      <c r="F12" s="271"/>
      <c r="G12" s="271"/>
      <c r="H12" s="73"/>
      <c r="I12" s="73"/>
      <c r="J12" s="2"/>
      <c r="K12" s="528"/>
      <c r="L12" s="7"/>
      <c r="M12" s="57"/>
      <c r="N12" s="57"/>
      <c r="O12" s="57"/>
      <c r="P12" s="19"/>
      <c r="Q12" s="19"/>
      <c r="R12" s="527"/>
      <c r="S12" s="4"/>
      <c r="T12" s="1"/>
      <c r="U12" s="1"/>
      <c r="V12" s="1"/>
      <c r="W12" s="1"/>
      <c r="X12" s="1"/>
      <c r="Y12" s="1"/>
    </row>
    <row r="13" spans="1:25" ht="15" customHeight="1">
      <c r="A13" s="275" t="s">
        <v>247</v>
      </c>
      <c r="B13" s="276"/>
      <c r="C13" s="142">
        <f>SUM(D13:E13,G13:I13)</f>
        <v>232</v>
      </c>
      <c r="D13" s="71">
        <v>18</v>
      </c>
      <c r="E13" s="73">
        <v>167</v>
      </c>
      <c r="F13" s="73">
        <v>53</v>
      </c>
      <c r="G13" s="73">
        <v>29</v>
      </c>
      <c r="H13" s="73">
        <v>8</v>
      </c>
      <c r="I13" s="73">
        <v>10</v>
      </c>
      <c r="J13" s="1"/>
      <c r="K13" s="275" t="s">
        <v>247</v>
      </c>
      <c r="L13" s="276"/>
      <c r="M13" s="19">
        <v>203</v>
      </c>
      <c r="N13" s="73" t="s">
        <v>293</v>
      </c>
      <c r="O13" s="19">
        <v>232</v>
      </c>
      <c r="P13" s="73" t="s">
        <v>293</v>
      </c>
      <c r="Q13" s="529">
        <v>29</v>
      </c>
      <c r="R13" s="530">
        <v>14.3</v>
      </c>
      <c r="S13" s="4"/>
      <c r="T13" s="1"/>
      <c r="U13" s="1"/>
      <c r="V13" s="1"/>
      <c r="W13" s="1"/>
      <c r="X13" s="1"/>
      <c r="Y13" s="1"/>
    </row>
    <row r="14" spans="1:25" ht="15" customHeight="1">
      <c r="A14" s="528"/>
      <c r="B14" s="7"/>
      <c r="C14" s="142"/>
      <c r="D14" s="71"/>
      <c r="E14" s="73"/>
      <c r="F14" s="73"/>
      <c r="G14" s="73"/>
      <c r="H14" s="73"/>
      <c r="I14" s="73"/>
      <c r="J14" s="1"/>
      <c r="K14" s="528"/>
      <c r="L14" s="7"/>
      <c r="M14" s="19"/>
      <c r="N14" s="75"/>
      <c r="O14" s="19"/>
      <c r="P14" s="75"/>
      <c r="Q14" s="529"/>
      <c r="R14" s="530"/>
      <c r="S14" s="4"/>
      <c r="T14" s="1"/>
      <c r="U14" s="1"/>
      <c r="V14" s="1"/>
      <c r="W14" s="1"/>
      <c r="X14" s="1"/>
      <c r="Y14" s="1"/>
    </row>
    <row r="15" spans="1:25" ht="15" customHeight="1">
      <c r="A15" s="275" t="s">
        <v>248</v>
      </c>
      <c r="B15" s="276"/>
      <c r="C15" s="142">
        <f aca="true" t="shared" si="1" ref="C15:I15">SUM(C18:C27)</f>
        <v>73400</v>
      </c>
      <c r="D15" s="272">
        <f t="shared" si="1"/>
        <v>53374</v>
      </c>
      <c r="E15" s="271">
        <f t="shared" si="1"/>
        <v>17728</v>
      </c>
      <c r="F15" s="271">
        <f t="shared" si="1"/>
        <v>14460</v>
      </c>
      <c r="G15" s="271">
        <f t="shared" si="1"/>
        <v>457</v>
      </c>
      <c r="H15" s="271">
        <f t="shared" si="1"/>
        <v>1417</v>
      </c>
      <c r="I15" s="271">
        <f t="shared" si="1"/>
        <v>424</v>
      </c>
      <c r="J15" s="1"/>
      <c r="K15" s="275" t="s">
        <v>248</v>
      </c>
      <c r="L15" s="276"/>
      <c r="M15" s="19">
        <v>68155</v>
      </c>
      <c r="N15" s="75">
        <v>100</v>
      </c>
      <c r="O15" s="19">
        <v>73400</v>
      </c>
      <c r="P15" s="75">
        <v>100</v>
      </c>
      <c r="Q15" s="529">
        <v>5245</v>
      </c>
      <c r="R15" s="530">
        <v>7.7</v>
      </c>
      <c r="S15" s="4"/>
      <c r="T15" s="1"/>
      <c r="U15" s="1"/>
      <c r="V15" s="1"/>
      <c r="W15" s="1"/>
      <c r="X15" s="1"/>
      <c r="Y15" s="1"/>
    </row>
    <row r="16" spans="1:25" ht="15" customHeight="1">
      <c r="A16" s="297" t="s">
        <v>275</v>
      </c>
      <c r="B16" s="298"/>
      <c r="C16" s="142"/>
      <c r="D16" s="272"/>
      <c r="E16" s="271"/>
      <c r="F16" s="271"/>
      <c r="G16" s="271"/>
      <c r="H16" s="271"/>
      <c r="I16" s="271"/>
      <c r="J16" s="1"/>
      <c r="K16" s="297" t="s">
        <v>275</v>
      </c>
      <c r="L16" s="298"/>
      <c r="M16" s="19"/>
      <c r="N16" s="75"/>
      <c r="O16" s="19"/>
      <c r="P16" s="75"/>
      <c r="Q16" s="529"/>
      <c r="R16" s="530"/>
      <c r="S16" s="4"/>
      <c r="T16" s="1"/>
      <c r="U16" s="1"/>
      <c r="V16" s="1"/>
      <c r="W16" s="1"/>
      <c r="X16" s="1"/>
      <c r="Y16" s="1"/>
    </row>
    <row r="17" spans="1:25" ht="15" customHeight="1">
      <c r="A17" s="119"/>
      <c r="B17" s="120"/>
      <c r="C17" s="142"/>
      <c r="D17" s="272"/>
      <c r="E17" s="271"/>
      <c r="F17" s="271"/>
      <c r="G17" s="271"/>
      <c r="H17" s="271"/>
      <c r="I17" s="271"/>
      <c r="J17" s="1"/>
      <c r="K17" s="113"/>
      <c r="L17" s="7"/>
      <c r="M17" s="19"/>
      <c r="N17" s="75"/>
      <c r="O17" s="19"/>
      <c r="P17" s="75"/>
      <c r="Q17" s="529"/>
      <c r="R17" s="530"/>
      <c r="S17" s="4"/>
      <c r="T17" s="1"/>
      <c r="U17" s="1"/>
      <c r="V17" s="1"/>
      <c r="W17" s="1"/>
      <c r="X17" s="1"/>
      <c r="Y17" s="1"/>
    </row>
    <row r="18" spans="1:25" ht="15" customHeight="1">
      <c r="A18" s="1"/>
      <c r="B18" s="34" t="s">
        <v>6</v>
      </c>
      <c r="C18" s="142">
        <f aca="true" t="shared" si="2" ref="C18:C28">SUM(D18:E18,G18:I18)</f>
        <v>77</v>
      </c>
      <c r="D18" s="272">
        <v>32</v>
      </c>
      <c r="E18" s="271">
        <v>45</v>
      </c>
      <c r="F18" s="271">
        <v>44</v>
      </c>
      <c r="G18" s="271" t="s">
        <v>386</v>
      </c>
      <c r="H18" s="271" t="s">
        <v>386</v>
      </c>
      <c r="I18" s="271" t="s">
        <v>386</v>
      </c>
      <c r="J18" s="1"/>
      <c r="K18" s="1"/>
      <c r="L18" s="34" t="s">
        <v>6</v>
      </c>
      <c r="M18" s="19">
        <v>75</v>
      </c>
      <c r="N18" s="75">
        <v>0.11</v>
      </c>
      <c r="O18" s="19">
        <v>77</v>
      </c>
      <c r="P18" s="75">
        <v>0.1</v>
      </c>
      <c r="Q18" s="529">
        <v>2</v>
      </c>
      <c r="R18" s="530">
        <v>2.7</v>
      </c>
      <c r="S18" s="4"/>
      <c r="T18" s="1"/>
      <c r="U18" s="1"/>
      <c r="V18" s="1"/>
      <c r="W18" s="1"/>
      <c r="X18" s="1"/>
      <c r="Y18" s="1"/>
    </row>
    <row r="19" spans="1:25" ht="15" customHeight="1">
      <c r="A19" s="1"/>
      <c r="B19" s="7" t="s">
        <v>7</v>
      </c>
      <c r="C19" s="142">
        <f t="shared" si="2"/>
        <v>7064</v>
      </c>
      <c r="D19" s="272">
        <v>5561</v>
      </c>
      <c r="E19" s="271">
        <v>1499</v>
      </c>
      <c r="F19" s="271">
        <v>1496</v>
      </c>
      <c r="G19" s="271">
        <v>2</v>
      </c>
      <c r="H19" s="271" t="s">
        <v>386</v>
      </c>
      <c r="I19" s="271">
        <v>2</v>
      </c>
      <c r="J19" s="143"/>
      <c r="K19" s="1"/>
      <c r="L19" s="7" t="s">
        <v>7</v>
      </c>
      <c r="M19" s="19">
        <v>6625</v>
      </c>
      <c r="N19" s="75">
        <v>9.72</v>
      </c>
      <c r="O19" s="73">
        <v>7064</v>
      </c>
      <c r="P19" s="75">
        <v>9.62</v>
      </c>
      <c r="Q19" s="529">
        <v>439</v>
      </c>
      <c r="R19" s="530">
        <v>6.6</v>
      </c>
      <c r="S19" s="4"/>
      <c r="T19" s="1"/>
      <c r="U19" s="1"/>
      <c r="V19" s="1"/>
      <c r="W19" s="1"/>
      <c r="X19" s="1"/>
      <c r="Y19" s="1"/>
    </row>
    <row r="20" spans="1:25" ht="15" customHeight="1">
      <c r="A20" s="1"/>
      <c r="B20" s="7" t="s">
        <v>8</v>
      </c>
      <c r="C20" s="142">
        <f t="shared" si="2"/>
        <v>15909</v>
      </c>
      <c r="D20" s="272">
        <v>12729</v>
      </c>
      <c r="E20" s="271">
        <v>3166</v>
      </c>
      <c r="F20" s="271">
        <v>3070</v>
      </c>
      <c r="G20" s="271">
        <v>13</v>
      </c>
      <c r="H20" s="73" t="s">
        <v>386</v>
      </c>
      <c r="I20" s="73">
        <v>1</v>
      </c>
      <c r="J20" s="71"/>
      <c r="K20" s="1"/>
      <c r="L20" s="7" t="s">
        <v>8</v>
      </c>
      <c r="M20" s="19">
        <v>15239</v>
      </c>
      <c r="N20" s="75">
        <v>22.36</v>
      </c>
      <c r="O20" s="19">
        <v>15909</v>
      </c>
      <c r="P20" s="75">
        <v>21.67</v>
      </c>
      <c r="Q20" s="529">
        <v>670</v>
      </c>
      <c r="R20" s="530">
        <v>4.4</v>
      </c>
      <c r="S20" s="4"/>
      <c r="T20" s="1"/>
      <c r="U20" s="1"/>
      <c r="V20" s="1"/>
      <c r="W20" s="1"/>
      <c r="X20" s="1"/>
      <c r="Y20" s="1"/>
    </row>
    <row r="21" spans="1:25" ht="15" customHeight="1">
      <c r="A21" s="1"/>
      <c r="B21" s="7" t="s">
        <v>261</v>
      </c>
      <c r="C21" s="142">
        <f t="shared" si="2"/>
        <v>30296</v>
      </c>
      <c r="D21" s="272">
        <v>23329</v>
      </c>
      <c r="E21" s="271">
        <v>6908</v>
      </c>
      <c r="F21" s="271">
        <v>6699</v>
      </c>
      <c r="G21" s="271">
        <v>35</v>
      </c>
      <c r="H21" s="73">
        <v>16</v>
      </c>
      <c r="I21" s="73">
        <v>8</v>
      </c>
      <c r="J21" s="24"/>
      <c r="K21" s="1"/>
      <c r="L21" s="7" t="s">
        <v>261</v>
      </c>
      <c r="M21" s="19">
        <v>27541</v>
      </c>
      <c r="N21" s="75">
        <v>40.41</v>
      </c>
      <c r="O21" s="73">
        <v>30296</v>
      </c>
      <c r="P21" s="75">
        <v>41.28</v>
      </c>
      <c r="Q21" s="529">
        <v>2755</v>
      </c>
      <c r="R21" s="530">
        <v>10</v>
      </c>
      <c r="S21" s="4"/>
      <c r="T21" s="1"/>
      <c r="U21" s="1"/>
      <c r="V21" s="1"/>
      <c r="W21" s="1"/>
      <c r="X21" s="1"/>
      <c r="Y21" s="1"/>
    </row>
    <row r="22" spans="1:25" ht="15" customHeight="1">
      <c r="A22" s="1"/>
      <c r="B22" s="7" t="s">
        <v>11</v>
      </c>
      <c r="C22" s="142">
        <f t="shared" si="2"/>
        <v>896</v>
      </c>
      <c r="D22" s="272">
        <v>175</v>
      </c>
      <c r="E22" s="271">
        <v>720</v>
      </c>
      <c r="F22" s="272">
        <v>523</v>
      </c>
      <c r="G22" s="272" t="s">
        <v>386</v>
      </c>
      <c r="H22" s="71" t="s">
        <v>386</v>
      </c>
      <c r="I22" s="71">
        <v>1</v>
      </c>
      <c r="J22" s="71"/>
      <c r="K22" s="1"/>
      <c r="L22" s="7" t="s">
        <v>11</v>
      </c>
      <c r="M22" s="19">
        <v>812</v>
      </c>
      <c r="N22" s="75">
        <v>1.19</v>
      </c>
      <c r="O22" s="71">
        <v>896</v>
      </c>
      <c r="P22" s="75">
        <v>1.22</v>
      </c>
      <c r="Q22" s="529">
        <v>84</v>
      </c>
      <c r="R22" s="530">
        <v>10.3</v>
      </c>
      <c r="S22" s="4"/>
      <c r="T22" s="1"/>
      <c r="U22" s="1"/>
      <c r="V22" s="1"/>
      <c r="W22" s="1"/>
      <c r="X22" s="1"/>
      <c r="Y22" s="1"/>
    </row>
    <row r="23" spans="1:25" ht="15" customHeight="1">
      <c r="A23" s="1"/>
      <c r="B23" s="7"/>
      <c r="C23" s="142"/>
      <c r="D23" s="272"/>
      <c r="E23" s="271"/>
      <c r="F23" s="272"/>
      <c r="G23" s="272"/>
      <c r="H23" s="71"/>
      <c r="I23" s="71"/>
      <c r="J23" s="71"/>
      <c r="K23" s="1"/>
      <c r="L23" s="7"/>
      <c r="M23" s="71"/>
      <c r="N23" s="75"/>
      <c r="O23" s="71"/>
      <c r="P23" s="75"/>
      <c r="Q23" s="529"/>
      <c r="R23" s="530"/>
      <c r="S23" s="4"/>
      <c r="T23" s="1"/>
      <c r="U23" s="1"/>
      <c r="V23" s="1"/>
      <c r="W23" s="1"/>
      <c r="X23" s="1"/>
      <c r="Y23" s="1"/>
    </row>
    <row r="24" spans="1:25" ht="15" customHeight="1">
      <c r="A24" s="1"/>
      <c r="B24" s="7" t="s">
        <v>12</v>
      </c>
      <c r="C24" s="142">
        <f t="shared" si="2"/>
        <v>1564</v>
      </c>
      <c r="D24" s="272">
        <v>1215</v>
      </c>
      <c r="E24" s="271">
        <v>341</v>
      </c>
      <c r="F24" s="71">
        <v>325</v>
      </c>
      <c r="G24" s="71">
        <v>4</v>
      </c>
      <c r="H24" s="71">
        <v>4</v>
      </c>
      <c r="I24" s="71" t="s">
        <v>386</v>
      </c>
      <c r="J24" s="71"/>
      <c r="K24" s="1"/>
      <c r="L24" s="7" t="s">
        <v>12</v>
      </c>
      <c r="M24" s="24">
        <v>1251</v>
      </c>
      <c r="N24" s="75">
        <v>1.84</v>
      </c>
      <c r="O24" s="71">
        <v>1564</v>
      </c>
      <c r="P24" s="75">
        <v>2.13</v>
      </c>
      <c r="Q24" s="529">
        <v>313</v>
      </c>
      <c r="R24" s="530">
        <v>25</v>
      </c>
      <c r="S24" s="4"/>
      <c r="T24" s="1"/>
      <c r="U24" s="1"/>
      <c r="V24" s="1"/>
      <c r="W24" s="1"/>
      <c r="X24" s="1"/>
      <c r="Y24" s="1"/>
    </row>
    <row r="25" spans="1:25" ht="15" customHeight="1">
      <c r="A25" s="1"/>
      <c r="B25" s="7" t="s">
        <v>10</v>
      </c>
      <c r="C25" s="142">
        <f t="shared" si="2"/>
        <v>1713</v>
      </c>
      <c r="D25" s="272">
        <v>712</v>
      </c>
      <c r="E25" s="271">
        <v>659</v>
      </c>
      <c r="F25" s="71">
        <v>624</v>
      </c>
      <c r="G25" s="71">
        <v>7</v>
      </c>
      <c r="H25" s="71">
        <v>5</v>
      </c>
      <c r="I25" s="71">
        <v>330</v>
      </c>
      <c r="J25" s="71"/>
      <c r="K25" s="1"/>
      <c r="L25" s="7" t="s">
        <v>10</v>
      </c>
      <c r="M25" s="71">
        <v>1624</v>
      </c>
      <c r="N25" s="75">
        <v>2.38</v>
      </c>
      <c r="O25" s="71">
        <v>1713</v>
      </c>
      <c r="P25" s="75">
        <v>2.33</v>
      </c>
      <c r="Q25" s="529">
        <v>89</v>
      </c>
      <c r="R25" s="530">
        <v>5.5</v>
      </c>
      <c r="S25" s="4"/>
      <c r="T25" s="1"/>
      <c r="U25" s="1"/>
      <c r="V25" s="1"/>
      <c r="W25" s="1"/>
      <c r="X25" s="1"/>
      <c r="Y25" s="1"/>
    </row>
    <row r="26" spans="1:25" ht="15" customHeight="1">
      <c r="A26" s="1"/>
      <c r="B26" s="116" t="s">
        <v>262</v>
      </c>
      <c r="C26" s="142">
        <f t="shared" si="2"/>
        <v>142</v>
      </c>
      <c r="D26" s="272" t="s">
        <v>386</v>
      </c>
      <c r="E26" s="271">
        <v>69</v>
      </c>
      <c r="F26" s="71">
        <v>69</v>
      </c>
      <c r="G26" s="71">
        <v>6</v>
      </c>
      <c r="H26" s="71">
        <v>67</v>
      </c>
      <c r="I26" s="71" t="s">
        <v>386</v>
      </c>
      <c r="J26" s="71"/>
      <c r="K26" s="1"/>
      <c r="L26" s="116" t="s">
        <v>262</v>
      </c>
      <c r="M26" s="71">
        <v>163</v>
      </c>
      <c r="N26" s="75">
        <v>0.24</v>
      </c>
      <c r="O26" s="71">
        <v>142</v>
      </c>
      <c r="P26" s="75">
        <v>0.19</v>
      </c>
      <c r="Q26" s="529">
        <v>-21</v>
      </c>
      <c r="R26" s="530">
        <v>-12.9</v>
      </c>
      <c r="S26" s="4"/>
      <c r="T26" s="1"/>
      <c r="U26" s="1"/>
      <c r="V26" s="1"/>
      <c r="W26" s="1"/>
      <c r="X26" s="1"/>
      <c r="Y26" s="1"/>
    </row>
    <row r="27" spans="1:25" ht="15" customHeight="1">
      <c r="A27" s="1"/>
      <c r="B27" s="7" t="s">
        <v>13</v>
      </c>
      <c r="C27" s="142">
        <f t="shared" si="2"/>
        <v>15739</v>
      </c>
      <c r="D27" s="272">
        <v>9621</v>
      </c>
      <c r="E27" s="271">
        <v>4321</v>
      </c>
      <c r="F27" s="71">
        <v>1610</v>
      </c>
      <c r="G27" s="71">
        <v>390</v>
      </c>
      <c r="H27" s="71">
        <v>1325</v>
      </c>
      <c r="I27" s="71">
        <v>82</v>
      </c>
      <c r="J27" s="71"/>
      <c r="K27" s="1"/>
      <c r="L27" s="7" t="s">
        <v>13</v>
      </c>
      <c r="M27" s="71">
        <v>14825</v>
      </c>
      <c r="N27" s="75">
        <v>21.75</v>
      </c>
      <c r="O27" s="71">
        <v>15739</v>
      </c>
      <c r="P27" s="75">
        <v>21.44</v>
      </c>
      <c r="Q27" s="529">
        <v>914</v>
      </c>
      <c r="R27" s="530">
        <v>6.2</v>
      </c>
      <c r="S27" s="4"/>
      <c r="T27" s="1"/>
      <c r="U27" s="1"/>
      <c r="V27" s="1"/>
      <c r="W27" s="1"/>
      <c r="X27" s="1"/>
      <c r="Y27" s="1"/>
    </row>
    <row r="28" spans="1:25" ht="15" customHeight="1">
      <c r="A28" s="531"/>
      <c r="B28" s="114" t="s">
        <v>250</v>
      </c>
      <c r="C28" s="74">
        <f t="shared" si="2"/>
        <v>624</v>
      </c>
      <c r="D28" s="273" t="s">
        <v>386</v>
      </c>
      <c r="E28" s="273" t="s">
        <v>386</v>
      </c>
      <c r="F28" s="72" t="s">
        <v>386</v>
      </c>
      <c r="G28" s="72" t="s">
        <v>386</v>
      </c>
      <c r="H28" s="72">
        <v>506</v>
      </c>
      <c r="I28" s="72">
        <v>118</v>
      </c>
      <c r="J28" s="71"/>
      <c r="K28" s="531"/>
      <c r="L28" s="114" t="s">
        <v>250</v>
      </c>
      <c r="M28" s="74">
        <v>572</v>
      </c>
      <c r="N28" s="121" t="s">
        <v>293</v>
      </c>
      <c r="O28" s="72">
        <v>624</v>
      </c>
      <c r="P28" s="121" t="s">
        <v>293</v>
      </c>
      <c r="Q28" s="532">
        <v>52</v>
      </c>
      <c r="R28" s="533">
        <v>9.1</v>
      </c>
      <c r="S28" s="4"/>
      <c r="T28" s="1"/>
      <c r="U28" s="1"/>
      <c r="V28" s="1"/>
      <c r="W28" s="1"/>
      <c r="X28" s="1"/>
      <c r="Y28" s="1"/>
    </row>
    <row r="29" spans="1:25" ht="15" customHeight="1">
      <c r="A29" s="4" t="s">
        <v>263</v>
      </c>
      <c r="B29" s="1"/>
      <c r="C29" s="1"/>
      <c r="D29" s="1"/>
      <c r="E29" s="1"/>
      <c r="F29" s="4"/>
      <c r="G29" s="6"/>
      <c r="H29" s="24"/>
      <c r="I29" s="71"/>
      <c r="J29" s="71"/>
      <c r="K29" s="4" t="s">
        <v>263</v>
      </c>
      <c r="L29" s="1"/>
      <c r="M29" s="71"/>
      <c r="N29" s="71"/>
      <c r="O29" s="71"/>
      <c r="P29" s="1"/>
      <c r="Q29" s="1"/>
      <c r="R29" s="1"/>
      <c r="S29" s="4"/>
      <c r="T29" s="1"/>
      <c r="U29" s="1"/>
      <c r="V29" s="1"/>
      <c r="W29" s="1"/>
      <c r="X29" s="1"/>
      <c r="Y29" s="1"/>
    </row>
    <row r="30" spans="1:25" ht="15" customHeight="1">
      <c r="A30" s="1"/>
      <c r="B30" s="1"/>
      <c r="C30" s="1"/>
      <c r="D30" s="1"/>
      <c r="E30" s="1"/>
      <c r="F30" s="4"/>
      <c r="G30" s="6"/>
      <c r="H30" s="24"/>
      <c r="I30" s="71"/>
      <c r="J30" s="71"/>
      <c r="K30" s="4"/>
      <c r="L30" s="1"/>
      <c r="M30" s="71"/>
      <c r="N30" s="71"/>
      <c r="O30" s="71"/>
      <c r="P30" s="1"/>
      <c r="Q30" s="1"/>
      <c r="R30" s="1"/>
      <c r="S30" s="4"/>
      <c r="T30" s="1"/>
      <c r="U30" s="1"/>
      <c r="V30" s="1"/>
      <c r="W30" s="1"/>
      <c r="X30" s="1"/>
      <c r="Y30" s="1"/>
    </row>
    <row r="31" spans="1:25" ht="15" customHeight="1">
      <c r="A31" s="1"/>
      <c r="B31" s="1"/>
      <c r="C31" s="1"/>
      <c r="D31" s="1"/>
      <c r="E31" s="1"/>
      <c r="F31" s="4"/>
      <c r="G31" s="6"/>
      <c r="H31" s="24"/>
      <c r="I31" s="71"/>
      <c r="J31" s="71"/>
      <c r="K31" s="4"/>
      <c r="L31" s="1"/>
      <c r="M31" s="71"/>
      <c r="N31" s="71"/>
      <c r="O31" s="71"/>
      <c r="P31" s="1"/>
      <c r="Q31" s="1"/>
      <c r="R31" s="1"/>
      <c r="S31" s="4"/>
      <c r="T31" s="1"/>
      <c r="U31" s="1"/>
      <c r="V31" s="1"/>
      <c r="W31" s="1"/>
      <c r="X31" s="1"/>
      <c r="Y31" s="1"/>
    </row>
    <row r="32" spans="1:25" ht="15" customHeight="1">
      <c r="A32" s="1"/>
      <c r="B32" s="1"/>
      <c r="C32" s="1"/>
      <c r="D32" s="1"/>
      <c r="E32" s="1"/>
      <c r="F32" s="4"/>
      <c r="G32" s="6"/>
      <c r="H32" s="24"/>
      <c r="I32" s="71"/>
      <c r="J32" s="71"/>
      <c r="K32" s="4"/>
      <c r="L32" s="1"/>
      <c r="M32" s="71"/>
      <c r="N32" s="71"/>
      <c r="O32" s="71"/>
      <c r="P32" s="1"/>
      <c r="Q32" s="1"/>
      <c r="R32" s="1"/>
      <c r="S32" s="4"/>
      <c r="T32" s="1"/>
      <c r="U32" s="1"/>
      <c r="V32" s="1"/>
      <c r="W32" s="1"/>
      <c r="X32" s="1"/>
      <c r="Y32" s="1"/>
    </row>
    <row r="33" spans="1:25" ht="18" customHeight="1">
      <c r="A33" s="302" t="s">
        <v>277</v>
      </c>
      <c r="B33" s="302"/>
      <c r="C33" s="302"/>
      <c r="D33" s="302"/>
      <c r="E33" s="302"/>
      <c r="F33" s="302"/>
      <c r="G33" s="302"/>
      <c r="H33" s="302"/>
      <c r="I33" s="302"/>
      <c r="J33" s="4"/>
      <c r="K33" s="302" t="s">
        <v>291</v>
      </c>
      <c r="L33" s="302"/>
      <c r="M33" s="302"/>
      <c r="N33" s="302"/>
      <c r="O33" s="302"/>
      <c r="P33" s="302"/>
      <c r="Q33" s="302"/>
      <c r="R33" s="302"/>
      <c r="S33" s="4"/>
      <c r="T33" s="1"/>
      <c r="U33" s="1"/>
      <c r="V33" s="1"/>
      <c r="W33" s="1"/>
      <c r="X33" s="1"/>
      <c r="Y33" s="1"/>
    </row>
    <row r="34" spans="1:25" ht="15" customHeight="1" thickBot="1">
      <c r="A34" s="1"/>
      <c r="B34" s="15"/>
      <c r="C34" s="15"/>
      <c r="D34" s="1"/>
      <c r="E34" s="5"/>
      <c r="F34" s="5"/>
      <c r="G34" s="5"/>
      <c r="H34" s="5"/>
      <c r="I34" s="5" t="s">
        <v>229</v>
      </c>
      <c r="J34" s="4"/>
      <c r="K34" s="4"/>
      <c r="L34" s="144"/>
      <c r="M34" s="144"/>
      <c r="N34" s="144"/>
      <c r="O34" s="144"/>
      <c r="P34" s="15"/>
      <c r="Q34" s="15"/>
      <c r="R34" s="15"/>
      <c r="S34" s="4"/>
      <c r="T34" s="1"/>
      <c r="U34" s="1"/>
      <c r="V34" s="1"/>
      <c r="W34" s="1"/>
      <c r="X34" s="1"/>
      <c r="Y34" s="1"/>
    </row>
    <row r="35" spans="1:25" ht="15" customHeight="1">
      <c r="A35" s="282" t="s">
        <v>15</v>
      </c>
      <c r="B35" s="283"/>
      <c r="C35" s="299" t="s">
        <v>0</v>
      </c>
      <c r="D35" s="300" t="s">
        <v>1</v>
      </c>
      <c r="E35" s="300"/>
      <c r="F35" s="300"/>
      <c r="G35" s="301"/>
      <c r="H35" s="277" t="s">
        <v>25</v>
      </c>
      <c r="I35" s="290" t="s">
        <v>16</v>
      </c>
      <c r="J35" s="4"/>
      <c r="K35" s="282" t="s">
        <v>15</v>
      </c>
      <c r="L35" s="283"/>
      <c r="M35" s="299" t="s">
        <v>279</v>
      </c>
      <c r="N35" s="299"/>
      <c r="O35" s="299" t="s">
        <v>280</v>
      </c>
      <c r="P35" s="299"/>
      <c r="Q35" s="299" t="s">
        <v>18</v>
      </c>
      <c r="R35" s="304"/>
      <c r="S35" s="4"/>
      <c r="T35" s="1"/>
      <c r="U35" s="1"/>
      <c r="V35" s="1"/>
      <c r="W35" s="1"/>
      <c r="X35" s="1"/>
      <c r="Y35" s="1"/>
    </row>
    <row r="36" spans="1:25" ht="15" customHeight="1">
      <c r="A36" s="284"/>
      <c r="B36" s="285"/>
      <c r="C36" s="274"/>
      <c r="D36" s="280" t="s">
        <v>2</v>
      </c>
      <c r="E36" s="293" t="s">
        <v>3</v>
      </c>
      <c r="F36" s="137"/>
      <c r="G36" s="295" t="s">
        <v>17</v>
      </c>
      <c r="H36" s="278"/>
      <c r="I36" s="291"/>
      <c r="J36" s="4"/>
      <c r="K36" s="284"/>
      <c r="L36" s="285"/>
      <c r="M36" s="274" t="s">
        <v>21</v>
      </c>
      <c r="N36" s="274" t="s">
        <v>19</v>
      </c>
      <c r="O36" s="274" t="s">
        <v>21</v>
      </c>
      <c r="P36" s="274" t="s">
        <v>19</v>
      </c>
      <c r="Q36" s="274" t="s">
        <v>21</v>
      </c>
      <c r="R36" s="305" t="s">
        <v>20</v>
      </c>
      <c r="S36" s="4"/>
      <c r="T36" s="1"/>
      <c r="U36" s="1"/>
      <c r="V36" s="1"/>
      <c r="W36" s="1"/>
      <c r="X36" s="1"/>
      <c r="Y36" s="1"/>
    </row>
    <row r="37" spans="1:25" ht="15" customHeight="1">
      <c r="A37" s="286"/>
      <c r="B37" s="287"/>
      <c r="C37" s="274"/>
      <c r="D37" s="281"/>
      <c r="E37" s="294"/>
      <c r="F37" s="3" t="s">
        <v>4</v>
      </c>
      <c r="G37" s="296"/>
      <c r="H37" s="279"/>
      <c r="I37" s="292"/>
      <c r="J37" s="4"/>
      <c r="K37" s="286"/>
      <c r="L37" s="287"/>
      <c r="M37" s="274"/>
      <c r="N37" s="274"/>
      <c r="O37" s="274"/>
      <c r="P37" s="274"/>
      <c r="Q37" s="274"/>
      <c r="R37" s="306"/>
      <c r="S37" s="4"/>
      <c r="T37" s="1"/>
      <c r="U37" s="1"/>
      <c r="V37" s="1"/>
      <c r="W37" s="1"/>
      <c r="X37" s="1"/>
      <c r="Y37" s="1"/>
    </row>
    <row r="38" spans="1:25" ht="15" customHeight="1">
      <c r="A38" s="1"/>
      <c r="B38" s="526"/>
      <c r="C38" s="4"/>
      <c r="D38" s="4"/>
      <c r="E38" s="1"/>
      <c r="F38" s="5"/>
      <c r="G38" s="1"/>
      <c r="H38" s="1"/>
      <c r="I38" s="1"/>
      <c r="J38" s="1"/>
      <c r="K38" s="1"/>
      <c r="L38" s="526"/>
      <c r="M38" s="4"/>
      <c r="N38" s="4"/>
      <c r="O38" s="534" t="s">
        <v>45</v>
      </c>
      <c r="P38" s="1"/>
      <c r="Q38" s="535" t="s">
        <v>45</v>
      </c>
      <c r="R38" s="1"/>
      <c r="S38" s="4"/>
      <c r="T38" s="1"/>
      <c r="U38" s="1"/>
      <c r="V38" s="1"/>
      <c r="W38" s="1"/>
      <c r="X38" s="1"/>
      <c r="Y38" s="1"/>
    </row>
    <row r="39" spans="1:25" ht="15" customHeight="1">
      <c r="A39" s="288" t="s">
        <v>5</v>
      </c>
      <c r="B39" s="289"/>
      <c r="C39" s="141">
        <f aca="true" t="shared" si="3" ref="C39:I39">SUM(C41,C43,C56)</f>
        <v>489368</v>
      </c>
      <c r="D39" s="141">
        <f t="shared" si="3"/>
        <v>160842</v>
      </c>
      <c r="E39" s="141">
        <f t="shared" si="3"/>
        <v>267098</v>
      </c>
      <c r="F39" s="141">
        <f t="shared" si="3"/>
        <v>238120</v>
      </c>
      <c r="G39" s="141">
        <f t="shared" si="3"/>
        <v>1796</v>
      </c>
      <c r="H39" s="141">
        <f t="shared" si="3"/>
        <v>33900</v>
      </c>
      <c r="I39" s="141">
        <f t="shared" si="3"/>
        <v>25732</v>
      </c>
      <c r="J39" s="1"/>
      <c r="K39" s="288" t="s">
        <v>5</v>
      </c>
      <c r="L39" s="289"/>
      <c r="M39" s="143">
        <v>470230</v>
      </c>
      <c r="N39" s="536" t="s">
        <v>294</v>
      </c>
      <c r="O39" s="536">
        <v>489368</v>
      </c>
      <c r="P39" s="536" t="s">
        <v>294</v>
      </c>
      <c r="Q39" s="143">
        <v>19138</v>
      </c>
      <c r="R39" s="527">
        <v>4.1</v>
      </c>
      <c r="S39" s="4"/>
      <c r="T39" s="1"/>
      <c r="U39" s="1"/>
      <c r="V39" s="1"/>
      <c r="W39" s="1"/>
      <c r="X39" s="1"/>
      <c r="Y39" s="1"/>
    </row>
    <row r="40" spans="1:25" ht="15" customHeight="1">
      <c r="A40" s="528"/>
      <c r="B40" s="7"/>
      <c r="C40" s="71"/>
      <c r="D40" s="272"/>
      <c r="E40" s="271"/>
      <c r="F40" s="271"/>
      <c r="G40" s="271"/>
      <c r="H40" s="73"/>
      <c r="I40" s="73"/>
      <c r="J40" s="1"/>
      <c r="K40" s="528"/>
      <c r="L40" s="7"/>
      <c r="M40" s="19"/>
      <c r="N40" s="73"/>
      <c r="O40" s="73"/>
      <c r="P40" s="73"/>
      <c r="Q40" s="19"/>
      <c r="R40" s="527"/>
      <c r="S40" s="4"/>
      <c r="T40" s="1"/>
      <c r="U40" s="1"/>
      <c r="V40" s="1"/>
      <c r="W40" s="1"/>
      <c r="X40" s="1"/>
      <c r="Y40" s="1"/>
    </row>
    <row r="41" spans="1:25" ht="15" customHeight="1">
      <c r="A41" s="275" t="s">
        <v>247</v>
      </c>
      <c r="B41" s="276"/>
      <c r="C41" s="142">
        <f>SUM(D41:E41,G41:I41)</f>
        <v>2614</v>
      </c>
      <c r="D41" s="272">
        <v>28</v>
      </c>
      <c r="E41" s="271">
        <v>2244</v>
      </c>
      <c r="F41" s="73">
        <v>1101</v>
      </c>
      <c r="G41" s="73">
        <v>229</v>
      </c>
      <c r="H41" s="73">
        <v>49</v>
      </c>
      <c r="I41" s="73">
        <v>64</v>
      </c>
      <c r="J41" s="1"/>
      <c r="K41" s="275" t="s">
        <v>247</v>
      </c>
      <c r="L41" s="276"/>
      <c r="M41" s="19">
        <v>2344</v>
      </c>
      <c r="N41" s="73" t="s">
        <v>293</v>
      </c>
      <c r="O41" s="73">
        <v>2614</v>
      </c>
      <c r="P41" s="73" t="s">
        <v>293</v>
      </c>
      <c r="Q41" s="529">
        <v>270</v>
      </c>
      <c r="R41" s="530">
        <v>11.5</v>
      </c>
      <c r="S41" s="4"/>
      <c r="T41" s="1"/>
      <c r="U41" s="1"/>
      <c r="V41" s="1"/>
      <c r="W41" s="1"/>
      <c r="X41" s="1"/>
      <c r="Y41" s="1"/>
    </row>
    <row r="42" spans="1:25" ht="15" customHeight="1">
      <c r="A42" s="528"/>
      <c r="B42" s="7"/>
      <c r="C42" s="142"/>
      <c r="D42" s="272"/>
      <c r="E42" s="271"/>
      <c r="F42" s="271"/>
      <c r="G42" s="271"/>
      <c r="H42" s="271"/>
      <c r="I42" s="271"/>
      <c r="J42" s="1"/>
      <c r="K42" s="528"/>
      <c r="L42" s="7"/>
      <c r="M42" s="19"/>
      <c r="N42" s="75"/>
      <c r="O42" s="19"/>
      <c r="P42" s="75"/>
      <c r="Q42" s="529"/>
      <c r="R42" s="530"/>
      <c r="S42" s="4"/>
      <c r="T42" s="1"/>
      <c r="U42" s="1"/>
      <c r="V42" s="1"/>
      <c r="W42" s="1"/>
      <c r="X42" s="1"/>
      <c r="Y42" s="1"/>
    </row>
    <row r="43" spans="1:25" ht="15" customHeight="1">
      <c r="A43" s="275" t="s">
        <v>248</v>
      </c>
      <c r="B43" s="276"/>
      <c r="C43" s="142">
        <f aca="true" t="shared" si="4" ref="C43:I43">SUM(C46:C55)</f>
        <v>469896</v>
      </c>
      <c r="D43" s="272">
        <f t="shared" si="4"/>
        <v>160814</v>
      </c>
      <c r="E43" s="271">
        <f t="shared" si="4"/>
        <v>264854</v>
      </c>
      <c r="F43" s="271">
        <f t="shared" si="4"/>
        <v>237019</v>
      </c>
      <c r="G43" s="271">
        <f t="shared" si="4"/>
        <v>1567</v>
      </c>
      <c r="H43" s="271">
        <f t="shared" si="4"/>
        <v>22931</v>
      </c>
      <c r="I43" s="271">
        <f t="shared" si="4"/>
        <v>19730</v>
      </c>
      <c r="J43" s="1"/>
      <c r="K43" s="275" t="s">
        <v>248</v>
      </c>
      <c r="L43" s="276"/>
      <c r="M43" s="19">
        <v>450107</v>
      </c>
      <c r="N43" s="75">
        <v>100</v>
      </c>
      <c r="O43" s="19">
        <v>469896</v>
      </c>
      <c r="P43" s="75">
        <v>100</v>
      </c>
      <c r="Q43" s="529">
        <v>19789</v>
      </c>
      <c r="R43" s="530">
        <v>4.4</v>
      </c>
      <c r="S43" s="1"/>
      <c r="T43" s="1"/>
      <c r="U43" s="1"/>
      <c r="V43" s="1"/>
      <c r="W43" s="1"/>
      <c r="X43" s="1"/>
      <c r="Y43" s="1"/>
    </row>
    <row r="44" spans="1:25" ht="15" customHeight="1">
      <c r="A44" s="297" t="s">
        <v>275</v>
      </c>
      <c r="B44" s="298"/>
      <c r="C44" s="142"/>
      <c r="D44" s="272"/>
      <c r="E44" s="271"/>
      <c r="F44" s="271"/>
      <c r="G44" s="271"/>
      <c r="H44" s="271"/>
      <c r="I44" s="271"/>
      <c r="J44" s="1"/>
      <c r="K44" s="297" t="s">
        <v>275</v>
      </c>
      <c r="L44" s="298"/>
      <c r="M44" s="19"/>
      <c r="N44" s="75"/>
      <c r="O44" s="19"/>
      <c r="P44" s="75"/>
      <c r="Q44" s="529"/>
      <c r="R44" s="530"/>
      <c r="S44" s="4"/>
      <c r="T44" s="1"/>
      <c r="U44" s="1"/>
      <c r="V44" s="1"/>
      <c r="W44" s="1"/>
      <c r="X44" s="1"/>
      <c r="Y44" s="1"/>
    </row>
    <row r="45" spans="1:25" ht="15" customHeight="1">
      <c r="A45" s="119"/>
      <c r="B45" s="120"/>
      <c r="C45" s="142"/>
      <c r="D45" s="272"/>
      <c r="E45" s="271"/>
      <c r="F45" s="271"/>
      <c r="G45" s="271"/>
      <c r="H45" s="271"/>
      <c r="I45" s="271"/>
      <c r="J45" s="1"/>
      <c r="K45" s="113"/>
      <c r="L45" s="7"/>
      <c r="M45" s="19"/>
      <c r="N45" s="75"/>
      <c r="O45" s="19"/>
      <c r="P45" s="75"/>
      <c r="Q45" s="529"/>
      <c r="R45" s="530"/>
      <c r="S45" s="4"/>
      <c r="T45" s="1"/>
      <c r="U45" s="1"/>
      <c r="V45" s="1"/>
      <c r="W45" s="1"/>
      <c r="X45" s="1"/>
      <c r="Y45" s="1"/>
    </row>
    <row r="46" spans="1:25" ht="15" customHeight="1">
      <c r="A46" s="1"/>
      <c r="B46" s="34" t="s">
        <v>6</v>
      </c>
      <c r="C46" s="142">
        <f aca="true" t="shared" si="5" ref="C46:C55">SUM(D46:E46,G46:I46)</f>
        <v>636</v>
      </c>
      <c r="D46" s="272">
        <v>157</v>
      </c>
      <c r="E46" s="271">
        <v>479</v>
      </c>
      <c r="F46" s="271">
        <v>478</v>
      </c>
      <c r="G46" s="271" t="s">
        <v>386</v>
      </c>
      <c r="H46" s="271" t="s">
        <v>386</v>
      </c>
      <c r="I46" s="271" t="s">
        <v>386</v>
      </c>
      <c r="J46" s="1"/>
      <c r="K46" s="1"/>
      <c r="L46" s="34" t="s">
        <v>6</v>
      </c>
      <c r="M46" s="19">
        <v>762</v>
      </c>
      <c r="N46" s="75">
        <v>0.17</v>
      </c>
      <c r="O46" s="19">
        <v>636</v>
      </c>
      <c r="P46" s="75">
        <v>0.14</v>
      </c>
      <c r="Q46" s="529">
        <v>-126</v>
      </c>
      <c r="R46" s="530">
        <v>-16.5</v>
      </c>
      <c r="S46" s="1"/>
      <c r="T46" s="1"/>
      <c r="U46" s="1"/>
      <c r="V46" s="1"/>
      <c r="W46" s="1"/>
      <c r="X46" s="1"/>
      <c r="Y46" s="1"/>
    </row>
    <row r="47" spans="1:25" ht="15" customHeight="1">
      <c r="A47" s="1"/>
      <c r="B47" s="7" t="s">
        <v>7</v>
      </c>
      <c r="C47" s="142">
        <f t="shared" si="5"/>
        <v>49614</v>
      </c>
      <c r="D47" s="272">
        <v>20475</v>
      </c>
      <c r="E47" s="271">
        <v>28973</v>
      </c>
      <c r="F47" s="271">
        <v>28954</v>
      </c>
      <c r="G47" s="271">
        <v>105</v>
      </c>
      <c r="H47" s="271" t="s">
        <v>386</v>
      </c>
      <c r="I47" s="73">
        <v>61</v>
      </c>
      <c r="J47" s="1"/>
      <c r="K47" s="1"/>
      <c r="L47" s="7" t="s">
        <v>7</v>
      </c>
      <c r="M47" s="19">
        <v>44955</v>
      </c>
      <c r="N47" s="75">
        <v>9.99</v>
      </c>
      <c r="O47" s="19">
        <v>49614</v>
      </c>
      <c r="P47" s="75">
        <v>10.56</v>
      </c>
      <c r="Q47" s="529">
        <v>4659</v>
      </c>
      <c r="R47" s="530">
        <v>10.4</v>
      </c>
      <c r="S47" s="1"/>
      <c r="T47" s="1"/>
      <c r="U47" s="1"/>
      <c r="V47" s="1"/>
      <c r="W47" s="1"/>
      <c r="X47" s="1"/>
      <c r="Y47" s="1"/>
    </row>
    <row r="48" spans="1:25" ht="15" customHeight="1">
      <c r="A48" s="1"/>
      <c r="B48" s="7" t="s">
        <v>8</v>
      </c>
      <c r="C48" s="142">
        <f t="shared" si="5"/>
        <v>132974</v>
      </c>
      <c r="D48" s="272">
        <v>46556</v>
      </c>
      <c r="E48" s="271">
        <v>85692</v>
      </c>
      <c r="F48" s="272">
        <v>83555</v>
      </c>
      <c r="G48" s="272">
        <v>184</v>
      </c>
      <c r="H48" s="73" t="s">
        <v>386</v>
      </c>
      <c r="I48" s="71">
        <v>542</v>
      </c>
      <c r="J48" s="1"/>
      <c r="K48" s="1"/>
      <c r="L48" s="7" t="s">
        <v>8</v>
      </c>
      <c r="M48" s="19">
        <v>136027</v>
      </c>
      <c r="N48" s="75">
        <v>30.22</v>
      </c>
      <c r="O48" s="19">
        <v>132974</v>
      </c>
      <c r="P48" s="75">
        <v>28.3</v>
      </c>
      <c r="Q48" s="529">
        <v>-3053</v>
      </c>
      <c r="R48" s="530">
        <v>-2.2</v>
      </c>
      <c r="S48" s="1"/>
      <c r="T48" s="1"/>
      <c r="U48" s="1"/>
      <c r="V48" s="1"/>
      <c r="W48" s="1"/>
      <c r="X48" s="1"/>
      <c r="Y48" s="1"/>
    </row>
    <row r="49" spans="1:25" ht="15" customHeight="1">
      <c r="A49" s="1"/>
      <c r="B49" s="7" t="s">
        <v>261</v>
      </c>
      <c r="C49" s="142">
        <f t="shared" si="5"/>
        <v>129306</v>
      </c>
      <c r="D49" s="272">
        <v>61403</v>
      </c>
      <c r="E49" s="271">
        <v>67314</v>
      </c>
      <c r="F49" s="272">
        <v>66081</v>
      </c>
      <c r="G49" s="272">
        <v>148</v>
      </c>
      <c r="H49" s="71">
        <v>153</v>
      </c>
      <c r="I49" s="71">
        <v>288</v>
      </c>
      <c r="J49" s="1"/>
      <c r="K49" s="1"/>
      <c r="L49" s="7" t="s">
        <v>261</v>
      </c>
      <c r="M49" s="19">
        <v>119404</v>
      </c>
      <c r="N49" s="75">
        <v>26.53</v>
      </c>
      <c r="O49" s="19">
        <v>129306</v>
      </c>
      <c r="P49" s="75">
        <v>27.52</v>
      </c>
      <c r="Q49" s="529">
        <v>9902</v>
      </c>
      <c r="R49" s="530">
        <v>8.3</v>
      </c>
      <c r="S49" s="1"/>
      <c r="T49" s="1"/>
      <c r="U49" s="1"/>
      <c r="V49" s="1"/>
      <c r="W49" s="1"/>
      <c r="X49" s="1"/>
      <c r="Y49" s="1"/>
    </row>
    <row r="50" spans="1:25" ht="15" customHeight="1">
      <c r="A50" s="1"/>
      <c r="B50" s="7" t="s">
        <v>11</v>
      </c>
      <c r="C50" s="142">
        <f t="shared" si="5"/>
        <v>16648</v>
      </c>
      <c r="D50" s="272">
        <v>305</v>
      </c>
      <c r="E50" s="271">
        <v>15911</v>
      </c>
      <c r="F50" s="71">
        <v>12436</v>
      </c>
      <c r="G50" s="71" t="s">
        <v>386</v>
      </c>
      <c r="H50" s="71" t="s">
        <v>386</v>
      </c>
      <c r="I50" s="71">
        <v>432</v>
      </c>
      <c r="J50" s="1"/>
      <c r="K50" s="1"/>
      <c r="L50" s="7" t="s">
        <v>11</v>
      </c>
      <c r="M50" s="19">
        <v>15323</v>
      </c>
      <c r="N50" s="75">
        <v>3.4</v>
      </c>
      <c r="O50" s="19">
        <v>16648</v>
      </c>
      <c r="P50" s="75">
        <v>3.54</v>
      </c>
      <c r="Q50" s="529">
        <v>1325</v>
      </c>
      <c r="R50" s="530">
        <v>8.6</v>
      </c>
      <c r="S50" s="1"/>
      <c r="T50" s="1"/>
      <c r="U50" s="1"/>
      <c r="V50" s="1"/>
      <c r="W50" s="1"/>
      <c r="X50" s="1"/>
      <c r="Y50" s="1"/>
    </row>
    <row r="51" spans="1:25" ht="15" customHeight="1">
      <c r="A51" s="1"/>
      <c r="B51" s="7"/>
      <c r="C51" s="142" t="s">
        <v>387</v>
      </c>
      <c r="D51" s="272"/>
      <c r="E51" s="271"/>
      <c r="F51" s="71"/>
      <c r="G51" s="71"/>
      <c r="H51" s="71"/>
      <c r="I51" s="71"/>
      <c r="J51" s="1"/>
      <c r="K51" s="1"/>
      <c r="L51" s="7"/>
      <c r="M51" s="19"/>
      <c r="N51" s="75"/>
      <c r="O51" s="19"/>
      <c r="P51" s="75"/>
      <c r="Q51" s="529"/>
      <c r="R51" s="530"/>
      <c r="S51" s="1"/>
      <c r="T51" s="1"/>
      <c r="U51" s="1"/>
      <c r="V51" s="1"/>
      <c r="W51" s="1"/>
      <c r="X51" s="1"/>
      <c r="Y51" s="1"/>
    </row>
    <row r="52" spans="1:25" ht="15" customHeight="1">
      <c r="A52" s="1"/>
      <c r="B52" s="7" t="s">
        <v>12</v>
      </c>
      <c r="C52" s="142">
        <f t="shared" si="5"/>
        <v>3527</v>
      </c>
      <c r="D52" s="272">
        <v>1607</v>
      </c>
      <c r="E52" s="271">
        <v>1903</v>
      </c>
      <c r="F52" s="71">
        <v>1660</v>
      </c>
      <c r="G52" s="71">
        <v>4</v>
      </c>
      <c r="H52" s="71">
        <v>13</v>
      </c>
      <c r="I52" s="71" t="s">
        <v>386</v>
      </c>
      <c r="J52" s="1"/>
      <c r="K52" s="1"/>
      <c r="L52" s="7" t="s">
        <v>12</v>
      </c>
      <c r="M52" s="19">
        <v>3027</v>
      </c>
      <c r="N52" s="75">
        <v>0.67</v>
      </c>
      <c r="O52" s="19">
        <v>3527</v>
      </c>
      <c r="P52" s="75">
        <v>0.75</v>
      </c>
      <c r="Q52" s="529">
        <v>500</v>
      </c>
      <c r="R52" s="530">
        <v>16.5</v>
      </c>
      <c r="S52" s="1"/>
      <c r="T52" s="1"/>
      <c r="U52" s="1"/>
      <c r="V52" s="1"/>
      <c r="W52" s="1"/>
      <c r="X52" s="1"/>
      <c r="Y52" s="1"/>
    </row>
    <row r="53" spans="1:25" ht="15" customHeight="1">
      <c r="A53" s="1"/>
      <c r="B53" s="7" t="s">
        <v>10</v>
      </c>
      <c r="C53" s="142">
        <f t="shared" si="5"/>
        <v>31846</v>
      </c>
      <c r="D53" s="272">
        <v>1756</v>
      </c>
      <c r="E53" s="271">
        <v>16463</v>
      </c>
      <c r="F53" s="71">
        <v>16303</v>
      </c>
      <c r="G53" s="71">
        <v>42</v>
      </c>
      <c r="H53" s="71">
        <v>47</v>
      </c>
      <c r="I53" s="71">
        <v>13538</v>
      </c>
      <c r="J53" s="1"/>
      <c r="K53" s="1"/>
      <c r="L53" s="7" t="s">
        <v>10</v>
      </c>
      <c r="M53" s="537">
        <v>30422</v>
      </c>
      <c r="N53" s="75">
        <v>6.76</v>
      </c>
      <c r="O53" s="24">
        <v>31846</v>
      </c>
      <c r="P53" s="75">
        <v>6.78</v>
      </c>
      <c r="Q53" s="529">
        <v>1424</v>
      </c>
      <c r="R53" s="530">
        <v>4.7</v>
      </c>
      <c r="S53" s="1"/>
      <c r="T53" s="1"/>
      <c r="U53" s="1"/>
      <c r="V53" s="1"/>
      <c r="W53" s="1"/>
      <c r="X53" s="1"/>
      <c r="Y53" s="1"/>
    </row>
    <row r="54" spans="1:25" ht="15" customHeight="1">
      <c r="A54" s="1"/>
      <c r="B54" s="116" t="s">
        <v>262</v>
      </c>
      <c r="C54" s="142">
        <f t="shared" si="5"/>
        <v>2554</v>
      </c>
      <c r="D54" s="272" t="s">
        <v>386</v>
      </c>
      <c r="E54" s="271">
        <v>1569</v>
      </c>
      <c r="F54" s="71">
        <v>1569</v>
      </c>
      <c r="G54" s="71">
        <v>7</v>
      </c>
      <c r="H54" s="71">
        <v>978</v>
      </c>
      <c r="I54" s="71" t="s">
        <v>386</v>
      </c>
      <c r="J54" s="1"/>
      <c r="K54" s="1"/>
      <c r="L54" s="116" t="s">
        <v>262</v>
      </c>
      <c r="M54" s="19">
        <v>2874</v>
      </c>
      <c r="N54" s="75">
        <v>0.64</v>
      </c>
      <c r="O54" s="19">
        <v>2554</v>
      </c>
      <c r="P54" s="75">
        <v>0.54</v>
      </c>
      <c r="Q54" s="529">
        <v>-320</v>
      </c>
      <c r="R54" s="530">
        <v>-11.1</v>
      </c>
      <c r="S54" s="1"/>
      <c r="T54" s="1"/>
      <c r="U54" s="1"/>
      <c r="V54" s="1"/>
      <c r="W54" s="1"/>
      <c r="X54" s="1"/>
      <c r="Y54" s="1"/>
    </row>
    <row r="55" spans="1:25" ht="15" customHeight="1">
      <c r="A55" s="1"/>
      <c r="B55" s="7" t="s">
        <v>13</v>
      </c>
      <c r="C55" s="142">
        <f t="shared" si="5"/>
        <v>102791</v>
      </c>
      <c r="D55" s="272">
        <v>28555</v>
      </c>
      <c r="E55" s="271">
        <v>46550</v>
      </c>
      <c r="F55" s="71">
        <v>25983</v>
      </c>
      <c r="G55" s="71">
        <v>1077</v>
      </c>
      <c r="H55" s="71">
        <v>21740</v>
      </c>
      <c r="I55" s="71">
        <v>4869</v>
      </c>
      <c r="J55" s="1"/>
      <c r="K55" s="1"/>
      <c r="L55" s="7" t="s">
        <v>13</v>
      </c>
      <c r="M55" s="537">
        <v>97313</v>
      </c>
      <c r="N55" s="75">
        <v>21.62</v>
      </c>
      <c r="O55" s="24">
        <v>102791</v>
      </c>
      <c r="P55" s="75">
        <v>21.88</v>
      </c>
      <c r="Q55" s="529">
        <v>5478</v>
      </c>
      <c r="R55" s="530">
        <v>5.6</v>
      </c>
      <c r="S55" s="1"/>
      <c r="T55" s="1"/>
      <c r="U55" s="1"/>
      <c r="V55" s="1"/>
      <c r="W55" s="1"/>
      <c r="X55" s="1"/>
      <c r="Y55" s="1"/>
    </row>
    <row r="56" spans="1:25" ht="15" customHeight="1">
      <c r="A56" s="531"/>
      <c r="B56" s="114" t="s">
        <v>250</v>
      </c>
      <c r="C56" s="74">
        <f>SUM(D56:E56,G56:I56)</f>
        <v>16858</v>
      </c>
      <c r="D56" s="273" t="s">
        <v>386</v>
      </c>
      <c r="E56" s="273" t="s">
        <v>386</v>
      </c>
      <c r="F56" s="72" t="s">
        <v>386</v>
      </c>
      <c r="G56" s="72" t="s">
        <v>386</v>
      </c>
      <c r="H56" s="72">
        <v>10920</v>
      </c>
      <c r="I56" s="72">
        <v>5938</v>
      </c>
      <c r="J56" s="1"/>
      <c r="K56" s="531"/>
      <c r="L56" s="114" t="s">
        <v>250</v>
      </c>
      <c r="M56" s="538">
        <v>17779</v>
      </c>
      <c r="N56" s="121" t="s">
        <v>293</v>
      </c>
      <c r="O56" s="539">
        <v>16858</v>
      </c>
      <c r="P56" s="121" t="s">
        <v>293</v>
      </c>
      <c r="Q56" s="532">
        <v>-921</v>
      </c>
      <c r="R56" s="533">
        <v>-5.2</v>
      </c>
      <c r="S56" s="1"/>
      <c r="T56" s="1"/>
      <c r="U56" s="1"/>
      <c r="V56" s="1"/>
      <c r="W56" s="1"/>
      <c r="X56" s="1"/>
      <c r="Y56" s="1"/>
    </row>
    <row r="57" spans="1:25" ht="15" customHeight="1">
      <c r="A57" s="4" t="s">
        <v>263</v>
      </c>
      <c r="B57" s="1"/>
      <c r="C57" s="1"/>
      <c r="D57" s="1"/>
      <c r="E57" s="1"/>
      <c r="F57" s="4"/>
      <c r="G57" s="6"/>
      <c r="H57" s="24"/>
      <c r="I57" s="71"/>
      <c r="J57" s="1"/>
      <c r="K57" s="4" t="s">
        <v>263</v>
      </c>
      <c r="L57" s="1"/>
      <c r="M57" s="1"/>
      <c r="N57" s="1"/>
      <c r="O57" s="1"/>
      <c r="P57" s="1"/>
      <c r="Q57" s="1"/>
      <c r="R57" s="1"/>
      <c r="S57" s="1"/>
      <c r="T57" s="1"/>
      <c r="U57" s="1"/>
      <c r="V57" s="1"/>
      <c r="W57" s="1"/>
      <c r="X57" s="1"/>
      <c r="Y57" s="1"/>
    </row>
  </sheetData>
  <sheetProtection/>
  <mergeCells count="57">
    <mergeCell ref="A44:B44"/>
    <mergeCell ref="K44:L44"/>
    <mergeCell ref="A7:B9"/>
    <mergeCell ref="O7:P7"/>
    <mergeCell ref="I7:I9"/>
    <mergeCell ref="A39:B39"/>
    <mergeCell ref="D35:G35"/>
    <mergeCell ref="H7:H9"/>
    <mergeCell ref="D8:D9"/>
    <mergeCell ref="O35:P35"/>
    <mergeCell ref="K33:R33"/>
    <mergeCell ref="R36:R37"/>
    <mergeCell ref="Q35:R35"/>
    <mergeCell ref="M35:N35"/>
    <mergeCell ref="P36:P37"/>
    <mergeCell ref="M36:M37"/>
    <mergeCell ref="N36:N37"/>
    <mergeCell ref="P8:P9"/>
    <mergeCell ref="N8:N9"/>
    <mergeCell ref="A3:I3"/>
    <mergeCell ref="A5:I5"/>
    <mergeCell ref="Q7:R7"/>
    <mergeCell ref="M7:N7"/>
    <mergeCell ref="Q8:Q9"/>
    <mergeCell ref="R8:R9"/>
    <mergeCell ref="O8:O9"/>
    <mergeCell ref="K5:R5"/>
    <mergeCell ref="M8:M9"/>
    <mergeCell ref="A33:I33"/>
    <mergeCell ref="K16:L16"/>
    <mergeCell ref="K11:L11"/>
    <mergeCell ref="A11:B11"/>
    <mergeCell ref="A13:B13"/>
    <mergeCell ref="A15:B15"/>
    <mergeCell ref="E8:E9"/>
    <mergeCell ref="G8:G9"/>
    <mergeCell ref="K13:L13"/>
    <mergeCell ref="I35:I37"/>
    <mergeCell ref="K35:L37"/>
    <mergeCell ref="E36:E37"/>
    <mergeCell ref="G36:G37"/>
    <mergeCell ref="A16:B16"/>
    <mergeCell ref="C7:C9"/>
    <mergeCell ref="D7:G7"/>
    <mergeCell ref="K7:L9"/>
    <mergeCell ref="C35:C37"/>
    <mergeCell ref="K15:L15"/>
    <mergeCell ref="O36:O37"/>
    <mergeCell ref="Q36:Q37"/>
    <mergeCell ref="K41:L41"/>
    <mergeCell ref="K43:L43"/>
    <mergeCell ref="A41:B41"/>
    <mergeCell ref="H35:H37"/>
    <mergeCell ref="A43:B43"/>
    <mergeCell ref="D36:D37"/>
    <mergeCell ref="A35:B37"/>
    <mergeCell ref="K39:L39"/>
  </mergeCells>
  <printOptions horizontalCentered="1"/>
  <pageMargins left="0.5905511811023623" right="0.5905511811023623" top="0.5905511811023623" bottom="0.3937007874015748" header="0" footer="0"/>
  <pageSetup fitToHeight="1" fitToWidth="1" horizontalDpi="300" verticalDpi="300" orientation="landscape" paperSize="8" scale="93" r:id="rId1"/>
</worksheet>
</file>

<file path=xl/worksheets/sheet10.xml><?xml version="1.0" encoding="utf-8"?>
<worksheet xmlns="http://schemas.openxmlformats.org/spreadsheetml/2006/main" xmlns:r="http://schemas.openxmlformats.org/officeDocument/2006/relationships">
  <sheetPr>
    <pageSetUpPr fitToPage="1"/>
  </sheetPr>
  <dimension ref="A1:AJ72"/>
  <sheetViews>
    <sheetView zoomScale="75" zoomScaleNormal="75" zoomScaleSheetLayoutView="75" zoomScalePageLayoutView="0" workbookViewId="0" topLeftCell="A1">
      <selection activeCell="I10" sqref="I10"/>
    </sheetView>
  </sheetViews>
  <sheetFormatPr defaultColWidth="9.00390625" defaultRowHeight="18.75" customHeight="1"/>
  <cols>
    <col min="1" max="1" width="4.875" style="58" customWidth="1"/>
    <col min="2" max="2" width="24.00390625" style="58" customWidth="1"/>
    <col min="3" max="4" width="18.75390625" style="58" customWidth="1"/>
    <col min="5" max="5" width="18.875" style="58" customWidth="1"/>
    <col min="6" max="6" width="18.00390625" style="58" customWidth="1"/>
    <col min="7" max="7" width="22.50390625" style="58" customWidth="1"/>
    <col min="8" max="8" width="18.625" style="58" customWidth="1"/>
    <col min="9" max="9" width="15.625" style="58" customWidth="1"/>
    <col min="10" max="11" width="8.125" style="58" customWidth="1"/>
    <col min="12" max="12" width="14.25390625" style="58" customWidth="1"/>
    <col min="13" max="13" width="16.125" style="58" bestFit="1" customWidth="1"/>
    <col min="14" max="14" width="15.125" style="58" customWidth="1"/>
    <col min="15" max="15" width="14.50390625" style="58" customWidth="1"/>
    <col min="16" max="16" width="15.00390625" style="58" customWidth="1"/>
    <col min="17" max="17" width="17.625" style="58" customWidth="1"/>
    <col min="18" max="18" width="19.00390625" style="58" customWidth="1"/>
    <col min="19" max="19" width="18.625" style="58" customWidth="1"/>
    <col min="20" max="20" width="14.25390625" style="58" customWidth="1"/>
    <col min="21" max="16384" width="9.00390625" style="58" customWidth="1"/>
  </cols>
  <sheetData>
    <row r="1" spans="1:20" ht="18.75" customHeight="1">
      <c r="A1" s="36" t="s">
        <v>211</v>
      </c>
      <c r="T1" s="37" t="s">
        <v>212</v>
      </c>
    </row>
    <row r="2" spans="10:16" ht="18.75" customHeight="1">
      <c r="J2" s="122"/>
      <c r="K2" s="122"/>
      <c r="M2" s="122"/>
      <c r="P2" s="122"/>
    </row>
    <row r="3" spans="1:21" ht="18.75" customHeight="1">
      <c r="A3" s="520" t="s">
        <v>361</v>
      </c>
      <c r="B3" s="521"/>
      <c r="C3" s="521"/>
      <c r="D3" s="521"/>
      <c r="E3" s="521"/>
      <c r="F3" s="521"/>
      <c r="G3" s="521"/>
      <c r="H3" s="521"/>
      <c r="I3" s="521"/>
      <c r="J3" s="521"/>
      <c r="K3" s="521"/>
      <c r="L3" s="521"/>
      <c r="M3" s="521"/>
      <c r="N3" s="521"/>
      <c r="O3" s="521"/>
      <c r="P3" s="521"/>
      <c r="Q3" s="521"/>
      <c r="R3" s="521"/>
      <c r="S3" s="521"/>
      <c r="T3" s="521"/>
      <c r="U3" s="59"/>
    </row>
    <row r="4" spans="1:21" ht="18.75" customHeight="1" thickBot="1">
      <c r="A4" s="60"/>
      <c r="B4" s="60"/>
      <c r="C4" s="60"/>
      <c r="D4" s="60"/>
      <c r="E4" s="60"/>
      <c r="F4" s="60"/>
      <c r="G4" s="60"/>
      <c r="H4" s="60"/>
      <c r="I4" s="60"/>
      <c r="J4" s="60"/>
      <c r="K4" s="60"/>
      <c r="L4" s="60"/>
      <c r="M4" s="60"/>
      <c r="N4" s="60"/>
      <c r="O4" s="60"/>
      <c r="P4" s="60"/>
      <c r="Q4" s="60"/>
      <c r="R4" s="60"/>
      <c r="S4" s="60"/>
      <c r="T4" s="61" t="s">
        <v>290</v>
      </c>
      <c r="U4" s="59"/>
    </row>
    <row r="5" spans="1:21" ht="18.75" customHeight="1">
      <c r="A5" s="482" t="s">
        <v>237</v>
      </c>
      <c r="B5" s="483"/>
      <c r="C5" s="485" t="s">
        <v>363</v>
      </c>
      <c r="D5" s="485" t="s">
        <v>198</v>
      </c>
      <c r="E5" s="485" t="s">
        <v>379</v>
      </c>
      <c r="F5" s="485" t="s">
        <v>199</v>
      </c>
      <c r="G5" s="485" t="s">
        <v>274</v>
      </c>
      <c r="H5" s="485" t="s">
        <v>273</v>
      </c>
      <c r="I5" s="488" t="s">
        <v>238</v>
      </c>
      <c r="J5" s="491" t="s">
        <v>192</v>
      </c>
      <c r="K5" s="483"/>
      <c r="L5" s="488" t="s">
        <v>193</v>
      </c>
      <c r="M5" s="492" t="s">
        <v>194</v>
      </c>
      <c r="N5" s="62"/>
      <c r="O5" s="488" t="s">
        <v>226</v>
      </c>
      <c r="P5" s="488" t="s">
        <v>195</v>
      </c>
      <c r="Q5" s="488" t="s">
        <v>196</v>
      </c>
      <c r="R5" s="488" t="s">
        <v>378</v>
      </c>
      <c r="S5" s="488" t="s">
        <v>239</v>
      </c>
      <c r="T5" s="479" t="s">
        <v>197</v>
      </c>
      <c r="U5" s="59"/>
    </row>
    <row r="6" spans="1:21" ht="18.75" customHeight="1">
      <c r="A6" s="484"/>
      <c r="B6" s="485"/>
      <c r="C6" s="485"/>
      <c r="D6" s="485"/>
      <c r="E6" s="485"/>
      <c r="F6" s="485"/>
      <c r="G6" s="485"/>
      <c r="H6" s="485"/>
      <c r="I6" s="489"/>
      <c r="J6" s="492"/>
      <c r="K6" s="485"/>
      <c r="L6" s="489"/>
      <c r="M6" s="492"/>
      <c r="N6" s="481" t="s">
        <v>200</v>
      </c>
      <c r="O6" s="489"/>
      <c r="P6" s="489"/>
      <c r="Q6" s="489"/>
      <c r="R6" s="489"/>
      <c r="S6" s="489"/>
      <c r="T6" s="480"/>
      <c r="U6" s="59"/>
    </row>
    <row r="7" spans="1:21" ht="18.75" customHeight="1">
      <c r="A7" s="486"/>
      <c r="B7" s="487"/>
      <c r="C7" s="487"/>
      <c r="D7" s="487"/>
      <c r="E7" s="487"/>
      <c r="F7" s="487"/>
      <c r="G7" s="487"/>
      <c r="H7" s="493"/>
      <c r="I7" s="490"/>
      <c r="J7" s="479"/>
      <c r="K7" s="487"/>
      <c r="L7" s="489"/>
      <c r="M7" s="479"/>
      <c r="N7" s="479"/>
      <c r="O7" s="489"/>
      <c r="P7" s="489"/>
      <c r="Q7" s="489"/>
      <c r="R7" s="489"/>
      <c r="S7" s="489"/>
      <c r="T7" s="480"/>
      <c r="U7" s="59"/>
    </row>
    <row r="8" spans="1:21" s="36" customFormat="1" ht="18.75" customHeight="1">
      <c r="A8" s="443" t="s">
        <v>362</v>
      </c>
      <c r="B8" s="63" t="s">
        <v>167</v>
      </c>
      <c r="C8" s="46">
        <f aca="true" t="shared" si="0" ref="C8:I8">SUM(C10:C17)</f>
        <v>5253472463</v>
      </c>
      <c r="D8" s="46">
        <f t="shared" si="0"/>
        <v>4240381633</v>
      </c>
      <c r="E8" s="46">
        <f t="shared" si="0"/>
        <v>254056084</v>
      </c>
      <c r="F8" s="46">
        <f t="shared" si="0"/>
        <v>2538066965</v>
      </c>
      <c r="G8" s="46">
        <f t="shared" si="0"/>
        <v>1728824590</v>
      </c>
      <c r="H8" s="46">
        <f t="shared" si="0"/>
        <v>280604006</v>
      </c>
      <c r="I8" s="46">
        <f t="shared" si="0"/>
        <v>872085270</v>
      </c>
      <c r="J8" s="496">
        <f>SUM(J10:K17)</f>
        <v>141005560</v>
      </c>
      <c r="K8" s="496"/>
      <c r="L8" s="46">
        <f aca="true" t="shared" si="1" ref="L8:T8">SUM(L10:L17)</f>
        <v>83293876</v>
      </c>
      <c r="M8" s="46">
        <f t="shared" si="1"/>
        <v>135129764</v>
      </c>
      <c r="N8" s="46">
        <f t="shared" si="1"/>
        <v>105959989</v>
      </c>
      <c r="O8" s="46">
        <f t="shared" si="1"/>
        <v>89169672</v>
      </c>
      <c r="P8" s="46">
        <f t="shared" si="1"/>
        <v>26991369</v>
      </c>
      <c r="Q8" s="46">
        <f t="shared" si="1"/>
        <v>47467153</v>
      </c>
      <c r="R8" s="46">
        <f t="shared" si="1"/>
        <v>88693888</v>
      </c>
      <c r="S8" s="46">
        <f t="shared" si="1"/>
        <v>47578145</v>
      </c>
      <c r="T8" s="46">
        <f t="shared" si="1"/>
        <v>41115743</v>
      </c>
      <c r="U8" s="42"/>
    </row>
    <row r="9" spans="1:21" s="36" customFormat="1" ht="18.75" customHeight="1">
      <c r="A9" s="443"/>
      <c r="B9" s="63"/>
      <c r="C9" s="46"/>
      <c r="D9" s="46"/>
      <c r="E9" s="46"/>
      <c r="F9" s="46"/>
      <c r="G9" s="46"/>
      <c r="H9" s="46"/>
      <c r="I9" s="46"/>
      <c r="J9" s="122"/>
      <c r="K9" s="50"/>
      <c r="L9" s="46"/>
      <c r="M9" s="46"/>
      <c r="N9" s="46"/>
      <c r="O9" s="46"/>
      <c r="P9" s="46"/>
      <c r="Q9" s="46"/>
      <c r="R9" s="122"/>
      <c r="S9" s="46"/>
      <c r="T9" s="46"/>
      <c r="U9" s="42"/>
    </row>
    <row r="10" spans="1:21" s="36" customFormat="1" ht="18.75" customHeight="1">
      <c r="A10" s="443"/>
      <c r="B10" s="29" t="s">
        <v>266</v>
      </c>
      <c r="C10" s="36">
        <v>31705399</v>
      </c>
      <c r="D10" s="42">
        <v>27770926</v>
      </c>
      <c r="E10" s="42">
        <v>910703</v>
      </c>
      <c r="F10" s="42">
        <v>6230805</v>
      </c>
      <c r="G10" s="42">
        <v>21477402</v>
      </c>
      <c r="H10" s="42">
        <v>874984</v>
      </c>
      <c r="I10" s="42">
        <v>7030688</v>
      </c>
      <c r="J10" s="497">
        <v>-3096215</v>
      </c>
      <c r="K10" s="497"/>
      <c r="L10" s="42">
        <v>1779558</v>
      </c>
      <c r="M10" s="42">
        <v>3270947</v>
      </c>
      <c r="N10" s="42">
        <v>3028801</v>
      </c>
      <c r="O10" s="122">
        <v>-4587604</v>
      </c>
      <c r="P10" s="42">
        <v>424622</v>
      </c>
      <c r="Q10" s="42">
        <v>1376207</v>
      </c>
      <c r="R10" s="122">
        <v>-5539189</v>
      </c>
      <c r="S10" s="42">
        <v>75876</v>
      </c>
      <c r="T10" s="122">
        <v>-5615065</v>
      </c>
      <c r="U10" s="42"/>
    </row>
    <row r="11" spans="1:21" s="36" customFormat="1" ht="18.75" customHeight="1">
      <c r="A11" s="443"/>
      <c r="B11" s="29" t="s">
        <v>169</v>
      </c>
      <c r="C11" s="36">
        <v>21938629</v>
      </c>
      <c r="D11" s="42">
        <v>14554071</v>
      </c>
      <c r="E11" s="42">
        <v>423970</v>
      </c>
      <c r="F11" s="42">
        <v>2712972</v>
      </c>
      <c r="G11" s="42">
        <v>11804747</v>
      </c>
      <c r="H11" s="42">
        <v>387618</v>
      </c>
      <c r="I11" s="42">
        <v>6140417</v>
      </c>
      <c r="J11" s="494">
        <v>1244141</v>
      </c>
      <c r="K11" s="494"/>
      <c r="L11" s="42">
        <v>873964</v>
      </c>
      <c r="M11" s="42">
        <v>1221829</v>
      </c>
      <c r="N11" s="42">
        <v>802794</v>
      </c>
      <c r="O11" s="42">
        <v>896276</v>
      </c>
      <c r="P11" s="42">
        <v>217662</v>
      </c>
      <c r="Q11" s="42">
        <v>457450</v>
      </c>
      <c r="R11" s="42">
        <v>656488</v>
      </c>
      <c r="S11" s="42">
        <v>211961</v>
      </c>
      <c r="T11" s="42">
        <v>444527</v>
      </c>
      <c r="U11" s="42"/>
    </row>
    <row r="12" spans="1:20" s="36" customFormat="1" ht="18.75" customHeight="1">
      <c r="A12" s="443"/>
      <c r="B12" s="29" t="s">
        <v>170</v>
      </c>
      <c r="C12" s="36">
        <v>584756950</v>
      </c>
      <c r="D12" s="42">
        <v>490321134</v>
      </c>
      <c r="E12" s="42">
        <v>41995693</v>
      </c>
      <c r="F12" s="42">
        <v>60396388</v>
      </c>
      <c r="G12" s="42">
        <v>440496149</v>
      </c>
      <c r="H12" s="42">
        <v>52567096</v>
      </c>
      <c r="I12" s="42">
        <v>78588488</v>
      </c>
      <c r="J12" s="494">
        <v>15847328</v>
      </c>
      <c r="K12" s="494"/>
      <c r="L12" s="42">
        <v>8745717</v>
      </c>
      <c r="M12" s="42">
        <v>9916453</v>
      </c>
      <c r="N12" s="42">
        <v>8473663</v>
      </c>
      <c r="O12" s="42">
        <v>14676592</v>
      </c>
      <c r="P12" s="42">
        <v>2003951</v>
      </c>
      <c r="Q12" s="42">
        <v>1565777</v>
      </c>
      <c r="R12" s="42">
        <v>15114766</v>
      </c>
      <c r="S12" s="42">
        <v>6218058</v>
      </c>
      <c r="T12" s="42">
        <v>8896708</v>
      </c>
    </row>
    <row r="13" spans="1:20" s="36" customFormat="1" ht="18.75" customHeight="1">
      <c r="A13" s="443"/>
      <c r="B13" s="29" t="s">
        <v>171</v>
      </c>
      <c r="C13" s="36">
        <v>1470847659</v>
      </c>
      <c r="D13" s="42">
        <v>1183163554</v>
      </c>
      <c r="E13" s="42">
        <v>44596829</v>
      </c>
      <c r="F13" s="42">
        <v>95328705</v>
      </c>
      <c r="G13" s="42">
        <v>1096838496</v>
      </c>
      <c r="H13" s="42">
        <v>53600476</v>
      </c>
      <c r="I13" s="42">
        <v>220187732</v>
      </c>
      <c r="J13" s="494">
        <v>67496373</v>
      </c>
      <c r="K13" s="494"/>
      <c r="L13" s="42">
        <v>23570818</v>
      </c>
      <c r="M13" s="42">
        <v>44523129</v>
      </c>
      <c r="N13" s="42">
        <v>32479319</v>
      </c>
      <c r="O13" s="42">
        <v>46544062</v>
      </c>
      <c r="P13" s="42">
        <v>11170646</v>
      </c>
      <c r="Q13" s="42">
        <v>9799857</v>
      </c>
      <c r="R13" s="42">
        <v>47914851</v>
      </c>
      <c r="S13" s="42">
        <v>20507994</v>
      </c>
      <c r="T13" s="42">
        <v>27406857</v>
      </c>
    </row>
    <row r="14" spans="1:20" s="36" customFormat="1" ht="18.75" customHeight="1">
      <c r="A14" s="443"/>
      <c r="B14" s="29" t="s">
        <v>267</v>
      </c>
      <c r="C14" s="36">
        <v>2746832918</v>
      </c>
      <c r="D14" s="42">
        <v>2312365366</v>
      </c>
      <c r="E14" s="42">
        <v>161342217</v>
      </c>
      <c r="F14" s="42">
        <v>2281995287</v>
      </c>
      <c r="G14" s="42">
        <v>37499329</v>
      </c>
      <c r="H14" s="42">
        <v>168472467</v>
      </c>
      <c r="I14" s="42">
        <v>388638594</v>
      </c>
      <c r="J14" s="494">
        <v>45828958</v>
      </c>
      <c r="K14" s="494"/>
      <c r="L14" s="42">
        <v>39904109</v>
      </c>
      <c r="M14" s="42">
        <v>60479852</v>
      </c>
      <c r="N14" s="42">
        <v>47918901</v>
      </c>
      <c r="O14" s="42">
        <v>25253215</v>
      </c>
      <c r="P14" s="42">
        <v>9007611</v>
      </c>
      <c r="Q14" s="42">
        <v>9741181</v>
      </c>
      <c r="R14" s="42">
        <v>24519645</v>
      </c>
      <c r="S14" s="42">
        <v>15654199</v>
      </c>
      <c r="T14" s="42">
        <v>8865446</v>
      </c>
    </row>
    <row r="15" spans="1:20" s="36" customFormat="1" ht="18.75" customHeight="1">
      <c r="A15" s="443"/>
      <c r="B15" s="29" t="s">
        <v>173</v>
      </c>
      <c r="C15" s="36">
        <v>107532893</v>
      </c>
      <c r="D15" s="42">
        <v>71263227</v>
      </c>
      <c r="E15" s="42">
        <v>196813</v>
      </c>
      <c r="F15" s="42">
        <v>4885274</v>
      </c>
      <c r="G15" s="42">
        <v>66497943</v>
      </c>
      <c r="H15" s="42">
        <v>316803</v>
      </c>
      <c r="I15" s="42">
        <v>34986778</v>
      </c>
      <c r="J15" s="494">
        <v>1282888</v>
      </c>
      <c r="K15" s="494"/>
      <c r="L15" s="42">
        <v>2135920</v>
      </c>
      <c r="M15" s="42">
        <v>2558234</v>
      </c>
      <c r="N15" s="42">
        <v>1941020</v>
      </c>
      <c r="O15" s="42">
        <v>860574</v>
      </c>
      <c r="P15" s="42">
        <v>1308939</v>
      </c>
      <c r="Q15" s="42">
        <v>21116224</v>
      </c>
      <c r="R15" s="42">
        <v>1053289</v>
      </c>
      <c r="S15" s="42">
        <v>1107152</v>
      </c>
      <c r="T15" s="122">
        <v>-53863</v>
      </c>
    </row>
    <row r="16" spans="1:20" s="36" customFormat="1" ht="18.75" customHeight="1">
      <c r="A16" s="443"/>
      <c r="B16" s="29" t="s">
        <v>268</v>
      </c>
      <c r="C16" s="36">
        <v>583028</v>
      </c>
      <c r="D16" s="42">
        <v>404853</v>
      </c>
      <c r="E16" s="42">
        <v>678</v>
      </c>
      <c r="F16" s="42">
        <v>21904</v>
      </c>
      <c r="G16" s="42">
        <v>372660</v>
      </c>
      <c r="H16" s="42">
        <v>389</v>
      </c>
      <c r="I16" s="42">
        <v>151849</v>
      </c>
      <c r="J16" s="494">
        <v>26326</v>
      </c>
      <c r="K16" s="494"/>
      <c r="L16" s="42">
        <v>10655</v>
      </c>
      <c r="M16" s="42">
        <v>19102</v>
      </c>
      <c r="N16" s="42">
        <v>19065</v>
      </c>
      <c r="O16" s="42">
        <v>17879</v>
      </c>
      <c r="P16" s="42">
        <v>0</v>
      </c>
      <c r="Q16" s="42">
        <v>0</v>
      </c>
      <c r="R16" s="42">
        <v>17879</v>
      </c>
      <c r="S16" s="42">
        <v>8120</v>
      </c>
      <c r="T16" s="42">
        <v>9759</v>
      </c>
    </row>
    <row r="17" spans="1:20" s="36" customFormat="1" ht="18.75" customHeight="1">
      <c r="A17" s="444"/>
      <c r="B17" s="47" t="s">
        <v>174</v>
      </c>
      <c r="C17" s="48">
        <v>289274987</v>
      </c>
      <c r="D17" s="49">
        <v>140538502</v>
      </c>
      <c r="E17" s="49">
        <v>4589181</v>
      </c>
      <c r="F17" s="49">
        <v>86495630</v>
      </c>
      <c r="G17" s="49">
        <v>53837864</v>
      </c>
      <c r="H17" s="49">
        <v>4384173</v>
      </c>
      <c r="I17" s="49">
        <v>136360724</v>
      </c>
      <c r="J17" s="495">
        <v>12375761</v>
      </c>
      <c r="K17" s="495"/>
      <c r="L17" s="49">
        <v>6273135</v>
      </c>
      <c r="M17" s="49">
        <v>13140218</v>
      </c>
      <c r="N17" s="49">
        <v>11296426</v>
      </c>
      <c r="O17" s="49">
        <v>5508678</v>
      </c>
      <c r="P17" s="49">
        <v>2857938</v>
      </c>
      <c r="Q17" s="49">
        <v>3410457</v>
      </c>
      <c r="R17" s="49">
        <v>4956159</v>
      </c>
      <c r="S17" s="49">
        <v>3794785</v>
      </c>
      <c r="T17" s="49">
        <v>1161374</v>
      </c>
    </row>
    <row r="18" spans="1:20" ht="18.75" customHeight="1">
      <c r="A18" s="498" t="s">
        <v>175</v>
      </c>
      <c r="B18" s="64" t="s">
        <v>167</v>
      </c>
      <c r="C18" s="225">
        <f aca="true" t="shared" si="2" ref="C18:I18">SUM(C20:C24)</f>
        <v>5253472463</v>
      </c>
      <c r="D18" s="225">
        <f t="shared" si="2"/>
        <v>2240381633</v>
      </c>
      <c r="E18" s="225">
        <f t="shared" si="2"/>
        <v>254056084</v>
      </c>
      <c r="F18" s="225">
        <f t="shared" si="2"/>
        <v>2538077965</v>
      </c>
      <c r="G18" s="225">
        <f t="shared" si="2"/>
        <v>1728824590</v>
      </c>
      <c r="H18" s="225">
        <f t="shared" si="2"/>
        <v>280577006</v>
      </c>
      <c r="I18" s="225">
        <f t="shared" si="2"/>
        <v>872085270</v>
      </c>
      <c r="J18" s="501">
        <f>SUM(J20:K24)</f>
        <v>141005560</v>
      </c>
      <c r="K18" s="501"/>
      <c r="L18" s="225">
        <f aca="true" t="shared" si="3" ref="L18:T18">SUM(L20:L24)</f>
        <v>83293876</v>
      </c>
      <c r="M18" s="225">
        <f t="shared" si="3"/>
        <v>135129764</v>
      </c>
      <c r="N18" s="225">
        <f t="shared" si="3"/>
        <v>105959989</v>
      </c>
      <c r="O18" s="225">
        <f t="shared" si="3"/>
        <v>89169672</v>
      </c>
      <c r="P18" s="225">
        <f t="shared" si="3"/>
        <v>26991369</v>
      </c>
      <c r="Q18" s="225">
        <f t="shared" si="3"/>
        <v>27467153</v>
      </c>
      <c r="R18" s="225">
        <f t="shared" si="3"/>
        <v>88693888</v>
      </c>
      <c r="S18" s="225">
        <f t="shared" si="3"/>
        <v>47578145</v>
      </c>
      <c r="T18" s="225">
        <f t="shared" si="3"/>
        <v>41115743</v>
      </c>
    </row>
    <row r="19" spans="1:20" ht="18.75" customHeight="1">
      <c r="A19" s="499"/>
      <c r="B19" s="67"/>
      <c r="C19" s="226"/>
      <c r="D19" s="225"/>
      <c r="E19" s="225"/>
      <c r="F19" s="225"/>
      <c r="G19" s="225"/>
      <c r="H19" s="225"/>
      <c r="I19" s="225"/>
      <c r="J19" s="50"/>
      <c r="K19" s="50"/>
      <c r="L19" s="225"/>
      <c r="M19" s="225"/>
      <c r="N19" s="225"/>
      <c r="O19" s="225"/>
      <c r="P19" s="225"/>
      <c r="Q19" s="225"/>
      <c r="R19" s="225"/>
      <c r="S19" s="225"/>
      <c r="T19" s="225"/>
    </row>
    <row r="20" spans="1:20" s="36" customFormat="1" ht="18.75" customHeight="1">
      <c r="A20" s="499"/>
      <c r="B20" s="29" t="s">
        <v>176</v>
      </c>
      <c r="C20" s="36">
        <v>466385394</v>
      </c>
      <c r="D20" s="42">
        <v>317506813</v>
      </c>
      <c r="E20" s="36">
        <v>18575143</v>
      </c>
      <c r="F20" s="36">
        <v>170692128</v>
      </c>
      <c r="G20" s="36">
        <v>148977909</v>
      </c>
      <c r="H20" s="36">
        <v>20738367</v>
      </c>
      <c r="I20" s="36">
        <v>136428524</v>
      </c>
      <c r="J20" s="494">
        <v>12450057</v>
      </c>
      <c r="K20" s="494"/>
      <c r="L20" s="36">
        <v>9299165</v>
      </c>
      <c r="M20" s="36">
        <v>11657645</v>
      </c>
      <c r="N20" s="36">
        <v>6519791</v>
      </c>
      <c r="O20" s="36">
        <v>10091577</v>
      </c>
      <c r="P20" s="36">
        <v>987389</v>
      </c>
      <c r="Q20" s="36">
        <v>1251593</v>
      </c>
      <c r="R20" s="36">
        <v>9827373</v>
      </c>
      <c r="S20" s="36">
        <v>1997821</v>
      </c>
      <c r="T20" s="106">
        <v>7829552</v>
      </c>
    </row>
    <row r="21" spans="1:20" s="36" customFormat="1" ht="18.75" customHeight="1">
      <c r="A21" s="499"/>
      <c r="B21" s="29" t="s">
        <v>177</v>
      </c>
      <c r="C21" s="36">
        <v>662391926</v>
      </c>
      <c r="D21" s="42">
        <v>505017715</v>
      </c>
      <c r="E21" s="36">
        <v>33442742</v>
      </c>
      <c r="F21" s="36">
        <v>276625040</v>
      </c>
      <c r="G21" s="36">
        <v>229301489</v>
      </c>
      <c r="H21" s="36">
        <v>34351556</v>
      </c>
      <c r="I21" s="36">
        <v>147251581</v>
      </c>
      <c r="J21" s="494">
        <v>10122630</v>
      </c>
      <c r="K21" s="494"/>
      <c r="L21" s="36">
        <v>13763252</v>
      </c>
      <c r="M21" s="36">
        <v>16256674</v>
      </c>
      <c r="N21" s="36">
        <v>11405409</v>
      </c>
      <c r="O21" s="36">
        <v>7629208</v>
      </c>
      <c r="P21" s="36">
        <v>2424346</v>
      </c>
      <c r="Q21" s="36">
        <v>1930462</v>
      </c>
      <c r="R21" s="36">
        <v>8123092</v>
      </c>
      <c r="S21" s="36">
        <v>4539199</v>
      </c>
      <c r="T21" s="106">
        <v>3583893</v>
      </c>
    </row>
    <row r="22" spans="1:20" s="36" customFormat="1" ht="18.75" customHeight="1">
      <c r="A22" s="499"/>
      <c r="B22" s="29" t="s">
        <v>178</v>
      </c>
      <c r="C22" s="36">
        <v>732716474</v>
      </c>
      <c r="D22" s="42">
        <v>561235846</v>
      </c>
      <c r="E22" s="36">
        <v>43296508</v>
      </c>
      <c r="F22" s="36">
        <v>256350198</v>
      </c>
      <c r="G22" s="36">
        <v>307368379</v>
      </c>
      <c r="H22" s="36">
        <v>45779239</v>
      </c>
      <c r="I22" s="36">
        <v>152353395</v>
      </c>
      <c r="J22" s="494">
        <v>19127233</v>
      </c>
      <c r="K22" s="494"/>
      <c r="L22" s="36">
        <v>10631022</v>
      </c>
      <c r="M22" s="36">
        <v>20250910</v>
      </c>
      <c r="N22" s="36">
        <v>15874512</v>
      </c>
      <c r="O22" s="36">
        <v>9507345</v>
      </c>
      <c r="P22" s="36">
        <v>2715436</v>
      </c>
      <c r="Q22" s="36">
        <v>3098950</v>
      </c>
      <c r="R22" s="36">
        <v>9123831</v>
      </c>
      <c r="S22" s="36">
        <v>4009243</v>
      </c>
      <c r="T22" s="106">
        <v>5114588</v>
      </c>
    </row>
    <row r="23" spans="1:20" s="36" customFormat="1" ht="18.75" customHeight="1">
      <c r="A23" s="499"/>
      <c r="B23" s="29" t="s">
        <v>179</v>
      </c>
      <c r="C23" s="36">
        <v>560806160</v>
      </c>
      <c r="D23" s="42">
        <v>434939334</v>
      </c>
      <c r="E23" s="36">
        <v>13193688</v>
      </c>
      <c r="F23" s="36">
        <v>264091769</v>
      </c>
      <c r="G23" s="36">
        <v>173077481</v>
      </c>
      <c r="H23" s="36">
        <v>15423604</v>
      </c>
      <c r="I23" s="36">
        <v>110709012</v>
      </c>
      <c r="J23" s="494">
        <v>15157814</v>
      </c>
      <c r="K23" s="494"/>
      <c r="L23" s="36">
        <v>6754716</v>
      </c>
      <c r="M23" s="36">
        <v>13870373</v>
      </c>
      <c r="N23" s="36">
        <v>12248112</v>
      </c>
      <c r="O23" s="36">
        <v>8042157</v>
      </c>
      <c r="P23" s="36">
        <v>1775562</v>
      </c>
      <c r="Q23" s="36">
        <v>1893455</v>
      </c>
      <c r="R23" s="36">
        <v>7924264</v>
      </c>
      <c r="S23" s="36">
        <v>4177122</v>
      </c>
      <c r="T23" s="106">
        <v>3747142</v>
      </c>
    </row>
    <row r="24" spans="1:20" s="36" customFormat="1" ht="18.75" customHeight="1">
      <c r="A24" s="500"/>
      <c r="B24" s="47" t="s">
        <v>180</v>
      </c>
      <c r="C24" s="48">
        <v>2831172509</v>
      </c>
      <c r="D24" s="49">
        <v>421681925</v>
      </c>
      <c r="E24" s="49">
        <v>145548003</v>
      </c>
      <c r="F24" s="49">
        <v>1570318830</v>
      </c>
      <c r="G24" s="49">
        <v>870099332</v>
      </c>
      <c r="H24" s="49">
        <v>164284240</v>
      </c>
      <c r="I24" s="49">
        <v>325342758</v>
      </c>
      <c r="J24" s="495">
        <v>84147826</v>
      </c>
      <c r="K24" s="495"/>
      <c r="L24" s="49">
        <v>42845721</v>
      </c>
      <c r="M24" s="49">
        <v>73094162</v>
      </c>
      <c r="N24" s="49">
        <v>59912165</v>
      </c>
      <c r="O24" s="49">
        <v>53899385</v>
      </c>
      <c r="P24" s="49">
        <v>19088636</v>
      </c>
      <c r="Q24" s="49">
        <v>19292693</v>
      </c>
      <c r="R24" s="49">
        <v>53695328</v>
      </c>
      <c r="S24" s="49">
        <v>32854760</v>
      </c>
      <c r="T24" s="107">
        <v>20840568</v>
      </c>
    </row>
    <row r="27" spans="1:36" ht="18.75" customHeight="1">
      <c r="A27" s="522" t="s">
        <v>364</v>
      </c>
      <c r="B27" s="521"/>
      <c r="C27" s="521"/>
      <c r="D27" s="521"/>
      <c r="E27" s="521"/>
      <c r="F27" s="521"/>
      <c r="G27" s="521"/>
      <c r="H27" s="521"/>
      <c r="I27" s="521"/>
      <c r="J27" s="521"/>
      <c r="K27" s="521"/>
      <c r="L27" s="521"/>
      <c r="M27" s="521"/>
      <c r="N27" s="521"/>
      <c r="O27" s="521"/>
      <c r="P27" s="521"/>
      <c r="Q27" s="521"/>
      <c r="AI27" s="59"/>
      <c r="AJ27" s="59"/>
    </row>
    <row r="28" spans="1:36" ht="18.75" customHeight="1" thickBot="1">
      <c r="A28" s="60"/>
      <c r="B28" s="65"/>
      <c r="C28" s="60"/>
      <c r="D28" s="60"/>
      <c r="E28" s="60"/>
      <c r="F28" s="60"/>
      <c r="G28" s="60"/>
      <c r="H28" s="60"/>
      <c r="I28" s="60"/>
      <c r="J28" s="60"/>
      <c r="K28" s="60"/>
      <c r="L28" s="60"/>
      <c r="M28" s="60"/>
      <c r="N28" s="60"/>
      <c r="O28" s="60"/>
      <c r="Q28" s="61" t="s">
        <v>290</v>
      </c>
      <c r="AI28" s="59"/>
      <c r="AJ28" s="59"/>
    </row>
    <row r="29" spans="1:36" ht="18.75" customHeight="1">
      <c r="A29" s="482" t="s">
        <v>237</v>
      </c>
      <c r="B29" s="503"/>
      <c r="C29" s="491" t="s">
        <v>374</v>
      </c>
      <c r="D29" s="483"/>
      <c r="E29" s="491" t="s">
        <v>201</v>
      </c>
      <c r="F29" s="491" t="s">
        <v>202</v>
      </c>
      <c r="G29" s="491" t="s">
        <v>240</v>
      </c>
      <c r="H29" s="491" t="s">
        <v>380</v>
      </c>
      <c r="I29" s="491" t="s">
        <v>381</v>
      </c>
      <c r="J29" s="491" t="s">
        <v>367</v>
      </c>
      <c r="K29" s="482"/>
      <c r="L29" s="491" t="s">
        <v>203</v>
      </c>
      <c r="M29" s="502" t="s">
        <v>366</v>
      </c>
      <c r="N29" s="491" t="s">
        <v>382</v>
      </c>
      <c r="O29" s="491" t="s">
        <v>204</v>
      </c>
      <c r="P29" s="491" t="s">
        <v>365</v>
      </c>
      <c r="Q29" s="491" t="s">
        <v>205</v>
      </c>
      <c r="W29" s="62"/>
      <c r="X29" s="62"/>
      <c r="Y29" s="62"/>
      <c r="Z29" s="62"/>
      <c r="AA29" s="62"/>
      <c r="AB29" s="62"/>
      <c r="AC29" s="62"/>
      <c r="AD29" s="62"/>
      <c r="AE29" s="62"/>
      <c r="AF29" s="62"/>
      <c r="AG29" s="62"/>
      <c r="AH29" s="62"/>
      <c r="AI29" s="62"/>
      <c r="AJ29" s="62"/>
    </row>
    <row r="30" spans="1:36" ht="18.75" customHeight="1">
      <c r="A30" s="504"/>
      <c r="B30" s="505"/>
      <c r="C30" s="479"/>
      <c r="D30" s="487"/>
      <c r="E30" s="479"/>
      <c r="F30" s="479"/>
      <c r="G30" s="479"/>
      <c r="H30" s="479"/>
      <c r="I30" s="479"/>
      <c r="J30" s="479"/>
      <c r="K30" s="486"/>
      <c r="L30" s="479"/>
      <c r="M30" s="488"/>
      <c r="N30" s="479"/>
      <c r="O30" s="479"/>
      <c r="P30" s="479"/>
      <c r="Q30" s="479"/>
      <c r="W30" s="62"/>
      <c r="X30" s="62"/>
      <c r="Y30" s="62"/>
      <c r="Z30" s="62"/>
      <c r="AA30" s="62"/>
      <c r="AB30" s="62"/>
      <c r="AC30" s="62"/>
      <c r="AD30" s="62"/>
      <c r="AE30" s="62"/>
      <c r="AF30" s="62"/>
      <c r="AG30" s="62"/>
      <c r="AH30" s="62"/>
      <c r="AI30" s="62"/>
      <c r="AJ30" s="62"/>
    </row>
    <row r="31" spans="1:36" s="108" customFormat="1" ht="18.75" customHeight="1">
      <c r="A31" s="499" t="s">
        <v>362</v>
      </c>
      <c r="B31" s="66" t="s">
        <v>167</v>
      </c>
      <c r="C31" s="458">
        <f>SUM(C33:D40)</f>
        <v>5138987825</v>
      </c>
      <c r="D31" s="445"/>
      <c r="E31" s="46">
        <f>SUM(E33:E40)</f>
        <v>2538218198</v>
      </c>
      <c r="F31" s="46">
        <f>SUM(F33:F40)</f>
        <v>758115710</v>
      </c>
      <c r="G31" s="46">
        <f>SUM(G33:G40)</f>
        <v>82265544</v>
      </c>
      <c r="H31" s="46">
        <f>SUM(H33:H40)</f>
        <v>108062677</v>
      </c>
      <c r="I31" s="46">
        <f>SUM(I33:I40)</f>
        <v>539317409</v>
      </c>
      <c r="J31" s="496">
        <f>SUM(J33:K40)</f>
        <v>63596513</v>
      </c>
      <c r="K31" s="496"/>
      <c r="L31" s="46">
        <f aca="true" t="shared" si="4" ref="L31:Q31">SUM(L33:L40)</f>
        <v>85963091</v>
      </c>
      <c r="M31" s="46">
        <f t="shared" si="4"/>
        <v>33777043</v>
      </c>
      <c r="N31" s="46">
        <f t="shared" si="4"/>
        <v>36049716</v>
      </c>
      <c r="O31" s="46">
        <f t="shared" si="4"/>
        <v>29622033</v>
      </c>
      <c r="P31" s="46">
        <f t="shared" si="4"/>
        <v>514289729</v>
      </c>
      <c r="Q31" s="46">
        <f t="shared" si="4"/>
        <v>349710162</v>
      </c>
      <c r="W31" s="109"/>
      <c r="X31" s="109"/>
      <c r="Y31" s="109"/>
      <c r="Z31" s="109"/>
      <c r="AA31" s="109"/>
      <c r="AB31" s="109"/>
      <c r="AC31" s="109"/>
      <c r="AD31" s="109"/>
      <c r="AE31" s="109"/>
      <c r="AF31" s="109"/>
      <c r="AG31" s="109"/>
      <c r="AH31" s="109"/>
      <c r="AI31" s="109"/>
      <c r="AJ31" s="109"/>
    </row>
    <row r="32" spans="1:36" s="108" customFormat="1" ht="18.75" customHeight="1">
      <c r="A32" s="499"/>
      <c r="B32" s="66"/>
      <c r="C32" s="227"/>
      <c r="D32" s="228"/>
      <c r="E32" s="46"/>
      <c r="F32" s="46"/>
      <c r="G32" s="46"/>
      <c r="H32" s="46"/>
      <c r="I32" s="46"/>
      <c r="J32" s="50"/>
      <c r="K32" s="50"/>
      <c r="L32" s="46"/>
      <c r="M32" s="46"/>
      <c r="N32" s="46"/>
      <c r="O32" s="46"/>
      <c r="P32" s="46"/>
      <c r="Q32" s="46"/>
      <c r="W32" s="109"/>
      <c r="X32" s="109"/>
      <c r="Y32" s="109"/>
      <c r="Z32" s="109"/>
      <c r="AA32" s="109"/>
      <c r="AB32" s="109"/>
      <c r="AC32" s="109"/>
      <c r="AD32" s="109"/>
      <c r="AE32" s="109"/>
      <c r="AF32" s="109"/>
      <c r="AG32" s="109"/>
      <c r="AH32" s="109"/>
      <c r="AI32" s="109"/>
      <c r="AJ32" s="109"/>
    </row>
    <row r="33" spans="1:36" ht="18.75" customHeight="1">
      <c r="A33" s="499"/>
      <c r="B33" s="29" t="s">
        <v>266</v>
      </c>
      <c r="C33" s="462">
        <f aca="true" t="shared" si="5" ref="C33:C40">SUM(E33:Q33)</f>
        <v>34738895</v>
      </c>
      <c r="D33" s="463"/>
      <c r="E33" s="42">
        <v>6449502</v>
      </c>
      <c r="F33" s="42">
        <v>2534470</v>
      </c>
      <c r="G33" s="42">
        <v>4215618</v>
      </c>
      <c r="H33" s="42">
        <v>1117384</v>
      </c>
      <c r="I33" s="42">
        <v>7663965</v>
      </c>
      <c r="J33" s="494">
        <v>1092378</v>
      </c>
      <c r="K33" s="494"/>
      <c r="L33" s="42">
        <v>2928978</v>
      </c>
      <c r="M33" s="42">
        <v>1706746</v>
      </c>
      <c r="N33" s="42">
        <v>312624</v>
      </c>
      <c r="O33" s="42">
        <v>156128</v>
      </c>
      <c r="P33" s="42">
        <v>1484636</v>
      </c>
      <c r="Q33" s="42">
        <v>5076466</v>
      </c>
      <c r="W33" s="59"/>
      <c r="X33" s="59"/>
      <c r="Y33" s="59"/>
      <c r="Z33" s="59"/>
      <c r="AA33" s="59"/>
      <c r="AB33" s="59"/>
      <c r="AC33" s="59"/>
      <c r="AD33" s="59"/>
      <c r="AE33" s="59"/>
      <c r="AF33" s="59"/>
      <c r="AG33" s="59"/>
      <c r="AH33" s="59"/>
      <c r="AI33" s="59"/>
      <c r="AJ33" s="59"/>
    </row>
    <row r="34" spans="1:36" ht="18.75" customHeight="1">
      <c r="A34" s="499"/>
      <c r="B34" s="29" t="s">
        <v>169</v>
      </c>
      <c r="C34" s="462">
        <f t="shared" si="5"/>
        <v>20658136</v>
      </c>
      <c r="D34" s="463"/>
      <c r="E34" s="42">
        <v>2712972</v>
      </c>
      <c r="F34" s="42">
        <v>2993151</v>
      </c>
      <c r="G34" s="42">
        <v>1396924</v>
      </c>
      <c r="H34" s="42">
        <v>999049</v>
      </c>
      <c r="I34" s="42">
        <v>2186671</v>
      </c>
      <c r="J34" s="494">
        <v>358504</v>
      </c>
      <c r="K34" s="494"/>
      <c r="L34" s="42">
        <v>1366669</v>
      </c>
      <c r="M34" s="42">
        <v>978357</v>
      </c>
      <c r="N34" s="42">
        <v>648122</v>
      </c>
      <c r="O34" s="42">
        <v>353263</v>
      </c>
      <c r="P34" s="42">
        <v>1423041</v>
      </c>
      <c r="Q34" s="42">
        <v>5241413</v>
      </c>
      <c r="W34" s="59"/>
      <c r="X34" s="59"/>
      <c r="Y34" s="59"/>
      <c r="Z34" s="59"/>
      <c r="AA34" s="59"/>
      <c r="AB34" s="59"/>
      <c r="AC34" s="59"/>
      <c r="AD34" s="59"/>
      <c r="AE34" s="59"/>
      <c r="AF34" s="59"/>
      <c r="AG34" s="59"/>
      <c r="AH34" s="59"/>
      <c r="AI34" s="59"/>
      <c r="AJ34" s="59"/>
    </row>
    <row r="35" spans="1:36" ht="18.75" customHeight="1">
      <c r="A35" s="499"/>
      <c r="B35" s="29" t="s">
        <v>170</v>
      </c>
      <c r="C35" s="462">
        <f t="shared" si="5"/>
        <v>579481025</v>
      </c>
      <c r="D35" s="463"/>
      <c r="E35" s="42">
        <v>60422660</v>
      </c>
      <c r="F35" s="42">
        <v>112080626</v>
      </c>
      <c r="G35" s="42">
        <v>6649394</v>
      </c>
      <c r="H35" s="42">
        <v>14385316</v>
      </c>
      <c r="I35" s="42">
        <v>60271454</v>
      </c>
      <c r="J35" s="494">
        <v>8908618</v>
      </c>
      <c r="K35" s="494"/>
      <c r="L35" s="42">
        <v>11437947</v>
      </c>
      <c r="M35" s="42">
        <v>5968775</v>
      </c>
      <c r="N35" s="42">
        <v>2531053</v>
      </c>
      <c r="O35" s="42">
        <v>3854621</v>
      </c>
      <c r="P35" s="42">
        <v>246448856</v>
      </c>
      <c r="Q35" s="42">
        <v>46521705</v>
      </c>
      <c r="W35" s="62"/>
      <c r="X35" s="62"/>
      <c r="Y35" s="62"/>
      <c r="Z35" s="62"/>
      <c r="AA35" s="62"/>
      <c r="AB35" s="59"/>
      <c r="AC35" s="59"/>
      <c r="AD35" s="59"/>
      <c r="AE35" s="59"/>
      <c r="AF35" s="59"/>
      <c r="AG35" s="59"/>
      <c r="AH35" s="59"/>
      <c r="AI35" s="59"/>
      <c r="AJ35" s="59"/>
    </row>
    <row r="36" spans="1:36" ht="18.75" customHeight="1">
      <c r="A36" s="499"/>
      <c r="B36" s="29" t="s">
        <v>171</v>
      </c>
      <c r="C36" s="462">
        <f t="shared" si="5"/>
        <v>1412354933</v>
      </c>
      <c r="D36" s="463"/>
      <c r="E36" s="42">
        <v>95296162</v>
      </c>
      <c r="F36" s="42">
        <v>609368027</v>
      </c>
      <c r="G36" s="42">
        <v>38978502</v>
      </c>
      <c r="H36" s="42">
        <v>34275025</v>
      </c>
      <c r="I36" s="42">
        <v>221928538</v>
      </c>
      <c r="J36" s="494">
        <v>24500540</v>
      </c>
      <c r="K36" s="494"/>
      <c r="L36" s="42">
        <v>33313379</v>
      </c>
      <c r="M36" s="42">
        <v>11387578</v>
      </c>
      <c r="N36" s="42">
        <v>7185416</v>
      </c>
      <c r="O36" s="42">
        <v>10210609</v>
      </c>
      <c r="P36" s="42">
        <v>206709152</v>
      </c>
      <c r="Q36" s="42">
        <v>119202005</v>
      </c>
      <c r="W36" s="62"/>
      <c r="X36" s="62"/>
      <c r="Y36" s="62"/>
      <c r="Z36" s="62"/>
      <c r="AA36" s="62"/>
      <c r="AB36" s="59"/>
      <c r="AC36" s="59"/>
      <c r="AD36" s="59"/>
      <c r="AE36" s="59"/>
      <c r="AF36" s="59"/>
      <c r="AG36" s="59"/>
      <c r="AH36" s="59"/>
      <c r="AI36" s="59"/>
      <c r="AJ36" s="59"/>
    </row>
    <row r="37" spans="1:36" ht="18.75" customHeight="1">
      <c r="A37" s="499"/>
      <c r="B37" s="29" t="s">
        <v>267</v>
      </c>
      <c r="C37" s="462">
        <f t="shared" si="5"/>
        <v>2708134210</v>
      </c>
      <c r="D37" s="463"/>
      <c r="E37" s="42">
        <v>2282027328</v>
      </c>
      <c r="F37" s="42">
        <v>15524560</v>
      </c>
      <c r="G37" s="42">
        <v>15687572</v>
      </c>
      <c r="H37" s="42">
        <v>41997169</v>
      </c>
      <c r="I37" s="42">
        <v>136317986</v>
      </c>
      <c r="J37" s="494">
        <v>16188707</v>
      </c>
      <c r="K37" s="494"/>
      <c r="L37" s="42">
        <v>20545616</v>
      </c>
      <c r="M37" s="42">
        <v>6619376</v>
      </c>
      <c r="N37" s="42">
        <v>18460163</v>
      </c>
      <c r="O37" s="42">
        <v>10682489</v>
      </c>
      <c r="P37" s="42">
        <v>28850019</v>
      </c>
      <c r="Q37" s="42">
        <v>115233225</v>
      </c>
      <c r="W37" s="59"/>
      <c r="X37" s="59"/>
      <c r="Y37" s="59"/>
      <c r="Z37" s="59"/>
      <c r="AA37" s="59"/>
      <c r="AB37" s="59"/>
      <c r="AC37" s="59"/>
      <c r="AD37" s="59"/>
      <c r="AE37" s="59"/>
      <c r="AF37" s="59"/>
      <c r="AG37" s="59"/>
      <c r="AH37" s="59"/>
      <c r="AI37" s="59"/>
      <c r="AJ37" s="59"/>
    </row>
    <row r="38" spans="1:36" ht="18.75" customHeight="1">
      <c r="A38" s="499"/>
      <c r="B38" s="29" t="s">
        <v>173</v>
      </c>
      <c r="C38" s="462">
        <f t="shared" si="5"/>
        <v>106369995</v>
      </c>
      <c r="D38" s="463"/>
      <c r="E38" s="42">
        <v>4782040</v>
      </c>
      <c r="F38" s="42">
        <v>3953098</v>
      </c>
      <c r="G38" s="42">
        <v>8211600</v>
      </c>
      <c r="H38" s="42">
        <v>3609165</v>
      </c>
      <c r="I38" s="42">
        <v>43117283</v>
      </c>
      <c r="J38" s="494">
        <v>4644534</v>
      </c>
      <c r="K38" s="494"/>
      <c r="L38" s="42">
        <v>5266768</v>
      </c>
      <c r="M38" s="42">
        <v>4542468</v>
      </c>
      <c r="N38" s="42">
        <v>2081286</v>
      </c>
      <c r="O38" s="42">
        <v>1030992</v>
      </c>
      <c r="P38" s="42">
        <v>9733787</v>
      </c>
      <c r="Q38" s="42">
        <v>15396974</v>
      </c>
      <c r="W38" s="59"/>
      <c r="X38" s="59"/>
      <c r="Y38" s="59"/>
      <c r="Z38" s="59"/>
      <c r="AA38" s="59"/>
      <c r="AB38" s="59"/>
      <c r="AC38" s="59"/>
      <c r="AD38" s="59"/>
      <c r="AE38" s="59"/>
      <c r="AF38" s="59"/>
      <c r="AG38" s="59"/>
      <c r="AH38" s="59"/>
      <c r="AI38" s="59"/>
      <c r="AJ38" s="59"/>
    </row>
    <row r="39" spans="1:36" ht="18.75" customHeight="1">
      <c r="A39" s="499"/>
      <c r="B39" s="29" t="s">
        <v>268</v>
      </c>
      <c r="C39" s="462">
        <f t="shared" si="5"/>
        <v>556413</v>
      </c>
      <c r="D39" s="463"/>
      <c r="E39" s="42">
        <v>31904</v>
      </c>
      <c r="F39" s="42">
        <v>268628</v>
      </c>
      <c r="G39" s="42">
        <v>12961</v>
      </c>
      <c r="H39" s="42">
        <v>9834</v>
      </c>
      <c r="I39" s="42">
        <v>76840</v>
      </c>
      <c r="J39" s="494">
        <v>14176</v>
      </c>
      <c r="K39" s="494"/>
      <c r="L39" s="42">
        <v>65193</v>
      </c>
      <c r="M39" s="42">
        <v>13685</v>
      </c>
      <c r="N39" s="42">
        <v>0</v>
      </c>
      <c r="O39" s="42">
        <v>7894</v>
      </c>
      <c r="P39" s="42">
        <v>3055</v>
      </c>
      <c r="Q39" s="42">
        <v>52243</v>
      </c>
      <c r="W39" s="59"/>
      <c r="X39" s="59"/>
      <c r="Y39" s="59"/>
      <c r="Z39" s="59"/>
      <c r="AA39" s="59"/>
      <c r="AB39" s="59"/>
      <c r="AC39" s="59"/>
      <c r="AD39" s="59"/>
      <c r="AE39" s="59"/>
      <c r="AF39" s="59"/>
      <c r="AG39" s="59"/>
      <c r="AH39" s="59"/>
      <c r="AI39" s="59"/>
      <c r="AJ39" s="59"/>
    </row>
    <row r="40" spans="1:36" ht="18.75" customHeight="1">
      <c r="A40" s="500"/>
      <c r="B40" s="47" t="s">
        <v>174</v>
      </c>
      <c r="C40" s="472">
        <f t="shared" si="5"/>
        <v>276694218</v>
      </c>
      <c r="D40" s="473"/>
      <c r="E40" s="49">
        <v>86495630</v>
      </c>
      <c r="F40" s="49">
        <v>11393150</v>
      </c>
      <c r="G40" s="49">
        <v>7112973</v>
      </c>
      <c r="H40" s="49">
        <v>11669735</v>
      </c>
      <c r="I40" s="49">
        <v>67754672</v>
      </c>
      <c r="J40" s="495">
        <v>7889056</v>
      </c>
      <c r="K40" s="495"/>
      <c r="L40" s="49">
        <v>11038541</v>
      </c>
      <c r="M40" s="49">
        <v>2560058</v>
      </c>
      <c r="N40" s="49">
        <v>4831052</v>
      </c>
      <c r="O40" s="49">
        <v>3326037</v>
      </c>
      <c r="P40" s="49">
        <v>19637183</v>
      </c>
      <c r="Q40" s="49">
        <v>42986131</v>
      </c>
      <c r="W40" s="59"/>
      <c r="X40" s="59"/>
      <c r="Y40" s="59"/>
      <c r="Z40" s="59"/>
      <c r="AA40" s="59"/>
      <c r="AB40" s="59"/>
      <c r="AC40" s="59"/>
      <c r="AD40" s="59"/>
      <c r="AE40" s="59"/>
      <c r="AF40" s="59"/>
      <c r="AG40" s="59"/>
      <c r="AH40" s="59"/>
      <c r="AI40" s="59"/>
      <c r="AJ40" s="59"/>
    </row>
    <row r="41" spans="1:36" s="36" customFormat="1" ht="18.75" customHeight="1">
      <c r="A41" s="442" t="s">
        <v>175</v>
      </c>
      <c r="B41" s="68" t="s">
        <v>167</v>
      </c>
      <c r="C41" s="459">
        <f>SUM(C43:D47)</f>
        <v>5138987825</v>
      </c>
      <c r="D41" s="460"/>
      <c r="E41" s="225">
        <f>SUM(E43:E47)</f>
        <v>2538218198</v>
      </c>
      <c r="F41" s="225">
        <f>SUM(F43:F47)</f>
        <v>758115710</v>
      </c>
      <c r="G41" s="225">
        <f>SUM(G43:G47)</f>
        <v>82265544</v>
      </c>
      <c r="H41" s="225">
        <f>SUM(H43:H47)</f>
        <v>108062677</v>
      </c>
      <c r="I41" s="225">
        <f>SUM(I43:I47)</f>
        <v>539317409</v>
      </c>
      <c r="J41" s="501">
        <f>SUM(J43:K47)</f>
        <v>63596513</v>
      </c>
      <c r="K41" s="501"/>
      <c r="L41" s="225">
        <f aca="true" t="shared" si="6" ref="L41:Q41">SUM(L43:L47)</f>
        <v>85963091</v>
      </c>
      <c r="M41" s="225">
        <f t="shared" si="6"/>
        <v>33777043</v>
      </c>
      <c r="N41" s="225">
        <f t="shared" si="6"/>
        <v>36049716</v>
      </c>
      <c r="O41" s="225">
        <f t="shared" si="6"/>
        <v>29622033</v>
      </c>
      <c r="P41" s="225">
        <f t="shared" si="6"/>
        <v>514289729</v>
      </c>
      <c r="Q41" s="225">
        <f t="shared" si="6"/>
        <v>349710162</v>
      </c>
      <c r="W41" s="42"/>
      <c r="X41" s="42"/>
      <c r="Y41" s="42"/>
      <c r="Z41" s="42"/>
      <c r="AA41" s="42"/>
      <c r="AB41" s="42"/>
      <c r="AC41" s="42"/>
      <c r="AD41" s="42"/>
      <c r="AE41" s="42"/>
      <c r="AF41" s="42"/>
      <c r="AG41" s="42"/>
      <c r="AH41" s="42"/>
      <c r="AI41" s="42"/>
      <c r="AJ41" s="42"/>
    </row>
    <row r="42" spans="1:36" s="36" customFormat="1" ht="18.75" customHeight="1">
      <c r="A42" s="443"/>
      <c r="B42" s="29"/>
      <c r="C42" s="227"/>
      <c r="D42" s="228"/>
      <c r="E42" s="46"/>
      <c r="F42" s="46"/>
      <c r="G42" s="46"/>
      <c r="H42" s="46"/>
      <c r="I42" s="46"/>
      <c r="J42" s="50"/>
      <c r="K42" s="50"/>
      <c r="L42" s="46"/>
      <c r="M42" s="46"/>
      <c r="N42" s="46"/>
      <c r="O42" s="46"/>
      <c r="P42" s="46"/>
      <c r="Q42" s="46"/>
      <c r="W42" s="42"/>
      <c r="X42" s="42"/>
      <c r="Y42" s="42"/>
      <c r="Z42" s="42"/>
      <c r="AA42" s="42"/>
      <c r="AB42" s="42"/>
      <c r="AC42" s="42"/>
      <c r="AD42" s="42"/>
      <c r="AE42" s="42"/>
      <c r="AF42" s="42"/>
      <c r="AG42" s="42"/>
      <c r="AH42" s="42"/>
      <c r="AI42" s="42"/>
      <c r="AJ42" s="42"/>
    </row>
    <row r="43" spans="1:36" s="36" customFormat="1" ht="18.75" customHeight="1">
      <c r="A43" s="443"/>
      <c r="B43" s="29" t="s">
        <v>176</v>
      </c>
      <c r="C43" s="462">
        <f>SUM(E43:Q43)</f>
        <v>456098561</v>
      </c>
      <c r="D43" s="463"/>
      <c r="E43" s="36">
        <v>170692040</v>
      </c>
      <c r="F43" s="36">
        <v>72220088</v>
      </c>
      <c r="G43" s="36">
        <v>5725194</v>
      </c>
      <c r="H43" s="36">
        <v>26596014</v>
      </c>
      <c r="I43" s="36">
        <v>52070698</v>
      </c>
      <c r="J43" s="494">
        <v>5754593</v>
      </c>
      <c r="K43" s="494"/>
      <c r="L43" s="42">
        <v>7693431</v>
      </c>
      <c r="M43" s="36">
        <v>3256397</v>
      </c>
      <c r="N43" s="36">
        <v>4878867</v>
      </c>
      <c r="O43" s="36">
        <v>3727058</v>
      </c>
      <c r="P43" s="36">
        <v>65879183</v>
      </c>
      <c r="Q43" s="36">
        <v>37604998</v>
      </c>
      <c r="W43" s="42"/>
      <c r="X43" s="42"/>
      <c r="Y43" s="42"/>
      <c r="Z43" s="42"/>
      <c r="AA43" s="42"/>
      <c r="AB43" s="42"/>
      <c r="AC43" s="42"/>
      <c r="AD43" s="42"/>
      <c r="AE43" s="42"/>
      <c r="AF43" s="42"/>
      <c r="AG43" s="42"/>
      <c r="AH43" s="42"/>
      <c r="AI43" s="42"/>
      <c r="AJ43" s="42"/>
    </row>
    <row r="44" spans="1:36" s="36" customFormat="1" ht="18.75" customHeight="1">
      <c r="A44" s="443"/>
      <c r="B44" s="29" t="s">
        <v>177</v>
      </c>
      <c r="C44" s="462">
        <f>SUM(E44:Q44)</f>
        <v>653178110</v>
      </c>
      <c r="D44" s="463"/>
      <c r="E44" s="36">
        <v>276625040</v>
      </c>
      <c r="F44" s="36">
        <v>123773657</v>
      </c>
      <c r="G44" s="36">
        <v>11182341</v>
      </c>
      <c r="H44" s="36">
        <v>28749479</v>
      </c>
      <c r="I44" s="36">
        <v>68120515</v>
      </c>
      <c r="J44" s="494">
        <v>9924444</v>
      </c>
      <c r="K44" s="494"/>
      <c r="L44" s="42">
        <v>15221485</v>
      </c>
      <c r="M44" s="36">
        <v>6248135</v>
      </c>
      <c r="N44" s="36">
        <v>6800278</v>
      </c>
      <c r="O44" s="36">
        <v>3669386</v>
      </c>
      <c r="P44" s="36">
        <v>59064863</v>
      </c>
      <c r="Q44" s="36">
        <v>43798487</v>
      </c>
      <c r="W44" s="42"/>
      <c r="X44" s="42"/>
      <c r="Y44" s="42"/>
      <c r="Z44" s="42"/>
      <c r="AA44" s="42"/>
      <c r="AB44" s="42"/>
      <c r="AC44" s="42"/>
      <c r="AD44" s="42"/>
      <c r="AE44" s="42"/>
      <c r="AF44" s="42"/>
      <c r="AG44" s="42"/>
      <c r="AH44" s="42"/>
      <c r="AI44" s="42"/>
      <c r="AJ44" s="42"/>
    </row>
    <row r="45" spans="1:36" s="36" customFormat="1" ht="18.75" customHeight="1">
      <c r="A45" s="443"/>
      <c r="B45" s="29" t="s">
        <v>178</v>
      </c>
      <c r="C45" s="462">
        <f>SUM(E45:Q45)</f>
        <v>716071972</v>
      </c>
      <c r="D45" s="463"/>
      <c r="E45" s="36">
        <v>256568895</v>
      </c>
      <c r="F45" s="36">
        <v>114631019</v>
      </c>
      <c r="G45" s="36">
        <v>15285731</v>
      </c>
      <c r="H45" s="36">
        <v>21769195</v>
      </c>
      <c r="I45" s="36">
        <v>100061692</v>
      </c>
      <c r="J45" s="494">
        <v>11387874</v>
      </c>
      <c r="K45" s="494"/>
      <c r="L45" s="42">
        <v>17589291</v>
      </c>
      <c r="M45" s="36">
        <v>7016611</v>
      </c>
      <c r="N45" s="36">
        <v>5821313</v>
      </c>
      <c r="O45" s="36">
        <v>3507866</v>
      </c>
      <c r="P45" s="36">
        <v>104026589</v>
      </c>
      <c r="Q45" s="36">
        <v>58405896</v>
      </c>
      <c r="W45" s="42"/>
      <c r="X45" s="42"/>
      <c r="Y45" s="42"/>
      <c r="Z45" s="42"/>
      <c r="AA45" s="42"/>
      <c r="AB45" s="42"/>
      <c r="AC45" s="42"/>
      <c r="AD45" s="42"/>
      <c r="AE45" s="42"/>
      <c r="AF45" s="42"/>
      <c r="AG45" s="42"/>
      <c r="AH45" s="42"/>
      <c r="AI45" s="42"/>
      <c r="AJ45" s="42"/>
    </row>
    <row r="46" spans="1:36" s="36" customFormat="1" ht="18.75" customHeight="1">
      <c r="A46" s="443"/>
      <c r="B46" s="29" t="s">
        <v>179</v>
      </c>
      <c r="C46" s="462">
        <f>SUM(E46:Q46)</f>
        <v>547878262</v>
      </c>
      <c r="D46" s="463"/>
      <c r="E46" s="36">
        <v>263988535</v>
      </c>
      <c r="F46" s="36">
        <v>71875097</v>
      </c>
      <c r="G46" s="36">
        <v>7661192</v>
      </c>
      <c r="H46" s="36">
        <v>10873412</v>
      </c>
      <c r="I46" s="36">
        <v>64206153</v>
      </c>
      <c r="J46" s="494">
        <v>7886592</v>
      </c>
      <c r="K46" s="494"/>
      <c r="L46" s="42">
        <v>9029305</v>
      </c>
      <c r="M46" s="36">
        <v>3311185</v>
      </c>
      <c r="N46" s="36">
        <v>2489424</v>
      </c>
      <c r="O46" s="36">
        <v>3072405</v>
      </c>
      <c r="P46" s="36">
        <v>62557590</v>
      </c>
      <c r="Q46" s="36">
        <v>40927372</v>
      </c>
      <c r="W46" s="42"/>
      <c r="X46" s="42"/>
      <c r="Y46" s="42"/>
      <c r="Z46" s="42"/>
      <c r="AA46" s="42"/>
      <c r="AB46" s="42"/>
      <c r="AC46" s="42"/>
      <c r="AD46" s="42"/>
      <c r="AE46" s="42"/>
      <c r="AF46" s="42"/>
      <c r="AG46" s="42"/>
      <c r="AH46" s="42"/>
      <c r="AI46" s="42"/>
      <c r="AJ46" s="42"/>
    </row>
    <row r="47" spans="1:36" s="36" customFormat="1" ht="18.75" customHeight="1">
      <c r="A47" s="444"/>
      <c r="B47" s="47" t="s">
        <v>180</v>
      </c>
      <c r="C47" s="472">
        <f>SUM(E47:Q47)</f>
        <v>2765760920</v>
      </c>
      <c r="D47" s="473"/>
      <c r="E47" s="49">
        <v>1570343688</v>
      </c>
      <c r="F47" s="49">
        <v>375615849</v>
      </c>
      <c r="G47" s="49">
        <v>42411086</v>
      </c>
      <c r="H47" s="49">
        <v>20074577</v>
      </c>
      <c r="I47" s="49">
        <v>254858351</v>
      </c>
      <c r="J47" s="495">
        <v>28643010</v>
      </c>
      <c r="K47" s="495"/>
      <c r="L47" s="49">
        <v>36429579</v>
      </c>
      <c r="M47" s="49">
        <v>13944715</v>
      </c>
      <c r="N47" s="49">
        <v>16059834</v>
      </c>
      <c r="O47" s="49">
        <v>15645318</v>
      </c>
      <c r="P47" s="49">
        <v>222761504</v>
      </c>
      <c r="Q47" s="49">
        <v>168973409</v>
      </c>
      <c r="W47" s="42"/>
      <c r="X47" s="42"/>
      <c r="Y47" s="42"/>
      <c r="Z47" s="42"/>
      <c r="AA47" s="42"/>
      <c r="AB47" s="42"/>
      <c r="AC47" s="42"/>
      <c r="AD47" s="42"/>
      <c r="AE47" s="42"/>
      <c r="AF47" s="42"/>
      <c r="AG47" s="42"/>
      <c r="AH47" s="42"/>
      <c r="AI47" s="42"/>
      <c r="AJ47" s="42"/>
    </row>
    <row r="48" spans="17:36" ht="18.75" customHeight="1">
      <c r="Q48" s="59"/>
      <c r="R48" s="59"/>
      <c r="S48" s="59"/>
      <c r="T48" s="59"/>
      <c r="W48" s="59"/>
      <c r="X48" s="59"/>
      <c r="Y48" s="59"/>
      <c r="Z48" s="59"/>
      <c r="AA48" s="59"/>
      <c r="AB48" s="59"/>
      <c r="AC48" s="59"/>
      <c r="AD48" s="59"/>
      <c r="AE48" s="59"/>
      <c r="AF48" s="59"/>
      <c r="AG48" s="59"/>
      <c r="AH48" s="59"/>
      <c r="AI48" s="59"/>
      <c r="AJ48" s="59"/>
    </row>
    <row r="49" spans="23:36" ht="18.75" customHeight="1">
      <c r="W49" s="59"/>
      <c r="X49" s="59"/>
      <c r="Y49" s="59"/>
      <c r="Z49" s="59"/>
      <c r="AA49" s="59"/>
      <c r="AB49" s="59"/>
      <c r="AC49" s="59"/>
      <c r="AD49" s="59"/>
      <c r="AE49" s="59"/>
      <c r="AF49" s="59"/>
      <c r="AG49" s="59"/>
      <c r="AH49" s="59"/>
      <c r="AI49" s="59"/>
      <c r="AJ49" s="59"/>
    </row>
    <row r="50" spans="1:36" ht="18.75" customHeight="1">
      <c r="A50" s="520" t="s">
        <v>368</v>
      </c>
      <c r="B50" s="521"/>
      <c r="C50" s="521"/>
      <c r="D50" s="521"/>
      <c r="E50" s="521"/>
      <c r="F50" s="521"/>
      <c r="G50" s="521"/>
      <c r="H50" s="521"/>
      <c r="J50" s="520" t="s">
        <v>375</v>
      </c>
      <c r="K50" s="520"/>
      <c r="L50" s="520"/>
      <c r="M50" s="520"/>
      <c r="N50" s="520"/>
      <c r="O50" s="520"/>
      <c r="P50" s="520"/>
      <c r="Q50" s="520"/>
      <c r="R50" s="520"/>
      <c r="S50" s="269"/>
      <c r="T50" s="69"/>
      <c r="W50" s="59"/>
      <c r="X50" s="59"/>
      <c r="Y50" s="59"/>
      <c r="Z50" s="59"/>
      <c r="AA50" s="59"/>
      <c r="AB50" s="59"/>
      <c r="AC50" s="59"/>
      <c r="AD50" s="59"/>
      <c r="AE50" s="59"/>
      <c r="AF50" s="59"/>
      <c r="AG50" s="59"/>
      <c r="AH50" s="59"/>
      <c r="AI50" s="59"/>
      <c r="AJ50" s="59"/>
    </row>
    <row r="51" spans="3:18" ht="18.75" customHeight="1" thickBot="1">
      <c r="C51" s="60"/>
      <c r="D51" s="60"/>
      <c r="E51" s="60"/>
      <c r="F51" s="60"/>
      <c r="G51" s="60"/>
      <c r="H51" s="61" t="s">
        <v>290</v>
      </c>
      <c r="I51" s="59"/>
      <c r="J51" s="60"/>
      <c r="K51" s="60"/>
      <c r="L51" s="60"/>
      <c r="M51" s="60"/>
      <c r="N51" s="60"/>
      <c r="O51" s="60"/>
      <c r="P51" s="60"/>
      <c r="Q51" s="60"/>
      <c r="R51" s="61" t="s">
        <v>290</v>
      </c>
    </row>
    <row r="52" spans="1:19" ht="18.75" customHeight="1">
      <c r="A52" s="482" t="s">
        <v>241</v>
      </c>
      <c r="B52" s="483"/>
      <c r="C52" s="491" t="s">
        <v>370</v>
      </c>
      <c r="D52" s="491" t="s">
        <v>371</v>
      </c>
      <c r="E52" s="491" t="s">
        <v>372</v>
      </c>
      <c r="F52" s="491" t="s">
        <v>373</v>
      </c>
      <c r="G52" s="491" t="s">
        <v>243</v>
      </c>
      <c r="H52" s="491" t="s">
        <v>206</v>
      </c>
      <c r="I52" s="59"/>
      <c r="J52" s="484" t="s">
        <v>242</v>
      </c>
      <c r="K52" s="484"/>
      <c r="L52" s="484"/>
      <c r="M52" s="485"/>
      <c r="N52" s="508" t="s">
        <v>376</v>
      </c>
      <c r="O52" s="508" t="s">
        <v>377</v>
      </c>
      <c r="P52" s="502" t="s">
        <v>227</v>
      </c>
      <c r="Q52" s="506" t="s">
        <v>243</v>
      </c>
      <c r="R52" s="492" t="s">
        <v>206</v>
      </c>
      <c r="S52" s="62"/>
    </row>
    <row r="53" spans="1:19" ht="18.75" customHeight="1">
      <c r="A53" s="486"/>
      <c r="B53" s="487"/>
      <c r="C53" s="479"/>
      <c r="D53" s="479"/>
      <c r="E53" s="479"/>
      <c r="F53" s="479"/>
      <c r="G53" s="479"/>
      <c r="H53" s="479"/>
      <c r="I53" s="59"/>
      <c r="J53" s="486"/>
      <c r="K53" s="486"/>
      <c r="L53" s="486"/>
      <c r="M53" s="487"/>
      <c r="N53" s="510"/>
      <c r="O53" s="509"/>
      <c r="P53" s="488"/>
      <c r="Q53" s="507"/>
      <c r="R53" s="479"/>
      <c r="S53" s="62"/>
    </row>
    <row r="54" spans="1:19" ht="18.75" customHeight="1">
      <c r="A54" s="499" t="s">
        <v>369</v>
      </c>
      <c r="B54" s="66" t="s">
        <v>167</v>
      </c>
      <c r="C54" s="225">
        <f aca="true" t="shared" si="7" ref="C54:H54">SUM(C55:C62)</f>
        <v>229535712</v>
      </c>
      <c r="D54" s="265">
        <f t="shared" si="7"/>
        <v>20070788</v>
      </c>
      <c r="E54" s="265">
        <f t="shared" si="7"/>
        <v>47349220</v>
      </c>
      <c r="F54" s="265">
        <f t="shared" si="7"/>
        <v>51504786</v>
      </c>
      <c r="G54" s="265">
        <f t="shared" si="7"/>
        <v>27014357</v>
      </c>
      <c r="H54" s="265">
        <f t="shared" si="7"/>
        <v>83596561</v>
      </c>
      <c r="J54" s="499" t="s">
        <v>369</v>
      </c>
      <c r="K54" s="514" t="s">
        <v>167</v>
      </c>
      <c r="L54" s="515"/>
      <c r="M54" s="516"/>
      <c r="N54" s="261">
        <f>SUM(N55:N62)</f>
        <v>126262663</v>
      </c>
      <c r="O54" s="228">
        <f>SUM(O55:O62)</f>
        <v>25512997</v>
      </c>
      <c r="P54" s="259">
        <f>SUM(P55:P62)</f>
        <v>9200383</v>
      </c>
      <c r="Q54" s="259">
        <f>SUM(Q55:Q62)</f>
        <v>27109053</v>
      </c>
      <c r="R54" s="259">
        <f>SUM(R55:R62)</f>
        <v>64440230</v>
      </c>
      <c r="S54" s="228"/>
    </row>
    <row r="55" spans="1:19" ht="18.75" customHeight="1">
      <c r="A55" s="499"/>
      <c r="B55" s="29" t="s">
        <v>266</v>
      </c>
      <c r="C55" s="226">
        <f>SUM(D55:H55)</f>
        <v>2513596</v>
      </c>
      <c r="D55" s="42">
        <v>31965</v>
      </c>
      <c r="E55" s="42">
        <v>239353</v>
      </c>
      <c r="F55" s="42">
        <v>24118</v>
      </c>
      <c r="G55" s="42">
        <v>1027607</v>
      </c>
      <c r="H55" s="42">
        <v>1190553</v>
      </c>
      <c r="J55" s="499"/>
      <c r="K55" s="511" t="s">
        <v>266</v>
      </c>
      <c r="L55" s="512"/>
      <c r="M55" s="513"/>
      <c r="N55" s="264">
        <f>SUM(O55:R55)</f>
        <v>2963849</v>
      </c>
      <c r="O55" s="52">
        <v>132925</v>
      </c>
      <c r="P55" s="37">
        <v>19899</v>
      </c>
      <c r="Q55" s="37">
        <v>1833138</v>
      </c>
      <c r="R55" s="37">
        <v>977887</v>
      </c>
      <c r="S55" s="52"/>
    </row>
    <row r="56" spans="1:19" ht="18.75" customHeight="1">
      <c r="A56" s="499"/>
      <c r="B56" s="29" t="s">
        <v>169</v>
      </c>
      <c r="C56" s="226">
        <f aca="true" t="shared" si="8" ref="C56:C62">SUM(D56:H56)</f>
        <v>2129632</v>
      </c>
      <c r="D56" s="42">
        <v>178231</v>
      </c>
      <c r="E56" s="42">
        <v>145626</v>
      </c>
      <c r="F56" s="42">
        <v>139169</v>
      </c>
      <c r="G56" s="42">
        <v>256038</v>
      </c>
      <c r="H56" s="42">
        <v>1410568</v>
      </c>
      <c r="J56" s="499"/>
      <c r="K56" s="511" t="s">
        <v>169</v>
      </c>
      <c r="L56" s="512"/>
      <c r="M56" s="513"/>
      <c r="N56" s="264">
        <f aca="true" t="shared" si="9" ref="N56:N61">SUM(O56:R56)</f>
        <v>1435996</v>
      </c>
      <c r="O56" s="52">
        <v>142006</v>
      </c>
      <c r="P56" s="37">
        <v>39532</v>
      </c>
      <c r="Q56" s="37">
        <v>225426</v>
      </c>
      <c r="R56" s="37">
        <v>1029032</v>
      </c>
      <c r="S56" s="52"/>
    </row>
    <row r="57" spans="1:19" ht="18.75" customHeight="1">
      <c r="A57" s="499"/>
      <c r="B57" s="29" t="s">
        <v>170</v>
      </c>
      <c r="C57" s="226">
        <f t="shared" si="8"/>
        <v>20437877</v>
      </c>
      <c r="D57" s="42">
        <v>1987842</v>
      </c>
      <c r="E57" s="42">
        <v>2384169</v>
      </c>
      <c r="F57" s="42">
        <v>227455</v>
      </c>
      <c r="G57" s="42">
        <v>4046868</v>
      </c>
      <c r="H57" s="42">
        <v>11791543</v>
      </c>
      <c r="J57" s="499"/>
      <c r="K57" s="511" t="s">
        <v>170</v>
      </c>
      <c r="L57" s="512"/>
      <c r="M57" s="513"/>
      <c r="N57" s="264">
        <f t="shared" si="9"/>
        <v>14191332</v>
      </c>
      <c r="O57" s="52">
        <v>1270388</v>
      </c>
      <c r="P57" s="37">
        <v>220332</v>
      </c>
      <c r="Q57" s="37">
        <v>3619818</v>
      </c>
      <c r="R57" s="37">
        <v>9080794</v>
      </c>
      <c r="S57" s="52"/>
    </row>
    <row r="58" spans="1:19" ht="18.75" customHeight="1">
      <c r="A58" s="499"/>
      <c r="B58" s="29" t="s">
        <v>171</v>
      </c>
      <c r="C58" s="226">
        <f t="shared" si="8"/>
        <v>75740467</v>
      </c>
      <c r="D58" s="42">
        <v>4256976</v>
      </c>
      <c r="E58" s="42">
        <v>19913961</v>
      </c>
      <c r="F58" s="42">
        <v>2585093</v>
      </c>
      <c r="G58" s="42">
        <v>4027299</v>
      </c>
      <c r="H58" s="42">
        <v>44957138</v>
      </c>
      <c r="J58" s="499"/>
      <c r="K58" s="511" t="s">
        <v>171</v>
      </c>
      <c r="L58" s="512"/>
      <c r="M58" s="513"/>
      <c r="N58" s="264">
        <f t="shared" si="9"/>
        <v>48165556</v>
      </c>
      <c r="O58" s="52">
        <v>8213920</v>
      </c>
      <c r="P58" s="37">
        <v>2109182</v>
      </c>
      <c r="Q58" s="37">
        <v>3464923</v>
      </c>
      <c r="R58" s="37">
        <v>34377531</v>
      </c>
      <c r="S58" s="52"/>
    </row>
    <row r="59" spans="1:19" ht="18.75" customHeight="1">
      <c r="A59" s="499"/>
      <c r="B59" s="29" t="s">
        <v>267</v>
      </c>
      <c r="C59" s="226">
        <f t="shared" si="8"/>
        <v>31948519</v>
      </c>
      <c r="D59" s="42">
        <v>5554577</v>
      </c>
      <c r="E59" s="42">
        <v>9850495</v>
      </c>
      <c r="F59" s="42">
        <v>1192675</v>
      </c>
      <c r="G59" s="42">
        <v>7038664</v>
      </c>
      <c r="H59" s="42">
        <v>8312108</v>
      </c>
      <c r="J59" s="499"/>
      <c r="K59" s="511" t="s">
        <v>269</v>
      </c>
      <c r="L59" s="512"/>
      <c r="M59" s="513"/>
      <c r="N59" s="264">
        <f t="shared" si="9"/>
        <v>28295830</v>
      </c>
      <c r="O59" s="52">
        <v>10674565</v>
      </c>
      <c r="P59" s="37">
        <v>1059464</v>
      </c>
      <c r="Q59" s="37">
        <v>8918734</v>
      </c>
      <c r="R59" s="37">
        <v>7643067</v>
      </c>
      <c r="S59" s="52"/>
    </row>
    <row r="60" spans="1:19" ht="18.75" customHeight="1">
      <c r="A60" s="499"/>
      <c r="B60" s="29" t="s">
        <v>173</v>
      </c>
      <c r="C60" s="226">
        <f t="shared" si="8"/>
        <v>8600363</v>
      </c>
      <c r="D60" s="42">
        <v>455922</v>
      </c>
      <c r="E60" s="42">
        <v>720614</v>
      </c>
      <c r="F60" s="42">
        <v>207570</v>
      </c>
      <c r="G60" s="42">
        <v>6701502</v>
      </c>
      <c r="H60" s="42">
        <v>514755</v>
      </c>
      <c r="J60" s="499"/>
      <c r="K60" s="511" t="s">
        <v>173</v>
      </c>
      <c r="L60" s="512"/>
      <c r="M60" s="513"/>
      <c r="N60" s="264">
        <f t="shared" si="9"/>
        <v>9149698</v>
      </c>
      <c r="O60" s="52">
        <v>1153981</v>
      </c>
      <c r="P60" s="37">
        <v>245662</v>
      </c>
      <c r="Q60" s="37">
        <v>7235444</v>
      </c>
      <c r="R60" s="37">
        <v>514611</v>
      </c>
      <c r="S60" s="52"/>
    </row>
    <row r="61" spans="1:19" ht="18.75" customHeight="1">
      <c r="A61" s="499"/>
      <c r="B61" s="29" t="s">
        <v>268</v>
      </c>
      <c r="C61" s="226">
        <f t="shared" si="8"/>
        <v>49889590</v>
      </c>
      <c r="D61" s="42">
        <v>1030852</v>
      </c>
      <c r="E61" s="42">
        <v>1202599</v>
      </c>
      <c r="F61" s="42">
        <v>44602509</v>
      </c>
      <c r="G61" s="42">
        <v>225294</v>
      </c>
      <c r="H61" s="42">
        <v>2828336</v>
      </c>
      <c r="J61" s="499"/>
      <c r="K61" s="511" t="s">
        <v>172</v>
      </c>
      <c r="L61" s="512"/>
      <c r="M61" s="513"/>
      <c r="N61" s="264">
        <f t="shared" si="9"/>
        <v>9358180</v>
      </c>
      <c r="O61" s="52">
        <v>371669</v>
      </c>
      <c r="P61" s="37">
        <v>4942324</v>
      </c>
      <c r="Q61" s="37">
        <v>108072</v>
      </c>
      <c r="R61" s="37">
        <v>3936115</v>
      </c>
      <c r="S61" s="52"/>
    </row>
    <row r="62" spans="1:19" ht="18.75" customHeight="1">
      <c r="A62" s="500"/>
      <c r="B62" s="47" t="s">
        <v>174</v>
      </c>
      <c r="C62" s="226">
        <f t="shared" si="8"/>
        <v>38275668</v>
      </c>
      <c r="D62" s="49">
        <v>6574423</v>
      </c>
      <c r="E62" s="49">
        <v>12892403</v>
      </c>
      <c r="F62" s="49">
        <v>2526197</v>
      </c>
      <c r="G62" s="49">
        <v>3691085</v>
      </c>
      <c r="H62" s="49">
        <v>12591560</v>
      </c>
      <c r="J62" s="500"/>
      <c r="K62" s="517" t="s">
        <v>174</v>
      </c>
      <c r="L62" s="518"/>
      <c r="M62" s="519"/>
      <c r="N62" s="260">
        <f>SUM(O62:R62)</f>
        <v>12702222</v>
      </c>
      <c r="O62" s="55">
        <v>3553543</v>
      </c>
      <c r="P62" s="55">
        <v>563988</v>
      </c>
      <c r="Q62" s="55">
        <v>1703498</v>
      </c>
      <c r="R62" s="55">
        <v>6881193</v>
      </c>
      <c r="S62" s="52"/>
    </row>
    <row r="63" spans="1:19" ht="18.75" customHeight="1">
      <c r="A63" s="499" t="s">
        <v>207</v>
      </c>
      <c r="B63" s="67" t="s">
        <v>208</v>
      </c>
      <c r="C63" s="266">
        <f aca="true" t="shared" si="10" ref="C63:H63">SUM(C64:C71)</f>
        <v>157216231</v>
      </c>
      <c r="D63" s="42">
        <f t="shared" si="10"/>
        <v>17246145</v>
      </c>
      <c r="E63" s="42">
        <f t="shared" si="10"/>
        <v>40920595</v>
      </c>
      <c r="F63" s="42">
        <f t="shared" si="10"/>
        <v>5409456</v>
      </c>
      <c r="G63" s="42">
        <f t="shared" si="10"/>
        <v>24098292</v>
      </c>
      <c r="H63" s="42">
        <f t="shared" si="10"/>
        <v>69541743</v>
      </c>
      <c r="J63" s="499" t="s">
        <v>207</v>
      </c>
      <c r="K63" s="511" t="s">
        <v>208</v>
      </c>
      <c r="L63" s="512"/>
      <c r="M63" s="513"/>
      <c r="N63" s="270">
        <f>SUM(N64:N71)</f>
        <v>92571106</v>
      </c>
      <c r="O63" s="52">
        <f>SUM(O64:O71)</f>
        <v>19294778</v>
      </c>
      <c r="P63" s="37">
        <f>SUM(P64:P71)</f>
        <v>2670453</v>
      </c>
      <c r="Q63" s="37">
        <f>SUM(Q64:Q71)</f>
        <v>20524290</v>
      </c>
      <c r="R63" s="37">
        <f>SUM(R64:R71)</f>
        <v>50081585</v>
      </c>
      <c r="S63" s="228"/>
    </row>
    <row r="64" spans="1:19" ht="18.75" customHeight="1">
      <c r="A64" s="499"/>
      <c r="B64" s="29" t="s">
        <v>266</v>
      </c>
      <c r="C64" s="267">
        <f>SUM(D64:H64)</f>
        <v>2512432</v>
      </c>
      <c r="D64" s="42">
        <v>31965</v>
      </c>
      <c r="E64" s="42">
        <v>238189</v>
      </c>
      <c r="F64" s="42">
        <v>24118</v>
      </c>
      <c r="G64" s="42">
        <v>1027607</v>
      </c>
      <c r="H64" s="42">
        <v>1190553</v>
      </c>
      <c r="J64" s="499"/>
      <c r="K64" s="511" t="s">
        <v>266</v>
      </c>
      <c r="L64" s="512"/>
      <c r="M64" s="513"/>
      <c r="N64" s="264">
        <f>SUM(O64:R64)</f>
        <v>2961256</v>
      </c>
      <c r="O64" s="52">
        <v>131005</v>
      </c>
      <c r="P64" s="37">
        <v>19745</v>
      </c>
      <c r="Q64" s="37">
        <v>1832644</v>
      </c>
      <c r="R64" s="37">
        <v>977862</v>
      </c>
      <c r="S64" s="52"/>
    </row>
    <row r="65" spans="1:19" ht="18.75" customHeight="1">
      <c r="A65" s="499"/>
      <c r="B65" s="29" t="s">
        <v>169</v>
      </c>
      <c r="C65" s="267">
        <f aca="true" t="shared" si="11" ref="C65:C71">SUM(D65:H65)</f>
        <v>2010739</v>
      </c>
      <c r="D65" s="42">
        <v>178231</v>
      </c>
      <c r="E65" s="42">
        <v>109963</v>
      </c>
      <c r="F65" s="42">
        <v>100007</v>
      </c>
      <c r="G65" s="42">
        <v>253847</v>
      </c>
      <c r="H65" s="42">
        <v>1368691</v>
      </c>
      <c r="J65" s="499"/>
      <c r="K65" s="511" t="s">
        <v>169</v>
      </c>
      <c r="L65" s="512"/>
      <c r="M65" s="513"/>
      <c r="N65" s="264">
        <f aca="true" t="shared" si="12" ref="N65:N70">SUM(O65:R65)</f>
        <v>1430764</v>
      </c>
      <c r="O65" s="52">
        <v>141158</v>
      </c>
      <c r="P65" s="37">
        <v>39532</v>
      </c>
      <c r="Q65" s="37">
        <v>224631</v>
      </c>
      <c r="R65" s="37">
        <v>1025443</v>
      </c>
      <c r="S65" s="52"/>
    </row>
    <row r="66" spans="1:19" ht="18.75" customHeight="1">
      <c r="A66" s="499"/>
      <c r="B66" s="29" t="s">
        <v>170</v>
      </c>
      <c r="C66" s="267">
        <f t="shared" si="11"/>
        <v>19320407</v>
      </c>
      <c r="D66" s="42">
        <v>1926609</v>
      </c>
      <c r="E66" s="42">
        <v>2022716</v>
      </c>
      <c r="F66" s="42">
        <v>181701</v>
      </c>
      <c r="G66" s="42">
        <v>3842293</v>
      </c>
      <c r="H66" s="42">
        <v>11347088</v>
      </c>
      <c r="J66" s="499"/>
      <c r="K66" s="511" t="s">
        <v>170</v>
      </c>
      <c r="L66" s="512"/>
      <c r="M66" s="513"/>
      <c r="N66" s="264">
        <f t="shared" si="12"/>
        <v>13018533</v>
      </c>
      <c r="O66" s="52">
        <v>1022001</v>
      </c>
      <c r="P66" s="37">
        <v>105370</v>
      </c>
      <c r="Q66" s="37">
        <v>3443263</v>
      </c>
      <c r="R66" s="37">
        <v>8447899</v>
      </c>
      <c r="S66" s="52"/>
    </row>
    <row r="67" spans="1:19" ht="18.75" customHeight="1">
      <c r="A67" s="499"/>
      <c r="B67" s="29" t="s">
        <v>171</v>
      </c>
      <c r="C67" s="267">
        <f t="shared" si="11"/>
        <v>60475534</v>
      </c>
      <c r="D67" s="42">
        <v>3313978</v>
      </c>
      <c r="E67" s="42">
        <v>16677851</v>
      </c>
      <c r="F67" s="42">
        <v>1547969</v>
      </c>
      <c r="G67" s="42">
        <v>3555170</v>
      </c>
      <c r="H67" s="42">
        <v>35380566</v>
      </c>
      <c r="J67" s="499"/>
      <c r="K67" s="511" t="s">
        <v>171</v>
      </c>
      <c r="L67" s="512"/>
      <c r="M67" s="513"/>
      <c r="N67" s="264">
        <f t="shared" si="12"/>
        <v>37163418</v>
      </c>
      <c r="O67" s="52">
        <v>6823118</v>
      </c>
      <c r="P67" s="37">
        <v>946341</v>
      </c>
      <c r="Q67" s="37">
        <v>3090512</v>
      </c>
      <c r="R67" s="37">
        <v>26303447</v>
      </c>
      <c r="S67" s="52"/>
    </row>
    <row r="68" spans="1:19" ht="18.75" customHeight="1">
      <c r="A68" s="499"/>
      <c r="B68" s="29" t="s">
        <v>267</v>
      </c>
      <c r="C68" s="267">
        <f t="shared" si="11"/>
        <v>28780927</v>
      </c>
      <c r="D68" s="52">
        <v>4764101</v>
      </c>
      <c r="E68" s="42">
        <v>8907669</v>
      </c>
      <c r="F68" s="52">
        <v>873130</v>
      </c>
      <c r="G68" s="42">
        <v>6641730</v>
      </c>
      <c r="H68" s="42">
        <v>7594297</v>
      </c>
      <c r="J68" s="499"/>
      <c r="K68" s="511" t="s">
        <v>269</v>
      </c>
      <c r="L68" s="512"/>
      <c r="M68" s="513"/>
      <c r="N68" s="264">
        <f t="shared" si="12"/>
        <v>20936477</v>
      </c>
      <c r="O68" s="52">
        <v>7272061</v>
      </c>
      <c r="P68" s="37">
        <v>814622</v>
      </c>
      <c r="Q68" s="37">
        <v>6008656</v>
      </c>
      <c r="R68" s="37">
        <v>6841138</v>
      </c>
      <c r="S68" s="52"/>
    </row>
    <row r="69" spans="1:19" ht="18.75" customHeight="1">
      <c r="A69" s="499"/>
      <c r="B69" s="29" t="s">
        <v>173</v>
      </c>
      <c r="C69" s="267">
        <f t="shared" si="11"/>
        <v>6714342</v>
      </c>
      <c r="D69" s="42">
        <v>455922</v>
      </c>
      <c r="E69" s="42">
        <v>606297</v>
      </c>
      <c r="F69" s="42">
        <v>156334</v>
      </c>
      <c r="G69" s="42">
        <v>5200907</v>
      </c>
      <c r="H69" s="42">
        <v>294882</v>
      </c>
      <c r="J69" s="499"/>
      <c r="K69" s="511" t="s">
        <v>173</v>
      </c>
      <c r="L69" s="512"/>
      <c r="M69" s="513"/>
      <c r="N69" s="264">
        <f t="shared" si="12"/>
        <v>5377950</v>
      </c>
      <c r="O69" s="52">
        <v>509258</v>
      </c>
      <c r="P69" s="37">
        <v>182423</v>
      </c>
      <c r="Q69" s="37">
        <v>4280895</v>
      </c>
      <c r="R69" s="37">
        <v>405374</v>
      </c>
      <c r="S69" s="52"/>
    </row>
    <row r="70" spans="1:19" ht="18.75" customHeight="1">
      <c r="A70" s="499"/>
      <c r="B70" s="29" t="s">
        <v>268</v>
      </c>
      <c r="C70" s="267">
        <f t="shared" si="11"/>
        <v>51008</v>
      </c>
      <c r="D70" s="42">
        <v>916</v>
      </c>
      <c r="E70" s="42">
        <v>863</v>
      </c>
      <c r="F70" s="42">
        <v>0</v>
      </c>
      <c r="G70" s="42">
        <v>0</v>
      </c>
      <c r="H70" s="42">
        <v>49229</v>
      </c>
      <c r="J70" s="499"/>
      <c r="K70" s="511" t="s">
        <v>172</v>
      </c>
      <c r="L70" s="512"/>
      <c r="M70" s="513"/>
      <c r="N70" s="264">
        <f t="shared" si="12"/>
        <v>72725</v>
      </c>
      <c r="O70" s="52">
        <v>2748</v>
      </c>
      <c r="P70" s="52">
        <v>7721</v>
      </c>
      <c r="Q70" s="52">
        <v>391</v>
      </c>
      <c r="R70" s="52">
        <v>61865</v>
      </c>
      <c r="S70" s="52"/>
    </row>
    <row r="71" spans="1:19" ht="18.75" customHeight="1">
      <c r="A71" s="500"/>
      <c r="B71" s="47" t="s">
        <v>174</v>
      </c>
      <c r="C71" s="268">
        <f t="shared" si="11"/>
        <v>37350842</v>
      </c>
      <c r="D71" s="49">
        <v>6574423</v>
      </c>
      <c r="E71" s="49">
        <v>12357047</v>
      </c>
      <c r="F71" s="49">
        <v>2526197</v>
      </c>
      <c r="G71" s="49">
        <v>3576738</v>
      </c>
      <c r="H71" s="49">
        <v>12316437</v>
      </c>
      <c r="J71" s="500"/>
      <c r="K71" s="517" t="s">
        <v>174</v>
      </c>
      <c r="L71" s="518"/>
      <c r="M71" s="519"/>
      <c r="N71" s="260">
        <f>SUM(O71:R71)</f>
        <v>11609983</v>
      </c>
      <c r="O71" s="55">
        <v>3393429</v>
      </c>
      <c r="P71" s="55">
        <v>554699</v>
      </c>
      <c r="Q71" s="55">
        <v>1643298</v>
      </c>
      <c r="R71" s="55">
        <v>6018557</v>
      </c>
      <c r="S71" s="52"/>
    </row>
    <row r="72" spans="1:15" ht="18.75" customHeight="1">
      <c r="A72" s="58" t="s">
        <v>209</v>
      </c>
      <c r="N72" s="70"/>
      <c r="O72" s="70"/>
    </row>
  </sheetData>
  <sheetProtection/>
  <mergeCells count="120">
    <mergeCell ref="C36:D36"/>
    <mergeCell ref="C31:D31"/>
    <mergeCell ref="J40:K40"/>
    <mergeCell ref="H52:H53"/>
    <mergeCell ref="A3:T3"/>
    <mergeCell ref="A27:Q27"/>
    <mergeCell ref="A50:H50"/>
    <mergeCell ref="C41:D41"/>
    <mergeCell ref="C40:D40"/>
    <mergeCell ref="C43:D43"/>
    <mergeCell ref="C44:D44"/>
    <mergeCell ref="K65:M65"/>
    <mergeCell ref="K62:M62"/>
    <mergeCell ref="K60:M60"/>
    <mergeCell ref="C33:D33"/>
    <mergeCell ref="C34:D34"/>
    <mergeCell ref="C35:D35"/>
    <mergeCell ref="K57:M57"/>
    <mergeCell ref="C37:D37"/>
    <mergeCell ref="C38:D38"/>
    <mergeCell ref="C39:D39"/>
    <mergeCell ref="K70:M70"/>
    <mergeCell ref="K71:M71"/>
    <mergeCell ref="K68:M68"/>
    <mergeCell ref="K69:M69"/>
    <mergeCell ref="K66:M66"/>
    <mergeCell ref="K67:M67"/>
    <mergeCell ref="K58:M58"/>
    <mergeCell ref="K59:M59"/>
    <mergeCell ref="J50:R50"/>
    <mergeCell ref="A63:A71"/>
    <mergeCell ref="J63:J71"/>
    <mergeCell ref="K63:M63"/>
    <mergeCell ref="K64:M64"/>
    <mergeCell ref="A54:A62"/>
    <mergeCell ref="J54:J62"/>
    <mergeCell ref="K54:M54"/>
    <mergeCell ref="K55:M55"/>
    <mergeCell ref="K56:M56"/>
    <mergeCell ref="K61:M61"/>
    <mergeCell ref="Q52:Q53"/>
    <mergeCell ref="R52:R53"/>
    <mergeCell ref="P52:P53"/>
    <mergeCell ref="O52:O53"/>
    <mergeCell ref="N52:N53"/>
    <mergeCell ref="J52:M53"/>
    <mergeCell ref="A52:B53"/>
    <mergeCell ref="C52:C53"/>
    <mergeCell ref="D52:D53"/>
    <mergeCell ref="E52:E53"/>
    <mergeCell ref="F52:F53"/>
    <mergeCell ref="G52:G53"/>
    <mergeCell ref="A41:A47"/>
    <mergeCell ref="J41:K41"/>
    <mergeCell ref="J43:K43"/>
    <mergeCell ref="J44:K44"/>
    <mergeCell ref="J45:K45"/>
    <mergeCell ref="J46:K46"/>
    <mergeCell ref="J47:K47"/>
    <mergeCell ref="C46:D46"/>
    <mergeCell ref="C47:D47"/>
    <mergeCell ref="C45:D45"/>
    <mergeCell ref="Q29:Q30"/>
    <mergeCell ref="A31:A40"/>
    <mergeCell ref="J31:K31"/>
    <mergeCell ref="J33:K33"/>
    <mergeCell ref="J34:K34"/>
    <mergeCell ref="J35:K35"/>
    <mergeCell ref="J36:K36"/>
    <mergeCell ref="J37:K37"/>
    <mergeCell ref="J38:K38"/>
    <mergeCell ref="J39:K39"/>
    <mergeCell ref="M29:M30"/>
    <mergeCell ref="N29:N30"/>
    <mergeCell ref="O29:O30"/>
    <mergeCell ref="P29:P30"/>
    <mergeCell ref="A29:B30"/>
    <mergeCell ref="E29:E30"/>
    <mergeCell ref="F29:F30"/>
    <mergeCell ref="G29:G30"/>
    <mergeCell ref="C29:D30"/>
    <mergeCell ref="L29:L30"/>
    <mergeCell ref="J18:K18"/>
    <mergeCell ref="J20:K20"/>
    <mergeCell ref="J21:K21"/>
    <mergeCell ref="J22:K22"/>
    <mergeCell ref="J23:K23"/>
    <mergeCell ref="J24:K24"/>
    <mergeCell ref="H29:H30"/>
    <mergeCell ref="I29:I30"/>
    <mergeCell ref="J29:K30"/>
    <mergeCell ref="L5:L7"/>
    <mergeCell ref="A8:A17"/>
    <mergeCell ref="J8:K8"/>
    <mergeCell ref="J10:K10"/>
    <mergeCell ref="J11:K11"/>
    <mergeCell ref="J12:K12"/>
    <mergeCell ref="A18:A24"/>
    <mergeCell ref="S5:S7"/>
    <mergeCell ref="M5:M7"/>
    <mergeCell ref="O5:O7"/>
    <mergeCell ref="P5:P7"/>
    <mergeCell ref="Q5:Q7"/>
    <mergeCell ref="J17:K17"/>
    <mergeCell ref="H5:H7"/>
    <mergeCell ref="J13:K13"/>
    <mergeCell ref="J14:K14"/>
    <mergeCell ref="J15:K15"/>
    <mergeCell ref="J16:K16"/>
    <mergeCell ref="R5:R7"/>
    <mergeCell ref="T5:T7"/>
    <mergeCell ref="N6:N7"/>
    <mergeCell ref="A5:B7"/>
    <mergeCell ref="C5:C7"/>
    <mergeCell ref="I5:I7"/>
    <mergeCell ref="J5:K7"/>
    <mergeCell ref="D5:D7"/>
    <mergeCell ref="E5:E7"/>
    <mergeCell ref="F5:F7"/>
    <mergeCell ref="G5:G7"/>
  </mergeCells>
  <printOptions horizontalCentered="1"/>
  <pageMargins left="0.5118110236220472" right="0.5118110236220472" top="0.5905511811023623" bottom="0.3937007874015748" header="0" footer="0"/>
  <pageSetup fitToHeight="1" fitToWidth="1" horizontalDpi="600" verticalDpi="600" orientation="landscape" paperSize="8" scale="62" r:id="rId1"/>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zoomScale="75" zoomScaleNormal="75" zoomScalePageLayoutView="0" workbookViewId="0" topLeftCell="A1">
      <selection activeCell="I10" sqref="I10"/>
    </sheetView>
  </sheetViews>
  <sheetFormatPr defaultColWidth="9.00390625" defaultRowHeight="13.5"/>
  <cols>
    <col min="1" max="1" width="2.25390625" style="10" customWidth="1"/>
    <col min="2" max="2" width="2.625" style="10" customWidth="1"/>
    <col min="3" max="3" width="15.50390625" style="10" customWidth="1"/>
    <col min="4" max="9" width="13.00390625" style="10" customWidth="1"/>
    <col min="10" max="14" width="9.00390625" style="10" customWidth="1"/>
    <col min="15" max="15" width="11.625" style="10" bestFit="1" customWidth="1"/>
    <col min="16" max="16" width="10.375" style="10" bestFit="1" customWidth="1"/>
    <col min="17" max="17" width="11.625" style="10" bestFit="1" customWidth="1"/>
    <col min="18" max="18" width="10.375" style="10" bestFit="1" customWidth="1"/>
    <col min="19" max="20" width="11.625" style="10" bestFit="1" customWidth="1"/>
    <col min="21" max="21" width="10.375" style="10" bestFit="1" customWidth="1"/>
    <col min="22" max="16384" width="9.00390625" style="10" customWidth="1"/>
  </cols>
  <sheetData>
    <row r="1" spans="1:21" ht="15" customHeight="1">
      <c r="A1" s="140" t="s">
        <v>23</v>
      </c>
      <c r="B1" s="146"/>
      <c r="C1" s="111"/>
      <c r="D1" s="146"/>
      <c r="E1" s="146"/>
      <c r="F1" s="146"/>
      <c r="G1" s="146"/>
      <c r="H1" s="146"/>
      <c r="I1" s="146"/>
      <c r="J1" s="146"/>
      <c r="K1" s="146"/>
      <c r="L1" s="155"/>
      <c r="M1" s="155"/>
      <c r="N1" s="155"/>
      <c r="O1" s="155"/>
      <c r="P1" s="155"/>
      <c r="Q1" s="155"/>
      <c r="R1" s="155"/>
      <c r="S1" s="155"/>
      <c r="T1" s="146"/>
      <c r="U1" s="138" t="s">
        <v>57</v>
      </c>
    </row>
    <row r="2" spans="1:21" ht="15" customHeight="1">
      <c r="A2" s="146"/>
      <c r="B2" s="146"/>
      <c r="C2" s="146"/>
      <c r="D2" s="146"/>
      <c r="E2" s="146"/>
      <c r="F2" s="146"/>
      <c r="G2" s="146"/>
      <c r="H2" s="146"/>
      <c r="I2" s="146"/>
      <c r="J2" s="146"/>
      <c r="K2" s="146"/>
      <c r="L2" s="155"/>
      <c r="M2" s="155"/>
      <c r="N2" s="155"/>
      <c r="O2" s="155"/>
      <c r="P2" s="155"/>
      <c r="Q2" s="155"/>
      <c r="R2" s="155"/>
      <c r="S2" s="155"/>
      <c r="T2" s="155"/>
      <c r="U2" s="155"/>
    </row>
    <row r="3" spans="1:21" ht="18" customHeight="1">
      <c r="A3" s="302" t="s">
        <v>281</v>
      </c>
      <c r="B3" s="302"/>
      <c r="C3" s="302"/>
      <c r="D3" s="302"/>
      <c r="E3" s="302"/>
      <c r="F3" s="302"/>
      <c r="G3" s="302"/>
      <c r="H3" s="302"/>
      <c r="I3" s="302"/>
      <c r="J3" s="146"/>
      <c r="K3" s="146"/>
      <c r="L3" s="302" t="s">
        <v>282</v>
      </c>
      <c r="M3" s="302"/>
      <c r="N3" s="302"/>
      <c r="O3" s="302"/>
      <c r="P3" s="302"/>
      <c r="Q3" s="302"/>
      <c r="R3" s="302"/>
      <c r="S3" s="302"/>
      <c r="T3" s="302"/>
      <c r="U3" s="155"/>
    </row>
    <row r="4" spans="1:21" ht="15" customHeight="1" thickBot="1">
      <c r="A4" s="162"/>
      <c r="B4" s="162"/>
      <c r="C4" s="162"/>
      <c r="D4" s="162"/>
      <c r="E4" s="162"/>
      <c r="F4" s="162"/>
      <c r="G4" s="162"/>
      <c r="H4" s="162"/>
      <c r="I4" s="162"/>
      <c r="J4" s="146"/>
      <c r="K4" s="146"/>
      <c r="L4" s="154"/>
      <c r="M4" s="154"/>
      <c r="N4" s="154"/>
      <c r="O4" s="154"/>
      <c r="P4" s="154"/>
      <c r="Q4" s="154"/>
      <c r="R4" s="154"/>
      <c r="S4" s="154"/>
      <c r="T4" s="154"/>
      <c r="U4" s="155"/>
    </row>
    <row r="5" spans="1:21" ht="15" customHeight="1">
      <c r="A5" s="311" t="s">
        <v>24</v>
      </c>
      <c r="B5" s="311"/>
      <c r="C5" s="312"/>
      <c r="D5" s="299" t="s">
        <v>279</v>
      </c>
      <c r="E5" s="299"/>
      <c r="F5" s="299" t="s">
        <v>280</v>
      </c>
      <c r="G5" s="299"/>
      <c r="H5" s="319" t="s">
        <v>18</v>
      </c>
      <c r="I5" s="320"/>
      <c r="J5" s="146"/>
      <c r="K5" s="146"/>
      <c r="L5" s="313" t="s">
        <v>49</v>
      </c>
      <c r="M5" s="313"/>
      <c r="N5" s="314"/>
      <c r="O5" s="299" t="s">
        <v>279</v>
      </c>
      <c r="P5" s="299"/>
      <c r="Q5" s="299" t="s">
        <v>280</v>
      </c>
      <c r="R5" s="299"/>
      <c r="S5" s="319" t="s">
        <v>18</v>
      </c>
      <c r="T5" s="320"/>
      <c r="U5" s="155"/>
    </row>
    <row r="6" spans="1:21" ht="15" customHeight="1">
      <c r="A6" s="313"/>
      <c r="B6" s="313"/>
      <c r="C6" s="314"/>
      <c r="D6" s="274" t="s">
        <v>21</v>
      </c>
      <c r="E6" s="274" t="s">
        <v>19</v>
      </c>
      <c r="F6" s="274" t="s">
        <v>21</v>
      </c>
      <c r="G6" s="274" t="s">
        <v>19</v>
      </c>
      <c r="H6" s="274" t="s">
        <v>21</v>
      </c>
      <c r="I6" s="305" t="s">
        <v>20</v>
      </c>
      <c r="J6" s="146"/>
      <c r="K6" s="146"/>
      <c r="L6" s="315"/>
      <c r="M6" s="315"/>
      <c r="N6" s="316"/>
      <c r="O6" s="136" t="s">
        <v>21</v>
      </c>
      <c r="P6" s="136" t="s">
        <v>19</v>
      </c>
      <c r="Q6" s="136" t="s">
        <v>21</v>
      </c>
      <c r="R6" s="136" t="s">
        <v>19</v>
      </c>
      <c r="S6" s="136" t="s">
        <v>21</v>
      </c>
      <c r="T6" s="165" t="s">
        <v>20</v>
      </c>
      <c r="U6" s="155"/>
    </row>
    <row r="7" spans="1:21" ht="15" customHeight="1">
      <c r="A7" s="315"/>
      <c r="B7" s="315"/>
      <c r="C7" s="316"/>
      <c r="D7" s="274"/>
      <c r="E7" s="274"/>
      <c r="F7" s="274"/>
      <c r="G7" s="274"/>
      <c r="H7" s="274"/>
      <c r="I7" s="306"/>
      <c r="J7" s="146"/>
      <c r="K7" s="146"/>
      <c r="L7" s="331"/>
      <c r="M7" s="331"/>
      <c r="N7" s="332"/>
      <c r="O7" s="139"/>
      <c r="P7" s="139"/>
      <c r="Q7" s="139"/>
      <c r="R7" s="139"/>
      <c r="S7" s="139"/>
      <c r="T7" s="139"/>
      <c r="U7" s="155"/>
    </row>
    <row r="8" spans="1:21" ht="15" customHeight="1">
      <c r="A8" s="135"/>
      <c r="B8" s="135"/>
      <c r="C8" s="134"/>
      <c r="D8" s="146"/>
      <c r="E8" s="146"/>
      <c r="F8" s="146"/>
      <c r="G8" s="146"/>
      <c r="H8" s="146"/>
      <c r="I8" s="146"/>
      <c r="J8" s="146"/>
      <c r="K8" s="146"/>
      <c r="L8" s="321" t="s">
        <v>26</v>
      </c>
      <c r="M8" s="321"/>
      <c r="N8" s="322"/>
      <c r="O8" s="241">
        <f>SUM(O10:O17)</f>
        <v>66521</v>
      </c>
      <c r="P8" s="242">
        <f>O8*100/$O$8</f>
        <v>100</v>
      </c>
      <c r="Q8" s="241">
        <f>SUM(Q10:Q17)</f>
        <v>71773</v>
      </c>
      <c r="R8" s="242">
        <f>Q8*100/$Q$8</f>
        <v>100</v>
      </c>
      <c r="S8" s="241">
        <f>SUM(S10:S17)</f>
        <v>5252</v>
      </c>
      <c r="T8" s="232">
        <f>S8*100/O8</f>
        <v>7.895251123705296</v>
      </c>
      <c r="U8" s="155"/>
    </row>
    <row r="9" spans="1:21" ht="15" customHeight="1">
      <c r="A9" s="309" t="s">
        <v>26</v>
      </c>
      <c r="B9" s="309"/>
      <c r="C9" s="310"/>
      <c r="D9" s="230">
        <f>SUM(D11,D21)</f>
        <v>68930</v>
      </c>
      <c r="E9" s="231">
        <f>D9*100/$D$9</f>
        <v>100</v>
      </c>
      <c r="F9" s="230">
        <f>SUM(F11,F21)</f>
        <v>74256</v>
      </c>
      <c r="G9" s="231">
        <f>F9*100/$F$9</f>
        <v>100</v>
      </c>
      <c r="H9" s="230">
        <f>SUM(H11,H21)</f>
        <v>5326</v>
      </c>
      <c r="I9" s="232">
        <f>H9*100/D9</f>
        <v>7.726679239808502</v>
      </c>
      <c r="J9" s="146"/>
      <c r="K9" s="146"/>
      <c r="L9" s="158"/>
      <c r="M9" s="158"/>
      <c r="N9" s="237"/>
      <c r="O9" s="129"/>
      <c r="P9" s="164"/>
      <c r="Q9" s="129"/>
      <c r="R9" s="164"/>
      <c r="S9" s="129"/>
      <c r="T9" s="243"/>
      <c r="U9" s="155"/>
    </row>
    <row r="10" spans="1:21" ht="15" customHeight="1">
      <c r="A10" s="6"/>
      <c r="B10" s="6"/>
      <c r="C10" s="34"/>
      <c r="D10" s="149"/>
      <c r="E10" s="146"/>
      <c r="F10" s="149"/>
      <c r="G10" s="146"/>
      <c r="H10" s="149"/>
      <c r="I10" s="150"/>
      <c r="J10" s="146"/>
      <c r="K10" s="146"/>
      <c r="L10" s="158"/>
      <c r="M10" s="132" t="s">
        <v>46</v>
      </c>
      <c r="N10" s="237" t="s">
        <v>45</v>
      </c>
      <c r="O10" s="129">
        <v>33025</v>
      </c>
      <c r="P10" s="164">
        <f aca="true" t="shared" si="0" ref="P10:P17">O10*100/$O$8</f>
        <v>49.64597645856196</v>
      </c>
      <c r="Q10" s="129">
        <v>35813</v>
      </c>
      <c r="R10" s="244">
        <f aca="true" t="shared" si="1" ref="R10:R17">Q10*100/$Q$8</f>
        <v>49.89759380268346</v>
      </c>
      <c r="S10" s="129">
        <v>2788</v>
      </c>
      <c r="T10" s="245">
        <f aca="true" t="shared" si="2" ref="T10:T17">S10*100/O10</f>
        <v>8.442089326267979</v>
      </c>
      <c r="U10" s="155"/>
    </row>
    <row r="11" spans="1:21" ht="15" customHeight="1">
      <c r="A11" s="6"/>
      <c r="B11" s="307" t="s">
        <v>27</v>
      </c>
      <c r="C11" s="308"/>
      <c r="D11" s="149">
        <f>SUM(D12:D19)</f>
        <v>49806</v>
      </c>
      <c r="E11" s="167">
        <f aca="true" t="shared" si="3" ref="E11:E19">D11*100/$D$9</f>
        <v>72.2559117945742</v>
      </c>
      <c r="F11" s="149">
        <f>SUM(F12:F19)</f>
        <v>54298</v>
      </c>
      <c r="G11" s="167">
        <f aca="true" t="shared" si="4" ref="G11:G19">F11*100/$F$9</f>
        <v>73.12271062271063</v>
      </c>
      <c r="H11" s="149">
        <f>SUM(H12:H19)</f>
        <v>4492</v>
      </c>
      <c r="I11" s="150">
        <f aca="true" t="shared" si="5" ref="I11:I19">H11*100/D11</f>
        <v>9.01899369553869</v>
      </c>
      <c r="J11" s="146"/>
      <c r="K11" s="146"/>
      <c r="L11" s="158"/>
      <c r="M11" s="132" t="s">
        <v>48</v>
      </c>
      <c r="N11" s="237"/>
      <c r="O11" s="129">
        <v>15491</v>
      </c>
      <c r="P11" s="164">
        <f t="shared" si="0"/>
        <v>23.28738293170578</v>
      </c>
      <c r="Q11" s="129">
        <v>16564</v>
      </c>
      <c r="R11" s="244">
        <f t="shared" si="1"/>
        <v>23.07831635851922</v>
      </c>
      <c r="S11" s="163">
        <v>1073</v>
      </c>
      <c r="T11" s="245">
        <f t="shared" si="2"/>
        <v>6.9266025434123035</v>
      </c>
      <c r="U11" s="155"/>
    </row>
    <row r="12" spans="1:21" ht="15" customHeight="1">
      <c r="A12" s="6"/>
      <c r="B12" s="6"/>
      <c r="C12" s="34" t="s">
        <v>28</v>
      </c>
      <c r="D12" s="149">
        <v>26202</v>
      </c>
      <c r="E12" s="167">
        <f t="shared" si="3"/>
        <v>38.01247642535906</v>
      </c>
      <c r="F12" s="149">
        <v>29282</v>
      </c>
      <c r="G12" s="167">
        <f t="shared" si="4"/>
        <v>39.433850463262225</v>
      </c>
      <c r="H12" s="151">
        <f>F12-D12</f>
        <v>3080</v>
      </c>
      <c r="I12" s="150">
        <f t="shared" si="5"/>
        <v>11.754827875734676</v>
      </c>
      <c r="J12" s="146"/>
      <c r="K12" s="146"/>
      <c r="L12" s="158"/>
      <c r="M12" s="132" t="s">
        <v>295</v>
      </c>
      <c r="N12" s="237"/>
      <c r="O12" s="129">
        <v>10213</v>
      </c>
      <c r="P12" s="164">
        <f t="shared" si="0"/>
        <v>15.35304640639798</v>
      </c>
      <c r="Q12" s="129">
        <v>11012</v>
      </c>
      <c r="R12" s="244">
        <f t="shared" si="1"/>
        <v>15.342816936731083</v>
      </c>
      <c r="S12" s="129">
        <v>799</v>
      </c>
      <c r="T12" s="245">
        <f t="shared" si="2"/>
        <v>7.823362381278763</v>
      </c>
      <c r="U12" s="155"/>
    </row>
    <row r="13" spans="1:21" ht="15" customHeight="1">
      <c r="A13" s="6"/>
      <c r="B13" s="6"/>
      <c r="C13" s="34" t="s">
        <v>30</v>
      </c>
      <c r="D13" s="149">
        <v>7415</v>
      </c>
      <c r="E13" s="167">
        <f t="shared" si="3"/>
        <v>10.75729000435224</v>
      </c>
      <c r="F13" s="149">
        <v>7860</v>
      </c>
      <c r="G13" s="167">
        <f t="shared" si="4"/>
        <v>10.585003232062055</v>
      </c>
      <c r="H13" s="151">
        <f aca="true" t="shared" si="6" ref="H13:H19">F13-D13</f>
        <v>445</v>
      </c>
      <c r="I13" s="150">
        <f t="shared" si="5"/>
        <v>6.001348617666891</v>
      </c>
      <c r="J13" s="146"/>
      <c r="K13" s="146"/>
      <c r="L13" s="158"/>
      <c r="M13" s="132" t="s">
        <v>296</v>
      </c>
      <c r="N13" s="237"/>
      <c r="O13" s="129">
        <v>5900</v>
      </c>
      <c r="P13" s="164">
        <f t="shared" si="0"/>
        <v>8.869379594413795</v>
      </c>
      <c r="Q13" s="129">
        <v>6433</v>
      </c>
      <c r="R13" s="244">
        <f t="shared" si="1"/>
        <v>8.96298050799047</v>
      </c>
      <c r="S13" s="129">
        <v>533</v>
      </c>
      <c r="T13" s="245">
        <f t="shared" si="2"/>
        <v>9.033898305084746</v>
      </c>
      <c r="U13" s="155"/>
    </row>
    <row r="14" spans="1:21" ht="15" customHeight="1">
      <c r="A14" s="6"/>
      <c r="B14" s="6"/>
      <c r="C14" s="34" t="s">
        <v>33</v>
      </c>
      <c r="D14" s="149">
        <v>3923</v>
      </c>
      <c r="E14" s="167">
        <f t="shared" si="3"/>
        <v>5.691281009720006</v>
      </c>
      <c r="F14" s="149">
        <v>4093</v>
      </c>
      <c r="G14" s="167">
        <f t="shared" si="4"/>
        <v>5.512012497306615</v>
      </c>
      <c r="H14" s="151">
        <f t="shared" si="6"/>
        <v>170</v>
      </c>
      <c r="I14" s="150">
        <f t="shared" si="5"/>
        <v>4.333418302319654</v>
      </c>
      <c r="J14" s="146"/>
      <c r="K14" s="146"/>
      <c r="L14" s="158"/>
      <c r="M14" s="132" t="s">
        <v>297</v>
      </c>
      <c r="N14" s="237"/>
      <c r="O14" s="129">
        <v>975</v>
      </c>
      <c r="P14" s="244">
        <f t="shared" si="0"/>
        <v>1.465702560093805</v>
      </c>
      <c r="Q14" s="129">
        <v>1025</v>
      </c>
      <c r="R14" s="244">
        <f t="shared" si="1"/>
        <v>1.4281136360469815</v>
      </c>
      <c r="S14" s="129">
        <v>50</v>
      </c>
      <c r="T14" s="245">
        <f t="shared" si="2"/>
        <v>5.128205128205129</v>
      </c>
      <c r="U14" s="155"/>
    </row>
    <row r="15" spans="1:21" ht="15" customHeight="1">
      <c r="A15" s="6"/>
      <c r="B15" s="6"/>
      <c r="C15" s="34" t="s">
        <v>35</v>
      </c>
      <c r="D15" s="149">
        <v>1617</v>
      </c>
      <c r="E15" s="167">
        <f t="shared" si="3"/>
        <v>2.345858116930219</v>
      </c>
      <c r="F15" s="149">
        <v>1763</v>
      </c>
      <c r="G15" s="167">
        <f t="shared" si="4"/>
        <v>2.3742189183365654</v>
      </c>
      <c r="H15" s="151">
        <f t="shared" si="6"/>
        <v>146</v>
      </c>
      <c r="I15" s="150">
        <f t="shared" si="5"/>
        <v>9.029066171923315</v>
      </c>
      <c r="J15" s="146"/>
      <c r="K15" s="146"/>
      <c r="L15" s="158"/>
      <c r="M15" s="132" t="s">
        <v>298</v>
      </c>
      <c r="N15" s="237"/>
      <c r="O15" s="129">
        <v>569</v>
      </c>
      <c r="P15" s="244">
        <f t="shared" si="0"/>
        <v>0.8553689812239744</v>
      </c>
      <c r="Q15" s="129">
        <v>591</v>
      </c>
      <c r="R15" s="244">
        <f t="shared" si="1"/>
        <v>0.8234294233207473</v>
      </c>
      <c r="S15" s="129">
        <v>22</v>
      </c>
      <c r="T15" s="245">
        <f t="shared" si="2"/>
        <v>3.866432337434095</v>
      </c>
      <c r="U15" s="155"/>
    </row>
    <row r="16" spans="1:21" ht="15" customHeight="1">
      <c r="A16" s="6"/>
      <c r="B16" s="6"/>
      <c r="C16" s="34" t="s">
        <v>36</v>
      </c>
      <c r="D16" s="149">
        <v>1057</v>
      </c>
      <c r="E16" s="167">
        <f t="shared" si="3"/>
        <v>1.53343972145655</v>
      </c>
      <c r="F16" s="149">
        <v>1090</v>
      </c>
      <c r="G16" s="167">
        <f t="shared" si="4"/>
        <v>1.4678948502477913</v>
      </c>
      <c r="H16" s="151">
        <f t="shared" si="6"/>
        <v>33</v>
      </c>
      <c r="I16" s="150">
        <f t="shared" si="5"/>
        <v>3.122043519394513</v>
      </c>
      <c r="J16" s="146"/>
      <c r="K16" s="146"/>
      <c r="L16" s="158"/>
      <c r="M16" s="132" t="s">
        <v>299</v>
      </c>
      <c r="N16" s="237"/>
      <c r="O16" s="129">
        <v>309</v>
      </c>
      <c r="P16" s="244">
        <f t="shared" si="0"/>
        <v>0.46451496519895974</v>
      </c>
      <c r="Q16" s="129">
        <v>294</v>
      </c>
      <c r="R16" s="244">
        <f t="shared" si="1"/>
        <v>0.4096247892661586</v>
      </c>
      <c r="S16" s="151">
        <v>-15</v>
      </c>
      <c r="T16" s="245">
        <f t="shared" si="2"/>
        <v>-4.854368932038835</v>
      </c>
      <c r="U16" s="155"/>
    </row>
    <row r="17" spans="1:21" ht="15" customHeight="1">
      <c r="A17" s="6"/>
      <c r="B17" s="6"/>
      <c r="C17" s="34" t="s">
        <v>37</v>
      </c>
      <c r="D17" s="149">
        <v>2581</v>
      </c>
      <c r="E17" s="167">
        <f t="shared" si="3"/>
        <v>3.744378354852749</v>
      </c>
      <c r="F17" s="149">
        <v>2717</v>
      </c>
      <c r="G17" s="167">
        <f t="shared" si="4"/>
        <v>3.6589635854341735</v>
      </c>
      <c r="H17" s="151">
        <f t="shared" si="6"/>
        <v>136</v>
      </c>
      <c r="I17" s="150">
        <f t="shared" si="5"/>
        <v>5.26927547462224</v>
      </c>
      <c r="J17" s="146"/>
      <c r="K17" s="146"/>
      <c r="L17" s="166"/>
      <c r="M17" s="161" t="s">
        <v>47</v>
      </c>
      <c r="N17" s="238"/>
      <c r="O17" s="124">
        <v>39</v>
      </c>
      <c r="P17" s="246">
        <f t="shared" si="0"/>
        <v>0.0586281024037522</v>
      </c>
      <c r="Q17" s="124">
        <v>41</v>
      </c>
      <c r="R17" s="246">
        <f t="shared" si="1"/>
        <v>0.05712454544187926</v>
      </c>
      <c r="S17" s="124">
        <v>2</v>
      </c>
      <c r="T17" s="235">
        <f t="shared" si="2"/>
        <v>5.128205128205129</v>
      </c>
      <c r="U17" s="155"/>
    </row>
    <row r="18" spans="1:21" ht="15" customHeight="1">
      <c r="A18" s="6"/>
      <c r="B18" s="6"/>
      <c r="C18" s="34" t="s">
        <v>38</v>
      </c>
      <c r="D18" s="149">
        <v>2917</v>
      </c>
      <c r="E18" s="167">
        <f t="shared" si="3"/>
        <v>4.231829392136951</v>
      </c>
      <c r="F18" s="149">
        <v>3089</v>
      </c>
      <c r="G18" s="167">
        <f t="shared" si="4"/>
        <v>4.159933204050851</v>
      </c>
      <c r="H18" s="151">
        <f t="shared" si="6"/>
        <v>172</v>
      </c>
      <c r="I18" s="150">
        <f t="shared" si="5"/>
        <v>5.8964689749742885</v>
      </c>
      <c r="J18" s="146"/>
      <c r="K18" s="146"/>
      <c r="L18" s="11" t="s">
        <v>300</v>
      </c>
      <c r="M18" s="139"/>
      <c r="N18" s="139"/>
      <c r="O18" s="139"/>
      <c r="P18" s="139"/>
      <c r="Q18" s="139"/>
      <c r="R18" s="139"/>
      <c r="S18" s="139"/>
      <c r="T18" s="139"/>
      <c r="U18" s="155"/>
    </row>
    <row r="19" spans="1:21" ht="15" customHeight="1">
      <c r="A19" s="6"/>
      <c r="B19" s="6"/>
      <c r="C19" s="34" t="s">
        <v>39</v>
      </c>
      <c r="D19" s="149">
        <v>4094</v>
      </c>
      <c r="E19" s="167">
        <f t="shared" si="3"/>
        <v>5.93935876976643</v>
      </c>
      <c r="F19" s="149">
        <v>4404</v>
      </c>
      <c r="G19" s="169">
        <f t="shared" si="4"/>
        <v>5.930833872010343</v>
      </c>
      <c r="H19" s="151">
        <f t="shared" si="6"/>
        <v>310</v>
      </c>
      <c r="I19" s="150">
        <f t="shared" si="5"/>
        <v>7.572056668295066</v>
      </c>
      <c r="J19" s="146"/>
      <c r="K19" s="146"/>
      <c r="L19" s="155"/>
      <c r="M19" s="155"/>
      <c r="N19" s="155"/>
      <c r="O19" s="155"/>
      <c r="P19" s="155"/>
      <c r="Q19" s="155"/>
      <c r="R19" s="155"/>
      <c r="S19" s="155"/>
      <c r="T19" s="155"/>
      <c r="U19" s="155"/>
    </row>
    <row r="20" spans="1:21" ht="15" customHeight="1">
      <c r="A20" s="6"/>
      <c r="B20" s="6"/>
      <c r="C20" s="34"/>
      <c r="D20" s="149"/>
      <c r="E20" s="146"/>
      <c r="F20" s="149"/>
      <c r="G20" s="135"/>
      <c r="H20" s="151"/>
      <c r="I20" s="150"/>
      <c r="J20" s="146"/>
      <c r="K20" s="146"/>
      <c r="L20" s="155"/>
      <c r="M20" s="155"/>
      <c r="N20" s="155"/>
      <c r="O20" s="155"/>
      <c r="P20" s="155"/>
      <c r="Q20" s="155"/>
      <c r="R20" s="155"/>
      <c r="S20" s="155"/>
      <c r="T20" s="155"/>
      <c r="U20" s="155"/>
    </row>
    <row r="21" spans="1:21" ht="18" customHeight="1">
      <c r="A21" s="6"/>
      <c r="B21" s="307" t="s">
        <v>44</v>
      </c>
      <c r="C21" s="308"/>
      <c r="D21" s="149">
        <f>SUM(D22:D29)</f>
        <v>19124</v>
      </c>
      <c r="E21" s="167">
        <v>27.24</v>
      </c>
      <c r="F21" s="149">
        <f>SUM(F22:F29)</f>
        <v>19958</v>
      </c>
      <c r="G21" s="169">
        <f aca="true" t="shared" si="7" ref="G21:G29">F21*100/$F$9</f>
        <v>26.877289377289376</v>
      </c>
      <c r="H21" s="151">
        <f>SUM(H22:H29)</f>
        <v>834</v>
      </c>
      <c r="I21" s="150">
        <f aca="true" t="shared" si="8" ref="I21:I29">H21*100/D21</f>
        <v>4.361012340514537</v>
      </c>
      <c r="J21" s="146"/>
      <c r="K21" s="146"/>
      <c r="L21" s="302" t="s">
        <v>283</v>
      </c>
      <c r="M21" s="302"/>
      <c r="N21" s="302"/>
      <c r="O21" s="302"/>
      <c r="P21" s="302"/>
      <c r="Q21" s="302"/>
      <c r="R21" s="302"/>
      <c r="S21" s="302"/>
      <c r="T21" s="302"/>
      <c r="U21" s="155"/>
    </row>
    <row r="22" spans="1:21" ht="15" customHeight="1" thickBot="1">
      <c r="A22" s="6"/>
      <c r="B22" s="6"/>
      <c r="C22" s="34" t="s">
        <v>29</v>
      </c>
      <c r="D22" s="149">
        <v>3487</v>
      </c>
      <c r="E22" s="167">
        <f aca="true" t="shared" si="9" ref="E22:E29">D22*100/$D$9</f>
        <v>5.058755258958364</v>
      </c>
      <c r="F22" s="149">
        <v>3636</v>
      </c>
      <c r="G22" s="169">
        <f t="shared" si="7"/>
        <v>4.896574014221073</v>
      </c>
      <c r="H22" s="151">
        <f>F22-D22</f>
        <v>149</v>
      </c>
      <c r="I22" s="150">
        <f t="shared" si="8"/>
        <v>4.273014052193863</v>
      </c>
      <c r="J22" s="146"/>
      <c r="K22" s="146"/>
      <c r="L22" s="154"/>
      <c r="M22" s="154"/>
      <c r="N22" s="154"/>
      <c r="O22" s="154"/>
      <c r="P22" s="154"/>
      <c r="Q22" s="154"/>
      <c r="R22" s="154"/>
      <c r="S22" s="154"/>
      <c r="T22" s="154"/>
      <c r="U22" s="155"/>
    </row>
    <row r="23" spans="1:21" ht="15" customHeight="1">
      <c r="A23" s="6"/>
      <c r="B23" s="6"/>
      <c r="C23" s="34" t="s">
        <v>31</v>
      </c>
      <c r="D23" s="149">
        <v>2347</v>
      </c>
      <c r="E23" s="167">
        <f t="shared" si="9"/>
        <v>3.4049035253155373</v>
      </c>
      <c r="F23" s="149">
        <v>2435</v>
      </c>
      <c r="G23" s="169">
        <f t="shared" si="7"/>
        <v>3.279196293902176</v>
      </c>
      <c r="H23" s="151">
        <f aca="true" t="shared" si="10" ref="H23:H29">F23-D23</f>
        <v>88</v>
      </c>
      <c r="I23" s="150">
        <f t="shared" si="8"/>
        <v>3.7494674051981254</v>
      </c>
      <c r="J23" s="146"/>
      <c r="K23" s="146"/>
      <c r="L23" s="313" t="s">
        <v>49</v>
      </c>
      <c r="M23" s="313"/>
      <c r="N23" s="314"/>
      <c r="O23" s="299" t="s">
        <v>279</v>
      </c>
      <c r="P23" s="299"/>
      <c r="Q23" s="299" t="s">
        <v>280</v>
      </c>
      <c r="R23" s="299"/>
      <c r="S23" s="333" t="s">
        <v>18</v>
      </c>
      <c r="T23" s="334"/>
      <c r="U23" s="155"/>
    </row>
    <row r="24" spans="1:21" ht="15" customHeight="1">
      <c r="A24" s="6"/>
      <c r="B24" s="6"/>
      <c r="C24" s="34" t="s">
        <v>32</v>
      </c>
      <c r="D24" s="149">
        <v>1810</v>
      </c>
      <c r="E24" s="167">
        <f t="shared" si="9"/>
        <v>2.62585231394168</v>
      </c>
      <c r="F24" s="149">
        <v>1926</v>
      </c>
      <c r="G24" s="169">
        <f t="shared" si="7"/>
        <v>2.5937297996121527</v>
      </c>
      <c r="H24" s="151">
        <f t="shared" si="10"/>
        <v>116</v>
      </c>
      <c r="I24" s="150">
        <f t="shared" si="8"/>
        <v>6.4088397790055245</v>
      </c>
      <c r="J24" s="146"/>
      <c r="K24" s="146"/>
      <c r="L24" s="315"/>
      <c r="M24" s="315"/>
      <c r="N24" s="316"/>
      <c r="O24" s="136" t="s">
        <v>21</v>
      </c>
      <c r="P24" s="136" t="s">
        <v>19</v>
      </c>
      <c r="Q24" s="136" t="s">
        <v>21</v>
      </c>
      <c r="R24" s="136" t="s">
        <v>19</v>
      </c>
      <c r="S24" s="136" t="s">
        <v>21</v>
      </c>
      <c r="T24" s="165" t="s">
        <v>20</v>
      </c>
      <c r="U24" s="155"/>
    </row>
    <row r="25" spans="1:21" ht="15" customHeight="1">
      <c r="A25" s="6"/>
      <c r="B25" s="6"/>
      <c r="C25" s="34" t="s">
        <v>34</v>
      </c>
      <c r="D25" s="149">
        <v>1878</v>
      </c>
      <c r="E25" s="167">
        <f t="shared" si="9"/>
        <v>2.72450311910634</v>
      </c>
      <c r="F25" s="149">
        <v>2035</v>
      </c>
      <c r="G25" s="169">
        <f t="shared" si="7"/>
        <v>2.7405192846369317</v>
      </c>
      <c r="H25" s="151">
        <f t="shared" si="10"/>
        <v>157</v>
      </c>
      <c r="I25" s="150">
        <f t="shared" si="8"/>
        <v>8.359957401490949</v>
      </c>
      <c r="J25" s="146"/>
      <c r="K25" s="146"/>
      <c r="L25" s="317"/>
      <c r="M25" s="317"/>
      <c r="N25" s="318"/>
      <c r="O25" s="131" t="s">
        <v>45</v>
      </c>
      <c r="P25" s="123"/>
      <c r="Q25" s="131" t="s">
        <v>45</v>
      </c>
      <c r="R25" s="123"/>
      <c r="S25" s="131" t="s">
        <v>45</v>
      </c>
      <c r="T25" s="123"/>
      <c r="U25" s="155"/>
    </row>
    <row r="26" spans="1:21" ht="15" customHeight="1">
      <c r="A26" s="6"/>
      <c r="B26" s="6"/>
      <c r="C26" s="34" t="s">
        <v>40</v>
      </c>
      <c r="D26" s="149">
        <v>2984</v>
      </c>
      <c r="E26" s="167">
        <f t="shared" si="9"/>
        <v>4.329029450166836</v>
      </c>
      <c r="F26" s="149">
        <v>3076</v>
      </c>
      <c r="G26" s="169">
        <f t="shared" si="7"/>
        <v>4.142426201249731</v>
      </c>
      <c r="H26" s="151">
        <f t="shared" si="10"/>
        <v>92</v>
      </c>
      <c r="I26" s="150">
        <f t="shared" si="8"/>
        <v>3.0831099195710454</v>
      </c>
      <c r="J26" s="146"/>
      <c r="K26" s="146"/>
      <c r="L26" s="321" t="s">
        <v>26</v>
      </c>
      <c r="M26" s="321"/>
      <c r="N26" s="322"/>
      <c r="O26" s="241">
        <f>SUM(O28:O35)</f>
        <v>409763</v>
      </c>
      <c r="P26" s="242">
        <f>O26*100/$O$26</f>
        <v>100</v>
      </c>
      <c r="Q26" s="241">
        <f>SUM(Q28:Q35)</f>
        <v>429736</v>
      </c>
      <c r="R26" s="242">
        <f>Q26*100/$Q$26</f>
        <v>100</v>
      </c>
      <c r="S26" s="241">
        <f>SUM(S28:S35)</f>
        <v>19973</v>
      </c>
      <c r="T26" s="232">
        <f>S26*100/O26</f>
        <v>4.8742809868143295</v>
      </c>
      <c r="U26" s="155"/>
    </row>
    <row r="27" spans="1:21" ht="15" customHeight="1">
      <c r="A27" s="6"/>
      <c r="B27" s="6"/>
      <c r="C27" s="34" t="s">
        <v>41</v>
      </c>
      <c r="D27" s="149">
        <v>3336</v>
      </c>
      <c r="E27" s="167">
        <f t="shared" si="9"/>
        <v>4.839692441607427</v>
      </c>
      <c r="F27" s="149">
        <v>3508</v>
      </c>
      <c r="G27" s="169">
        <f t="shared" si="7"/>
        <v>4.724197371256195</v>
      </c>
      <c r="H27" s="151">
        <f t="shared" si="10"/>
        <v>172</v>
      </c>
      <c r="I27" s="150">
        <f t="shared" si="8"/>
        <v>5.155875299760192</v>
      </c>
      <c r="J27" s="146"/>
      <c r="K27" s="146"/>
      <c r="L27" s="133"/>
      <c r="M27" s="133"/>
      <c r="N27" s="239"/>
      <c r="O27" s="129"/>
      <c r="P27" s="164"/>
      <c r="Q27" s="129"/>
      <c r="R27" s="164"/>
      <c r="S27" s="129"/>
      <c r="T27" s="243"/>
      <c r="U27" s="155"/>
    </row>
    <row r="28" spans="1:21" ht="15" customHeight="1">
      <c r="A28" s="6"/>
      <c r="B28" s="6"/>
      <c r="C28" s="34" t="s">
        <v>42</v>
      </c>
      <c r="D28" s="149">
        <v>2755</v>
      </c>
      <c r="E28" s="167">
        <f t="shared" si="9"/>
        <v>3.996808356303496</v>
      </c>
      <c r="F28" s="149">
        <v>2781</v>
      </c>
      <c r="G28" s="169">
        <f t="shared" si="7"/>
        <v>3.745151906916613</v>
      </c>
      <c r="H28" s="151">
        <f t="shared" si="10"/>
        <v>26</v>
      </c>
      <c r="I28" s="150">
        <f t="shared" si="8"/>
        <v>0.9437386569872959</v>
      </c>
      <c r="J28" s="146"/>
      <c r="K28" s="146"/>
      <c r="L28" s="133"/>
      <c r="M28" s="132" t="s">
        <v>46</v>
      </c>
      <c r="N28" s="239" t="s">
        <v>45</v>
      </c>
      <c r="O28" s="129">
        <v>50760</v>
      </c>
      <c r="P28" s="164">
        <f aca="true" t="shared" si="11" ref="P28:P35">O28*100/$O$26</f>
        <v>12.387648469969227</v>
      </c>
      <c r="Q28" s="129">
        <v>55186</v>
      </c>
      <c r="R28" s="164">
        <f aca="true" t="shared" si="12" ref="R28:R35">Q28*100/$Q$26</f>
        <v>12.84183777947391</v>
      </c>
      <c r="S28" s="129">
        <v>4426</v>
      </c>
      <c r="T28" s="245">
        <f aca="true" t="shared" si="13" ref="T28:T35">S28*100/O28</f>
        <v>8.71946414499606</v>
      </c>
      <c r="U28" s="155"/>
    </row>
    <row r="29" spans="1:21" ht="15" customHeight="1">
      <c r="A29" s="148"/>
      <c r="B29" s="148"/>
      <c r="C29" s="35" t="s">
        <v>43</v>
      </c>
      <c r="D29" s="168">
        <v>527</v>
      </c>
      <c r="E29" s="233">
        <f t="shared" si="9"/>
        <v>0.7645437400261135</v>
      </c>
      <c r="F29" s="147">
        <v>561</v>
      </c>
      <c r="G29" s="233">
        <f t="shared" si="7"/>
        <v>0.7554945054945055</v>
      </c>
      <c r="H29" s="234">
        <f t="shared" si="10"/>
        <v>34</v>
      </c>
      <c r="I29" s="235">
        <f t="shared" si="8"/>
        <v>6.451612903225806</v>
      </c>
      <c r="J29" s="146"/>
      <c r="K29" s="146"/>
      <c r="L29" s="133"/>
      <c r="M29" s="132" t="s">
        <v>301</v>
      </c>
      <c r="N29" s="239"/>
      <c r="O29" s="129">
        <v>52469</v>
      </c>
      <c r="P29" s="164">
        <f t="shared" si="11"/>
        <v>12.80471882527217</v>
      </c>
      <c r="Q29" s="129">
        <v>56139</v>
      </c>
      <c r="R29" s="164">
        <f t="shared" si="12"/>
        <v>13.06360183926876</v>
      </c>
      <c r="S29" s="163">
        <v>3670</v>
      </c>
      <c r="T29" s="245">
        <f t="shared" si="13"/>
        <v>6.994606338981113</v>
      </c>
      <c r="U29" s="155"/>
    </row>
    <row r="30" spans="1:21" ht="15" customHeight="1">
      <c r="A30" s="4" t="s">
        <v>300</v>
      </c>
      <c r="B30" s="146"/>
      <c r="C30" s="146"/>
      <c r="D30" s="146"/>
      <c r="E30" s="146"/>
      <c r="F30" s="146"/>
      <c r="G30" s="146"/>
      <c r="H30" s="146"/>
      <c r="I30" s="146"/>
      <c r="J30" s="146"/>
      <c r="K30" s="146"/>
      <c r="L30" s="133"/>
      <c r="M30" s="132" t="s">
        <v>302</v>
      </c>
      <c r="N30" s="239"/>
      <c r="O30" s="129">
        <v>65073</v>
      </c>
      <c r="P30" s="164">
        <f t="shared" si="11"/>
        <v>15.880643201069887</v>
      </c>
      <c r="Q30" s="129">
        <v>70112</v>
      </c>
      <c r="R30" s="164">
        <f t="shared" si="12"/>
        <v>16.315133011895675</v>
      </c>
      <c r="S30" s="129">
        <v>5039</v>
      </c>
      <c r="T30" s="245">
        <f t="shared" si="13"/>
        <v>7.7436110214681975</v>
      </c>
      <c r="U30" s="155"/>
    </row>
    <row r="31" spans="1:21" ht="15" customHeight="1">
      <c r="A31" s="146"/>
      <c r="B31" s="146"/>
      <c r="C31" s="146"/>
      <c r="D31" s="146"/>
      <c r="E31" s="146"/>
      <c r="F31" s="146"/>
      <c r="G31" s="146"/>
      <c r="H31" s="146"/>
      <c r="I31" s="146"/>
      <c r="J31" s="146"/>
      <c r="K31" s="146"/>
      <c r="L31" s="133"/>
      <c r="M31" s="132" t="s">
        <v>303</v>
      </c>
      <c r="N31" s="239"/>
      <c r="O31" s="129">
        <v>92992</v>
      </c>
      <c r="P31" s="164">
        <f t="shared" si="11"/>
        <v>22.694093903061038</v>
      </c>
      <c r="Q31" s="129">
        <v>100909</v>
      </c>
      <c r="R31" s="164">
        <f t="shared" si="12"/>
        <v>23.48162592847702</v>
      </c>
      <c r="S31" s="129">
        <v>7917</v>
      </c>
      <c r="T31" s="245">
        <f t="shared" si="13"/>
        <v>8.513635581555402</v>
      </c>
      <c r="U31" s="155"/>
    </row>
    <row r="32" spans="1:21" ht="15" customHeight="1">
      <c r="A32" s="146"/>
      <c r="B32" s="146"/>
      <c r="C32" s="146"/>
      <c r="D32" s="146"/>
      <c r="E32" s="146"/>
      <c r="F32" s="146"/>
      <c r="G32" s="146"/>
      <c r="H32" s="146"/>
      <c r="I32" s="146"/>
      <c r="J32" s="146"/>
      <c r="K32" s="146"/>
      <c r="L32" s="133"/>
      <c r="M32" s="132" t="s">
        <v>304</v>
      </c>
      <c r="N32" s="239"/>
      <c r="O32" s="129">
        <v>36474</v>
      </c>
      <c r="P32" s="164">
        <f t="shared" si="11"/>
        <v>8.901242913586634</v>
      </c>
      <c r="Q32" s="129">
        <v>37985</v>
      </c>
      <c r="R32" s="164">
        <f t="shared" si="12"/>
        <v>8.839147755831487</v>
      </c>
      <c r="S32" s="129">
        <v>1511</v>
      </c>
      <c r="T32" s="245">
        <f t="shared" si="13"/>
        <v>4.142676975379723</v>
      </c>
      <c r="U32" s="155"/>
    </row>
    <row r="33" spans="1:21" ht="18" customHeight="1">
      <c r="A33" s="302" t="s">
        <v>284</v>
      </c>
      <c r="B33" s="302"/>
      <c r="C33" s="302"/>
      <c r="D33" s="302"/>
      <c r="E33" s="302"/>
      <c r="F33" s="302"/>
      <c r="G33" s="302"/>
      <c r="H33" s="302"/>
      <c r="I33" s="302"/>
      <c r="J33" s="146"/>
      <c r="K33" s="146"/>
      <c r="L33" s="133"/>
      <c r="M33" s="132" t="s">
        <v>305</v>
      </c>
      <c r="N33" s="239"/>
      <c r="O33" s="129">
        <v>38803</v>
      </c>
      <c r="P33" s="164">
        <f t="shared" si="11"/>
        <v>9.469620243897081</v>
      </c>
      <c r="Q33" s="129">
        <v>39514</v>
      </c>
      <c r="R33" s="164">
        <f t="shared" si="12"/>
        <v>9.194947595733195</v>
      </c>
      <c r="S33" s="129">
        <v>711</v>
      </c>
      <c r="T33" s="245">
        <f t="shared" si="13"/>
        <v>1.8323325516068345</v>
      </c>
      <c r="U33" s="155"/>
    </row>
    <row r="34" spans="1:21" ht="15" customHeight="1" thickBot="1">
      <c r="A34" s="162"/>
      <c r="B34" s="162"/>
      <c r="C34" s="162"/>
      <c r="D34" s="162"/>
      <c r="E34" s="162"/>
      <c r="F34" s="162"/>
      <c r="G34" s="162"/>
      <c r="H34" s="162"/>
      <c r="I34" s="162"/>
      <c r="J34" s="146"/>
      <c r="K34" s="146"/>
      <c r="L34" s="133"/>
      <c r="M34" s="132" t="s">
        <v>299</v>
      </c>
      <c r="N34" s="239"/>
      <c r="O34" s="129">
        <v>47913</v>
      </c>
      <c r="P34" s="164">
        <f t="shared" si="11"/>
        <v>11.69285660247509</v>
      </c>
      <c r="Q34" s="129">
        <v>45068</v>
      </c>
      <c r="R34" s="164">
        <f t="shared" si="12"/>
        <v>10.487368989332985</v>
      </c>
      <c r="S34" s="151">
        <v>-2845</v>
      </c>
      <c r="T34" s="245">
        <f t="shared" si="13"/>
        <v>-5.937845678625843</v>
      </c>
      <c r="U34" s="155"/>
    </row>
    <row r="35" spans="1:21" ht="15" customHeight="1">
      <c r="A35" s="311" t="s">
        <v>232</v>
      </c>
      <c r="B35" s="311"/>
      <c r="C35" s="312"/>
      <c r="D35" s="299" t="s">
        <v>279</v>
      </c>
      <c r="E35" s="299"/>
      <c r="F35" s="299" t="s">
        <v>280</v>
      </c>
      <c r="G35" s="299"/>
      <c r="H35" s="319" t="s">
        <v>18</v>
      </c>
      <c r="I35" s="320"/>
      <c r="J35" s="146"/>
      <c r="K35" s="146"/>
      <c r="L35" s="126"/>
      <c r="M35" s="161" t="s">
        <v>47</v>
      </c>
      <c r="N35" s="240"/>
      <c r="O35" s="124">
        <v>25279</v>
      </c>
      <c r="P35" s="246">
        <f t="shared" si="11"/>
        <v>6.169175840668874</v>
      </c>
      <c r="Q35" s="124">
        <v>24823</v>
      </c>
      <c r="R35" s="246">
        <f t="shared" si="12"/>
        <v>5.776337099986969</v>
      </c>
      <c r="S35" s="151">
        <v>-456</v>
      </c>
      <c r="T35" s="235">
        <f t="shared" si="13"/>
        <v>-1.803868823924997</v>
      </c>
      <c r="U35" s="155"/>
    </row>
    <row r="36" spans="1:21" ht="15" customHeight="1">
      <c r="A36" s="313"/>
      <c r="B36" s="313"/>
      <c r="C36" s="314"/>
      <c r="D36" s="274" t="s">
        <v>21</v>
      </c>
      <c r="E36" s="274" t="s">
        <v>19</v>
      </c>
      <c r="F36" s="274" t="s">
        <v>21</v>
      </c>
      <c r="G36" s="274" t="s">
        <v>19</v>
      </c>
      <c r="H36" s="274" t="s">
        <v>21</v>
      </c>
      <c r="I36" s="305" t="s">
        <v>20</v>
      </c>
      <c r="J36" s="146"/>
      <c r="K36" s="146"/>
      <c r="L36" s="11" t="s">
        <v>300</v>
      </c>
      <c r="M36" s="160"/>
      <c r="N36" s="158"/>
      <c r="O36" s="158"/>
      <c r="P36" s="158"/>
      <c r="Q36" s="158"/>
      <c r="R36" s="158"/>
      <c r="S36" s="159"/>
      <c r="T36" s="158"/>
      <c r="U36" s="155"/>
    </row>
    <row r="37" spans="1:21" ht="15" customHeight="1">
      <c r="A37" s="315"/>
      <c r="B37" s="315"/>
      <c r="C37" s="316"/>
      <c r="D37" s="274"/>
      <c r="E37" s="274"/>
      <c r="F37" s="274"/>
      <c r="G37" s="274"/>
      <c r="H37" s="274"/>
      <c r="I37" s="306"/>
      <c r="J37" s="146"/>
      <c r="K37" s="146"/>
      <c r="L37" s="156"/>
      <c r="M37" s="157"/>
      <c r="N37" s="156"/>
      <c r="O37" s="156"/>
      <c r="P37" s="156"/>
      <c r="Q37" s="156"/>
      <c r="R37" s="156"/>
      <c r="S37" s="156"/>
      <c r="T37" s="156"/>
      <c r="U37" s="155"/>
    </row>
    <row r="38" spans="1:21" ht="15" customHeight="1">
      <c r="A38" s="135"/>
      <c r="B38" s="135"/>
      <c r="C38" s="134"/>
      <c r="D38" s="131" t="s">
        <v>45</v>
      </c>
      <c r="E38" s="146"/>
      <c r="F38" s="131" t="s">
        <v>45</v>
      </c>
      <c r="G38" s="146"/>
      <c r="H38" s="131" t="s">
        <v>45</v>
      </c>
      <c r="I38" s="146"/>
      <c r="J38" s="146"/>
      <c r="K38" s="146"/>
      <c r="L38" s="155"/>
      <c r="M38" s="155"/>
      <c r="N38" s="155"/>
      <c r="O38" s="155"/>
      <c r="P38" s="155"/>
      <c r="Q38" s="155"/>
      <c r="R38" s="155"/>
      <c r="S38" s="155"/>
      <c r="T38" s="155"/>
      <c r="U38" s="155"/>
    </row>
    <row r="39" spans="1:21" ht="18" customHeight="1">
      <c r="A39" s="309" t="s">
        <v>26</v>
      </c>
      <c r="B39" s="309"/>
      <c r="C39" s="310"/>
      <c r="D39" s="230">
        <f>SUM(D41,D51)</f>
        <v>470230</v>
      </c>
      <c r="E39" s="231">
        <f>D39*100/$D$39</f>
        <v>100</v>
      </c>
      <c r="F39" s="230">
        <f>SUM(F41,F51)</f>
        <v>489368</v>
      </c>
      <c r="G39" s="231">
        <f>F39*100/$F$39</f>
        <v>100</v>
      </c>
      <c r="H39" s="236">
        <f>SUM(H41,H51)</f>
        <v>19138</v>
      </c>
      <c r="I39" s="232">
        <f>H39*100/D39</f>
        <v>4.06992322905812</v>
      </c>
      <c r="J39" s="146"/>
      <c r="K39" s="146"/>
      <c r="L39" s="302" t="s">
        <v>285</v>
      </c>
      <c r="M39" s="302"/>
      <c r="N39" s="302"/>
      <c r="O39" s="302"/>
      <c r="P39" s="302"/>
      <c r="Q39" s="302"/>
      <c r="R39" s="302"/>
      <c r="S39" s="302"/>
      <c r="T39" s="302"/>
      <c r="U39" s="302"/>
    </row>
    <row r="40" spans="1:21" ht="15" customHeight="1">
      <c r="A40" s="6"/>
      <c r="B40" s="6"/>
      <c r="C40" s="34"/>
      <c r="D40" s="149"/>
      <c r="E40" s="146"/>
      <c r="F40" s="149"/>
      <c r="G40" s="146"/>
      <c r="H40" s="151"/>
      <c r="I40" s="150"/>
      <c r="J40" s="146"/>
      <c r="K40" s="146"/>
      <c r="L40" s="155"/>
      <c r="M40" s="155"/>
      <c r="N40" s="155"/>
      <c r="O40" s="155"/>
      <c r="P40" s="155"/>
      <c r="Q40" s="155"/>
      <c r="R40" s="155"/>
      <c r="S40" s="155"/>
      <c r="T40" s="155"/>
      <c r="U40" s="155"/>
    </row>
    <row r="41" spans="1:21" ht="15" customHeight="1" thickBot="1">
      <c r="A41" s="6"/>
      <c r="B41" s="307" t="s">
        <v>27</v>
      </c>
      <c r="C41" s="308"/>
      <c r="D41" s="149">
        <f>SUM(D42:D49)</f>
        <v>365813</v>
      </c>
      <c r="E41" s="167">
        <f aca="true" t="shared" si="14" ref="E41:E49">D41*100/$D$39</f>
        <v>77.79448355060289</v>
      </c>
      <c r="F41" s="149">
        <f>SUM(F42:F49)</f>
        <v>381136</v>
      </c>
      <c r="G41" s="169">
        <f aca="true" t="shared" si="15" ref="G41:G48">F41*100/$F$39</f>
        <v>77.88331071913161</v>
      </c>
      <c r="H41" s="151">
        <f>SUM(H42:H49)</f>
        <v>15323</v>
      </c>
      <c r="I41" s="150">
        <f aca="true" t="shared" si="16" ref="I41:I49">H41*100/D41</f>
        <v>4.188752176658566</v>
      </c>
      <c r="J41" s="146"/>
      <c r="K41" s="146"/>
      <c r="L41" s="154"/>
      <c r="M41" s="154"/>
      <c r="N41" s="154"/>
      <c r="O41" s="154"/>
      <c r="P41" s="154"/>
      <c r="Q41" s="154"/>
      <c r="R41" s="154"/>
      <c r="S41" s="154"/>
      <c r="T41" s="154"/>
      <c r="U41" s="153" t="s">
        <v>56</v>
      </c>
    </row>
    <row r="42" spans="1:21" ht="15" customHeight="1">
      <c r="A42" s="6"/>
      <c r="B42" s="6"/>
      <c r="C42" s="34" t="s">
        <v>28</v>
      </c>
      <c r="D42" s="149">
        <v>206341</v>
      </c>
      <c r="E42" s="167">
        <f t="shared" si="14"/>
        <v>43.88086680985901</v>
      </c>
      <c r="F42" s="149">
        <v>213962</v>
      </c>
      <c r="G42" s="169">
        <f t="shared" si="15"/>
        <v>43.72210688071145</v>
      </c>
      <c r="H42" s="151">
        <f>F42-D42</f>
        <v>7621</v>
      </c>
      <c r="I42" s="150">
        <f t="shared" si="16"/>
        <v>3.6934007298597953</v>
      </c>
      <c r="J42" s="146"/>
      <c r="K42" s="146"/>
      <c r="L42" s="313" t="s">
        <v>15</v>
      </c>
      <c r="M42" s="313"/>
      <c r="N42" s="313"/>
      <c r="O42" s="299" t="s">
        <v>53</v>
      </c>
      <c r="P42" s="299" t="s">
        <v>233</v>
      </c>
      <c r="Q42" s="299" t="s">
        <v>50</v>
      </c>
      <c r="R42" s="299" t="s">
        <v>51</v>
      </c>
      <c r="S42" s="299" t="s">
        <v>54</v>
      </c>
      <c r="T42" s="299"/>
      <c r="U42" s="304"/>
    </row>
    <row r="43" spans="1:21" ht="15" customHeight="1">
      <c r="A43" s="6"/>
      <c r="B43" s="6"/>
      <c r="C43" s="34" t="s">
        <v>30</v>
      </c>
      <c r="D43" s="149">
        <v>46712</v>
      </c>
      <c r="E43" s="167">
        <f t="shared" si="14"/>
        <v>9.93386215256364</v>
      </c>
      <c r="F43" s="149">
        <v>47476</v>
      </c>
      <c r="G43" s="169">
        <f t="shared" si="15"/>
        <v>9.701492537313433</v>
      </c>
      <c r="H43" s="151">
        <f aca="true" t="shared" si="17" ref="H43:H49">F43-D43</f>
        <v>764</v>
      </c>
      <c r="I43" s="150">
        <f t="shared" si="16"/>
        <v>1.6355540332248673</v>
      </c>
      <c r="J43" s="146"/>
      <c r="K43" s="146"/>
      <c r="L43" s="315"/>
      <c r="M43" s="315"/>
      <c r="N43" s="315"/>
      <c r="O43" s="274"/>
      <c r="P43" s="274"/>
      <c r="Q43" s="274"/>
      <c r="R43" s="274"/>
      <c r="S43" s="136" t="s">
        <v>53</v>
      </c>
      <c r="T43" s="136" t="s">
        <v>55</v>
      </c>
      <c r="U43" s="152" t="s">
        <v>52</v>
      </c>
    </row>
    <row r="44" spans="1:21" ht="15" customHeight="1">
      <c r="A44" s="6"/>
      <c r="B44" s="6"/>
      <c r="C44" s="34" t="s">
        <v>33</v>
      </c>
      <c r="D44" s="149">
        <v>29319</v>
      </c>
      <c r="E44" s="167">
        <f t="shared" si="14"/>
        <v>6.235033919571274</v>
      </c>
      <c r="F44" s="149">
        <v>30667</v>
      </c>
      <c r="G44" s="169">
        <f t="shared" si="15"/>
        <v>6.2666541334946295</v>
      </c>
      <c r="H44" s="151">
        <f t="shared" si="17"/>
        <v>1348</v>
      </c>
      <c r="I44" s="150">
        <f t="shared" si="16"/>
        <v>4.597701149425287</v>
      </c>
      <c r="J44" s="146"/>
      <c r="K44" s="146"/>
      <c r="L44" s="323"/>
      <c r="M44" s="323"/>
      <c r="N44" s="324"/>
      <c r="O44" s="123"/>
      <c r="P44" s="123"/>
      <c r="Q44" s="123"/>
      <c r="R44" s="123"/>
      <c r="S44" s="123"/>
      <c r="T44" s="123"/>
      <c r="U44" s="123"/>
    </row>
    <row r="45" spans="1:21" ht="15" customHeight="1">
      <c r="A45" s="6"/>
      <c r="B45" s="6"/>
      <c r="C45" s="34" t="s">
        <v>35</v>
      </c>
      <c r="D45" s="149">
        <v>13847</v>
      </c>
      <c r="E45" s="167">
        <f t="shared" si="14"/>
        <v>2.9447291750845332</v>
      </c>
      <c r="F45" s="149">
        <v>15966</v>
      </c>
      <c r="G45" s="169">
        <f t="shared" si="15"/>
        <v>3.2625754033774172</v>
      </c>
      <c r="H45" s="151">
        <f t="shared" si="17"/>
        <v>2119</v>
      </c>
      <c r="I45" s="150">
        <f t="shared" si="16"/>
        <v>15.302953708384488</v>
      </c>
      <c r="J45" s="146"/>
      <c r="K45" s="146"/>
      <c r="L45" s="288" t="s">
        <v>5</v>
      </c>
      <c r="M45" s="288"/>
      <c r="N45" s="289"/>
      <c r="O45" s="247">
        <f>SUM(P45:S45)</f>
        <v>489368</v>
      </c>
      <c r="P45" s="247">
        <f>SUM(P47:P48)</f>
        <v>52329</v>
      </c>
      <c r="Q45" s="247">
        <f>SUM(Q47:Q48)</f>
        <v>40856</v>
      </c>
      <c r="R45" s="247">
        <f>SUM(R47:R48)</f>
        <v>25695</v>
      </c>
      <c r="S45" s="247">
        <f>SUM(T45:U45)</f>
        <v>370488</v>
      </c>
      <c r="T45" s="145">
        <v>338533</v>
      </c>
      <c r="U45" s="145">
        <v>31955</v>
      </c>
    </row>
    <row r="46" spans="1:21" ht="15" customHeight="1">
      <c r="A46" s="6"/>
      <c r="B46" s="6"/>
      <c r="C46" s="34" t="s">
        <v>36</v>
      </c>
      <c r="D46" s="149">
        <v>6222</v>
      </c>
      <c r="E46" s="167">
        <f t="shared" si="14"/>
        <v>1.3231822725049445</v>
      </c>
      <c r="F46" s="149">
        <v>6025</v>
      </c>
      <c r="G46" s="169">
        <f t="shared" si="15"/>
        <v>1.231179807425087</v>
      </c>
      <c r="H46" s="151">
        <f t="shared" si="17"/>
        <v>-197</v>
      </c>
      <c r="I46" s="150">
        <f t="shared" si="16"/>
        <v>-3.166184506589521</v>
      </c>
      <c r="J46" s="146"/>
      <c r="K46" s="146"/>
      <c r="L46" s="329"/>
      <c r="M46" s="329"/>
      <c r="N46" s="330"/>
      <c r="O46" s="111"/>
      <c r="P46" s="111"/>
      <c r="Q46" s="111"/>
      <c r="R46" s="111"/>
      <c r="S46" s="111"/>
      <c r="T46" s="111"/>
      <c r="U46" s="111"/>
    </row>
    <row r="47" spans="1:21" ht="15" customHeight="1">
      <c r="A47" s="6"/>
      <c r="B47" s="6"/>
      <c r="C47" s="34" t="s">
        <v>37</v>
      </c>
      <c r="D47" s="149">
        <v>16652</v>
      </c>
      <c r="E47" s="167">
        <f t="shared" si="14"/>
        <v>3.5412457733449587</v>
      </c>
      <c r="F47" s="149">
        <v>16537</v>
      </c>
      <c r="G47" s="169">
        <f t="shared" si="15"/>
        <v>3.3792565104379526</v>
      </c>
      <c r="H47" s="151">
        <f t="shared" si="17"/>
        <v>-115</v>
      </c>
      <c r="I47" s="150">
        <f t="shared" si="16"/>
        <v>-0.6906077348066298</v>
      </c>
      <c r="J47" s="146"/>
      <c r="K47" s="146"/>
      <c r="L47" s="275" t="s">
        <v>247</v>
      </c>
      <c r="M47" s="275"/>
      <c r="N47" s="276"/>
      <c r="O47" s="111">
        <f>SUM(P47:S47)</f>
        <v>2614</v>
      </c>
      <c r="P47" s="111">
        <v>18</v>
      </c>
      <c r="Q47" s="111">
        <v>9</v>
      </c>
      <c r="R47" s="111">
        <v>267</v>
      </c>
      <c r="S47" s="110">
        <f>SUM(T47:U47)</f>
        <v>2320</v>
      </c>
      <c r="T47" s="111">
        <v>2043</v>
      </c>
      <c r="U47" s="111">
        <v>277</v>
      </c>
    </row>
    <row r="48" spans="1:21" ht="15" customHeight="1">
      <c r="A48" s="6"/>
      <c r="B48" s="6"/>
      <c r="C48" s="34" t="s">
        <v>38</v>
      </c>
      <c r="D48" s="149">
        <v>24712</v>
      </c>
      <c r="E48" s="167">
        <f t="shared" si="14"/>
        <v>5.255300597579907</v>
      </c>
      <c r="F48" s="149">
        <v>27188</v>
      </c>
      <c r="G48" s="169">
        <f t="shared" si="15"/>
        <v>5.555737195730003</v>
      </c>
      <c r="H48" s="151">
        <f t="shared" si="17"/>
        <v>2476</v>
      </c>
      <c r="I48" s="150">
        <f t="shared" si="16"/>
        <v>10.01942376173519</v>
      </c>
      <c r="J48" s="146"/>
      <c r="K48" s="146"/>
      <c r="L48" s="275" t="s">
        <v>248</v>
      </c>
      <c r="M48" s="275"/>
      <c r="N48" s="276"/>
      <c r="O48" s="111">
        <f>SUM(P48:S48)</f>
        <v>469896</v>
      </c>
      <c r="P48" s="111">
        <f>SUM(P50:P54,P56:P60)</f>
        <v>52311</v>
      </c>
      <c r="Q48" s="111">
        <f>SUM(Q50:Q54,Q56:Q60)</f>
        <v>40847</v>
      </c>
      <c r="R48" s="111">
        <f>SUM(R50:R54,R56:R60)</f>
        <v>25428</v>
      </c>
      <c r="S48" s="110">
        <f>SUM(T48:U48)</f>
        <v>351310</v>
      </c>
      <c r="T48" s="110">
        <v>319753</v>
      </c>
      <c r="U48" s="110">
        <v>31557</v>
      </c>
    </row>
    <row r="49" spans="1:21" ht="15" customHeight="1">
      <c r="A49" s="6"/>
      <c r="B49" s="6"/>
      <c r="C49" s="34" t="s">
        <v>39</v>
      </c>
      <c r="D49" s="149">
        <v>22008</v>
      </c>
      <c r="E49" s="167">
        <f t="shared" si="14"/>
        <v>4.680262850094635</v>
      </c>
      <c r="F49" s="149">
        <v>23315</v>
      </c>
      <c r="G49" s="169">
        <v>4.79</v>
      </c>
      <c r="H49" s="151">
        <f t="shared" si="17"/>
        <v>1307</v>
      </c>
      <c r="I49" s="150">
        <f t="shared" si="16"/>
        <v>5.938749545619775</v>
      </c>
      <c r="J49" s="146"/>
      <c r="K49" s="146"/>
      <c r="L49" s="297" t="s">
        <v>275</v>
      </c>
      <c r="M49" s="297"/>
      <c r="N49" s="298"/>
      <c r="O49" s="111"/>
      <c r="P49" s="111"/>
      <c r="Q49" s="111"/>
      <c r="R49" s="111"/>
      <c r="S49" s="110"/>
      <c r="T49" s="110"/>
      <c r="U49" s="110"/>
    </row>
    <row r="50" spans="1:21" ht="15" customHeight="1">
      <c r="A50" s="6"/>
      <c r="B50" s="6"/>
      <c r="C50" s="34"/>
      <c r="D50" s="149"/>
      <c r="E50" s="146"/>
      <c r="F50" s="149"/>
      <c r="G50" s="135"/>
      <c r="H50" s="151"/>
      <c r="I50" s="150"/>
      <c r="J50" s="146"/>
      <c r="K50" s="146"/>
      <c r="L50" s="133"/>
      <c r="M50" s="275" t="s">
        <v>6</v>
      </c>
      <c r="N50" s="276"/>
      <c r="O50" s="111">
        <f>SUM(P50:S50)</f>
        <v>636</v>
      </c>
      <c r="P50" s="111">
        <v>31</v>
      </c>
      <c r="Q50" s="111">
        <v>10</v>
      </c>
      <c r="R50" s="111">
        <v>76</v>
      </c>
      <c r="S50" s="110">
        <f>SUM(T50:U50)</f>
        <v>519</v>
      </c>
      <c r="T50" s="110">
        <v>485</v>
      </c>
      <c r="U50" s="110">
        <v>34</v>
      </c>
    </row>
    <row r="51" spans="1:21" ht="15" customHeight="1">
      <c r="A51" s="6"/>
      <c r="B51" s="307" t="s">
        <v>44</v>
      </c>
      <c r="C51" s="308"/>
      <c r="D51" s="149">
        <f>SUM(D52:D59)</f>
        <v>104417</v>
      </c>
      <c r="E51" s="167">
        <f aca="true" t="shared" si="18" ref="E51:E59">D51*100/$D$39</f>
        <v>22.205516449397102</v>
      </c>
      <c r="F51" s="149">
        <f>SUM(F52:F59)</f>
        <v>108232</v>
      </c>
      <c r="G51" s="169">
        <f aca="true" t="shared" si="19" ref="G51:G59">F51*100/$F$39</f>
        <v>22.116689280868385</v>
      </c>
      <c r="H51" s="151">
        <f>SUM(H52:H59)</f>
        <v>3815</v>
      </c>
      <c r="I51" s="150">
        <f aca="true" t="shared" si="20" ref="I51:I59">H51*100/D51</f>
        <v>3.6536196213260292</v>
      </c>
      <c r="J51" s="146"/>
      <c r="K51" s="146"/>
      <c r="L51" s="133"/>
      <c r="M51" s="275" t="s">
        <v>7</v>
      </c>
      <c r="N51" s="276"/>
      <c r="O51" s="111">
        <f>SUM(P51:S51)</f>
        <v>49614</v>
      </c>
      <c r="P51" s="111">
        <v>5543</v>
      </c>
      <c r="Q51" s="111">
        <v>2437</v>
      </c>
      <c r="R51" s="111">
        <v>3111</v>
      </c>
      <c r="S51" s="110">
        <f>SUM(T51:U51)</f>
        <v>38523</v>
      </c>
      <c r="T51" s="110">
        <v>30334</v>
      </c>
      <c r="U51" s="110">
        <v>8189</v>
      </c>
    </row>
    <row r="52" spans="1:21" ht="15" customHeight="1">
      <c r="A52" s="6"/>
      <c r="B52" s="6"/>
      <c r="C52" s="34" t="s">
        <v>29</v>
      </c>
      <c r="D52" s="149">
        <v>25834</v>
      </c>
      <c r="E52" s="167">
        <f t="shared" si="18"/>
        <v>5.493907236884078</v>
      </c>
      <c r="F52" s="149">
        <v>25718</v>
      </c>
      <c r="G52" s="169">
        <f t="shared" si="19"/>
        <v>5.255349757237907</v>
      </c>
      <c r="H52" s="151">
        <f>F52-D52</f>
        <v>-116</v>
      </c>
      <c r="I52" s="150">
        <f t="shared" si="20"/>
        <v>-0.4490206704343114</v>
      </c>
      <c r="J52" s="146"/>
      <c r="K52" s="146"/>
      <c r="L52" s="133"/>
      <c r="M52" s="275" t="s">
        <v>8</v>
      </c>
      <c r="N52" s="276"/>
      <c r="O52" s="111">
        <f>SUM(P52:S52)</f>
        <v>132974</v>
      </c>
      <c r="P52" s="111">
        <v>12649</v>
      </c>
      <c r="Q52" s="111">
        <v>13780</v>
      </c>
      <c r="R52" s="111">
        <v>6683</v>
      </c>
      <c r="S52" s="110">
        <f>SUM(T52:U52)</f>
        <v>99862</v>
      </c>
      <c r="T52" s="110">
        <v>93357</v>
      </c>
      <c r="U52" s="110">
        <v>6505</v>
      </c>
    </row>
    <row r="53" spans="1:21" ht="15" customHeight="1">
      <c r="A53" s="6"/>
      <c r="B53" s="6"/>
      <c r="C53" s="34" t="s">
        <v>31</v>
      </c>
      <c r="D53" s="149">
        <v>11825</v>
      </c>
      <c r="E53" s="167">
        <f t="shared" si="18"/>
        <v>2.5147268358037556</v>
      </c>
      <c r="F53" s="149">
        <v>12528</v>
      </c>
      <c r="G53" s="169">
        <f t="shared" si="19"/>
        <v>2.5600366186591685</v>
      </c>
      <c r="H53" s="151">
        <f aca="true" t="shared" si="21" ref="H53:H59">F53-D53</f>
        <v>703</v>
      </c>
      <c r="I53" s="150">
        <f t="shared" si="20"/>
        <v>5.945031712473573</v>
      </c>
      <c r="J53" s="146"/>
      <c r="K53" s="146"/>
      <c r="L53" s="133"/>
      <c r="M53" s="275" t="s">
        <v>249</v>
      </c>
      <c r="N53" s="276"/>
      <c r="O53" s="111">
        <f>SUM(P53:S53)</f>
        <v>129306</v>
      </c>
      <c r="P53" s="111">
        <v>22576</v>
      </c>
      <c r="Q53" s="111">
        <v>18492</v>
      </c>
      <c r="R53" s="111">
        <v>8772</v>
      </c>
      <c r="S53" s="110">
        <f>SUM(T53:U53)</f>
        <v>79466</v>
      </c>
      <c r="T53" s="110">
        <v>70444</v>
      </c>
      <c r="U53" s="110">
        <v>9022</v>
      </c>
    </row>
    <row r="54" spans="1:21" ht="15" customHeight="1">
      <c r="A54" s="6"/>
      <c r="B54" s="6"/>
      <c r="C54" s="34" t="s">
        <v>32</v>
      </c>
      <c r="D54" s="149">
        <v>8331</v>
      </c>
      <c r="E54" s="167">
        <f t="shared" si="18"/>
        <v>1.771686196116794</v>
      </c>
      <c r="F54" s="149">
        <v>9413</v>
      </c>
      <c r="G54" s="169">
        <f t="shared" si="19"/>
        <v>1.9235013323306795</v>
      </c>
      <c r="H54" s="151">
        <f t="shared" si="21"/>
        <v>1082</v>
      </c>
      <c r="I54" s="150">
        <f t="shared" si="20"/>
        <v>12.987636538230705</v>
      </c>
      <c r="J54" s="146"/>
      <c r="K54" s="146"/>
      <c r="L54" s="133"/>
      <c r="M54" s="275" t="s">
        <v>11</v>
      </c>
      <c r="N54" s="276"/>
      <c r="O54" s="111">
        <f>SUM(P54:S54)</f>
        <v>16648</v>
      </c>
      <c r="P54" s="111">
        <v>171</v>
      </c>
      <c r="Q54" s="111">
        <v>56</v>
      </c>
      <c r="R54" s="111">
        <v>316</v>
      </c>
      <c r="S54" s="110">
        <f>SUM(T54:U54)</f>
        <v>16105</v>
      </c>
      <c r="T54" s="110">
        <v>15985</v>
      </c>
      <c r="U54" s="110">
        <v>120</v>
      </c>
    </row>
    <row r="55" spans="1:21" ht="15" customHeight="1">
      <c r="A55" s="6"/>
      <c r="B55" s="6"/>
      <c r="C55" s="34" t="s">
        <v>34</v>
      </c>
      <c r="D55" s="149">
        <v>11884</v>
      </c>
      <c r="E55" s="167">
        <f t="shared" si="18"/>
        <v>2.5272738872466665</v>
      </c>
      <c r="F55" s="149">
        <v>12362</v>
      </c>
      <c r="G55" s="169">
        <f t="shared" si="19"/>
        <v>2.5261153160811496</v>
      </c>
      <c r="H55" s="151">
        <f t="shared" si="21"/>
        <v>478</v>
      </c>
      <c r="I55" s="150">
        <f t="shared" si="20"/>
        <v>4.022214742510939</v>
      </c>
      <c r="J55" s="146"/>
      <c r="K55" s="146"/>
      <c r="L55" s="133"/>
      <c r="M55" s="113"/>
      <c r="N55" s="7"/>
      <c r="O55" s="111"/>
      <c r="P55" s="111"/>
      <c r="Q55" s="111"/>
      <c r="R55" s="111"/>
      <c r="S55" s="110"/>
      <c r="T55" s="110"/>
      <c r="U55" s="110"/>
    </row>
    <row r="56" spans="1:21" ht="15" customHeight="1">
      <c r="A56" s="6"/>
      <c r="B56" s="6"/>
      <c r="C56" s="34" t="s">
        <v>40</v>
      </c>
      <c r="D56" s="149">
        <v>14465</v>
      </c>
      <c r="E56" s="167">
        <f t="shared" si="18"/>
        <v>3.0761542224018035</v>
      </c>
      <c r="F56" s="149">
        <v>14949</v>
      </c>
      <c r="G56" s="169">
        <f t="shared" si="19"/>
        <v>3.0547563387879877</v>
      </c>
      <c r="H56" s="151">
        <f t="shared" si="21"/>
        <v>484</v>
      </c>
      <c r="I56" s="150">
        <f t="shared" si="20"/>
        <v>3.346007604562738</v>
      </c>
      <c r="J56" s="146"/>
      <c r="K56" s="146"/>
      <c r="L56" s="133"/>
      <c r="M56" s="275" t="s">
        <v>12</v>
      </c>
      <c r="N56" s="276"/>
      <c r="O56" s="111">
        <f>SUM(P56:S56)</f>
        <v>3527</v>
      </c>
      <c r="P56" s="111">
        <v>1170</v>
      </c>
      <c r="Q56" s="111">
        <v>250</v>
      </c>
      <c r="R56" s="111">
        <v>544</v>
      </c>
      <c r="S56" s="110">
        <f>SUM(T56:U56)</f>
        <v>1563</v>
      </c>
      <c r="T56" s="110">
        <v>1452</v>
      </c>
      <c r="U56" s="110">
        <v>111</v>
      </c>
    </row>
    <row r="57" spans="1:21" ht="15" customHeight="1">
      <c r="A57" s="6"/>
      <c r="B57" s="6"/>
      <c r="C57" s="34" t="s">
        <v>41</v>
      </c>
      <c r="D57" s="149">
        <v>14182</v>
      </c>
      <c r="E57" s="167">
        <f t="shared" si="18"/>
        <v>3.0159709078536037</v>
      </c>
      <c r="F57" s="149">
        <v>15226</v>
      </c>
      <c r="G57" s="169">
        <f t="shared" si="19"/>
        <v>3.111359958150104</v>
      </c>
      <c r="H57" s="151">
        <f t="shared" si="21"/>
        <v>1044</v>
      </c>
      <c r="I57" s="150">
        <f t="shared" si="20"/>
        <v>7.361444084050205</v>
      </c>
      <c r="J57" s="146"/>
      <c r="K57" s="146"/>
      <c r="L57" s="133"/>
      <c r="M57" s="275" t="s">
        <v>10</v>
      </c>
      <c r="N57" s="276"/>
      <c r="O57" s="111">
        <f>SUM(P57:S57)</f>
        <v>31846</v>
      </c>
      <c r="P57" s="111">
        <v>701</v>
      </c>
      <c r="Q57" s="111">
        <v>210</v>
      </c>
      <c r="R57" s="111">
        <v>898</v>
      </c>
      <c r="S57" s="110">
        <f>SUM(T57:U57)</f>
        <v>30037</v>
      </c>
      <c r="T57" s="110">
        <v>29012</v>
      </c>
      <c r="U57" s="110">
        <v>1025</v>
      </c>
    </row>
    <row r="58" spans="1:21" ht="15" customHeight="1">
      <c r="A58" s="6"/>
      <c r="B58" s="6"/>
      <c r="C58" s="34" t="s">
        <v>42</v>
      </c>
      <c r="D58" s="149">
        <v>15098</v>
      </c>
      <c r="E58" s="167">
        <f t="shared" si="18"/>
        <v>3.210769198052017</v>
      </c>
      <c r="F58" s="149">
        <v>15008</v>
      </c>
      <c r="G58" s="169">
        <f t="shared" si="19"/>
        <v>3.0668127053669223</v>
      </c>
      <c r="H58" s="151">
        <f t="shared" si="21"/>
        <v>-90</v>
      </c>
      <c r="I58" s="150">
        <f t="shared" si="20"/>
        <v>-0.5961054444297258</v>
      </c>
      <c r="J58" s="146"/>
      <c r="K58" s="146"/>
      <c r="L58" s="133"/>
      <c r="M58" s="325" t="s">
        <v>9</v>
      </c>
      <c r="N58" s="326"/>
      <c r="O58" s="111">
        <f>SUM(P58:S58)</f>
        <v>2554</v>
      </c>
      <c r="P58" s="111" t="s">
        <v>323</v>
      </c>
      <c r="Q58" s="111" t="s">
        <v>324</v>
      </c>
      <c r="R58" s="111">
        <v>12</v>
      </c>
      <c r="S58" s="110">
        <f>SUM(T58:U58)</f>
        <v>2542</v>
      </c>
      <c r="T58" s="110">
        <v>2483</v>
      </c>
      <c r="U58" s="110">
        <v>59</v>
      </c>
    </row>
    <row r="59" spans="1:21" ht="15" customHeight="1">
      <c r="A59" s="148"/>
      <c r="B59" s="148"/>
      <c r="C59" s="35" t="s">
        <v>43</v>
      </c>
      <c r="D59" s="168">
        <v>2798</v>
      </c>
      <c r="E59" s="233">
        <f t="shared" si="18"/>
        <v>0.5950279650383855</v>
      </c>
      <c r="F59" s="147">
        <v>3028</v>
      </c>
      <c r="G59" s="233">
        <f t="shared" si="19"/>
        <v>0.618757254254467</v>
      </c>
      <c r="H59" s="234">
        <f t="shared" si="21"/>
        <v>230</v>
      </c>
      <c r="I59" s="235">
        <f t="shared" si="20"/>
        <v>8.220157255182274</v>
      </c>
      <c r="J59" s="146"/>
      <c r="K59" s="146"/>
      <c r="L59" s="133"/>
      <c r="M59" s="275" t="s">
        <v>13</v>
      </c>
      <c r="N59" s="276"/>
      <c r="O59" s="111">
        <f>SUM(P59:S59)</f>
        <v>102791</v>
      </c>
      <c r="P59" s="111">
        <v>9470</v>
      </c>
      <c r="Q59" s="111">
        <v>5612</v>
      </c>
      <c r="R59" s="111">
        <v>5016</v>
      </c>
      <c r="S59" s="110">
        <f>SUM(T59:U59)</f>
        <v>82693</v>
      </c>
      <c r="T59" s="110">
        <v>76201</v>
      </c>
      <c r="U59" s="110">
        <v>6492</v>
      </c>
    </row>
    <row r="60" spans="1:21" ht="15" customHeight="1">
      <c r="A60" s="4" t="s">
        <v>300</v>
      </c>
      <c r="B60" s="146"/>
      <c r="C60" s="146"/>
      <c r="D60" s="146"/>
      <c r="E60" s="146"/>
      <c r="F60" s="146"/>
      <c r="G60" s="146"/>
      <c r="H60" s="146"/>
      <c r="I60" s="146"/>
      <c r="J60" s="146"/>
      <c r="K60" s="146"/>
      <c r="L60" s="126"/>
      <c r="M60" s="327" t="s">
        <v>250</v>
      </c>
      <c r="N60" s="328"/>
      <c r="O60" s="248">
        <f>SUM(P60:S60)</f>
        <v>16858</v>
      </c>
      <c r="P60" s="127" t="s">
        <v>325</v>
      </c>
      <c r="Q60" s="127" t="s">
        <v>325</v>
      </c>
      <c r="R60" s="127" t="s">
        <v>325</v>
      </c>
      <c r="S60" s="127">
        <f>SUM(T60:U60)</f>
        <v>16858</v>
      </c>
      <c r="T60" s="127">
        <v>16737</v>
      </c>
      <c r="U60" s="127">
        <v>121</v>
      </c>
    </row>
    <row r="61" spans="1:21" ht="15" customHeight="1">
      <c r="A61" s="146"/>
      <c r="B61" s="146"/>
      <c r="C61" s="146"/>
      <c r="D61" s="146"/>
      <c r="E61" s="146"/>
      <c r="F61" s="146"/>
      <c r="G61" s="146"/>
      <c r="H61" s="146"/>
      <c r="I61" s="146"/>
      <c r="J61" s="146"/>
      <c r="K61" s="146"/>
      <c r="L61" s="11" t="s">
        <v>300</v>
      </c>
      <c r="M61" s="139"/>
      <c r="N61" s="139"/>
      <c r="O61" s="139"/>
      <c r="P61" s="139"/>
      <c r="Q61" s="139"/>
      <c r="R61" s="139"/>
      <c r="S61" s="139"/>
      <c r="T61" s="139"/>
      <c r="U61" s="139"/>
    </row>
    <row r="62" spans="1:21" ht="14.25">
      <c r="A62" s="146"/>
      <c r="B62" s="146"/>
      <c r="C62" s="146"/>
      <c r="D62" s="146"/>
      <c r="E62" s="146"/>
      <c r="F62" s="146"/>
      <c r="G62" s="146"/>
      <c r="H62" s="146"/>
      <c r="I62" s="146"/>
      <c r="J62" s="146"/>
      <c r="K62" s="146"/>
      <c r="L62" s="155"/>
      <c r="M62" s="155"/>
      <c r="N62" s="155"/>
      <c r="O62" s="155"/>
      <c r="P62" s="155"/>
      <c r="Q62" s="155"/>
      <c r="R62" s="155"/>
      <c r="S62" s="155"/>
      <c r="T62" s="155"/>
      <c r="U62" s="155"/>
    </row>
    <row r="63" spans="1:21" ht="14.25">
      <c r="A63" s="146"/>
      <c r="B63" s="146"/>
      <c r="C63" s="146"/>
      <c r="D63" s="146"/>
      <c r="E63" s="146"/>
      <c r="F63" s="146"/>
      <c r="G63" s="146"/>
      <c r="H63" s="146"/>
      <c r="I63" s="146"/>
      <c r="J63" s="146"/>
      <c r="K63" s="146"/>
      <c r="L63" s="155"/>
      <c r="M63" s="155"/>
      <c r="N63" s="155"/>
      <c r="O63" s="155"/>
      <c r="P63" s="155"/>
      <c r="Q63" s="155"/>
      <c r="R63" s="155"/>
      <c r="S63" s="155"/>
      <c r="T63" s="155"/>
      <c r="U63" s="155"/>
    </row>
    <row r="64" spans="1:21" ht="14.25">
      <c r="A64" s="146"/>
      <c r="B64" s="146"/>
      <c r="C64" s="146"/>
      <c r="D64" s="146"/>
      <c r="E64" s="146"/>
      <c r="F64" s="146"/>
      <c r="G64" s="146"/>
      <c r="H64" s="146"/>
      <c r="I64" s="146"/>
      <c r="J64" s="146"/>
      <c r="K64" s="146"/>
      <c r="L64" s="155"/>
      <c r="M64" s="155"/>
      <c r="N64" s="155"/>
      <c r="O64" s="155"/>
      <c r="P64" s="155"/>
      <c r="Q64" s="155"/>
      <c r="R64" s="155"/>
      <c r="S64" s="155"/>
      <c r="T64" s="155"/>
      <c r="U64" s="155"/>
    </row>
  </sheetData>
  <sheetProtection/>
  <mergeCells count="65">
    <mergeCell ref="O5:P5"/>
    <mergeCell ref="Q5:R5"/>
    <mergeCell ref="S5:T5"/>
    <mergeCell ref="L7:N7"/>
    <mergeCell ref="S23:T23"/>
    <mergeCell ref="L8:N8"/>
    <mergeCell ref="Q23:R23"/>
    <mergeCell ref="L23:N24"/>
    <mergeCell ref="L5:N6"/>
    <mergeCell ref="M60:N60"/>
    <mergeCell ref="M54:N54"/>
    <mergeCell ref="M56:N56"/>
    <mergeCell ref="L45:N45"/>
    <mergeCell ref="L46:N46"/>
    <mergeCell ref="P42:P43"/>
    <mergeCell ref="L49:N49"/>
    <mergeCell ref="L48:N48"/>
    <mergeCell ref="L47:N47"/>
    <mergeCell ref="L42:N43"/>
    <mergeCell ref="L44:N44"/>
    <mergeCell ref="M53:N53"/>
    <mergeCell ref="M50:N50"/>
    <mergeCell ref="M59:N59"/>
    <mergeCell ref="M51:N51"/>
    <mergeCell ref="M52:N52"/>
    <mergeCell ref="M58:N58"/>
    <mergeCell ref="M57:N57"/>
    <mergeCell ref="R42:R43"/>
    <mergeCell ref="S42:U42"/>
    <mergeCell ref="L26:N26"/>
    <mergeCell ref="O42:O43"/>
    <mergeCell ref="F36:F37"/>
    <mergeCell ref="G36:G37"/>
    <mergeCell ref="H35:I35"/>
    <mergeCell ref="Q42:Q43"/>
    <mergeCell ref="L25:N25"/>
    <mergeCell ref="B11:C11"/>
    <mergeCell ref="B21:C21"/>
    <mergeCell ref="O23:P23"/>
    <mergeCell ref="A5:C7"/>
    <mergeCell ref="D5:E5"/>
    <mergeCell ref="F5:G5"/>
    <mergeCell ref="H5:I5"/>
    <mergeCell ref="D6:D7"/>
    <mergeCell ref="E6:E7"/>
    <mergeCell ref="G6:G7"/>
    <mergeCell ref="H6:H7"/>
    <mergeCell ref="I6:I7"/>
    <mergeCell ref="B51:C51"/>
    <mergeCell ref="H36:H37"/>
    <mergeCell ref="I36:I37"/>
    <mergeCell ref="A39:C39"/>
    <mergeCell ref="B41:C41"/>
    <mergeCell ref="A35:C37"/>
    <mergeCell ref="A9:C9"/>
    <mergeCell ref="A3:I3"/>
    <mergeCell ref="A33:I33"/>
    <mergeCell ref="L3:T3"/>
    <mergeCell ref="L21:T21"/>
    <mergeCell ref="L39:U39"/>
    <mergeCell ref="D35:E35"/>
    <mergeCell ref="F35:G35"/>
    <mergeCell ref="D36:D37"/>
    <mergeCell ref="E36:E37"/>
    <mergeCell ref="F6:F7"/>
  </mergeCells>
  <printOptions horizontalCentered="1"/>
  <pageMargins left="0.5905511811023623" right="0.5905511811023623" top="0.5905511811023623" bottom="0.3937007874015748" header="0" footer="0"/>
  <pageSetup fitToHeight="1" fitToWidth="1" horizontalDpi="600" verticalDpi="600" orientation="landscape" paperSize="8" scale="90" r:id="rId1"/>
  <ignoredErrors>
    <ignoredError sqref="E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C87"/>
  <sheetViews>
    <sheetView zoomScale="75" zoomScaleNormal="75" zoomScalePageLayoutView="0" workbookViewId="0" topLeftCell="A1">
      <selection activeCell="I10" sqref="I10"/>
    </sheetView>
  </sheetViews>
  <sheetFormatPr defaultColWidth="9.00390625" defaultRowHeight="13.5"/>
  <cols>
    <col min="1" max="1" width="3.75390625" style="88" customWidth="1"/>
    <col min="2" max="2" width="19.875" style="88" customWidth="1"/>
    <col min="3" max="6" width="9.625" style="88" customWidth="1"/>
    <col min="7" max="8" width="10.75390625" style="88" customWidth="1"/>
    <col min="9" max="28" width="9.625" style="88" customWidth="1"/>
    <col min="29" max="16384" width="9.00390625" style="88" customWidth="1"/>
  </cols>
  <sheetData>
    <row r="1" spans="1:29" s="77" customFormat="1" ht="19.5" customHeight="1">
      <c r="A1" s="171" t="s">
        <v>306</v>
      </c>
      <c r="B1" s="185"/>
      <c r="C1" s="186"/>
      <c r="D1" s="185"/>
      <c r="E1" s="185"/>
      <c r="F1" s="185"/>
      <c r="G1" s="185"/>
      <c r="H1" s="185"/>
      <c r="I1" s="185"/>
      <c r="J1" s="185"/>
      <c r="K1" s="185"/>
      <c r="L1" s="185"/>
      <c r="M1" s="185"/>
      <c r="N1" s="185"/>
      <c r="O1" s="185"/>
      <c r="P1" s="185"/>
      <c r="Q1" s="185"/>
      <c r="R1" s="185"/>
      <c r="S1" s="185"/>
      <c r="T1" s="185"/>
      <c r="U1" s="185"/>
      <c r="V1" s="185"/>
      <c r="W1" s="185"/>
      <c r="X1" s="185"/>
      <c r="Y1" s="185"/>
      <c r="Z1" s="185"/>
      <c r="AA1" s="185"/>
      <c r="AB1" s="184" t="s">
        <v>228</v>
      </c>
      <c r="AC1" s="185"/>
    </row>
    <row r="2" spans="1:29" s="77" customFormat="1" ht="19.5" customHeight="1">
      <c r="A2" s="171"/>
      <c r="B2" s="185"/>
      <c r="C2" s="186"/>
      <c r="D2" s="185"/>
      <c r="E2" s="185"/>
      <c r="F2" s="185"/>
      <c r="G2" s="185"/>
      <c r="H2" s="185"/>
      <c r="I2" s="185"/>
      <c r="J2" s="185"/>
      <c r="K2" s="185"/>
      <c r="L2" s="185"/>
      <c r="M2" s="185"/>
      <c r="N2" s="185"/>
      <c r="O2" s="185"/>
      <c r="P2" s="185"/>
      <c r="Q2" s="185"/>
      <c r="R2" s="185"/>
      <c r="S2" s="185"/>
      <c r="T2" s="185"/>
      <c r="U2" s="185"/>
      <c r="V2" s="185"/>
      <c r="W2" s="185"/>
      <c r="X2" s="185"/>
      <c r="Y2" s="185"/>
      <c r="Z2" s="185"/>
      <c r="AA2" s="185"/>
      <c r="AB2" s="184"/>
      <c r="AC2" s="185"/>
    </row>
    <row r="3" s="78" customFormat="1" ht="19.5" customHeight="1">
      <c r="AB3" s="79"/>
    </row>
    <row r="4" spans="1:28" s="78" customFormat="1" ht="18" customHeight="1">
      <c r="A4" s="357" t="s">
        <v>326</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row>
    <row r="5" spans="1:29" s="78" customFormat="1" ht="19.5" customHeight="1" thickBot="1">
      <c r="A5" s="80"/>
      <c r="B5" s="81"/>
      <c r="C5" s="82"/>
      <c r="D5" s="82"/>
      <c r="E5" s="82"/>
      <c r="F5" s="82"/>
      <c r="G5" s="82"/>
      <c r="H5" s="82"/>
      <c r="I5" s="82"/>
      <c r="J5" s="82"/>
      <c r="K5" s="82"/>
      <c r="L5" s="82"/>
      <c r="M5" s="82"/>
      <c r="N5" s="82"/>
      <c r="O5" s="82"/>
      <c r="P5" s="82"/>
      <c r="Q5" s="82"/>
      <c r="R5" s="82"/>
      <c r="S5" s="82"/>
      <c r="T5" s="82"/>
      <c r="U5" s="82"/>
      <c r="V5" s="82"/>
      <c r="W5" s="82"/>
      <c r="X5" s="82"/>
      <c r="Y5" s="82"/>
      <c r="Z5" s="82"/>
      <c r="AA5" s="82"/>
      <c r="AB5" s="82"/>
      <c r="AC5" s="83"/>
    </row>
    <row r="6" spans="1:29" s="78" customFormat="1" ht="19.5" customHeight="1">
      <c r="A6" s="358" t="s">
        <v>270</v>
      </c>
      <c r="B6" s="359"/>
      <c r="C6" s="349" t="s">
        <v>91</v>
      </c>
      <c r="D6" s="344"/>
      <c r="E6" s="343" t="s">
        <v>245</v>
      </c>
      <c r="F6" s="344"/>
      <c r="G6" s="343" t="s">
        <v>383</v>
      </c>
      <c r="H6" s="344"/>
      <c r="I6" s="343" t="s">
        <v>213</v>
      </c>
      <c r="J6" s="344"/>
      <c r="K6" s="343" t="s">
        <v>214</v>
      </c>
      <c r="L6" s="344"/>
      <c r="M6" s="343" t="s">
        <v>215</v>
      </c>
      <c r="N6" s="344"/>
      <c r="O6" s="343" t="s">
        <v>246</v>
      </c>
      <c r="P6" s="344"/>
      <c r="Q6" s="343" t="s">
        <v>216</v>
      </c>
      <c r="R6" s="344"/>
      <c r="S6" s="351" t="s">
        <v>217</v>
      </c>
      <c r="T6" s="352"/>
      <c r="U6" s="343" t="s">
        <v>218</v>
      </c>
      <c r="V6" s="344"/>
      <c r="W6" s="339" t="s">
        <v>244</v>
      </c>
      <c r="X6" s="355"/>
      <c r="Y6" s="343" t="s">
        <v>220</v>
      </c>
      <c r="Z6" s="344"/>
      <c r="AA6" s="339" t="s">
        <v>221</v>
      </c>
      <c r="AB6" s="340"/>
      <c r="AC6" s="83"/>
    </row>
    <row r="7" spans="1:29" s="78" customFormat="1" ht="19.5" customHeight="1">
      <c r="A7" s="360"/>
      <c r="B7" s="361"/>
      <c r="C7" s="350"/>
      <c r="D7" s="348"/>
      <c r="E7" s="347"/>
      <c r="F7" s="348"/>
      <c r="G7" s="347"/>
      <c r="H7" s="348"/>
      <c r="I7" s="347"/>
      <c r="J7" s="348"/>
      <c r="K7" s="347"/>
      <c r="L7" s="348"/>
      <c r="M7" s="347"/>
      <c r="N7" s="348"/>
      <c r="O7" s="345"/>
      <c r="P7" s="346"/>
      <c r="Q7" s="345"/>
      <c r="R7" s="346"/>
      <c r="S7" s="353"/>
      <c r="T7" s="354"/>
      <c r="U7" s="347"/>
      <c r="V7" s="348"/>
      <c r="W7" s="341"/>
      <c r="X7" s="356"/>
      <c r="Y7" s="347"/>
      <c r="Z7" s="348"/>
      <c r="AA7" s="341"/>
      <c r="AB7" s="342"/>
      <c r="AC7" s="83"/>
    </row>
    <row r="8" spans="1:29" s="78" customFormat="1" ht="19.5" customHeight="1">
      <c r="A8" s="360"/>
      <c r="B8" s="361"/>
      <c r="C8" s="84" t="s">
        <v>222</v>
      </c>
      <c r="D8" s="85" t="s">
        <v>223</v>
      </c>
      <c r="E8" s="84" t="s">
        <v>222</v>
      </c>
      <c r="F8" s="85" t="s">
        <v>223</v>
      </c>
      <c r="G8" s="84" t="s">
        <v>222</v>
      </c>
      <c r="H8" s="85" t="s">
        <v>223</v>
      </c>
      <c r="I8" s="84" t="s">
        <v>222</v>
      </c>
      <c r="J8" s="85" t="s">
        <v>223</v>
      </c>
      <c r="K8" s="84" t="s">
        <v>222</v>
      </c>
      <c r="L8" s="85" t="s">
        <v>223</v>
      </c>
      <c r="M8" s="84" t="s">
        <v>222</v>
      </c>
      <c r="N8" s="85" t="s">
        <v>223</v>
      </c>
      <c r="O8" s="84" t="s">
        <v>222</v>
      </c>
      <c r="P8" s="85" t="s">
        <v>223</v>
      </c>
      <c r="Q8" s="84" t="s">
        <v>222</v>
      </c>
      <c r="R8" s="85" t="s">
        <v>223</v>
      </c>
      <c r="S8" s="84" t="s">
        <v>222</v>
      </c>
      <c r="T8" s="85" t="s">
        <v>223</v>
      </c>
      <c r="U8" s="84" t="s">
        <v>222</v>
      </c>
      <c r="V8" s="85" t="s">
        <v>223</v>
      </c>
      <c r="W8" s="84" t="s">
        <v>222</v>
      </c>
      <c r="X8" s="85" t="s">
        <v>223</v>
      </c>
      <c r="Y8" s="84" t="s">
        <v>222</v>
      </c>
      <c r="Z8" s="85" t="s">
        <v>223</v>
      </c>
      <c r="AA8" s="84" t="s">
        <v>222</v>
      </c>
      <c r="AB8" s="85" t="s">
        <v>223</v>
      </c>
      <c r="AC8" s="83"/>
    </row>
    <row r="9" spans="1:29" s="78" customFormat="1" ht="19.5" customHeight="1">
      <c r="A9" s="362"/>
      <c r="B9" s="363"/>
      <c r="C9" s="86" t="s">
        <v>224</v>
      </c>
      <c r="D9" s="87" t="s">
        <v>225</v>
      </c>
      <c r="E9" s="86" t="s">
        <v>224</v>
      </c>
      <c r="F9" s="87" t="s">
        <v>225</v>
      </c>
      <c r="G9" s="86" t="s">
        <v>224</v>
      </c>
      <c r="H9" s="87" t="s">
        <v>225</v>
      </c>
      <c r="I9" s="86" t="s">
        <v>224</v>
      </c>
      <c r="J9" s="87" t="s">
        <v>225</v>
      </c>
      <c r="K9" s="86" t="s">
        <v>224</v>
      </c>
      <c r="L9" s="87" t="s">
        <v>225</v>
      </c>
      <c r="M9" s="86" t="s">
        <v>224</v>
      </c>
      <c r="N9" s="87" t="s">
        <v>225</v>
      </c>
      <c r="O9" s="86" t="s">
        <v>224</v>
      </c>
      <c r="P9" s="87" t="s">
        <v>225</v>
      </c>
      <c r="Q9" s="86" t="s">
        <v>224</v>
      </c>
      <c r="R9" s="87" t="s">
        <v>225</v>
      </c>
      <c r="S9" s="86" t="s">
        <v>224</v>
      </c>
      <c r="T9" s="87" t="s">
        <v>225</v>
      </c>
      <c r="U9" s="86" t="s">
        <v>224</v>
      </c>
      <c r="V9" s="87" t="s">
        <v>225</v>
      </c>
      <c r="W9" s="86" t="s">
        <v>224</v>
      </c>
      <c r="X9" s="87" t="s">
        <v>225</v>
      </c>
      <c r="Y9" s="86" t="s">
        <v>224</v>
      </c>
      <c r="Z9" s="87" t="s">
        <v>225</v>
      </c>
      <c r="AA9" s="86" t="s">
        <v>224</v>
      </c>
      <c r="AB9" s="87" t="s">
        <v>225</v>
      </c>
      <c r="AC9" s="83"/>
    </row>
    <row r="10" spans="1:29" ht="19.5" customHeight="1">
      <c r="A10" s="183"/>
      <c r="B10" s="182"/>
      <c r="C10" s="177"/>
      <c r="D10" s="181" t="s">
        <v>45</v>
      </c>
      <c r="E10" s="181"/>
      <c r="F10" s="181" t="s">
        <v>45</v>
      </c>
      <c r="G10" s="181"/>
      <c r="H10" s="181" t="s">
        <v>45</v>
      </c>
      <c r="I10" s="181"/>
      <c r="J10" s="181" t="s">
        <v>45</v>
      </c>
      <c r="K10" s="181"/>
      <c r="L10" s="181" t="s">
        <v>45</v>
      </c>
      <c r="M10" s="181"/>
      <c r="N10" s="181" t="s">
        <v>45</v>
      </c>
      <c r="O10" s="181"/>
      <c r="P10" s="181" t="s">
        <v>45</v>
      </c>
      <c r="Q10" s="181"/>
      <c r="R10" s="181" t="s">
        <v>45</v>
      </c>
      <c r="S10" s="181"/>
      <c r="T10" s="181" t="s">
        <v>45</v>
      </c>
      <c r="U10" s="181"/>
      <c r="V10" s="181" t="s">
        <v>45</v>
      </c>
      <c r="W10" s="181"/>
      <c r="X10" s="181" t="s">
        <v>45</v>
      </c>
      <c r="Y10" s="181"/>
      <c r="Z10" s="181" t="s">
        <v>45</v>
      </c>
      <c r="AA10" s="181"/>
      <c r="AB10" s="181" t="s">
        <v>45</v>
      </c>
      <c r="AC10" s="173"/>
    </row>
    <row r="11" spans="1:29" s="89" customFormat="1" ht="19.5" customHeight="1">
      <c r="A11" s="364" t="s">
        <v>26</v>
      </c>
      <c r="B11" s="365"/>
      <c r="C11" s="249">
        <f aca="true" t="shared" si="0" ref="C11:D13">SUM(E11,I11,K11,M11,O11,Q11,S11,U11,W11,Y11,AA11)</f>
        <v>74256</v>
      </c>
      <c r="D11" s="249">
        <f t="shared" si="0"/>
        <v>489368</v>
      </c>
      <c r="E11" s="250">
        <f aca="true" t="shared" si="1" ref="E11:AB11">SUM(E12:E13)</f>
        <v>232</v>
      </c>
      <c r="F11" s="250">
        <f t="shared" si="1"/>
        <v>2614</v>
      </c>
      <c r="G11" s="250">
        <f t="shared" si="1"/>
        <v>73400</v>
      </c>
      <c r="H11" s="250">
        <f t="shared" si="1"/>
        <v>469896</v>
      </c>
      <c r="I11" s="250">
        <f t="shared" si="1"/>
        <v>77</v>
      </c>
      <c r="J11" s="250">
        <f t="shared" si="1"/>
        <v>636</v>
      </c>
      <c r="K11" s="250">
        <f t="shared" si="1"/>
        <v>7064</v>
      </c>
      <c r="L11" s="250">
        <f t="shared" si="1"/>
        <v>49614</v>
      </c>
      <c r="M11" s="250">
        <f t="shared" si="1"/>
        <v>15909</v>
      </c>
      <c r="N11" s="250">
        <f t="shared" si="1"/>
        <v>132974</v>
      </c>
      <c r="O11" s="250">
        <f t="shared" si="1"/>
        <v>30296</v>
      </c>
      <c r="P11" s="250">
        <f t="shared" si="1"/>
        <v>129306</v>
      </c>
      <c r="Q11" s="250">
        <f t="shared" si="1"/>
        <v>896</v>
      </c>
      <c r="R11" s="250">
        <f t="shared" si="1"/>
        <v>16648</v>
      </c>
      <c r="S11" s="250">
        <f t="shared" si="1"/>
        <v>1564</v>
      </c>
      <c r="T11" s="250">
        <f t="shared" si="1"/>
        <v>3527</v>
      </c>
      <c r="U11" s="250">
        <f t="shared" si="1"/>
        <v>1713</v>
      </c>
      <c r="V11" s="250">
        <f t="shared" si="1"/>
        <v>31846</v>
      </c>
      <c r="W11" s="250">
        <f t="shared" si="1"/>
        <v>142</v>
      </c>
      <c r="X11" s="250">
        <f t="shared" si="1"/>
        <v>2554</v>
      </c>
      <c r="Y11" s="250">
        <f t="shared" si="1"/>
        <v>15739</v>
      </c>
      <c r="Z11" s="250">
        <f t="shared" si="1"/>
        <v>102791</v>
      </c>
      <c r="AA11" s="250">
        <f t="shared" si="1"/>
        <v>624</v>
      </c>
      <c r="AB11" s="250">
        <f t="shared" si="1"/>
        <v>16858</v>
      </c>
      <c r="AC11" s="187"/>
    </row>
    <row r="12" spans="1:29" ht="19.5" customHeight="1">
      <c r="A12" s="173"/>
      <c r="B12" s="178" t="s">
        <v>90</v>
      </c>
      <c r="C12" s="181">
        <f t="shared" si="0"/>
        <v>71773</v>
      </c>
      <c r="D12" s="181">
        <f t="shared" si="0"/>
        <v>429736</v>
      </c>
      <c r="E12" s="177">
        <v>214</v>
      </c>
      <c r="F12" s="177">
        <v>2501</v>
      </c>
      <c r="G12" s="177">
        <v>71559</v>
      </c>
      <c r="H12" s="177">
        <v>427235</v>
      </c>
      <c r="I12" s="177">
        <v>77</v>
      </c>
      <c r="J12" s="177">
        <v>636</v>
      </c>
      <c r="K12" s="177">
        <v>7062</v>
      </c>
      <c r="L12" s="177">
        <v>49553</v>
      </c>
      <c r="M12" s="177">
        <v>15908</v>
      </c>
      <c r="N12" s="177">
        <v>132432</v>
      </c>
      <c r="O12" s="177">
        <v>30272</v>
      </c>
      <c r="P12" s="177">
        <v>128865</v>
      </c>
      <c r="Q12" s="177">
        <v>895</v>
      </c>
      <c r="R12" s="177">
        <v>16216</v>
      </c>
      <c r="S12" s="177">
        <v>1560</v>
      </c>
      <c r="T12" s="177">
        <v>3514</v>
      </c>
      <c r="U12" s="177">
        <v>1378</v>
      </c>
      <c r="V12" s="177">
        <v>18261</v>
      </c>
      <c r="W12" s="177">
        <v>75</v>
      </c>
      <c r="X12" s="177">
        <v>1576</v>
      </c>
      <c r="Y12" s="177">
        <v>14332</v>
      </c>
      <c r="Z12" s="177">
        <v>76182</v>
      </c>
      <c r="AA12" s="177" t="s">
        <v>293</v>
      </c>
      <c r="AB12" s="177" t="s">
        <v>293</v>
      </c>
      <c r="AC12" s="172"/>
    </row>
    <row r="13" spans="1:29" ht="19.5" customHeight="1">
      <c r="A13" s="173"/>
      <c r="B13" s="180" t="s">
        <v>271</v>
      </c>
      <c r="C13" s="181">
        <f t="shared" si="0"/>
        <v>2483</v>
      </c>
      <c r="D13" s="181">
        <f t="shared" si="0"/>
        <v>59632</v>
      </c>
      <c r="E13" s="177">
        <v>18</v>
      </c>
      <c r="F13" s="177">
        <v>113</v>
      </c>
      <c r="G13" s="177">
        <v>1841</v>
      </c>
      <c r="H13" s="177">
        <v>42661</v>
      </c>
      <c r="I13" s="177" t="s">
        <v>293</v>
      </c>
      <c r="J13" s="177" t="s">
        <v>293</v>
      </c>
      <c r="K13" s="177">
        <v>2</v>
      </c>
      <c r="L13" s="177">
        <v>61</v>
      </c>
      <c r="M13" s="177">
        <v>1</v>
      </c>
      <c r="N13" s="177">
        <v>542</v>
      </c>
      <c r="O13" s="177">
        <v>24</v>
      </c>
      <c r="P13" s="177">
        <v>441</v>
      </c>
      <c r="Q13" s="177">
        <v>1</v>
      </c>
      <c r="R13" s="177">
        <v>432</v>
      </c>
      <c r="S13" s="177">
        <v>4</v>
      </c>
      <c r="T13" s="177">
        <v>13</v>
      </c>
      <c r="U13" s="177">
        <v>335</v>
      </c>
      <c r="V13" s="177">
        <v>13585</v>
      </c>
      <c r="W13" s="177">
        <v>67</v>
      </c>
      <c r="X13" s="177">
        <v>978</v>
      </c>
      <c r="Y13" s="177">
        <v>1407</v>
      </c>
      <c r="Z13" s="177">
        <v>26609</v>
      </c>
      <c r="AA13" s="177">
        <v>624</v>
      </c>
      <c r="AB13" s="177">
        <v>16858</v>
      </c>
      <c r="AC13" s="172"/>
    </row>
    <row r="14" spans="1:29" ht="19.5" customHeight="1">
      <c r="A14" s="173"/>
      <c r="B14" s="179"/>
      <c r="C14" s="181"/>
      <c r="D14" s="181"/>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2"/>
    </row>
    <row r="15" spans="1:29" ht="19.5" customHeight="1">
      <c r="A15" s="335" t="s">
        <v>28</v>
      </c>
      <c r="B15" s="336"/>
      <c r="C15" s="181">
        <f aca="true" t="shared" si="2" ref="C15:D17">SUM(E15,I15,K15,M15,O15,Q15,S15,U15,W15,Y15,AA15)</f>
        <v>29282</v>
      </c>
      <c r="D15" s="181">
        <f t="shared" si="2"/>
        <v>213962</v>
      </c>
      <c r="E15" s="177">
        <f aca="true" t="shared" si="3" ref="E15:AB15">SUM(E16:E17)</f>
        <v>35</v>
      </c>
      <c r="F15" s="177">
        <f t="shared" si="3"/>
        <v>279</v>
      </c>
      <c r="G15" s="177">
        <f t="shared" si="3"/>
        <v>29112</v>
      </c>
      <c r="H15" s="177">
        <f t="shared" si="3"/>
        <v>205547</v>
      </c>
      <c r="I15" s="177">
        <f t="shared" si="3"/>
        <v>13</v>
      </c>
      <c r="J15" s="177">
        <f t="shared" si="3"/>
        <v>94</v>
      </c>
      <c r="K15" s="177">
        <f t="shared" si="3"/>
        <v>2572</v>
      </c>
      <c r="L15" s="177">
        <f t="shared" si="3"/>
        <v>21480</v>
      </c>
      <c r="M15" s="177">
        <f t="shared" si="3"/>
        <v>3808</v>
      </c>
      <c r="N15" s="177">
        <f t="shared" si="3"/>
        <v>37386</v>
      </c>
      <c r="O15" s="177">
        <f t="shared" si="3"/>
        <v>13740</v>
      </c>
      <c r="P15" s="177">
        <f t="shared" si="3"/>
        <v>70332</v>
      </c>
      <c r="Q15" s="177">
        <f t="shared" si="3"/>
        <v>513</v>
      </c>
      <c r="R15" s="177">
        <f t="shared" si="3"/>
        <v>11236</v>
      </c>
      <c r="S15" s="177">
        <f t="shared" si="3"/>
        <v>1061</v>
      </c>
      <c r="T15" s="177">
        <f t="shared" si="3"/>
        <v>2646</v>
      </c>
      <c r="U15" s="177">
        <f t="shared" si="3"/>
        <v>768</v>
      </c>
      <c r="V15" s="177">
        <f t="shared" si="3"/>
        <v>17554</v>
      </c>
      <c r="W15" s="177">
        <f t="shared" si="3"/>
        <v>22</v>
      </c>
      <c r="X15" s="177">
        <f t="shared" si="3"/>
        <v>1057</v>
      </c>
      <c r="Y15" s="177">
        <f t="shared" si="3"/>
        <v>6615</v>
      </c>
      <c r="Z15" s="177">
        <f t="shared" si="3"/>
        <v>43762</v>
      </c>
      <c r="AA15" s="177">
        <f t="shared" si="3"/>
        <v>135</v>
      </c>
      <c r="AB15" s="177">
        <f t="shared" si="3"/>
        <v>8136</v>
      </c>
      <c r="AC15" s="172"/>
    </row>
    <row r="16" spans="1:29" ht="19.5" customHeight="1">
      <c r="A16" s="173"/>
      <c r="B16" s="178" t="s">
        <v>90</v>
      </c>
      <c r="C16" s="181">
        <f t="shared" si="2"/>
        <v>28770</v>
      </c>
      <c r="D16" s="181">
        <f t="shared" si="2"/>
        <v>186005</v>
      </c>
      <c r="E16" s="177">
        <v>32</v>
      </c>
      <c r="F16" s="177">
        <v>230</v>
      </c>
      <c r="G16" s="177">
        <v>28738</v>
      </c>
      <c r="H16" s="177">
        <v>185775</v>
      </c>
      <c r="I16" s="177">
        <v>13</v>
      </c>
      <c r="J16" s="177">
        <v>94</v>
      </c>
      <c r="K16" s="177">
        <v>2570</v>
      </c>
      <c r="L16" s="177">
        <v>21419</v>
      </c>
      <c r="M16" s="177">
        <v>3807</v>
      </c>
      <c r="N16" s="177">
        <v>36844</v>
      </c>
      <c r="O16" s="177">
        <v>13734</v>
      </c>
      <c r="P16" s="177">
        <v>70095</v>
      </c>
      <c r="Q16" s="177">
        <v>512</v>
      </c>
      <c r="R16" s="177">
        <v>10804</v>
      </c>
      <c r="S16" s="177">
        <v>1060</v>
      </c>
      <c r="T16" s="177">
        <v>2638</v>
      </c>
      <c r="U16" s="177">
        <v>665</v>
      </c>
      <c r="V16" s="177">
        <v>9668</v>
      </c>
      <c r="W16" s="177">
        <v>9</v>
      </c>
      <c r="X16" s="177">
        <v>560</v>
      </c>
      <c r="Y16" s="177">
        <v>6368</v>
      </c>
      <c r="Z16" s="177">
        <v>33653</v>
      </c>
      <c r="AA16" s="177" t="s">
        <v>292</v>
      </c>
      <c r="AB16" s="177" t="s">
        <v>292</v>
      </c>
      <c r="AC16" s="172"/>
    </row>
    <row r="17" spans="1:29" ht="19.5" customHeight="1">
      <c r="A17" s="173"/>
      <c r="B17" s="180" t="s">
        <v>271</v>
      </c>
      <c r="C17" s="181">
        <f t="shared" si="2"/>
        <v>512</v>
      </c>
      <c r="D17" s="181">
        <f t="shared" si="2"/>
        <v>27957</v>
      </c>
      <c r="E17" s="177">
        <v>3</v>
      </c>
      <c r="F17" s="177">
        <v>49</v>
      </c>
      <c r="G17" s="177">
        <v>374</v>
      </c>
      <c r="H17" s="177">
        <v>19772</v>
      </c>
      <c r="I17" s="177" t="s">
        <v>292</v>
      </c>
      <c r="J17" s="177" t="s">
        <v>292</v>
      </c>
      <c r="K17" s="177">
        <v>2</v>
      </c>
      <c r="L17" s="177">
        <v>61</v>
      </c>
      <c r="M17" s="177">
        <v>1</v>
      </c>
      <c r="N17" s="177">
        <v>542</v>
      </c>
      <c r="O17" s="177">
        <v>6</v>
      </c>
      <c r="P17" s="177">
        <v>237</v>
      </c>
      <c r="Q17" s="177">
        <v>1</v>
      </c>
      <c r="R17" s="177">
        <v>432</v>
      </c>
      <c r="S17" s="177">
        <v>1</v>
      </c>
      <c r="T17" s="177">
        <v>8</v>
      </c>
      <c r="U17" s="177">
        <v>103</v>
      </c>
      <c r="V17" s="177">
        <v>7886</v>
      </c>
      <c r="W17" s="177">
        <v>13</v>
      </c>
      <c r="X17" s="177">
        <v>497</v>
      </c>
      <c r="Y17" s="177">
        <v>247</v>
      </c>
      <c r="Z17" s="177">
        <v>10109</v>
      </c>
      <c r="AA17" s="177">
        <v>135</v>
      </c>
      <c r="AB17" s="177">
        <v>8136</v>
      </c>
      <c r="AC17" s="172"/>
    </row>
    <row r="18" spans="1:29" ht="19.5" customHeight="1">
      <c r="A18" s="173"/>
      <c r="B18" s="179"/>
      <c r="C18" s="181"/>
      <c r="D18" s="181"/>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2"/>
    </row>
    <row r="19" spans="1:29" ht="19.5" customHeight="1">
      <c r="A19" s="335" t="s">
        <v>29</v>
      </c>
      <c r="B19" s="336"/>
      <c r="C19" s="181">
        <f aca="true" t="shared" si="4" ref="C19:D21">SUM(E19,I19,K19,M19,O19,Q19,S19,U19,W19,Y19,AA19)</f>
        <v>3636</v>
      </c>
      <c r="D19" s="181">
        <f t="shared" si="4"/>
        <v>25718</v>
      </c>
      <c r="E19" s="177">
        <f>SUM(E20:E21)</f>
        <v>8</v>
      </c>
      <c r="F19" s="177">
        <v>222</v>
      </c>
      <c r="G19" s="177">
        <f aca="true" t="shared" si="5" ref="G19:AB19">SUM(G20:G21)</f>
        <v>3580</v>
      </c>
      <c r="H19" s="177">
        <f t="shared" si="5"/>
        <v>24667</v>
      </c>
      <c r="I19" s="177">
        <f t="shared" si="5"/>
        <v>2</v>
      </c>
      <c r="J19" s="177">
        <f t="shared" si="5"/>
        <v>18</v>
      </c>
      <c r="K19" s="177">
        <f t="shared" si="5"/>
        <v>323</v>
      </c>
      <c r="L19" s="177">
        <f t="shared" si="5"/>
        <v>2512</v>
      </c>
      <c r="M19" s="177">
        <f t="shared" si="5"/>
        <v>487</v>
      </c>
      <c r="N19" s="177">
        <f t="shared" si="5"/>
        <v>5544</v>
      </c>
      <c r="O19" s="177">
        <f t="shared" si="5"/>
        <v>1696</v>
      </c>
      <c r="P19" s="177">
        <f t="shared" si="5"/>
        <v>6869</v>
      </c>
      <c r="Q19" s="177">
        <f t="shared" si="5"/>
        <v>45</v>
      </c>
      <c r="R19" s="177">
        <f t="shared" si="5"/>
        <v>729</v>
      </c>
      <c r="S19" s="177">
        <f t="shared" si="5"/>
        <v>74</v>
      </c>
      <c r="T19" s="177">
        <f t="shared" si="5"/>
        <v>106</v>
      </c>
      <c r="U19" s="177">
        <f t="shared" si="5"/>
        <v>77</v>
      </c>
      <c r="V19" s="177">
        <f t="shared" si="5"/>
        <v>2113</v>
      </c>
      <c r="W19" s="177">
        <f t="shared" si="5"/>
        <v>11</v>
      </c>
      <c r="X19" s="177">
        <f t="shared" si="5"/>
        <v>312</v>
      </c>
      <c r="Y19" s="177">
        <f t="shared" si="5"/>
        <v>865</v>
      </c>
      <c r="Z19" s="177">
        <f t="shared" si="5"/>
        <v>6464</v>
      </c>
      <c r="AA19" s="177">
        <f t="shared" si="5"/>
        <v>48</v>
      </c>
      <c r="AB19" s="177">
        <f t="shared" si="5"/>
        <v>829</v>
      </c>
      <c r="AC19" s="172"/>
    </row>
    <row r="20" spans="1:29" ht="19.5" customHeight="1">
      <c r="A20" s="173"/>
      <c r="B20" s="178" t="s">
        <v>90</v>
      </c>
      <c r="C20" s="181">
        <f t="shared" si="4"/>
        <v>3474</v>
      </c>
      <c r="D20" s="181">
        <f t="shared" si="4"/>
        <v>22259</v>
      </c>
      <c r="E20" s="177">
        <v>8</v>
      </c>
      <c r="F20" s="177">
        <v>223</v>
      </c>
      <c r="G20" s="177">
        <v>3466</v>
      </c>
      <c r="H20" s="177">
        <v>22036</v>
      </c>
      <c r="I20" s="177">
        <v>2</v>
      </c>
      <c r="J20" s="177">
        <v>18</v>
      </c>
      <c r="K20" s="177">
        <v>323</v>
      </c>
      <c r="L20" s="177">
        <v>2512</v>
      </c>
      <c r="M20" s="177">
        <v>487</v>
      </c>
      <c r="N20" s="177">
        <v>5544</v>
      </c>
      <c r="O20" s="177">
        <v>1695</v>
      </c>
      <c r="P20" s="177">
        <v>6831</v>
      </c>
      <c r="Q20" s="177">
        <v>45</v>
      </c>
      <c r="R20" s="177">
        <v>729</v>
      </c>
      <c r="S20" s="177">
        <v>74</v>
      </c>
      <c r="T20" s="177">
        <v>106</v>
      </c>
      <c r="U20" s="177">
        <v>55</v>
      </c>
      <c r="V20" s="177">
        <v>1109</v>
      </c>
      <c r="W20" s="177">
        <v>7</v>
      </c>
      <c r="X20" s="177">
        <v>269</v>
      </c>
      <c r="Y20" s="177">
        <v>778</v>
      </c>
      <c r="Z20" s="177">
        <v>4918</v>
      </c>
      <c r="AA20" s="177" t="s">
        <v>292</v>
      </c>
      <c r="AB20" s="177" t="s">
        <v>292</v>
      </c>
      <c r="AC20" s="172"/>
    </row>
    <row r="21" spans="1:29" ht="19.5" customHeight="1">
      <c r="A21" s="173"/>
      <c r="B21" s="180" t="s">
        <v>271</v>
      </c>
      <c r="C21" s="181">
        <f t="shared" si="4"/>
        <v>162</v>
      </c>
      <c r="D21" s="181">
        <f t="shared" si="4"/>
        <v>3460</v>
      </c>
      <c r="E21" s="177" t="s">
        <v>292</v>
      </c>
      <c r="F21" s="177" t="s">
        <v>292</v>
      </c>
      <c r="G21" s="177">
        <v>114</v>
      </c>
      <c r="H21" s="177">
        <v>2631</v>
      </c>
      <c r="I21" s="177" t="s">
        <v>292</v>
      </c>
      <c r="J21" s="177" t="s">
        <v>292</v>
      </c>
      <c r="K21" s="177" t="s">
        <v>292</v>
      </c>
      <c r="L21" s="177" t="s">
        <v>292</v>
      </c>
      <c r="M21" s="177" t="s">
        <v>292</v>
      </c>
      <c r="N21" s="177" t="s">
        <v>292</v>
      </c>
      <c r="O21" s="177">
        <v>1</v>
      </c>
      <c r="P21" s="177">
        <v>38</v>
      </c>
      <c r="Q21" s="177" t="s">
        <v>292</v>
      </c>
      <c r="R21" s="177" t="s">
        <v>292</v>
      </c>
      <c r="S21" s="177" t="s">
        <v>292</v>
      </c>
      <c r="T21" s="177" t="s">
        <v>292</v>
      </c>
      <c r="U21" s="177">
        <v>22</v>
      </c>
      <c r="V21" s="177">
        <v>1004</v>
      </c>
      <c r="W21" s="177">
        <v>4</v>
      </c>
      <c r="X21" s="177">
        <v>43</v>
      </c>
      <c r="Y21" s="177">
        <v>87</v>
      </c>
      <c r="Z21" s="177">
        <v>1546</v>
      </c>
      <c r="AA21" s="177">
        <v>48</v>
      </c>
      <c r="AB21" s="177">
        <v>829</v>
      </c>
      <c r="AC21" s="172"/>
    </row>
    <row r="22" spans="1:29" ht="19.5" customHeight="1">
      <c r="A22" s="173"/>
      <c r="B22" s="179"/>
      <c r="C22" s="181"/>
      <c r="D22" s="181"/>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2"/>
    </row>
    <row r="23" spans="1:29" ht="19.5" customHeight="1">
      <c r="A23" s="335" t="s">
        <v>30</v>
      </c>
      <c r="B23" s="336"/>
      <c r="C23" s="181">
        <f aca="true" t="shared" si="6" ref="C23:D25">SUM(E23,I23,K23,M23,O23,Q23,S23,U23,W23,Y23,AA23)</f>
        <v>7860</v>
      </c>
      <c r="D23" s="181">
        <f t="shared" si="6"/>
        <v>47476</v>
      </c>
      <c r="E23" s="177">
        <f aca="true" t="shared" si="7" ref="E23:AB23">SUM(E24:E25)</f>
        <v>17</v>
      </c>
      <c r="F23" s="177">
        <f t="shared" si="7"/>
        <v>46</v>
      </c>
      <c r="G23" s="177">
        <f t="shared" si="7"/>
        <v>7795</v>
      </c>
      <c r="H23" s="177">
        <f t="shared" si="7"/>
        <v>45071</v>
      </c>
      <c r="I23" s="177">
        <f t="shared" si="7"/>
        <v>18</v>
      </c>
      <c r="J23" s="177">
        <f t="shared" si="7"/>
        <v>67</v>
      </c>
      <c r="K23" s="177">
        <f t="shared" si="7"/>
        <v>640</v>
      </c>
      <c r="L23" s="177">
        <f t="shared" si="7"/>
        <v>3130</v>
      </c>
      <c r="M23" s="177">
        <f t="shared" si="7"/>
        <v>2455</v>
      </c>
      <c r="N23" s="177">
        <f t="shared" si="7"/>
        <v>18703</v>
      </c>
      <c r="O23" s="177">
        <f t="shared" si="7"/>
        <v>2912</v>
      </c>
      <c r="P23" s="177">
        <f t="shared" si="7"/>
        <v>11071</v>
      </c>
      <c r="Q23" s="177">
        <f t="shared" si="7"/>
        <v>96</v>
      </c>
      <c r="R23" s="177">
        <f t="shared" si="7"/>
        <v>1192</v>
      </c>
      <c r="S23" s="177">
        <f t="shared" si="7"/>
        <v>180</v>
      </c>
      <c r="T23" s="177">
        <f t="shared" si="7"/>
        <v>304</v>
      </c>
      <c r="U23" s="177">
        <f t="shared" si="7"/>
        <v>121</v>
      </c>
      <c r="V23" s="177">
        <f t="shared" si="7"/>
        <v>1966</v>
      </c>
      <c r="W23" s="177">
        <f t="shared" si="7"/>
        <v>9</v>
      </c>
      <c r="X23" s="177">
        <f t="shared" si="7"/>
        <v>257</v>
      </c>
      <c r="Y23" s="177">
        <f t="shared" si="7"/>
        <v>1364</v>
      </c>
      <c r="Z23" s="177">
        <f t="shared" si="7"/>
        <v>8381</v>
      </c>
      <c r="AA23" s="177">
        <f t="shared" si="7"/>
        <v>48</v>
      </c>
      <c r="AB23" s="177">
        <f t="shared" si="7"/>
        <v>2359</v>
      </c>
      <c r="AC23" s="172"/>
    </row>
    <row r="24" spans="1:29" ht="19.5" customHeight="1">
      <c r="A24" s="173"/>
      <c r="B24" s="178" t="s">
        <v>90</v>
      </c>
      <c r="C24" s="181">
        <f t="shared" si="6"/>
        <v>7674</v>
      </c>
      <c r="D24" s="181">
        <f t="shared" si="6"/>
        <v>42182</v>
      </c>
      <c r="E24" s="177">
        <v>16</v>
      </c>
      <c r="F24" s="177">
        <v>34</v>
      </c>
      <c r="G24" s="177">
        <v>7658</v>
      </c>
      <c r="H24" s="177">
        <v>42148</v>
      </c>
      <c r="I24" s="177">
        <v>18</v>
      </c>
      <c r="J24" s="177">
        <v>67</v>
      </c>
      <c r="K24" s="177">
        <v>640</v>
      </c>
      <c r="L24" s="177">
        <v>3130</v>
      </c>
      <c r="M24" s="177">
        <v>2455</v>
      </c>
      <c r="N24" s="177">
        <v>18703</v>
      </c>
      <c r="O24" s="177">
        <v>2911</v>
      </c>
      <c r="P24" s="177">
        <v>11063</v>
      </c>
      <c r="Q24" s="177">
        <v>96</v>
      </c>
      <c r="R24" s="177">
        <v>1192</v>
      </c>
      <c r="S24" s="177">
        <v>180</v>
      </c>
      <c r="T24" s="177">
        <v>304</v>
      </c>
      <c r="U24" s="177">
        <v>92</v>
      </c>
      <c r="V24" s="177">
        <v>1270</v>
      </c>
      <c r="W24" s="177">
        <v>6</v>
      </c>
      <c r="X24" s="177">
        <v>154</v>
      </c>
      <c r="Y24" s="177">
        <v>1260</v>
      </c>
      <c r="Z24" s="177">
        <v>6265</v>
      </c>
      <c r="AA24" s="177" t="s">
        <v>292</v>
      </c>
      <c r="AB24" s="177" t="s">
        <v>292</v>
      </c>
      <c r="AC24" s="172"/>
    </row>
    <row r="25" spans="1:29" ht="19.5" customHeight="1">
      <c r="A25" s="173"/>
      <c r="B25" s="180" t="s">
        <v>271</v>
      </c>
      <c r="C25" s="181">
        <f t="shared" si="6"/>
        <v>186</v>
      </c>
      <c r="D25" s="181">
        <f t="shared" si="6"/>
        <v>5294</v>
      </c>
      <c r="E25" s="177">
        <v>1</v>
      </c>
      <c r="F25" s="177">
        <v>12</v>
      </c>
      <c r="G25" s="177">
        <v>137</v>
      </c>
      <c r="H25" s="177">
        <v>2923</v>
      </c>
      <c r="I25" s="177" t="s">
        <v>292</v>
      </c>
      <c r="J25" s="177" t="s">
        <v>292</v>
      </c>
      <c r="K25" s="177" t="s">
        <v>292</v>
      </c>
      <c r="L25" s="177" t="s">
        <v>292</v>
      </c>
      <c r="M25" s="177" t="s">
        <v>292</v>
      </c>
      <c r="N25" s="177" t="s">
        <v>292</v>
      </c>
      <c r="O25" s="177">
        <v>1</v>
      </c>
      <c r="P25" s="177">
        <v>8</v>
      </c>
      <c r="Q25" s="177" t="s">
        <v>292</v>
      </c>
      <c r="R25" s="177" t="s">
        <v>292</v>
      </c>
      <c r="S25" s="177" t="s">
        <v>292</v>
      </c>
      <c r="T25" s="177" t="s">
        <v>292</v>
      </c>
      <c r="U25" s="177">
        <v>29</v>
      </c>
      <c r="V25" s="177">
        <v>696</v>
      </c>
      <c r="W25" s="177">
        <v>3</v>
      </c>
      <c r="X25" s="177">
        <v>103</v>
      </c>
      <c r="Y25" s="177">
        <v>104</v>
      </c>
      <c r="Z25" s="177">
        <v>2116</v>
      </c>
      <c r="AA25" s="177">
        <v>48</v>
      </c>
      <c r="AB25" s="177">
        <v>2359</v>
      </c>
      <c r="AC25" s="172"/>
    </row>
    <row r="26" spans="1:29" ht="19.5" customHeight="1">
      <c r="A26" s="173"/>
      <c r="B26" s="179"/>
      <c r="C26" s="181"/>
      <c r="D26" s="181"/>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2"/>
    </row>
    <row r="27" spans="1:29" ht="19.5" customHeight="1">
      <c r="A27" s="335" t="s">
        <v>31</v>
      </c>
      <c r="B27" s="336"/>
      <c r="C27" s="181">
        <f aca="true" t="shared" si="8" ref="C27:D29">SUM(E27,I27,K27,M27,O27,Q27,S27,U27,W27,Y27,AA27)</f>
        <v>2435</v>
      </c>
      <c r="D27" s="181">
        <f t="shared" si="8"/>
        <v>12528</v>
      </c>
      <c r="E27" s="177">
        <f>SUM(E28:E29)</f>
        <v>16</v>
      </c>
      <c r="F27" s="177">
        <f>SUM(F28:F29)</f>
        <v>434</v>
      </c>
      <c r="G27" s="177">
        <f>SUM(G28:G29)</f>
        <v>2384</v>
      </c>
      <c r="H27" s="177">
        <f>SUM(H28:H29)</f>
        <v>11548</v>
      </c>
      <c r="I27" s="177" t="s">
        <v>292</v>
      </c>
      <c r="J27" s="177" t="s">
        <v>292</v>
      </c>
      <c r="K27" s="177">
        <f aca="true" t="shared" si="9" ref="K27:AB27">SUM(K28:K29)</f>
        <v>190</v>
      </c>
      <c r="L27" s="177">
        <f t="shared" si="9"/>
        <v>1166</v>
      </c>
      <c r="M27" s="177">
        <f t="shared" si="9"/>
        <v>718</v>
      </c>
      <c r="N27" s="177">
        <f t="shared" si="9"/>
        <v>3642</v>
      </c>
      <c r="O27" s="177">
        <f t="shared" si="9"/>
        <v>848</v>
      </c>
      <c r="P27" s="177">
        <f t="shared" si="9"/>
        <v>2767</v>
      </c>
      <c r="Q27" s="177">
        <f t="shared" si="9"/>
        <v>16</v>
      </c>
      <c r="R27" s="177">
        <f t="shared" si="9"/>
        <v>229</v>
      </c>
      <c r="S27" s="177">
        <f t="shared" si="9"/>
        <v>9</v>
      </c>
      <c r="T27" s="177">
        <f t="shared" si="9"/>
        <v>9</v>
      </c>
      <c r="U27" s="177">
        <f t="shared" si="9"/>
        <v>48</v>
      </c>
      <c r="V27" s="177">
        <f t="shared" si="9"/>
        <v>560</v>
      </c>
      <c r="W27" s="177">
        <f t="shared" si="9"/>
        <v>6</v>
      </c>
      <c r="X27" s="177">
        <f t="shared" si="9"/>
        <v>55</v>
      </c>
      <c r="Y27" s="177">
        <f t="shared" si="9"/>
        <v>549</v>
      </c>
      <c r="Z27" s="177">
        <f t="shared" si="9"/>
        <v>3120</v>
      </c>
      <c r="AA27" s="177">
        <f t="shared" si="9"/>
        <v>35</v>
      </c>
      <c r="AB27" s="177">
        <f t="shared" si="9"/>
        <v>546</v>
      </c>
      <c r="AC27" s="172"/>
    </row>
    <row r="28" spans="1:29" ht="19.5" customHeight="1">
      <c r="A28" s="173"/>
      <c r="B28" s="178" t="s">
        <v>90</v>
      </c>
      <c r="C28" s="181">
        <f t="shared" si="8"/>
        <v>2305</v>
      </c>
      <c r="D28" s="181">
        <f t="shared" si="8"/>
        <v>10476</v>
      </c>
      <c r="E28" s="177">
        <v>13</v>
      </c>
      <c r="F28" s="177">
        <v>425</v>
      </c>
      <c r="G28" s="177">
        <v>2292</v>
      </c>
      <c r="H28" s="177">
        <v>10051</v>
      </c>
      <c r="I28" s="177" t="s">
        <v>292</v>
      </c>
      <c r="J28" s="177" t="s">
        <v>292</v>
      </c>
      <c r="K28" s="177">
        <v>190</v>
      </c>
      <c r="L28" s="177">
        <v>1166</v>
      </c>
      <c r="M28" s="177">
        <v>718</v>
      </c>
      <c r="N28" s="177">
        <v>3642</v>
      </c>
      <c r="O28" s="177">
        <v>847</v>
      </c>
      <c r="P28" s="177">
        <v>2761</v>
      </c>
      <c r="Q28" s="177">
        <v>16</v>
      </c>
      <c r="R28" s="177">
        <v>229</v>
      </c>
      <c r="S28" s="177">
        <v>9</v>
      </c>
      <c r="T28" s="177">
        <v>9</v>
      </c>
      <c r="U28" s="177">
        <v>34</v>
      </c>
      <c r="V28" s="177">
        <v>237</v>
      </c>
      <c r="W28" s="177">
        <v>4</v>
      </c>
      <c r="X28" s="177">
        <v>25</v>
      </c>
      <c r="Y28" s="177">
        <v>474</v>
      </c>
      <c r="Z28" s="177">
        <v>1982</v>
      </c>
      <c r="AA28" s="177" t="s">
        <v>292</v>
      </c>
      <c r="AB28" s="177" t="s">
        <v>292</v>
      </c>
      <c r="AC28" s="172"/>
    </row>
    <row r="29" spans="1:29" ht="19.5" customHeight="1">
      <c r="A29" s="173"/>
      <c r="B29" s="180" t="s">
        <v>271</v>
      </c>
      <c r="C29" s="181">
        <f t="shared" si="8"/>
        <v>130</v>
      </c>
      <c r="D29" s="181">
        <f t="shared" si="8"/>
        <v>2052</v>
      </c>
      <c r="E29" s="177">
        <v>3</v>
      </c>
      <c r="F29" s="177">
        <v>9</v>
      </c>
      <c r="G29" s="177">
        <v>92</v>
      </c>
      <c r="H29" s="177">
        <v>1497</v>
      </c>
      <c r="I29" s="177" t="s">
        <v>292</v>
      </c>
      <c r="J29" s="177" t="s">
        <v>292</v>
      </c>
      <c r="K29" s="177" t="s">
        <v>292</v>
      </c>
      <c r="L29" s="177" t="s">
        <v>292</v>
      </c>
      <c r="M29" s="177" t="s">
        <v>292</v>
      </c>
      <c r="N29" s="177" t="s">
        <v>292</v>
      </c>
      <c r="O29" s="177">
        <v>1</v>
      </c>
      <c r="P29" s="177">
        <v>6</v>
      </c>
      <c r="Q29" s="177" t="s">
        <v>292</v>
      </c>
      <c r="R29" s="177" t="s">
        <v>292</v>
      </c>
      <c r="S29" s="177" t="s">
        <v>292</v>
      </c>
      <c r="T29" s="177" t="s">
        <v>292</v>
      </c>
      <c r="U29" s="177">
        <v>14</v>
      </c>
      <c r="V29" s="177">
        <v>323</v>
      </c>
      <c r="W29" s="177">
        <v>2</v>
      </c>
      <c r="X29" s="177">
        <v>30</v>
      </c>
      <c r="Y29" s="177">
        <v>75</v>
      </c>
      <c r="Z29" s="177">
        <v>1138</v>
      </c>
      <c r="AA29" s="177">
        <v>35</v>
      </c>
      <c r="AB29" s="177">
        <v>546</v>
      </c>
      <c r="AC29" s="172"/>
    </row>
    <row r="30" spans="1:29" ht="19.5" customHeight="1">
      <c r="A30" s="173"/>
      <c r="B30" s="179"/>
      <c r="C30" s="181"/>
      <c r="D30" s="181"/>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2"/>
    </row>
    <row r="31" spans="1:29" ht="19.5" customHeight="1">
      <c r="A31" s="335" t="s">
        <v>32</v>
      </c>
      <c r="B31" s="336"/>
      <c r="C31" s="181">
        <f aca="true" t="shared" si="10" ref="C31:D33">SUM(E31,I31,K31,M31,O31,Q31,S31,U31,W31,Y31,AA31)</f>
        <v>1934</v>
      </c>
      <c r="D31" s="181">
        <f t="shared" si="10"/>
        <v>9413</v>
      </c>
      <c r="E31" s="177">
        <f aca="true" t="shared" si="11" ref="E31:AB31">SUM(E32:E33)</f>
        <v>22</v>
      </c>
      <c r="F31" s="177">
        <f t="shared" si="11"/>
        <v>276</v>
      </c>
      <c r="G31" s="177">
        <f t="shared" si="11"/>
        <v>1885</v>
      </c>
      <c r="H31" s="177">
        <f t="shared" si="11"/>
        <v>8766</v>
      </c>
      <c r="I31" s="177">
        <f t="shared" si="11"/>
        <v>6</v>
      </c>
      <c r="J31" s="177">
        <f t="shared" si="11"/>
        <v>48</v>
      </c>
      <c r="K31" s="177">
        <f t="shared" si="11"/>
        <v>255</v>
      </c>
      <c r="L31" s="177">
        <f t="shared" si="11"/>
        <v>1791</v>
      </c>
      <c r="M31" s="177">
        <f t="shared" si="11"/>
        <v>199</v>
      </c>
      <c r="N31" s="177">
        <f t="shared" si="11"/>
        <v>1809</v>
      </c>
      <c r="O31" s="177">
        <f t="shared" si="11"/>
        <v>772</v>
      </c>
      <c r="P31" s="177">
        <f t="shared" si="11"/>
        <v>2215</v>
      </c>
      <c r="Q31" s="177">
        <f t="shared" si="11"/>
        <v>18</v>
      </c>
      <c r="R31" s="177">
        <f t="shared" si="11"/>
        <v>237</v>
      </c>
      <c r="S31" s="177">
        <f t="shared" si="11"/>
        <v>1</v>
      </c>
      <c r="T31" s="177">
        <f t="shared" si="11"/>
        <v>2</v>
      </c>
      <c r="U31" s="177">
        <f t="shared" si="11"/>
        <v>66</v>
      </c>
      <c r="V31" s="177">
        <f t="shared" si="11"/>
        <v>362</v>
      </c>
      <c r="W31" s="177">
        <f t="shared" si="11"/>
        <v>7</v>
      </c>
      <c r="X31" s="177">
        <f t="shared" si="11"/>
        <v>48</v>
      </c>
      <c r="Y31" s="177">
        <f t="shared" si="11"/>
        <v>561</v>
      </c>
      <c r="Z31" s="177">
        <f t="shared" si="11"/>
        <v>2254</v>
      </c>
      <c r="AA31" s="177">
        <f t="shared" si="11"/>
        <v>27</v>
      </c>
      <c r="AB31" s="177">
        <f t="shared" si="11"/>
        <v>371</v>
      </c>
      <c r="AC31" s="172"/>
    </row>
    <row r="32" spans="1:29" ht="19.5" customHeight="1">
      <c r="A32" s="173"/>
      <c r="B32" s="178" t="s">
        <v>90</v>
      </c>
      <c r="C32" s="181">
        <f t="shared" si="10"/>
        <v>1803</v>
      </c>
      <c r="D32" s="181">
        <f t="shared" si="10"/>
        <v>7915</v>
      </c>
      <c r="E32" s="177">
        <v>11</v>
      </c>
      <c r="F32" s="177">
        <v>270</v>
      </c>
      <c r="G32" s="177">
        <v>1792</v>
      </c>
      <c r="H32" s="177">
        <v>7645</v>
      </c>
      <c r="I32" s="177">
        <v>6</v>
      </c>
      <c r="J32" s="177">
        <v>48</v>
      </c>
      <c r="K32" s="177">
        <v>255</v>
      </c>
      <c r="L32" s="177">
        <v>1791</v>
      </c>
      <c r="M32" s="177">
        <v>199</v>
      </c>
      <c r="N32" s="177">
        <v>1809</v>
      </c>
      <c r="O32" s="177">
        <v>771</v>
      </c>
      <c r="P32" s="177">
        <v>2184</v>
      </c>
      <c r="Q32" s="177">
        <v>18</v>
      </c>
      <c r="R32" s="177">
        <v>237</v>
      </c>
      <c r="S32" s="177">
        <v>1</v>
      </c>
      <c r="T32" s="177">
        <v>2</v>
      </c>
      <c r="U32" s="177">
        <v>53</v>
      </c>
      <c r="V32" s="177">
        <v>171</v>
      </c>
      <c r="W32" s="177">
        <v>3</v>
      </c>
      <c r="X32" s="177">
        <v>31</v>
      </c>
      <c r="Y32" s="177">
        <v>486</v>
      </c>
      <c r="Z32" s="177">
        <v>1372</v>
      </c>
      <c r="AA32" s="177" t="s">
        <v>292</v>
      </c>
      <c r="AB32" s="177" t="s">
        <v>292</v>
      </c>
      <c r="AC32" s="172"/>
    </row>
    <row r="33" spans="1:29" ht="19.5" customHeight="1">
      <c r="A33" s="173"/>
      <c r="B33" s="180" t="s">
        <v>271</v>
      </c>
      <c r="C33" s="181">
        <f t="shared" si="10"/>
        <v>131</v>
      </c>
      <c r="D33" s="181">
        <f t="shared" si="10"/>
        <v>1498</v>
      </c>
      <c r="E33" s="177">
        <v>11</v>
      </c>
      <c r="F33" s="177">
        <v>6</v>
      </c>
      <c r="G33" s="177">
        <v>93</v>
      </c>
      <c r="H33" s="177">
        <v>1121</v>
      </c>
      <c r="I33" s="177" t="s">
        <v>292</v>
      </c>
      <c r="J33" s="177" t="s">
        <v>292</v>
      </c>
      <c r="K33" s="177" t="s">
        <v>292</v>
      </c>
      <c r="L33" s="177" t="s">
        <v>292</v>
      </c>
      <c r="M33" s="177" t="s">
        <v>292</v>
      </c>
      <c r="N33" s="177" t="s">
        <v>292</v>
      </c>
      <c r="O33" s="177">
        <v>1</v>
      </c>
      <c r="P33" s="177">
        <v>31</v>
      </c>
      <c r="Q33" s="177" t="s">
        <v>292</v>
      </c>
      <c r="R33" s="177" t="s">
        <v>292</v>
      </c>
      <c r="S33" s="177" t="s">
        <v>292</v>
      </c>
      <c r="T33" s="177" t="s">
        <v>292</v>
      </c>
      <c r="U33" s="177">
        <v>13</v>
      </c>
      <c r="V33" s="177">
        <v>191</v>
      </c>
      <c r="W33" s="177">
        <v>4</v>
      </c>
      <c r="X33" s="177">
        <v>17</v>
      </c>
      <c r="Y33" s="177">
        <v>75</v>
      </c>
      <c r="Z33" s="177">
        <v>882</v>
      </c>
      <c r="AA33" s="177">
        <v>27</v>
      </c>
      <c r="AB33" s="177">
        <v>371</v>
      </c>
      <c r="AC33" s="172"/>
    </row>
    <row r="34" spans="1:29" ht="19.5" customHeight="1">
      <c r="A34" s="173"/>
      <c r="B34" s="179"/>
      <c r="C34" s="181"/>
      <c r="D34" s="181"/>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2"/>
    </row>
    <row r="35" spans="1:29" ht="19.5" customHeight="1">
      <c r="A35" s="335" t="s">
        <v>33</v>
      </c>
      <c r="B35" s="336"/>
      <c r="C35" s="181">
        <f aca="true" t="shared" si="12" ref="C35:D37">SUM(E35,I35,K35,M35,O35,Q35,S35,U35,W35,Y35,AA35)</f>
        <v>4093</v>
      </c>
      <c r="D35" s="181">
        <f t="shared" si="12"/>
        <v>30667</v>
      </c>
      <c r="E35" s="177">
        <f>SUM(E36:E37)</f>
        <v>7</v>
      </c>
      <c r="F35" s="177">
        <f>SUM(F36:F37)</f>
        <v>16</v>
      </c>
      <c r="G35" s="177">
        <f>SUM(G36:G37)</f>
        <v>4056</v>
      </c>
      <c r="H35" s="177">
        <f>SUM(H36:H37)</f>
        <v>30149</v>
      </c>
      <c r="I35" s="177" t="s">
        <v>292</v>
      </c>
      <c r="J35" s="177" t="s">
        <v>292</v>
      </c>
      <c r="K35" s="177">
        <f aca="true" t="shared" si="13" ref="K35:AB35">SUM(K36:K37)</f>
        <v>320</v>
      </c>
      <c r="L35" s="177">
        <f t="shared" si="13"/>
        <v>2079</v>
      </c>
      <c r="M35" s="177">
        <f t="shared" si="13"/>
        <v>876</v>
      </c>
      <c r="N35" s="177">
        <f t="shared" si="13"/>
        <v>9224</v>
      </c>
      <c r="O35" s="177">
        <f t="shared" si="13"/>
        <v>1766</v>
      </c>
      <c r="P35" s="177">
        <f t="shared" si="13"/>
        <v>6452</v>
      </c>
      <c r="Q35" s="177">
        <f t="shared" si="13"/>
        <v>44</v>
      </c>
      <c r="R35" s="177">
        <f t="shared" si="13"/>
        <v>651</v>
      </c>
      <c r="S35" s="177">
        <f t="shared" si="13"/>
        <v>79</v>
      </c>
      <c r="T35" s="177">
        <f t="shared" si="13"/>
        <v>149</v>
      </c>
      <c r="U35" s="177">
        <f t="shared" si="13"/>
        <v>67</v>
      </c>
      <c r="V35" s="177">
        <f t="shared" si="13"/>
        <v>1364</v>
      </c>
      <c r="W35" s="177">
        <f t="shared" si="13"/>
        <v>4</v>
      </c>
      <c r="X35" s="177">
        <f t="shared" si="13"/>
        <v>97</v>
      </c>
      <c r="Y35" s="177">
        <f t="shared" si="13"/>
        <v>900</v>
      </c>
      <c r="Z35" s="177">
        <f t="shared" si="13"/>
        <v>10133</v>
      </c>
      <c r="AA35" s="177">
        <f t="shared" si="13"/>
        <v>30</v>
      </c>
      <c r="AB35" s="177">
        <f t="shared" si="13"/>
        <v>502</v>
      </c>
      <c r="AC35" s="172"/>
    </row>
    <row r="36" spans="1:29" ht="19.5" customHeight="1">
      <c r="A36" s="173"/>
      <c r="B36" s="178" t="s">
        <v>90</v>
      </c>
      <c r="C36" s="181">
        <f t="shared" si="12"/>
        <v>3960</v>
      </c>
      <c r="D36" s="181">
        <f t="shared" si="12"/>
        <v>28187</v>
      </c>
      <c r="E36" s="177">
        <v>5</v>
      </c>
      <c r="F36" s="177">
        <v>10</v>
      </c>
      <c r="G36" s="177">
        <v>3955</v>
      </c>
      <c r="H36" s="177">
        <v>28177</v>
      </c>
      <c r="I36" s="177" t="s">
        <v>292</v>
      </c>
      <c r="J36" s="177" t="s">
        <v>292</v>
      </c>
      <c r="K36" s="177">
        <v>320</v>
      </c>
      <c r="L36" s="177">
        <v>2079</v>
      </c>
      <c r="M36" s="177">
        <v>876</v>
      </c>
      <c r="N36" s="177">
        <v>9224</v>
      </c>
      <c r="O36" s="177">
        <v>1765</v>
      </c>
      <c r="P36" s="177">
        <v>6445</v>
      </c>
      <c r="Q36" s="177">
        <v>44</v>
      </c>
      <c r="R36" s="177">
        <v>651</v>
      </c>
      <c r="S36" s="177">
        <v>78</v>
      </c>
      <c r="T36" s="177">
        <v>147</v>
      </c>
      <c r="U36" s="177">
        <v>52</v>
      </c>
      <c r="V36" s="177">
        <v>919</v>
      </c>
      <c r="W36" s="177">
        <v>2</v>
      </c>
      <c r="X36" s="177">
        <v>55</v>
      </c>
      <c r="Y36" s="177">
        <v>818</v>
      </c>
      <c r="Z36" s="177">
        <v>8657</v>
      </c>
      <c r="AA36" s="177" t="s">
        <v>292</v>
      </c>
      <c r="AB36" s="177" t="s">
        <v>292</v>
      </c>
      <c r="AC36" s="172"/>
    </row>
    <row r="37" spans="1:29" ht="19.5" customHeight="1">
      <c r="A37" s="173"/>
      <c r="B37" s="180" t="s">
        <v>271</v>
      </c>
      <c r="C37" s="181">
        <f t="shared" si="12"/>
        <v>133</v>
      </c>
      <c r="D37" s="181">
        <f t="shared" si="12"/>
        <v>2480</v>
      </c>
      <c r="E37" s="177">
        <v>2</v>
      </c>
      <c r="F37" s="177">
        <v>6</v>
      </c>
      <c r="G37" s="177">
        <v>101</v>
      </c>
      <c r="H37" s="177">
        <v>1972</v>
      </c>
      <c r="I37" s="177" t="s">
        <v>292</v>
      </c>
      <c r="J37" s="177" t="s">
        <v>292</v>
      </c>
      <c r="K37" s="177" t="s">
        <v>292</v>
      </c>
      <c r="L37" s="177" t="s">
        <v>292</v>
      </c>
      <c r="M37" s="177" t="s">
        <v>292</v>
      </c>
      <c r="N37" s="177" t="s">
        <v>292</v>
      </c>
      <c r="O37" s="177">
        <v>1</v>
      </c>
      <c r="P37" s="177">
        <v>7</v>
      </c>
      <c r="Q37" s="177" t="s">
        <v>292</v>
      </c>
      <c r="R37" s="177" t="s">
        <v>292</v>
      </c>
      <c r="S37" s="177">
        <v>1</v>
      </c>
      <c r="T37" s="177">
        <v>2</v>
      </c>
      <c r="U37" s="177">
        <v>15</v>
      </c>
      <c r="V37" s="177">
        <v>445</v>
      </c>
      <c r="W37" s="177">
        <v>2</v>
      </c>
      <c r="X37" s="177">
        <v>42</v>
      </c>
      <c r="Y37" s="177">
        <v>82</v>
      </c>
      <c r="Z37" s="177">
        <v>1476</v>
      </c>
      <c r="AA37" s="177">
        <v>30</v>
      </c>
      <c r="AB37" s="177">
        <v>502</v>
      </c>
      <c r="AC37" s="172"/>
    </row>
    <row r="38" spans="1:29" ht="19.5" customHeight="1">
      <c r="A38" s="173"/>
      <c r="B38" s="179"/>
      <c r="C38" s="181"/>
      <c r="D38" s="181"/>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2"/>
    </row>
    <row r="39" spans="1:29" ht="19.5" customHeight="1">
      <c r="A39" s="335" t="s">
        <v>34</v>
      </c>
      <c r="B39" s="336"/>
      <c r="C39" s="181">
        <f aca="true" t="shared" si="14" ref="C39:D41">SUM(E39,I39,K39,M39,O39,Q39,S39,U39,W39,Y39,AA39)</f>
        <v>2035</v>
      </c>
      <c r="D39" s="181">
        <f t="shared" si="14"/>
        <v>12362</v>
      </c>
      <c r="E39" s="177">
        <f aca="true" t="shared" si="15" ref="E39:AB39">SUM(E40:E41)</f>
        <v>10</v>
      </c>
      <c r="F39" s="177">
        <f t="shared" si="15"/>
        <v>24</v>
      </c>
      <c r="G39" s="177">
        <f t="shared" si="15"/>
        <v>2001</v>
      </c>
      <c r="H39" s="177">
        <f t="shared" si="15"/>
        <v>11921</v>
      </c>
      <c r="I39" s="177">
        <f t="shared" si="15"/>
        <v>2</v>
      </c>
      <c r="J39" s="177">
        <f t="shared" si="15"/>
        <v>11</v>
      </c>
      <c r="K39" s="177">
        <f t="shared" si="15"/>
        <v>166</v>
      </c>
      <c r="L39" s="177">
        <f t="shared" si="15"/>
        <v>1259</v>
      </c>
      <c r="M39" s="177">
        <f t="shared" si="15"/>
        <v>547</v>
      </c>
      <c r="N39" s="177">
        <f t="shared" si="15"/>
        <v>4738</v>
      </c>
      <c r="O39" s="177">
        <f t="shared" si="15"/>
        <v>782</v>
      </c>
      <c r="P39" s="177">
        <f t="shared" si="15"/>
        <v>2674</v>
      </c>
      <c r="Q39" s="177">
        <f t="shared" si="15"/>
        <v>19</v>
      </c>
      <c r="R39" s="177">
        <f t="shared" si="15"/>
        <v>313</v>
      </c>
      <c r="S39" s="177">
        <f t="shared" si="15"/>
        <v>18</v>
      </c>
      <c r="T39" s="177">
        <f t="shared" si="15"/>
        <v>48</v>
      </c>
      <c r="U39" s="177">
        <f t="shared" si="15"/>
        <v>40</v>
      </c>
      <c r="V39" s="177">
        <f t="shared" si="15"/>
        <v>658</v>
      </c>
      <c r="W39" s="177">
        <f t="shared" si="15"/>
        <v>3</v>
      </c>
      <c r="X39" s="177">
        <f t="shared" si="15"/>
        <v>40</v>
      </c>
      <c r="Y39" s="177">
        <f t="shared" si="15"/>
        <v>424</v>
      </c>
      <c r="Z39" s="177">
        <f t="shared" si="15"/>
        <v>2180</v>
      </c>
      <c r="AA39" s="177">
        <f t="shared" si="15"/>
        <v>24</v>
      </c>
      <c r="AB39" s="177">
        <f t="shared" si="15"/>
        <v>417</v>
      </c>
      <c r="AC39" s="172"/>
    </row>
    <row r="40" spans="1:29" ht="19.5" customHeight="1">
      <c r="A40" s="173"/>
      <c r="B40" s="178" t="s">
        <v>90</v>
      </c>
      <c r="C40" s="181">
        <f t="shared" si="14"/>
        <v>1942</v>
      </c>
      <c r="D40" s="181">
        <f t="shared" si="14"/>
        <v>10697</v>
      </c>
      <c r="E40" s="177">
        <v>10</v>
      </c>
      <c r="F40" s="177">
        <v>24</v>
      </c>
      <c r="G40" s="177">
        <v>1932</v>
      </c>
      <c r="H40" s="177">
        <v>10673</v>
      </c>
      <c r="I40" s="177">
        <v>2</v>
      </c>
      <c r="J40" s="177">
        <v>11</v>
      </c>
      <c r="K40" s="177">
        <v>166</v>
      </c>
      <c r="L40" s="177">
        <v>1259</v>
      </c>
      <c r="M40" s="177">
        <v>547</v>
      </c>
      <c r="N40" s="177">
        <v>4738</v>
      </c>
      <c r="O40" s="177">
        <v>780</v>
      </c>
      <c r="P40" s="177">
        <v>2656</v>
      </c>
      <c r="Q40" s="177">
        <v>19</v>
      </c>
      <c r="R40" s="177">
        <v>313</v>
      </c>
      <c r="S40" s="177">
        <v>18</v>
      </c>
      <c r="T40" s="177">
        <v>48</v>
      </c>
      <c r="U40" s="177">
        <v>31</v>
      </c>
      <c r="V40" s="177">
        <v>332</v>
      </c>
      <c r="W40" s="177">
        <v>1</v>
      </c>
      <c r="X40" s="177">
        <v>26</v>
      </c>
      <c r="Y40" s="177">
        <v>368</v>
      </c>
      <c r="Z40" s="177">
        <v>1290</v>
      </c>
      <c r="AA40" s="177" t="s">
        <v>292</v>
      </c>
      <c r="AB40" s="177" t="s">
        <v>292</v>
      </c>
      <c r="AC40" s="172"/>
    </row>
    <row r="41" spans="1:29" ht="19.5" customHeight="1">
      <c r="A41" s="173"/>
      <c r="B41" s="180" t="s">
        <v>271</v>
      </c>
      <c r="C41" s="181">
        <f t="shared" si="14"/>
        <v>93</v>
      </c>
      <c r="D41" s="181">
        <f t="shared" si="14"/>
        <v>1665</v>
      </c>
      <c r="E41" s="177" t="s">
        <v>292</v>
      </c>
      <c r="F41" s="177" t="s">
        <v>292</v>
      </c>
      <c r="G41" s="177">
        <v>69</v>
      </c>
      <c r="H41" s="177">
        <v>1248</v>
      </c>
      <c r="I41" s="177" t="s">
        <v>292</v>
      </c>
      <c r="J41" s="177" t="s">
        <v>292</v>
      </c>
      <c r="K41" s="177" t="s">
        <v>292</v>
      </c>
      <c r="L41" s="177" t="s">
        <v>292</v>
      </c>
      <c r="M41" s="177" t="s">
        <v>292</v>
      </c>
      <c r="N41" s="177" t="s">
        <v>292</v>
      </c>
      <c r="O41" s="177">
        <v>2</v>
      </c>
      <c r="P41" s="177">
        <v>18</v>
      </c>
      <c r="Q41" s="177" t="s">
        <v>292</v>
      </c>
      <c r="R41" s="177" t="s">
        <v>292</v>
      </c>
      <c r="S41" s="177" t="s">
        <v>292</v>
      </c>
      <c r="T41" s="177" t="s">
        <v>292</v>
      </c>
      <c r="U41" s="177">
        <v>9</v>
      </c>
      <c r="V41" s="177">
        <v>326</v>
      </c>
      <c r="W41" s="177">
        <v>2</v>
      </c>
      <c r="X41" s="177">
        <v>14</v>
      </c>
      <c r="Y41" s="177">
        <v>56</v>
      </c>
      <c r="Z41" s="177">
        <v>890</v>
      </c>
      <c r="AA41" s="177">
        <v>24</v>
      </c>
      <c r="AB41" s="177">
        <v>417</v>
      </c>
      <c r="AC41" s="172"/>
    </row>
    <row r="42" spans="1:29" ht="19.5" customHeight="1">
      <c r="A42" s="173"/>
      <c r="B42" s="179"/>
      <c r="C42" s="181"/>
      <c r="D42" s="181"/>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2"/>
    </row>
    <row r="43" spans="1:29" ht="19.5" customHeight="1">
      <c r="A43" s="335" t="s">
        <v>35</v>
      </c>
      <c r="B43" s="336"/>
      <c r="C43" s="181">
        <f aca="true" t="shared" si="16" ref="C43:D45">SUM(E43,I43,K43,M43,O43,Q43,S43,U43,W43,Y43,AA43)</f>
        <v>1763</v>
      </c>
      <c r="D43" s="181">
        <f t="shared" si="16"/>
        <v>15966</v>
      </c>
      <c r="E43" s="177">
        <f>SUM(E44:E45)</f>
        <v>7</v>
      </c>
      <c r="F43" s="177">
        <f>SUM(F44:F45)</f>
        <v>98</v>
      </c>
      <c r="G43" s="177">
        <f>SUM(G44:G45)</f>
        <v>1738</v>
      </c>
      <c r="H43" s="177">
        <f>SUM(H44:H45)</f>
        <v>15510</v>
      </c>
      <c r="I43" s="177" t="s">
        <v>292</v>
      </c>
      <c r="J43" s="177" t="s">
        <v>292</v>
      </c>
      <c r="K43" s="177">
        <f aca="true" t="shared" si="17" ref="K43:AB43">SUM(K44:K45)</f>
        <v>204</v>
      </c>
      <c r="L43" s="177">
        <f t="shared" si="17"/>
        <v>1267</v>
      </c>
      <c r="M43" s="177">
        <f t="shared" si="17"/>
        <v>318</v>
      </c>
      <c r="N43" s="177">
        <f t="shared" si="17"/>
        <v>5872</v>
      </c>
      <c r="O43" s="177">
        <f t="shared" si="17"/>
        <v>748</v>
      </c>
      <c r="P43" s="177">
        <f t="shared" si="17"/>
        <v>3494</v>
      </c>
      <c r="Q43" s="177">
        <f t="shared" si="17"/>
        <v>14</v>
      </c>
      <c r="R43" s="177">
        <f t="shared" si="17"/>
        <v>240</v>
      </c>
      <c r="S43" s="177">
        <f t="shared" si="17"/>
        <v>16</v>
      </c>
      <c r="T43" s="177">
        <f t="shared" si="17"/>
        <v>48</v>
      </c>
      <c r="U43" s="177">
        <f t="shared" si="17"/>
        <v>41</v>
      </c>
      <c r="V43" s="177">
        <f t="shared" si="17"/>
        <v>1818</v>
      </c>
      <c r="W43" s="177">
        <f t="shared" si="17"/>
        <v>2</v>
      </c>
      <c r="X43" s="177">
        <f t="shared" si="17"/>
        <v>13</v>
      </c>
      <c r="Y43" s="177">
        <f t="shared" si="17"/>
        <v>395</v>
      </c>
      <c r="Z43" s="177">
        <f t="shared" si="17"/>
        <v>2758</v>
      </c>
      <c r="AA43" s="177">
        <f t="shared" si="17"/>
        <v>18</v>
      </c>
      <c r="AB43" s="177">
        <f t="shared" si="17"/>
        <v>358</v>
      </c>
      <c r="AC43" s="172"/>
    </row>
    <row r="44" spans="1:29" ht="19.5" customHeight="1">
      <c r="A44" s="173"/>
      <c r="B44" s="178" t="s">
        <v>90</v>
      </c>
      <c r="C44" s="181">
        <f t="shared" si="16"/>
        <v>1676</v>
      </c>
      <c r="D44" s="181">
        <f t="shared" si="16"/>
        <v>13632</v>
      </c>
      <c r="E44" s="177">
        <v>7</v>
      </c>
      <c r="F44" s="177">
        <v>98</v>
      </c>
      <c r="G44" s="177">
        <v>1669</v>
      </c>
      <c r="H44" s="177">
        <v>13534</v>
      </c>
      <c r="I44" s="177" t="s">
        <v>292</v>
      </c>
      <c r="J44" s="177" t="s">
        <v>292</v>
      </c>
      <c r="K44" s="177">
        <v>204</v>
      </c>
      <c r="L44" s="177">
        <v>1267</v>
      </c>
      <c r="M44" s="177">
        <v>318</v>
      </c>
      <c r="N44" s="177">
        <v>5872</v>
      </c>
      <c r="O44" s="177">
        <v>748</v>
      </c>
      <c r="P44" s="177">
        <v>3494</v>
      </c>
      <c r="Q44" s="177">
        <v>14</v>
      </c>
      <c r="R44" s="177">
        <v>240</v>
      </c>
      <c r="S44" s="177">
        <v>16</v>
      </c>
      <c r="T44" s="177">
        <v>48</v>
      </c>
      <c r="U44" s="177">
        <v>31</v>
      </c>
      <c r="V44" s="177">
        <v>730</v>
      </c>
      <c r="W44" s="177" t="s">
        <v>292</v>
      </c>
      <c r="X44" s="177" t="s">
        <v>292</v>
      </c>
      <c r="Y44" s="177">
        <v>338</v>
      </c>
      <c r="Z44" s="177">
        <v>1883</v>
      </c>
      <c r="AA44" s="177" t="s">
        <v>292</v>
      </c>
      <c r="AB44" s="177" t="s">
        <v>292</v>
      </c>
      <c r="AC44" s="172"/>
    </row>
    <row r="45" spans="1:29" ht="19.5" customHeight="1">
      <c r="A45" s="173"/>
      <c r="B45" s="180" t="s">
        <v>271</v>
      </c>
      <c r="C45" s="181">
        <f t="shared" si="16"/>
        <v>87</v>
      </c>
      <c r="D45" s="181">
        <f t="shared" si="16"/>
        <v>2334</v>
      </c>
      <c r="E45" s="177" t="s">
        <v>292</v>
      </c>
      <c r="F45" s="177" t="s">
        <v>292</v>
      </c>
      <c r="G45" s="177">
        <v>69</v>
      </c>
      <c r="H45" s="177">
        <v>1976</v>
      </c>
      <c r="I45" s="177" t="s">
        <v>292</v>
      </c>
      <c r="J45" s="177" t="s">
        <v>292</v>
      </c>
      <c r="K45" s="177" t="s">
        <v>292</v>
      </c>
      <c r="L45" s="177" t="s">
        <v>292</v>
      </c>
      <c r="M45" s="177" t="s">
        <v>292</v>
      </c>
      <c r="N45" s="177" t="s">
        <v>292</v>
      </c>
      <c r="O45" s="177" t="s">
        <v>292</v>
      </c>
      <c r="P45" s="177" t="s">
        <v>292</v>
      </c>
      <c r="Q45" s="177" t="s">
        <v>292</v>
      </c>
      <c r="R45" s="177" t="s">
        <v>292</v>
      </c>
      <c r="S45" s="177" t="s">
        <v>292</v>
      </c>
      <c r="T45" s="177" t="s">
        <v>292</v>
      </c>
      <c r="U45" s="177">
        <v>10</v>
      </c>
      <c r="V45" s="177">
        <v>1088</v>
      </c>
      <c r="W45" s="177">
        <v>2</v>
      </c>
      <c r="X45" s="177">
        <v>13</v>
      </c>
      <c r="Y45" s="177">
        <v>57</v>
      </c>
      <c r="Z45" s="177">
        <v>875</v>
      </c>
      <c r="AA45" s="177">
        <v>18</v>
      </c>
      <c r="AB45" s="177">
        <v>358</v>
      </c>
      <c r="AC45" s="172"/>
    </row>
    <row r="46" spans="1:29" ht="19.5" customHeight="1">
      <c r="A46" s="173"/>
      <c r="B46" s="179"/>
      <c r="C46" s="181"/>
      <c r="D46" s="181"/>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2"/>
    </row>
    <row r="47" spans="1:29" s="89" customFormat="1" ht="19.5" customHeight="1">
      <c r="A47" s="337" t="s">
        <v>36</v>
      </c>
      <c r="B47" s="338"/>
      <c r="C47" s="249">
        <f aca="true" t="shared" si="18" ref="C47:D50">SUM(E47,I47,K47,M47,O47,Q47,S47,U47,W47,Y47,AA47)</f>
        <v>1090</v>
      </c>
      <c r="D47" s="249">
        <f t="shared" si="18"/>
        <v>6025</v>
      </c>
      <c r="E47" s="250">
        <f>SUM(E48)</f>
        <v>1</v>
      </c>
      <c r="F47" s="250">
        <f>SUM(F48)</f>
        <v>2</v>
      </c>
      <c r="G47" s="250">
        <f>SUM(G48)</f>
        <v>1081</v>
      </c>
      <c r="H47" s="250">
        <f>SUM(H48)</f>
        <v>5904</v>
      </c>
      <c r="I47" s="250" t="s">
        <v>292</v>
      </c>
      <c r="J47" s="250" t="s">
        <v>292</v>
      </c>
      <c r="K47" s="250">
        <f>SUM(K48)</f>
        <v>39</v>
      </c>
      <c r="L47" s="250">
        <f aca="true" t="shared" si="19" ref="L47:AB47">SUM(L48)</f>
        <v>217</v>
      </c>
      <c r="M47" s="250">
        <f t="shared" si="19"/>
        <v>525</v>
      </c>
      <c r="N47" s="250">
        <f t="shared" si="19"/>
        <v>1979</v>
      </c>
      <c r="O47" s="250">
        <f t="shared" si="19"/>
        <v>315</v>
      </c>
      <c r="P47" s="250">
        <f t="shared" si="19"/>
        <v>1294</v>
      </c>
      <c r="Q47" s="250">
        <f t="shared" si="19"/>
        <v>7</v>
      </c>
      <c r="R47" s="250">
        <f t="shared" si="19"/>
        <v>128</v>
      </c>
      <c r="S47" s="250">
        <f t="shared" si="19"/>
        <v>9</v>
      </c>
      <c r="T47" s="250">
        <f t="shared" si="19"/>
        <v>9</v>
      </c>
      <c r="U47" s="250">
        <f t="shared" si="19"/>
        <v>13</v>
      </c>
      <c r="V47" s="250">
        <f t="shared" si="19"/>
        <v>179</v>
      </c>
      <c r="W47" s="250">
        <f t="shared" si="19"/>
        <v>5</v>
      </c>
      <c r="X47" s="250">
        <f t="shared" si="19"/>
        <v>24</v>
      </c>
      <c r="Y47" s="250">
        <f t="shared" si="19"/>
        <v>168</v>
      </c>
      <c r="Z47" s="250">
        <f t="shared" si="19"/>
        <v>2074</v>
      </c>
      <c r="AA47" s="250">
        <f t="shared" si="19"/>
        <v>8</v>
      </c>
      <c r="AB47" s="250">
        <f t="shared" si="19"/>
        <v>119</v>
      </c>
      <c r="AC47" s="187"/>
    </row>
    <row r="48" spans="1:29" ht="19.5" customHeight="1">
      <c r="A48" s="335" t="s">
        <v>59</v>
      </c>
      <c r="B48" s="336"/>
      <c r="C48" s="181">
        <f t="shared" si="18"/>
        <v>1090</v>
      </c>
      <c r="D48" s="181">
        <f t="shared" si="18"/>
        <v>6025</v>
      </c>
      <c r="E48" s="177">
        <f>SUM(E49:E50)</f>
        <v>1</v>
      </c>
      <c r="F48" s="177">
        <f>SUM(F49:F50)</f>
        <v>2</v>
      </c>
      <c r="G48" s="177">
        <f>SUM(G49:G50)</f>
        <v>1081</v>
      </c>
      <c r="H48" s="177">
        <f>SUM(H49:H50)</f>
        <v>5904</v>
      </c>
      <c r="I48" s="177" t="s">
        <v>292</v>
      </c>
      <c r="J48" s="177" t="s">
        <v>292</v>
      </c>
      <c r="K48" s="177">
        <f aca="true" t="shared" si="20" ref="K48:AB48">SUM(K49:K50)</f>
        <v>39</v>
      </c>
      <c r="L48" s="177">
        <f t="shared" si="20"/>
        <v>217</v>
      </c>
      <c r="M48" s="177">
        <f t="shared" si="20"/>
        <v>525</v>
      </c>
      <c r="N48" s="177">
        <f t="shared" si="20"/>
        <v>1979</v>
      </c>
      <c r="O48" s="177">
        <f t="shared" si="20"/>
        <v>315</v>
      </c>
      <c r="P48" s="177">
        <f t="shared" si="20"/>
        <v>1294</v>
      </c>
      <c r="Q48" s="177">
        <f t="shared" si="20"/>
        <v>7</v>
      </c>
      <c r="R48" s="177">
        <f t="shared" si="20"/>
        <v>128</v>
      </c>
      <c r="S48" s="177">
        <f t="shared" si="20"/>
        <v>9</v>
      </c>
      <c r="T48" s="177">
        <f t="shared" si="20"/>
        <v>9</v>
      </c>
      <c r="U48" s="177">
        <f t="shared" si="20"/>
        <v>13</v>
      </c>
      <c r="V48" s="177">
        <f t="shared" si="20"/>
        <v>179</v>
      </c>
      <c r="W48" s="177">
        <f t="shared" si="20"/>
        <v>5</v>
      </c>
      <c r="X48" s="177">
        <f t="shared" si="20"/>
        <v>24</v>
      </c>
      <c r="Y48" s="177">
        <f t="shared" si="20"/>
        <v>168</v>
      </c>
      <c r="Z48" s="177">
        <f t="shared" si="20"/>
        <v>2074</v>
      </c>
      <c r="AA48" s="177">
        <f t="shared" si="20"/>
        <v>8</v>
      </c>
      <c r="AB48" s="177">
        <f t="shared" si="20"/>
        <v>119</v>
      </c>
      <c r="AC48" s="172"/>
    </row>
    <row r="49" spans="1:29" ht="19.5" customHeight="1">
      <c r="A49" s="173"/>
      <c r="B49" s="178" t="s">
        <v>90</v>
      </c>
      <c r="C49" s="181">
        <f t="shared" si="18"/>
        <v>1051</v>
      </c>
      <c r="D49" s="181">
        <f t="shared" si="18"/>
        <v>5467</v>
      </c>
      <c r="E49" s="177">
        <v>1</v>
      </c>
      <c r="F49" s="177">
        <v>2</v>
      </c>
      <c r="G49" s="177">
        <v>1050</v>
      </c>
      <c r="H49" s="177">
        <v>5465</v>
      </c>
      <c r="I49" s="177" t="s">
        <v>292</v>
      </c>
      <c r="J49" s="177" t="s">
        <v>292</v>
      </c>
      <c r="K49" s="177">
        <v>39</v>
      </c>
      <c r="L49" s="177">
        <v>217</v>
      </c>
      <c r="M49" s="177">
        <v>525</v>
      </c>
      <c r="N49" s="177">
        <v>1979</v>
      </c>
      <c r="O49" s="177">
        <v>314</v>
      </c>
      <c r="P49" s="177">
        <v>1282</v>
      </c>
      <c r="Q49" s="177">
        <v>7</v>
      </c>
      <c r="R49" s="177">
        <v>128</v>
      </c>
      <c r="S49" s="177">
        <v>9</v>
      </c>
      <c r="T49" s="177">
        <v>9</v>
      </c>
      <c r="U49" s="177">
        <v>8</v>
      </c>
      <c r="V49" s="177">
        <v>116</v>
      </c>
      <c r="W49" s="177">
        <v>2</v>
      </c>
      <c r="X49" s="177">
        <v>3</v>
      </c>
      <c r="Y49" s="177">
        <v>146</v>
      </c>
      <c r="Z49" s="177">
        <v>1731</v>
      </c>
      <c r="AA49" s="177" t="s">
        <v>292</v>
      </c>
      <c r="AB49" s="177" t="s">
        <v>292</v>
      </c>
      <c r="AC49" s="172"/>
    </row>
    <row r="50" spans="1:29" ht="19.5" customHeight="1">
      <c r="A50" s="173"/>
      <c r="B50" s="180" t="s">
        <v>271</v>
      </c>
      <c r="C50" s="181">
        <f t="shared" si="18"/>
        <v>39</v>
      </c>
      <c r="D50" s="181">
        <f t="shared" si="18"/>
        <v>558</v>
      </c>
      <c r="E50" s="177" t="s">
        <v>292</v>
      </c>
      <c r="F50" s="177" t="s">
        <v>292</v>
      </c>
      <c r="G50" s="177">
        <v>31</v>
      </c>
      <c r="H50" s="177">
        <v>439</v>
      </c>
      <c r="I50" s="177" t="s">
        <v>292</v>
      </c>
      <c r="J50" s="177" t="s">
        <v>292</v>
      </c>
      <c r="K50" s="177" t="s">
        <v>292</v>
      </c>
      <c r="L50" s="177" t="s">
        <v>292</v>
      </c>
      <c r="M50" s="177" t="s">
        <v>292</v>
      </c>
      <c r="N50" s="177" t="s">
        <v>292</v>
      </c>
      <c r="O50" s="177">
        <v>1</v>
      </c>
      <c r="P50" s="177">
        <v>12</v>
      </c>
      <c r="Q50" s="177" t="s">
        <v>292</v>
      </c>
      <c r="R50" s="177" t="s">
        <v>292</v>
      </c>
      <c r="S50" s="177" t="s">
        <v>292</v>
      </c>
      <c r="T50" s="177" t="s">
        <v>292</v>
      </c>
      <c r="U50" s="177">
        <v>5</v>
      </c>
      <c r="V50" s="177">
        <v>63</v>
      </c>
      <c r="W50" s="177">
        <v>3</v>
      </c>
      <c r="X50" s="177">
        <v>21</v>
      </c>
      <c r="Y50" s="177">
        <v>22</v>
      </c>
      <c r="Z50" s="177">
        <v>343</v>
      </c>
      <c r="AA50" s="177">
        <v>8</v>
      </c>
      <c r="AB50" s="177">
        <v>119</v>
      </c>
      <c r="AC50" s="172"/>
    </row>
    <row r="51" spans="1:29" ht="19.5" customHeight="1">
      <c r="A51" s="173"/>
      <c r="B51" s="179"/>
      <c r="C51" s="181"/>
      <c r="D51" s="181"/>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2"/>
    </row>
    <row r="52" spans="1:29" s="89" customFormat="1" ht="19.5" customHeight="1">
      <c r="A52" s="337" t="s">
        <v>37</v>
      </c>
      <c r="B52" s="338"/>
      <c r="C52" s="249">
        <f aca="true" t="shared" si="21" ref="C52:D55">SUM(E52,I52,K52,M52,O52,Q52,S52,U52,W52,Y52,AA52)</f>
        <v>2717</v>
      </c>
      <c r="D52" s="249">
        <f t="shared" si="21"/>
        <v>16537</v>
      </c>
      <c r="E52" s="250">
        <v>11</v>
      </c>
      <c r="F52" s="250">
        <v>66</v>
      </c>
      <c r="G52" s="250">
        <v>2684</v>
      </c>
      <c r="H52" s="250">
        <v>16028</v>
      </c>
      <c r="I52" s="250">
        <v>9</v>
      </c>
      <c r="J52" s="250">
        <v>107</v>
      </c>
      <c r="K52" s="250">
        <v>332</v>
      </c>
      <c r="L52" s="250">
        <v>1749</v>
      </c>
      <c r="M52" s="250">
        <v>1079</v>
      </c>
      <c r="N52" s="250">
        <v>8401</v>
      </c>
      <c r="O52" s="250">
        <v>779</v>
      </c>
      <c r="P52" s="250">
        <v>2721</v>
      </c>
      <c r="Q52" s="250">
        <v>13</v>
      </c>
      <c r="R52" s="250">
        <v>169</v>
      </c>
      <c r="S52" s="250">
        <v>14</v>
      </c>
      <c r="T52" s="250">
        <v>23</v>
      </c>
      <c r="U52" s="250">
        <v>75</v>
      </c>
      <c r="V52" s="250">
        <v>717</v>
      </c>
      <c r="W52" s="250">
        <v>5</v>
      </c>
      <c r="X52" s="250">
        <v>15</v>
      </c>
      <c r="Y52" s="250">
        <v>378</v>
      </c>
      <c r="Z52" s="250">
        <v>2126</v>
      </c>
      <c r="AA52" s="250">
        <v>22</v>
      </c>
      <c r="AB52" s="250">
        <v>443</v>
      </c>
      <c r="AC52" s="187"/>
    </row>
    <row r="53" spans="1:29" ht="19.5" customHeight="1">
      <c r="A53" s="335" t="s">
        <v>60</v>
      </c>
      <c r="B53" s="336"/>
      <c r="C53" s="181">
        <f t="shared" si="21"/>
        <v>908</v>
      </c>
      <c r="D53" s="181">
        <f t="shared" si="21"/>
        <v>6060</v>
      </c>
      <c r="E53" s="177">
        <f>SUM(E54:E55)</f>
        <v>5</v>
      </c>
      <c r="F53" s="177">
        <f>SUM(F54:F55)</f>
        <v>25</v>
      </c>
      <c r="G53" s="177">
        <f>SUM(G54:G55)</f>
        <v>897</v>
      </c>
      <c r="H53" s="177">
        <f>SUM(H54:H55)</f>
        <v>5925</v>
      </c>
      <c r="I53" s="177" t="s">
        <v>292</v>
      </c>
      <c r="J53" s="177" t="s">
        <v>292</v>
      </c>
      <c r="K53" s="177">
        <f aca="true" t="shared" si="22" ref="K53:AB53">SUM(K54:K55)</f>
        <v>98</v>
      </c>
      <c r="L53" s="177">
        <f t="shared" si="22"/>
        <v>448</v>
      </c>
      <c r="M53" s="177">
        <f t="shared" si="22"/>
        <v>389</v>
      </c>
      <c r="N53" s="177">
        <f t="shared" si="22"/>
        <v>3643</v>
      </c>
      <c r="O53" s="177">
        <f t="shared" si="22"/>
        <v>257</v>
      </c>
      <c r="P53" s="177">
        <f t="shared" si="22"/>
        <v>800</v>
      </c>
      <c r="Q53" s="177">
        <f t="shared" si="22"/>
        <v>4</v>
      </c>
      <c r="R53" s="177">
        <f t="shared" si="22"/>
        <v>78</v>
      </c>
      <c r="S53" s="177">
        <f t="shared" si="22"/>
        <v>2</v>
      </c>
      <c r="T53" s="177">
        <f t="shared" si="22"/>
        <v>5</v>
      </c>
      <c r="U53" s="177">
        <f t="shared" si="22"/>
        <v>23</v>
      </c>
      <c r="V53" s="177">
        <f t="shared" si="22"/>
        <v>319</v>
      </c>
      <c r="W53" s="177">
        <f t="shared" si="22"/>
        <v>2</v>
      </c>
      <c r="X53" s="177">
        <f t="shared" si="22"/>
        <v>6</v>
      </c>
      <c r="Y53" s="177">
        <f t="shared" si="22"/>
        <v>122</v>
      </c>
      <c r="Z53" s="177">
        <f t="shared" si="22"/>
        <v>626</v>
      </c>
      <c r="AA53" s="177">
        <f t="shared" si="22"/>
        <v>6</v>
      </c>
      <c r="AB53" s="177">
        <f t="shared" si="22"/>
        <v>110</v>
      </c>
      <c r="AC53" s="172"/>
    </row>
    <row r="54" spans="1:29" ht="19.5" customHeight="1">
      <c r="A54" s="173"/>
      <c r="B54" s="178" t="s">
        <v>90</v>
      </c>
      <c r="C54" s="181">
        <f t="shared" si="21"/>
        <v>875</v>
      </c>
      <c r="D54" s="181">
        <f t="shared" si="21"/>
        <v>5581</v>
      </c>
      <c r="E54" s="177">
        <v>5</v>
      </c>
      <c r="F54" s="177">
        <v>25</v>
      </c>
      <c r="G54" s="177">
        <v>870</v>
      </c>
      <c r="H54" s="177">
        <v>5556</v>
      </c>
      <c r="I54" s="177" t="s">
        <v>292</v>
      </c>
      <c r="J54" s="177" t="s">
        <v>292</v>
      </c>
      <c r="K54" s="177">
        <v>98</v>
      </c>
      <c r="L54" s="177">
        <v>448</v>
      </c>
      <c r="M54" s="177">
        <v>389</v>
      </c>
      <c r="N54" s="177">
        <v>3643</v>
      </c>
      <c r="O54" s="177">
        <v>257</v>
      </c>
      <c r="P54" s="177">
        <v>800</v>
      </c>
      <c r="Q54" s="177">
        <v>4</v>
      </c>
      <c r="R54" s="177">
        <v>78</v>
      </c>
      <c r="S54" s="177">
        <v>2</v>
      </c>
      <c r="T54" s="177">
        <v>5</v>
      </c>
      <c r="U54" s="177">
        <v>19</v>
      </c>
      <c r="V54" s="177">
        <v>266</v>
      </c>
      <c r="W54" s="177">
        <v>1</v>
      </c>
      <c r="X54" s="177">
        <v>1</v>
      </c>
      <c r="Y54" s="177">
        <v>100</v>
      </c>
      <c r="Z54" s="177">
        <v>315</v>
      </c>
      <c r="AA54" s="177" t="s">
        <v>292</v>
      </c>
      <c r="AB54" s="177" t="s">
        <v>292</v>
      </c>
      <c r="AC54" s="172"/>
    </row>
    <row r="55" spans="1:29" ht="19.5" customHeight="1">
      <c r="A55" s="176"/>
      <c r="B55" s="175" t="s">
        <v>271</v>
      </c>
      <c r="C55" s="251">
        <f t="shared" si="21"/>
        <v>33</v>
      </c>
      <c r="D55" s="174">
        <f t="shared" si="21"/>
        <v>479</v>
      </c>
      <c r="E55" s="174" t="s">
        <v>293</v>
      </c>
      <c r="F55" s="174" t="s">
        <v>293</v>
      </c>
      <c r="G55" s="174">
        <v>27</v>
      </c>
      <c r="H55" s="174">
        <v>369</v>
      </c>
      <c r="I55" s="174" t="s">
        <v>293</v>
      </c>
      <c r="J55" s="174" t="s">
        <v>293</v>
      </c>
      <c r="K55" s="174" t="s">
        <v>293</v>
      </c>
      <c r="L55" s="174" t="s">
        <v>327</v>
      </c>
      <c r="M55" s="174" t="s">
        <v>293</v>
      </c>
      <c r="N55" s="174" t="s">
        <v>293</v>
      </c>
      <c r="O55" s="174" t="s">
        <v>293</v>
      </c>
      <c r="P55" s="174" t="s">
        <v>293</v>
      </c>
      <c r="Q55" s="174" t="s">
        <v>293</v>
      </c>
      <c r="R55" s="174" t="s">
        <v>293</v>
      </c>
      <c r="S55" s="174" t="s">
        <v>293</v>
      </c>
      <c r="T55" s="174" t="s">
        <v>293</v>
      </c>
      <c r="U55" s="174">
        <v>4</v>
      </c>
      <c r="V55" s="174">
        <v>53</v>
      </c>
      <c r="W55" s="174">
        <v>1</v>
      </c>
      <c r="X55" s="174">
        <v>5</v>
      </c>
      <c r="Y55" s="174">
        <v>22</v>
      </c>
      <c r="Z55" s="174">
        <v>311</v>
      </c>
      <c r="AA55" s="174">
        <v>6</v>
      </c>
      <c r="AB55" s="174">
        <v>110</v>
      </c>
      <c r="AC55" s="172"/>
    </row>
    <row r="56" spans="1:29" ht="19.5" customHeight="1">
      <c r="A56" s="172" t="s">
        <v>264</v>
      </c>
      <c r="B56" s="172"/>
      <c r="C56" s="172"/>
      <c r="D56" s="172"/>
      <c r="E56" s="173"/>
      <c r="F56" s="173"/>
      <c r="G56" s="173"/>
      <c r="H56" s="173"/>
      <c r="I56" s="172"/>
      <c r="J56" s="172"/>
      <c r="K56" s="172"/>
      <c r="L56" s="172"/>
      <c r="M56" s="172"/>
      <c r="N56" s="172"/>
      <c r="O56" s="172"/>
      <c r="P56" s="172"/>
      <c r="Q56" s="172"/>
      <c r="R56" s="172"/>
      <c r="S56" s="172"/>
      <c r="T56" s="172"/>
      <c r="U56" s="172"/>
      <c r="V56" s="172"/>
      <c r="W56" s="172"/>
      <c r="X56" s="172"/>
      <c r="Y56" s="172"/>
      <c r="Z56" s="172"/>
      <c r="AA56" s="172"/>
      <c r="AB56" s="172"/>
      <c r="AC56" s="172"/>
    </row>
    <row r="57" spans="2:29" ht="19.5" customHeight="1">
      <c r="B57" s="172"/>
      <c r="C57" s="172"/>
      <c r="D57" s="172"/>
      <c r="E57" s="173"/>
      <c r="F57" s="173"/>
      <c r="G57" s="173"/>
      <c r="H57" s="173"/>
      <c r="I57" s="172"/>
      <c r="J57" s="172"/>
      <c r="K57" s="172"/>
      <c r="L57" s="172"/>
      <c r="M57" s="172"/>
      <c r="N57" s="172"/>
      <c r="O57" s="172"/>
      <c r="P57" s="172"/>
      <c r="Q57" s="172"/>
      <c r="R57" s="172"/>
      <c r="S57" s="172"/>
      <c r="T57" s="172"/>
      <c r="U57" s="172"/>
      <c r="V57" s="172"/>
      <c r="W57" s="172"/>
      <c r="X57" s="172"/>
      <c r="Y57" s="172"/>
      <c r="Z57" s="172"/>
      <c r="AA57" s="172"/>
      <c r="AB57" s="172"/>
      <c r="AC57" s="172"/>
    </row>
    <row r="58" spans="1:29" ht="14.25">
      <c r="A58" s="172"/>
      <c r="B58" s="172"/>
      <c r="C58" s="172"/>
      <c r="D58" s="172"/>
      <c r="E58" s="173"/>
      <c r="F58" s="173"/>
      <c r="G58" s="173"/>
      <c r="H58" s="173"/>
      <c r="I58" s="172"/>
      <c r="J58" s="172"/>
      <c r="K58" s="172"/>
      <c r="L58" s="172"/>
      <c r="M58" s="172"/>
      <c r="N58" s="172"/>
      <c r="O58" s="172"/>
      <c r="P58" s="172"/>
      <c r="Q58" s="172"/>
      <c r="R58" s="172"/>
      <c r="S58" s="172"/>
      <c r="T58" s="172"/>
      <c r="U58" s="172"/>
      <c r="V58" s="172"/>
      <c r="W58" s="172"/>
      <c r="X58" s="172"/>
      <c r="Y58" s="172"/>
      <c r="Z58" s="172"/>
      <c r="AA58" s="172"/>
      <c r="AB58" s="172"/>
      <c r="AC58" s="172"/>
    </row>
    <row r="59" spans="1:29" ht="14.25">
      <c r="A59" s="172"/>
      <c r="B59" s="172"/>
      <c r="C59" s="172"/>
      <c r="D59" s="172"/>
      <c r="E59" s="173"/>
      <c r="F59" s="173"/>
      <c r="G59" s="173"/>
      <c r="H59" s="173"/>
      <c r="I59" s="172"/>
      <c r="J59" s="172"/>
      <c r="K59" s="172"/>
      <c r="L59" s="172"/>
      <c r="M59" s="172"/>
      <c r="N59" s="172"/>
      <c r="O59" s="172"/>
      <c r="P59" s="172"/>
      <c r="Q59" s="172"/>
      <c r="R59" s="172"/>
      <c r="S59" s="172"/>
      <c r="T59" s="172"/>
      <c r="U59" s="172"/>
      <c r="V59" s="172"/>
      <c r="W59" s="172"/>
      <c r="X59" s="172"/>
      <c r="Y59" s="172"/>
      <c r="Z59" s="172"/>
      <c r="AA59" s="172"/>
      <c r="AB59" s="172"/>
      <c r="AC59" s="172"/>
    </row>
    <row r="60" spans="1:29" ht="14.25">
      <c r="A60" s="172"/>
      <c r="B60" s="172"/>
      <c r="C60" s="172"/>
      <c r="D60" s="172"/>
      <c r="E60" s="173"/>
      <c r="F60" s="173"/>
      <c r="G60" s="173"/>
      <c r="H60" s="173"/>
      <c r="I60" s="172"/>
      <c r="J60" s="172"/>
      <c r="K60" s="172"/>
      <c r="L60" s="172"/>
      <c r="M60" s="172"/>
      <c r="N60" s="172"/>
      <c r="O60" s="172"/>
      <c r="P60" s="172"/>
      <c r="Q60" s="172"/>
      <c r="R60" s="172"/>
      <c r="S60" s="172"/>
      <c r="T60" s="172"/>
      <c r="U60" s="172"/>
      <c r="V60" s="172"/>
      <c r="W60" s="172"/>
      <c r="X60" s="172"/>
      <c r="Y60" s="172"/>
      <c r="Z60" s="172"/>
      <c r="AA60" s="172"/>
      <c r="AB60" s="172"/>
      <c r="AC60" s="172"/>
    </row>
    <row r="61" spans="1:29" ht="14.25">
      <c r="A61" s="172"/>
      <c r="B61" s="172"/>
      <c r="C61" s="172"/>
      <c r="D61" s="172"/>
      <c r="E61" s="173"/>
      <c r="F61" s="173"/>
      <c r="G61" s="173"/>
      <c r="H61" s="173"/>
      <c r="I61" s="172"/>
      <c r="J61" s="172"/>
      <c r="K61" s="172"/>
      <c r="L61" s="172"/>
      <c r="M61" s="172"/>
      <c r="N61" s="172"/>
      <c r="O61" s="172"/>
      <c r="P61" s="172"/>
      <c r="Q61" s="172"/>
      <c r="R61" s="172"/>
      <c r="S61" s="172"/>
      <c r="T61" s="172"/>
      <c r="U61" s="172"/>
      <c r="V61" s="172"/>
      <c r="W61" s="172"/>
      <c r="X61" s="172"/>
      <c r="Y61" s="172"/>
      <c r="Z61" s="172"/>
      <c r="AA61" s="172"/>
      <c r="AB61" s="172"/>
      <c r="AC61" s="172"/>
    </row>
    <row r="62" spans="1:29" ht="14.25">
      <c r="A62" s="172"/>
      <c r="B62" s="172"/>
      <c r="C62" s="172"/>
      <c r="D62" s="172"/>
      <c r="E62" s="173"/>
      <c r="F62" s="173"/>
      <c r="G62" s="173"/>
      <c r="H62" s="173"/>
      <c r="I62" s="172"/>
      <c r="J62" s="172"/>
      <c r="K62" s="172"/>
      <c r="L62" s="172"/>
      <c r="M62" s="172"/>
      <c r="N62" s="172"/>
      <c r="O62" s="172"/>
      <c r="P62" s="172"/>
      <c r="Q62" s="172"/>
      <c r="R62" s="172"/>
      <c r="S62" s="172"/>
      <c r="T62" s="172"/>
      <c r="U62" s="172"/>
      <c r="V62" s="172"/>
      <c r="W62" s="172"/>
      <c r="X62" s="172"/>
      <c r="Y62" s="172"/>
      <c r="Z62" s="172"/>
      <c r="AA62" s="172"/>
      <c r="AB62" s="172"/>
      <c r="AC62" s="172"/>
    </row>
    <row r="63" spans="1:29" ht="14.25">
      <c r="A63" s="172"/>
      <c r="B63" s="172"/>
      <c r="C63" s="172"/>
      <c r="D63" s="172"/>
      <c r="E63" s="173"/>
      <c r="F63" s="173"/>
      <c r="G63" s="173"/>
      <c r="H63" s="173"/>
      <c r="I63" s="172"/>
      <c r="J63" s="172"/>
      <c r="K63" s="172"/>
      <c r="L63" s="172"/>
      <c r="M63" s="172"/>
      <c r="N63" s="172"/>
      <c r="O63" s="172"/>
      <c r="P63" s="172"/>
      <c r="Q63" s="172"/>
      <c r="R63" s="172"/>
      <c r="S63" s="172"/>
      <c r="T63" s="172"/>
      <c r="U63" s="172"/>
      <c r="V63" s="172"/>
      <c r="W63" s="172"/>
      <c r="X63" s="172"/>
      <c r="Y63" s="172"/>
      <c r="Z63" s="172"/>
      <c r="AA63" s="172"/>
      <c r="AB63" s="172"/>
      <c r="AC63" s="172"/>
    </row>
    <row r="64" spans="1:29" ht="14.25">
      <c r="A64" s="172"/>
      <c r="B64" s="172"/>
      <c r="C64" s="172"/>
      <c r="D64" s="172"/>
      <c r="E64" s="173"/>
      <c r="F64" s="173"/>
      <c r="G64" s="173"/>
      <c r="H64" s="173"/>
      <c r="I64" s="172"/>
      <c r="J64" s="172"/>
      <c r="K64" s="172"/>
      <c r="L64" s="172"/>
      <c r="M64" s="172"/>
      <c r="N64" s="172"/>
      <c r="O64" s="172"/>
      <c r="P64" s="172"/>
      <c r="Q64" s="172"/>
      <c r="R64" s="172"/>
      <c r="S64" s="172"/>
      <c r="T64" s="172"/>
      <c r="U64" s="172"/>
      <c r="V64" s="172"/>
      <c r="W64" s="172"/>
      <c r="X64" s="172"/>
      <c r="Y64" s="172"/>
      <c r="Z64" s="172"/>
      <c r="AA64" s="172"/>
      <c r="AB64" s="172"/>
      <c r="AC64" s="172"/>
    </row>
    <row r="65" spans="1:29" ht="14.25">
      <c r="A65" s="172"/>
      <c r="B65" s="172"/>
      <c r="C65" s="172"/>
      <c r="D65" s="172"/>
      <c r="E65" s="173"/>
      <c r="F65" s="173"/>
      <c r="G65" s="173"/>
      <c r="H65" s="173"/>
      <c r="I65" s="172"/>
      <c r="J65" s="172"/>
      <c r="K65" s="172"/>
      <c r="L65" s="172"/>
      <c r="M65" s="172"/>
      <c r="N65" s="172"/>
      <c r="O65" s="172"/>
      <c r="P65" s="172"/>
      <c r="Q65" s="172"/>
      <c r="R65" s="172"/>
      <c r="S65" s="172"/>
      <c r="T65" s="172"/>
      <c r="U65" s="172"/>
      <c r="V65" s="172"/>
      <c r="W65" s="172"/>
      <c r="X65" s="172"/>
      <c r="Y65" s="172"/>
      <c r="Z65" s="172"/>
      <c r="AA65" s="172"/>
      <c r="AB65" s="172"/>
      <c r="AC65" s="172"/>
    </row>
    <row r="66" spans="1:29" ht="14.25">
      <c r="A66" s="172"/>
      <c r="B66" s="172"/>
      <c r="C66" s="172"/>
      <c r="D66" s="172"/>
      <c r="E66" s="173"/>
      <c r="F66" s="173"/>
      <c r="G66" s="173"/>
      <c r="H66" s="173"/>
      <c r="I66" s="172"/>
      <c r="J66" s="172"/>
      <c r="K66" s="172"/>
      <c r="L66" s="172"/>
      <c r="M66" s="172"/>
      <c r="N66" s="172"/>
      <c r="O66" s="172"/>
      <c r="P66" s="172"/>
      <c r="Q66" s="172"/>
      <c r="R66" s="172"/>
      <c r="S66" s="172"/>
      <c r="T66" s="172"/>
      <c r="U66" s="172"/>
      <c r="V66" s="172"/>
      <c r="W66" s="172"/>
      <c r="X66" s="172"/>
      <c r="Y66" s="172"/>
      <c r="Z66" s="172"/>
      <c r="AA66" s="172"/>
      <c r="AB66" s="172"/>
      <c r="AC66" s="172"/>
    </row>
    <row r="67" spans="1:29" ht="14.25">
      <c r="A67" s="172"/>
      <c r="B67" s="172"/>
      <c r="C67" s="172"/>
      <c r="D67" s="172"/>
      <c r="E67" s="173"/>
      <c r="F67" s="173"/>
      <c r="G67" s="173"/>
      <c r="H67" s="173"/>
      <c r="I67" s="172"/>
      <c r="J67" s="172"/>
      <c r="K67" s="172"/>
      <c r="L67" s="172"/>
      <c r="M67" s="172"/>
      <c r="N67" s="172"/>
      <c r="O67" s="172"/>
      <c r="P67" s="172"/>
      <c r="Q67" s="172"/>
      <c r="R67" s="172"/>
      <c r="S67" s="172"/>
      <c r="T67" s="172"/>
      <c r="U67" s="172"/>
      <c r="V67" s="172"/>
      <c r="W67" s="172"/>
      <c r="X67" s="172"/>
      <c r="Y67" s="172"/>
      <c r="Z67" s="172"/>
      <c r="AA67" s="172"/>
      <c r="AB67" s="172"/>
      <c r="AC67" s="172"/>
    </row>
    <row r="68" spans="1:29" ht="14.25">
      <c r="A68" s="172"/>
      <c r="B68" s="172"/>
      <c r="C68" s="172"/>
      <c r="D68" s="172"/>
      <c r="E68" s="173"/>
      <c r="F68" s="173"/>
      <c r="G68" s="173"/>
      <c r="H68" s="173"/>
      <c r="I68" s="172"/>
      <c r="J68" s="172"/>
      <c r="K68" s="172"/>
      <c r="L68" s="172"/>
      <c r="M68" s="172"/>
      <c r="N68" s="172"/>
      <c r="O68" s="172"/>
      <c r="P68" s="172"/>
      <c r="Q68" s="172"/>
      <c r="R68" s="172"/>
      <c r="S68" s="172"/>
      <c r="T68" s="172"/>
      <c r="U68" s="172"/>
      <c r="V68" s="172"/>
      <c r="W68" s="172"/>
      <c r="X68" s="172"/>
      <c r="Y68" s="172"/>
      <c r="Z68" s="172"/>
      <c r="AA68" s="172"/>
      <c r="AB68" s="172"/>
      <c r="AC68" s="172"/>
    </row>
    <row r="69" spans="1:29" ht="14.25">
      <c r="A69" s="172"/>
      <c r="B69" s="172"/>
      <c r="C69" s="172"/>
      <c r="D69" s="172"/>
      <c r="E69" s="173"/>
      <c r="F69" s="173"/>
      <c r="G69" s="173"/>
      <c r="H69" s="173"/>
      <c r="I69" s="172"/>
      <c r="J69" s="172"/>
      <c r="K69" s="172"/>
      <c r="L69" s="172"/>
      <c r="M69" s="172"/>
      <c r="N69" s="172"/>
      <c r="O69" s="172"/>
      <c r="P69" s="172"/>
      <c r="Q69" s="172"/>
      <c r="R69" s="172"/>
      <c r="S69" s="172"/>
      <c r="T69" s="172"/>
      <c r="U69" s="172"/>
      <c r="V69" s="172"/>
      <c r="W69" s="172"/>
      <c r="X69" s="172"/>
      <c r="Y69" s="172"/>
      <c r="Z69" s="172"/>
      <c r="AA69" s="172"/>
      <c r="AB69" s="172"/>
      <c r="AC69" s="172"/>
    </row>
    <row r="70" spans="1:29" ht="14.25">
      <c r="A70" s="172"/>
      <c r="B70" s="172"/>
      <c r="C70" s="172"/>
      <c r="D70" s="172"/>
      <c r="E70" s="173"/>
      <c r="F70" s="173"/>
      <c r="G70" s="173"/>
      <c r="H70" s="173"/>
      <c r="I70" s="172"/>
      <c r="J70" s="172"/>
      <c r="K70" s="172"/>
      <c r="L70" s="172"/>
      <c r="M70" s="172"/>
      <c r="N70" s="172"/>
      <c r="O70" s="172"/>
      <c r="P70" s="172"/>
      <c r="Q70" s="172"/>
      <c r="R70" s="172"/>
      <c r="S70" s="172"/>
      <c r="T70" s="172"/>
      <c r="U70" s="172"/>
      <c r="V70" s="172"/>
      <c r="W70" s="172"/>
      <c r="X70" s="172"/>
      <c r="Y70" s="172"/>
      <c r="Z70" s="172"/>
      <c r="AA70" s="172"/>
      <c r="AB70" s="172"/>
      <c r="AC70" s="172"/>
    </row>
    <row r="71" spans="1:29" ht="14.25">
      <c r="A71" s="172"/>
      <c r="B71" s="172"/>
      <c r="C71" s="172"/>
      <c r="D71" s="172"/>
      <c r="E71" s="173"/>
      <c r="F71" s="173"/>
      <c r="G71" s="173"/>
      <c r="H71" s="173"/>
      <c r="I71" s="172"/>
      <c r="J71" s="172"/>
      <c r="K71" s="172"/>
      <c r="L71" s="172"/>
      <c r="M71" s="172"/>
      <c r="N71" s="172"/>
      <c r="O71" s="172"/>
      <c r="P71" s="172"/>
      <c r="Q71" s="172"/>
      <c r="R71" s="172"/>
      <c r="S71" s="172"/>
      <c r="T71" s="172"/>
      <c r="U71" s="172"/>
      <c r="V71" s="172"/>
      <c r="W71" s="172"/>
      <c r="X71" s="172"/>
      <c r="Y71" s="172"/>
      <c r="Z71" s="172"/>
      <c r="AA71" s="172"/>
      <c r="AB71" s="172"/>
      <c r="AC71" s="172"/>
    </row>
    <row r="72" spans="1:29" ht="14.25">
      <c r="A72" s="172"/>
      <c r="B72" s="172"/>
      <c r="C72" s="172"/>
      <c r="D72" s="172"/>
      <c r="E72" s="173"/>
      <c r="F72" s="173"/>
      <c r="G72" s="173"/>
      <c r="H72" s="173"/>
      <c r="I72" s="172"/>
      <c r="J72" s="172"/>
      <c r="K72" s="172"/>
      <c r="L72" s="172"/>
      <c r="M72" s="172"/>
      <c r="N72" s="172"/>
      <c r="O72" s="172"/>
      <c r="P72" s="172"/>
      <c r="Q72" s="172"/>
      <c r="R72" s="172"/>
      <c r="S72" s="172"/>
      <c r="T72" s="172"/>
      <c r="U72" s="172"/>
      <c r="V72" s="172"/>
      <c r="W72" s="172"/>
      <c r="X72" s="172"/>
      <c r="Y72" s="172"/>
      <c r="Z72" s="172"/>
      <c r="AA72" s="172"/>
      <c r="AB72" s="172"/>
      <c r="AC72" s="172"/>
    </row>
    <row r="73" spans="1:29" ht="14.25">
      <c r="A73" s="172"/>
      <c r="B73" s="172"/>
      <c r="C73" s="172"/>
      <c r="D73" s="172"/>
      <c r="E73" s="173"/>
      <c r="F73" s="173"/>
      <c r="G73" s="173"/>
      <c r="H73" s="173"/>
      <c r="I73" s="172"/>
      <c r="J73" s="172"/>
      <c r="K73" s="172"/>
      <c r="L73" s="172"/>
      <c r="M73" s="172"/>
      <c r="N73" s="172"/>
      <c r="O73" s="172"/>
      <c r="P73" s="172"/>
      <c r="Q73" s="172"/>
      <c r="R73" s="172"/>
      <c r="S73" s="172"/>
      <c r="T73" s="172"/>
      <c r="U73" s="172"/>
      <c r="V73" s="172"/>
      <c r="W73" s="172"/>
      <c r="X73" s="172"/>
      <c r="Y73" s="172"/>
      <c r="Z73" s="172"/>
      <c r="AA73" s="172"/>
      <c r="AB73" s="172"/>
      <c r="AC73" s="172"/>
    </row>
    <row r="74" spans="1:29" ht="14.25">
      <c r="A74" s="172"/>
      <c r="B74" s="172"/>
      <c r="C74" s="172"/>
      <c r="D74" s="172"/>
      <c r="E74" s="173"/>
      <c r="F74" s="173"/>
      <c r="G74" s="173"/>
      <c r="H74" s="173"/>
      <c r="I74" s="172"/>
      <c r="J74" s="172"/>
      <c r="K74" s="172"/>
      <c r="L74" s="172"/>
      <c r="M74" s="172"/>
      <c r="N74" s="172"/>
      <c r="O74" s="172"/>
      <c r="P74" s="172"/>
      <c r="Q74" s="172"/>
      <c r="R74" s="172"/>
      <c r="S74" s="172"/>
      <c r="T74" s="172"/>
      <c r="U74" s="172"/>
      <c r="V74" s="172"/>
      <c r="W74" s="172"/>
      <c r="X74" s="172"/>
      <c r="Y74" s="172"/>
      <c r="Z74" s="172"/>
      <c r="AA74" s="172"/>
      <c r="AB74" s="172"/>
      <c r="AC74" s="172"/>
    </row>
    <row r="75" spans="1:29" ht="14.25">
      <c r="A75" s="172"/>
      <c r="B75" s="172"/>
      <c r="C75" s="172"/>
      <c r="D75" s="172"/>
      <c r="E75" s="173"/>
      <c r="F75" s="173"/>
      <c r="G75" s="173"/>
      <c r="H75" s="173"/>
      <c r="I75" s="172"/>
      <c r="J75" s="172"/>
      <c r="K75" s="172"/>
      <c r="L75" s="172"/>
      <c r="M75" s="172"/>
      <c r="N75" s="172"/>
      <c r="O75" s="172"/>
      <c r="P75" s="172"/>
      <c r="Q75" s="172"/>
      <c r="R75" s="172"/>
      <c r="S75" s="172"/>
      <c r="T75" s="172"/>
      <c r="U75" s="172"/>
      <c r="V75" s="172"/>
      <c r="W75" s="172"/>
      <c r="X75" s="172"/>
      <c r="Y75" s="172"/>
      <c r="Z75" s="172"/>
      <c r="AA75" s="172"/>
      <c r="AB75" s="172"/>
      <c r="AC75" s="172"/>
    </row>
    <row r="76" spans="1:29" ht="14.25">
      <c r="A76" s="172"/>
      <c r="B76" s="172"/>
      <c r="C76" s="172"/>
      <c r="D76" s="172"/>
      <c r="E76" s="173"/>
      <c r="F76" s="173"/>
      <c r="G76" s="173"/>
      <c r="H76" s="173"/>
      <c r="I76" s="172"/>
      <c r="J76" s="172"/>
      <c r="K76" s="172"/>
      <c r="L76" s="172"/>
      <c r="M76" s="172"/>
      <c r="N76" s="172"/>
      <c r="O76" s="172"/>
      <c r="P76" s="172"/>
      <c r="Q76" s="172"/>
      <c r="R76" s="172"/>
      <c r="S76" s="172"/>
      <c r="T76" s="172"/>
      <c r="U76" s="172"/>
      <c r="V76" s="172"/>
      <c r="W76" s="172"/>
      <c r="X76" s="172"/>
      <c r="Y76" s="172"/>
      <c r="Z76" s="172"/>
      <c r="AA76" s="172"/>
      <c r="AB76" s="172"/>
      <c r="AC76" s="172"/>
    </row>
    <row r="77" spans="1:29" ht="14.25">
      <c r="A77" s="172"/>
      <c r="B77" s="172"/>
      <c r="C77" s="172"/>
      <c r="D77" s="172"/>
      <c r="E77" s="173"/>
      <c r="F77" s="173"/>
      <c r="G77" s="173"/>
      <c r="H77" s="173"/>
      <c r="I77" s="172"/>
      <c r="J77" s="172"/>
      <c r="K77" s="172"/>
      <c r="L77" s="172"/>
      <c r="M77" s="172"/>
      <c r="N77" s="172"/>
      <c r="O77" s="172"/>
      <c r="P77" s="172"/>
      <c r="Q77" s="172"/>
      <c r="R77" s="172"/>
      <c r="S77" s="172"/>
      <c r="T77" s="172"/>
      <c r="U77" s="172"/>
      <c r="V77" s="172"/>
      <c r="W77" s="172"/>
      <c r="X77" s="172"/>
      <c r="Y77" s="172"/>
      <c r="Z77" s="172"/>
      <c r="AA77" s="172"/>
      <c r="AB77" s="172"/>
      <c r="AC77" s="172"/>
    </row>
    <row r="78" spans="1:29" ht="14.25">
      <c r="A78" s="172"/>
      <c r="B78" s="172"/>
      <c r="C78" s="172"/>
      <c r="D78" s="172"/>
      <c r="E78" s="173"/>
      <c r="F78" s="173"/>
      <c r="G78" s="173"/>
      <c r="H78" s="173"/>
      <c r="I78" s="172"/>
      <c r="J78" s="172"/>
      <c r="K78" s="172"/>
      <c r="L78" s="172"/>
      <c r="M78" s="172"/>
      <c r="N78" s="172"/>
      <c r="O78" s="172"/>
      <c r="P78" s="172"/>
      <c r="Q78" s="172"/>
      <c r="R78" s="172"/>
      <c r="S78" s="172"/>
      <c r="T78" s="172"/>
      <c r="U78" s="172"/>
      <c r="V78" s="172"/>
      <c r="W78" s="172"/>
      <c r="X78" s="172"/>
      <c r="Y78" s="172"/>
      <c r="Z78" s="172"/>
      <c r="AA78" s="172"/>
      <c r="AB78" s="172"/>
      <c r="AC78" s="172"/>
    </row>
    <row r="79" spans="1:29" ht="14.25">
      <c r="A79" s="172"/>
      <c r="B79" s="172"/>
      <c r="C79" s="172"/>
      <c r="D79" s="172"/>
      <c r="E79" s="173"/>
      <c r="F79" s="173"/>
      <c r="G79" s="173"/>
      <c r="H79" s="173"/>
      <c r="I79" s="172"/>
      <c r="J79" s="172"/>
      <c r="K79" s="172"/>
      <c r="L79" s="172"/>
      <c r="M79" s="172"/>
      <c r="N79" s="172"/>
      <c r="O79" s="172"/>
      <c r="P79" s="172"/>
      <c r="Q79" s="172"/>
      <c r="R79" s="172"/>
      <c r="S79" s="172"/>
      <c r="T79" s="172"/>
      <c r="U79" s="172"/>
      <c r="V79" s="172"/>
      <c r="W79" s="172"/>
      <c r="X79" s="172"/>
      <c r="Y79" s="172"/>
      <c r="Z79" s="172"/>
      <c r="AA79" s="172"/>
      <c r="AB79" s="172"/>
      <c r="AC79" s="172"/>
    </row>
    <row r="80" spans="1:29" ht="14.25">
      <c r="A80" s="172"/>
      <c r="B80" s="172"/>
      <c r="C80" s="172"/>
      <c r="D80" s="172"/>
      <c r="E80" s="173"/>
      <c r="F80" s="173"/>
      <c r="G80" s="173"/>
      <c r="H80" s="173"/>
      <c r="I80" s="172"/>
      <c r="J80" s="172"/>
      <c r="K80" s="172"/>
      <c r="L80" s="172"/>
      <c r="M80" s="172"/>
      <c r="N80" s="172"/>
      <c r="O80" s="172"/>
      <c r="P80" s="172"/>
      <c r="Q80" s="172"/>
      <c r="R80" s="172"/>
      <c r="S80" s="172"/>
      <c r="T80" s="172"/>
      <c r="U80" s="172"/>
      <c r="V80" s="172"/>
      <c r="W80" s="172"/>
      <c r="X80" s="172"/>
      <c r="Y80" s="172"/>
      <c r="Z80" s="172"/>
      <c r="AA80" s="172"/>
      <c r="AB80" s="172"/>
      <c r="AC80" s="172"/>
    </row>
    <row r="81" spans="1:29" ht="14.25">
      <c r="A81" s="172"/>
      <c r="B81" s="172"/>
      <c r="C81" s="172"/>
      <c r="D81" s="172"/>
      <c r="E81" s="173"/>
      <c r="F81" s="173"/>
      <c r="G81" s="173"/>
      <c r="H81" s="173"/>
      <c r="I81" s="172"/>
      <c r="J81" s="172"/>
      <c r="K81" s="172"/>
      <c r="L81" s="172"/>
      <c r="M81" s="172"/>
      <c r="N81" s="172"/>
      <c r="O81" s="172"/>
      <c r="P81" s="172"/>
      <c r="Q81" s="172"/>
      <c r="R81" s="172"/>
      <c r="S81" s="172"/>
      <c r="T81" s="172"/>
      <c r="U81" s="172"/>
      <c r="V81" s="172"/>
      <c r="W81" s="172"/>
      <c r="X81" s="172"/>
      <c r="Y81" s="172"/>
      <c r="Z81" s="172"/>
      <c r="AA81" s="172"/>
      <c r="AB81" s="172"/>
      <c r="AC81" s="172"/>
    </row>
    <row r="82" spans="1:29" ht="14.25">
      <c r="A82" s="172"/>
      <c r="B82" s="172"/>
      <c r="C82" s="172"/>
      <c r="D82" s="172"/>
      <c r="E82" s="173"/>
      <c r="F82" s="173"/>
      <c r="G82" s="173"/>
      <c r="H82" s="173"/>
      <c r="I82" s="172"/>
      <c r="J82" s="172"/>
      <c r="K82" s="172"/>
      <c r="L82" s="172"/>
      <c r="M82" s="172"/>
      <c r="N82" s="172"/>
      <c r="O82" s="172"/>
      <c r="P82" s="172"/>
      <c r="Q82" s="172"/>
      <c r="R82" s="172"/>
      <c r="S82" s="172"/>
      <c r="T82" s="172"/>
      <c r="U82" s="172"/>
      <c r="V82" s="172"/>
      <c r="W82" s="172"/>
      <c r="X82" s="172"/>
      <c r="Y82" s="172"/>
      <c r="Z82" s="172"/>
      <c r="AA82" s="172"/>
      <c r="AB82" s="172"/>
      <c r="AC82" s="172"/>
    </row>
    <row r="83" spans="1:29" ht="14.25">
      <c r="A83" s="172"/>
      <c r="B83" s="172"/>
      <c r="C83" s="172"/>
      <c r="D83" s="172"/>
      <c r="E83" s="172"/>
      <c r="F83" s="173"/>
      <c r="G83" s="173"/>
      <c r="H83" s="173"/>
      <c r="I83" s="172"/>
      <c r="J83" s="172"/>
      <c r="K83" s="172"/>
      <c r="L83" s="172"/>
      <c r="M83" s="172"/>
      <c r="N83" s="172"/>
      <c r="O83" s="172"/>
      <c r="P83" s="172"/>
      <c r="Q83" s="172"/>
      <c r="R83" s="172"/>
      <c r="S83" s="172"/>
      <c r="T83" s="172"/>
      <c r="U83" s="172"/>
      <c r="V83" s="172"/>
      <c r="W83" s="172"/>
      <c r="X83" s="172"/>
      <c r="Y83" s="172"/>
      <c r="Z83" s="172"/>
      <c r="AA83" s="172"/>
      <c r="AB83" s="172"/>
      <c r="AC83" s="172"/>
    </row>
    <row r="84" spans="1:29" ht="14.25">
      <c r="A84" s="172"/>
      <c r="B84" s="172"/>
      <c r="C84" s="172"/>
      <c r="D84" s="172"/>
      <c r="E84" s="172"/>
      <c r="F84" s="173"/>
      <c r="G84" s="173"/>
      <c r="H84" s="173"/>
      <c r="I84" s="172"/>
      <c r="J84" s="172"/>
      <c r="K84" s="172"/>
      <c r="L84" s="172"/>
      <c r="M84" s="172"/>
      <c r="N84" s="172"/>
      <c r="O84" s="172"/>
      <c r="P84" s="172"/>
      <c r="Q84" s="172"/>
      <c r="R84" s="172"/>
      <c r="S84" s="172"/>
      <c r="T84" s="172"/>
      <c r="U84" s="172"/>
      <c r="V84" s="172"/>
      <c r="W84" s="172"/>
      <c r="X84" s="172"/>
      <c r="Y84" s="172"/>
      <c r="Z84" s="172"/>
      <c r="AA84" s="172"/>
      <c r="AB84" s="172"/>
      <c r="AC84" s="172"/>
    </row>
    <row r="85" spans="1:29" ht="14.25">
      <c r="A85" s="172"/>
      <c r="B85" s="172"/>
      <c r="C85" s="172"/>
      <c r="D85" s="172"/>
      <c r="E85" s="172"/>
      <c r="F85" s="173"/>
      <c r="G85" s="173"/>
      <c r="H85" s="173"/>
      <c r="I85" s="172"/>
      <c r="J85" s="172"/>
      <c r="K85" s="172"/>
      <c r="L85" s="172"/>
      <c r="M85" s="172"/>
      <c r="N85" s="172"/>
      <c r="O85" s="172"/>
      <c r="P85" s="172"/>
      <c r="Q85" s="172"/>
      <c r="R85" s="172"/>
      <c r="S85" s="172"/>
      <c r="T85" s="172"/>
      <c r="U85" s="172"/>
      <c r="V85" s="172"/>
      <c r="W85" s="172"/>
      <c r="X85" s="172"/>
      <c r="Y85" s="172"/>
      <c r="Z85" s="172"/>
      <c r="AA85" s="172"/>
      <c r="AB85" s="172"/>
      <c r="AC85" s="172"/>
    </row>
    <row r="86" spans="1:29" ht="14.25">
      <c r="A86" s="172"/>
      <c r="B86" s="172"/>
      <c r="C86" s="172"/>
      <c r="D86" s="172"/>
      <c r="E86" s="172"/>
      <c r="F86" s="173"/>
      <c r="G86" s="173"/>
      <c r="H86" s="173"/>
      <c r="I86" s="172"/>
      <c r="J86" s="172"/>
      <c r="K86" s="172"/>
      <c r="L86" s="172"/>
      <c r="M86" s="172"/>
      <c r="N86" s="172"/>
      <c r="O86" s="172"/>
      <c r="P86" s="172"/>
      <c r="Q86" s="172"/>
      <c r="R86" s="172"/>
      <c r="S86" s="172"/>
      <c r="T86" s="172"/>
      <c r="U86" s="172"/>
      <c r="V86" s="172"/>
      <c r="W86" s="172"/>
      <c r="X86" s="172"/>
      <c r="Y86" s="172"/>
      <c r="Z86" s="172"/>
      <c r="AA86" s="172"/>
      <c r="AB86" s="172"/>
      <c r="AC86" s="172"/>
    </row>
    <row r="87" spans="1:29" ht="14.25">
      <c r="A87" s="172"/>
      <c r="B87" s="172"/>
      <c r="C87" s="172"/>
      <c r="D87" s="172"/>
      <c r="E87" s="172"/>
      <c r="F87" s="173"/>
      <c r="G87" s="173"/>
      <c r="H87" s="173"/>
      <c r="I87" s="172"/>
      <c r="J87" s="172"/>
      <c r="K87" s="172"/>
      <c r="L87" s="172"/>
      <c r="M87" s="172"/>
      <c r="N87" s="172"/>
      <c r="O87" s="172"/>
      <c r="P87" s="172"/>
      <c r="Q87" s="172"/>
      <c r="R87" s="172"/>
      <c r="S87" s="172"/>
      <c r="T87" s="172"/>
      <c r="U87" s="172"/>
      <c r="V87" s="172"/>
      <c r="W87" s="172"/>
      <c r="X87" s="172"/>
      <c r="Y87" s="172"/>
      <c r="Z87" s="172"/>
      <c r="AA87" s="172"/>
      <c r="AB87" s="172"/>
      <c r="AC87" s="172"/>
    </row>
  </sheetData>
  <sheetProtection/>
  <mergeCells count="28">
    <mergeCell ref="E6:F7"/>
    <mergeCell ref="W6:X7"/>
    <mergeCell ref="A4:AB4"/>
    <mergeCell ref="A6:B9"/>
    <mergeCell ref="A11:B11"/>
    <mergeCell ref="G6:H7"/>
    <mergeCell ref="I6:J7"/>
    <mergeCell ref="U6:V7"/>
    <mergeCell ref="A48:B48"/>
    <mergeCell ref="A15:B15"/>
    <mergeCell ref="AA6:AB7"/>
    <mergeCell ref="O6:P7"/>
    <mergeCell ref="K6:L7"/>
    <mergeCell ref="M6:N7"/>
    <mergeCell ref="C6:D7"/>
    <mergeCell ref="Q6:R7"/>
    <mergeCell ref="S6:T7"/>
    <mergeCell ref="Y6:Z7"/>
    <mergeCell ref="A27:B27"/>
    <mergeCell ref="A31:B31"/>
    <mergeCell ref="A19:B19"/>
    <mergeCell ref="A23:B23"/>
    <mergeCell ref="A52:B52"/>
    <mergeCell ref="A53:B53"/>
    <mergeCell ref="A35:B35"/>
    <mergeCell ref="A39:B39"/>
    <mergeCell ref="A43:B43"/>
    <mergeCell ref="A47:B47"/>
  </mergeCells>
  <printOptions horizontalCentered="1"/>
  <pageMargins left="0.5905511811023623" right="0.5905511811023623" top="0.5905511811023623" bottom="0.3937007874015748" header="0" footer="0"/>
  <pageSetup fitToHeight="1" fitToWidth="1" horizontalDpi="300" verticalDpi="3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AJ74"/>
  <sheetViews>
    <sheetView zoomScale="75" zoomScaleNormal="75" zoomScaleSheetLayoutView="75" zoomScalePageLayoutView="0" workbookViewId="0" topLeftCell="A1">
      <selection activeCell="I10" sqref="I10"/>
    </sheetView>
  </sheetViews>
  <sheetFormatPr defaultColWidth="9.00390625" defaultRowHeight="13.5"/>
  <cols>
    <col min="1" max="1" width="3.75390625" style="96" customWidth="1"/>
    <col min="2" max="2" width="19.875" style="96" customWidth="1"/>
    <col min="3" max="3" width="8.50390625" style="96" customWidth="1"/>
    <col min="4" max="4" width="8.375" style="96" customWidth="1"/>
    <col min="5" max="6" width="6.375" style="96" customWidth="1"/>
    <col min="7" max="7" width="8.25390625" style="96" customWidth="1"/>
    <col min="8" max="8" width="10.00390625" style="96" customWidth="1"/>
    <col min="9" max="11" width="6.375" style="96" customWidth="1"/>
    <col min="12" max="12" width="7.125" style="96" customWidth="1"/>
    <col min="13" max="13" width="6.375" style="96" customWidth="1"/>
    <col min="14" max="14" width="7.125" style="96" customWidth="1"/>
    <col min="15" max="15" width="6.75390625" style="96" customWidth="1"/>
    <col min="16" max="16" width="7.125" style="96" customWidth="1"/>
    <col min="17" max="21" width="6.375" style="96" customWidth="1"/>
    <col min="22" max="22" width="6.75390625" style="96" customWidth="1"/>
    <col min="23" max="25" width="6.375" style="96" customWidth="1"/>
    <col min="26" max="26" width="7.50390625" style="96" customWidth="1"/>
    <col min="27" max="28" width="6.375" style="96" customWidth="1"/>
    <col min="29" max="16384" width="9.00390625" style="96" customWidth="1"/>
  </cols>
  <sheetData>
    <row r="1" spans="1:36" s="76" customFormat="1" ht="15" customHeight="1">
      <c r="A1" s="200" t="s">
        <v>310</v>
      </c>
      <c r="B1" s="188"/>
      <c r="C1" s="202"/>
      <c r="D1" s="188"/>
      <c r="E1" s="188"/>
      <c r="F1" s="188"/>
      <c r="G1" s="188"/>
      <c r="H1" s="188"/>
      <c r="I1" s="188"/>
      <c r="J1" s="188"/>
      <c r="K1" s="188"/>
      <c r="L1" s="188"/>
      <c r="M1" s="188"/>
      <c r="N1" s="188"/>
      <c r="O1" s="188"/>
      <c r="P1" s="188"/>
      <c r="Q1" s="188"/>
      <c r="R1" s="188"/>
      <c r="S1" s="188"/>
      <c r="T1" s="188"/>
      <c r="U1" s="188"/>
      <c r="V1" s="188"/>
      <c r="W1" s="188"/>
      <c r="X1" s="188"/>
      <c r="Y1" s="188"/>
      <c r="Z1" s="188"/>
      <c r="AA1" s="188"/>
      <c r="AB1" s="18" t="s">
        <v>92</v>
      </c>
      <c r="AC1" s="188"/>
      <c r="AD1" s="188"/>
      <c r="AE1" s="188"/>
      <c r="AF1" s="188"/>
      <c r="AG1" s="188"/>
      <c r="AH1" s="188"/>
      <c r="AI1" s="188"/>
      <c r="AJ1" s="188"/>
    </row>
    <row r="2" spans="1:36" s="76" customFormat="1" ht="15" customHeight="1">
      <c r="A2" s="200"/>
      <c r="B2" s="188"/>
      <c r="C2" s="202"/>
      <c r="D2" s="188"/>
      <c r="E2" s="188"/>
      <c r="F2" s="188"/>
      <c r="G2" s="188"/>
      <c r="H2" s="188"/>
      <c r="I2" s="188"/>
      <c r="J2" s="188"/>
      <c r="K2" s="188"/>
      <c r="L2" s="188"/>
      <c r="M2" s="188"/>
      <c r="N2" s="188"/>
      <c r="O2" s="188"/>
      <c r="P2" s="188"/>
      <c r="Q2" s="188"/>
      <c r="R2" s="188"/>
      <c r="S2" s="188"/>
      <c r="T2" s="188"/>
      <c r="U2" s="188"/>
      <c r="V2" s="188"/>
      <c r="W2" s="188"/>
      <c r="X2" s="188"/>
      <c r="Y2" s="188"/>
      <c r="Z2" s="188"/>
      <c r="AA2" s="188"/>
      <c r="AB2" s="18"/>
      <c r="AC2" s="188"/>
      <c r="AD2" s="188"/>
      <c r="AE2" s="188"/>
      <c r="AF2" s="188"/>
      <c r="AG2" s="188"/>
      <c r="AH2" s="188"/>
      <c r="AI2" s="188"/>
      <c r="AJ2" s="188"/>
    </row>
    <row r="3" s="19" customFormat="1" ht="15" customHeight="1">
      <c r="AB3" s="90"/>
    </row>
    <row r="4" spans="1:28" s="19" customFormat="1" ht="18" customHeight="1">
      <c r="A4" s="366" t="s">
        <v>287</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row>
    <row r="5" spans="1:29" s="19" customFormat="1" ht="15" customHeight="1" thickBot="1">
      <c r="A5" s="22"/>
      <c r="B5" s="91"/>
      <c r="C5" s="21"/>
      <c r="D5" s="21"/>
      <c r="E5" s="21"/>
      <c r="F5" s="21"/>
      <c r="G5" s="21"/>
      <c r="H5" s="21"/>
      <c r="I5" s="21"/>
      <c r="J5" s="21"/>
      <c r="K5" s="21"/>
      <c r="L5" s="21"/>
      <c r="M5" s="21"/>
      <c r="N5" s="21"/>
      <c r="O5" s="21"/>
      <c r="P5" s="21"/>
      <c r="Q5" s="21"/>
      <c r="R5" s="21"/>
      <c r="S5" s="21"/>
      <c r="T5" s="21"/>
      <c r="U5" s="21"/>
      <c r="V5" s="21"/>
      <c r="W5" s="21"/>
      <c r="X5" s="21"/>
      <c r="Y5" s="21"/>
      <c r="Z5" s="21"/>
      <c r="AA5" s="21"/>
      <c r="AB5" s="21"/>
      <c r="AC5" s="24"/>
    </row>
    <row r="6" spans="1:29" s="19" customFormat="1" ht="15" customHeight="1">
      <c r="A6" s="383" t="s">
        <v>58</v>
      </c>
      <c r="B6" s="384"/>
      <c r="C6" s="389" t="s">
        <v>91</v>
      </c>
      <c r="D6" s="374"/>
      <c r="E6" s="373" t="s">
        <v>245</v>
      </c>
      <c r="F6" s="374"/>
      <c r="G6" s="343" t="s">
        <v>286</v>
      </c>
      <c r="H6" s="344"/>
      <c r="I6" s="373" t="s">
        <v>213</v>
      </c>
      <c r="J6" s="374"/>
      <c r="K6" s="373" t="s">
        <v>214</v>
      </c>
      <c r="L6" s="374"/>
      <c r="M6" s="373" t="s">
        <v>215</v>
      </c>
      <c r="N6" s="374"/>
      <c r="O6" s="373" t="s">
        <v>251</v>
      </c>
      <c r="P6" s="374"/>
      <c r="Q6" s="373" t="s">
        <v>216</v>
      </c>
      <c r="R6" s="374"/>
      <c r="S6" s="391" t="s">
        <v>217</v>
      </c>
      <c r="T6" s="392"/>
      <c r="U6" s="373" t="s">
        <v>218</v>
      </c>
      <c r="V6" s="374"/>
      <c r="W6" s="377" t="s">
        <v>219</v>
      </c>
      <c r="X6" s="381"/>
      <c r="Y6" s="373" t="s">
        <v>220</v>
      </c>
      <c r="Z6" s="374"/>
      <c r="AA6" s="377" t="s">
        <v>221</v>
      </c>
      <c r="AB6" s="378"/>
      <c r="AC6" s="24"/>
    </row>
    <row r="7" spans="1:29" s="19" customFormat="1" ht="15" customHeight="1">
      <c r="A7" s="385"/>
      <c r="B7" s="386"/>
      <c r="C7" s="390"/>
      <c r="D7" s="376"/>
      <c r="E7" s="375"/>
      <c r="F7" s="376"/>
      <c r="G7" s="347"/>
      <c r="H7" s="348"/>
      <c r="I7" s="375"/>
      <c r="J7" s="376"/>
      <c r="K7" s="375"/>
      <c r="L7" s="376"/>
      <c r="M7" s="375"/>
      <c r="N7" s="376"/>
      <c r="O7" s="375"/>
      <c r="P7" s="376"/>
      <c r="Q7" s="375"/>
      <c r="R7" s="376"/>
      <c r="S7" s="393"/>
      <c r="T7" s="394"/>
      <c r="U7" s="375"/>
      <c r="V7" s="376"/>
      <c r="W7" s="379"/>
      <c r="X7" s="382"/>
      <c r="Y7" s="375"/>
      <c r="Z7" s="376"/>
      <c r="AA7" s="379"/>
      <c r="AB7" s="380"/>
      <c r="AC7" s="24"/>
    </row>
    <row r="8" spans="1:29" s="19" customFormat="1" ht="15" customHeight="1">
      <c r="A8" s="385"/>
      <c r="B8" s="386"/>
      <c r="C8" s="92" t="s">
        <v>222</v>
      </c>
      <c r="D8" s="93" t="s">
        <v>223</v>
      </c>
      <c r="E8" s="92" t="s">
        <v>222</v>
      </c>
      <c r="F8" s="93" t="s">
        <v>223</v>
      </c>
      <c r="G8" s="92" t="s">
        <v>222</v>
      </c>
      <c r="H8" s="93" t="s">
        <v>223</v>
      </c>
      <c r="I8" s="92" t="s">
        <v>222</v>
      </c>
      <c r="J8" s="93" t="s">
        <v>223</v>
      </c>
      <c r="K8" s="92" t="s">
        <v>222</v>
      </c>
      <c r="L8" s="93" t="s">
        <v>223</v>
      </c>
      <c r="M8" s="92" t="s">
        <v>222</v>
      </c>
      <c r="N8" s="93" t="s">
        <v>223</v>
      </c>
      <c r="O8" s="92" t="s">
        <v>222</v>
      </c>
      <c r="P8" s="93" t="s">
        <v>223</v>
      </c>
      <c r="Q8" s="92" t="s">
        <v>222</v>
      </c>
      <c r="R8" s="93" t="s">
        <v>223</v>
      </c>
      <c r="S8" s="92" t="s">
        <v>222</v>
      </c>
      <c r="T8" s="93" t="s">
        <v>223</v>
      </c>
      <c r="U8" s="92" t="s">
        <v>222</v>
      </c>
      <c r="V8" s="93" t="s">
        <v>223</v>
      </c>
      <c r="W8" s="92" t="s">
        <v>222</v>
      </c>
      <c r="X8" s="93" t="s">
        <v>223</v>
      </c>
      <c r="Y8" s="92" t="s">
        <v>222</v>
      </c>
      <c r="Z8" s="93" t="s">
        <v>223</v>
      </c>
      <c r="AA8" s="92" t="s">
        <v>222</v>
      </c>
      <c r="AB8" s="255" t="s">
        <v>223</v>
      </c>
      <c r="AC8" s="24"/>
    </row>
    <row r="9" spans="1:29" s="19" customFormat="1" ht="15" customHeight="1">
      <c r="A9" s="387"/>
      <c r="B9" s="388"/>
      <c r="C9" s="94" t="s">
        <v>224</v>
      </c>
      <c r="D9" s="95" t="s">
        <v>225</v>
      </c>
      <c r="E9" s="94" t="s">
        <v>224</v>
      </c>
      <c r="F9" s="95" t="s">
        <v>225</v>
      </c>
      <c r="G9" s="94" t="s">
        <v>224</v>
      </c>
      <c r="H9" s="95" t="s">
        <v>225</v>
      </c>
      <c r="I9" s="94" t="s">
        <v>224</v>
      </c>
      <c r="J9" s="95" t="s">
        <v>225</v>
      </c>
      <c r="K9" s="94" t="s">
        <v>224</v>
      </c>
      <c r="L9" s="95" t="s">
        <v>225</v>
      </c>
      <c r="M9" s="94" t="s">
        <v>224</v>
      </c>
      <c r="N9" s="95" t="s">
        <v>225</v>
      </c>
      <c r="O9" s="94" t="s">
        <v>224</v>
      </c>
      <c r="P9" s="95" t="s">
        <v>225</v>
      </c>
      <c r="Q9" s="94" t="s">
        <v>224</v>
      </c>
      <c r="R9" s="95" t="s">
        <v>225</v>
      </c>
      <c r="S9" s="94" t="s">
        <v>224</v>
      </c>
      <c r="T9" s="95" t="s">
        <v>225</v>
      </c>
      <c r="U9" s="94" t="s">
        <v>224</v>
      </c>
      <c r="V9" s="95" t="s">
        <v>225</v>
      </c>
      <c r="W9" s="94" t="s">
        <v>224</v>
      </c>
      <c r="X9" s="95" t="s">
        <v>225</v>
      </c>
      <c r="Y9" s="94" t="s">
        <v>224</v>
      </c>
      <c r="Z9" s="95" t="s">
        <v>225</v>
      </c>
      <c r="AA9" s="94" t="s">
        <v>224</v>
      </c>
      <c r="AB9" s="229" t="s">
        <v>225</v>
      </c>
      <c r="AC9" s="24"/>
    </row>
    <row r="10" spans="1:36" ht="15" customHeight="1">
      <c r="A10" s="189"/>
      <c r="B10" s="190"/>
      <c r="C10" s="191"/>
      <c r="D10" s="111" t="s">
        <v>45</v>
      </c>
      <c r="E10" s="129"/>
      <c r="F10" s="111" t="s">
        <v>45</v>
      </c>
      <c r="G10" s="129"/>
      <c r="H10" s="111" t="s">
        <v>45</v>
      </c>
      <c r="I10" s="129"/>
      <c r="J10" s="111" t="s">
        <v>45</v>
      </c>
      <c r="K10" s="129"/>
      <c r="L10" s="111" t="s">
        <v>45</v>
      </c>
      <c r="M10" s="129"/>
      <c r="N10" s="111" t="s">
        <v>45</v>
      </c>
      <c r="O10" s="129"/>
      <c r="P10" s="111" t="s">
        <v>45</v>
      </c>
      <c r="Q10" s="129"/>
      <c r="R10" s="111" t="s">
        <v>45</v>
      </c>
      <c r="S10" s="129"/>
      <c r="T10" s="111" t="s">
        <v>45</v>
      </c>
      <c r="U10" s="129"/>
      <c r="V10" s="111" t="s">
        <v>45</v>
      </c>
      <c r="W10" s="129"/>
      <c r="X10" s="111" t="s">
        <v>45</v>
      </c>
      <c r="Y10" s="129"/>
      <c r="Z10" s="111" t="s">
        <v>45</v>
      </c>
      <c r="AA10" s="129"/>
      <c r="AB10" s="111" t="s">
        <v>45</v>
      </c>
      <c r="AC10" s="128"/>
      <c r="AD10" s="129"/>
      <c r="AE10" s="129"/>
      <c r="AF10" s="129"/>
      <c r="AG10" s="129"/>
      <c r="AH10" s="129"/>
      <c r="AI10" s="129"/>
      <c r="AJ10" s="129"/>
    </row>
    <row r="11" spans="1:36" ht="15" customHeight="1">
      <c r="A11" s="371" t="s">
        <v>61</v>
      </c>
      <c r="B11" s="372"/>
      <c r="C11" s="181">
        <f aca="true" t="shared" si="0" ref="C11:D13">SUM(E11,I11,K11,M11,O11,Q11,S11,U11,W11,Y11,AA11)</f>
        <v>1042</v>
      </c>
      <c r="D11" s="181">
        <f t="shared" si="0"/>
        <v>5823</v>
      </c>
      <c r="E11" s="177">
        <f>SUM(E12:E13)</f>
        <v>1</v>
      </c>
      <c r="F11" s="177">
        <f>SUM(F12:F13)</f>
        <v>11</v>
      </c>
      <c r="G11" s="177">
        <f>SUM(G12:G13)</f>
        <v>1037</v>
      </c>
      <c r="H11" s="177">
        <f>SUM(H12:H13)</f>
        <v>5594</v>
      </c>
      <c r="I11" s="177" t="s">
        <v>292</v>
      </c>
      <c r="J11" s="177" t="s">
        <v>292</v>
      </c>
      <c r="K11" s="177">
        <f aca="true" t="shared" si="1" ref="K11:AB11">SUM(K12:K13)</f>
        <v>104</v>
      </c>
      <c r="L11" s="177">
        <f t="shared" si="1"/>
        <v>505</v>
      </c>
      <c r="M11" s="177">
        <f t="shared" si="1"/>
        <v>449</v>
      </c>
      <c r="N11" s="177">
        <f t="shared" si="1"/>
        <v>2721</v>
      </c>
      <c r="O11" s="177">
        <f t="shared" si="1"/>
        <v>333</v>
      </c>
      <c r="P11" s="177">
        <f t="shared" si="1"/>
        <v>1330</v>
      </c>
      <c r="Q11" s="177">
        <f t="shared" si="1"/>
        <v>4</v>
      </c>
      <c r="R11" s="177">
        <f t="shared" si="1"/>
        <v>54</v>
      </c>
      <c r="S11" s="177">
        <f t="shared" si="1"/>
        <v>2</v>
      </c>
      <c r="T11" s="177">
        <f t="shared" si="1"/>
        <v>4</v>
      </c>
      <c r="U11" s="177">
        <f t="shared" si="1"/>
        <v>15</v>
      </c>
      <c r="V11" s="177">
        <f t="shared" si="1"/>
        <v>274</v>
      </c>
      <c r="W11" s="177">
        <f t="shared" si="1"/>
        <v>3</v>
      </c>
      <c r="X11" s="177">
        <f t="shared" si="1"/>
        <v>9</v>
      </c>
      <c r="Y11" s="177">
        <f t="shared" si="1"/>
        <v>127</v>
      </c>
      <c r="Z11" s="177">
        <f t="shared" si="1"/>
        <v>697</v>
      </c>
      <c r="AA11" s="177">
        <f t="shared" si="1"/>
        <v>4</v>
      </c>
      <c r="AB11" s="177">
        <f t="shared" si="1"/>
        <v>218</v>
      </c>
      <c r="AC11" s="191"/>
      <c r="AD11" s="191"/>
      <c r="AE11" s="191"/>
      <c r="AF11" s="191"/>
      <c r="AG11" s="191"/>
      <c r="AH11" s="191"/>
      <c r="AI11" s="191"/>
      <c r="AJ11" s="191"/>
    </row>
    <row r="12" spans="1:36" ht="15" customHeight="1">
      <c r="A12" s="192"/>
      <c r="B12" s="193" t="s">
        <v>90</v>
      </c>
      <c r="C12" s="181">
        <f t="shared" si="0"/>
        <v>1016</v>
      </c>
      <c r="D12" s="181">
        <f t="shared" si="0"/>
        <v>5313</v>
      </c>
      <c r="E12" s="177">
        <v>1</v>
      </c>
      <c r="F12" s="177">
        <v>11</v>
      </c>
      <c r="G12" s="177">
        <v>1015</v>
      </c>
      <c r="H12" s="177">
        <v>5302</v>
      </c>
      <c r="I12" s="177" t="s">
        <v>292</v>
      </c>
      <c r="J12" s="177" t="s">
        <v>292</v>
      </c>
      <c r="K12" s="177">
        <v>104</v>
      </c>
      <c r="L12" s="177">
        <v>505</v>
      </c>
      <c r="M12" s="177">
        <v>449</v>
      </c>
      <c r="N12" s="177">
        <v>2721</v>
      </c>
      <c r="O12" s="177">
        <v>333</v>
      </c>
      <c r="P12" s="177">
        <v>1330</v>
      </c>
      <c r="Q12" s="177">
        <v>4</v>
      </c>
      <c r="R12" s="177">
        <v>54</v>
      </c>
      <c r="S12" s="177">
        <v>1</v>
      </c>
      <c r="T12" s="177">
        <v>3</v>
      </c>
      <c r="U12" s="177">
        <v>11</v>
      </c>
      <c r="V12" s="177">
        <v>243</v>
      </c>
      <c r="W12" s="177">
        <v>1</v>
      </c>
      <c r="X12" s="177">
        <v>2</v>
      </c>
      <c r="Y12" s="177">
        <v>112</v>
      </c>
      <c r="Z12" s="177">
        <v>444</v>
      </c>
      <c r="AA12" s="177" t="s">
        <v>292</v>
      </c>
      <c r="AB12" s="177" t="s">
        <v>292</v>
      </c>
      <c r="AC12" s="191"/>
      <c r="AD12" s="191"/>
      <c r="AE12" s="191"/>
      <c r="AF12" s="191"/>
      <c r="AG12" s="191"/>
      <c r="AH12" s="191"/>
      <c r="AI12" s="191"/>
      <c r="AJ12" s="191"/>
    </row>
    <row r="13" spans="1:36" ht="15" customHeight="1">
      <c r="A13" s="192"/>
      <c r="B13" s="194" t="s">
        <v>307</v>
      </c>
      <c r="C13" s="181">
        <f t="shared" si="0"/>
        <v>26</v>
      </c>
      <c r="D13" s="181">
        <f t="shared" si="0"/>
        <v>510</v>
      </c>
      <c r="E13" s="177" t="s">
        <v>292</v>
      </c>
      <c r="F13" s="177" t="s">
        <v>292</v>
      </c>
      <c r="G13" s="177">
        <v>22</v>
      </c>
      <c r="H13" s="177">
        <v>292</v>
      </c>
      <c r="I13" s="177" t="s">
        <v>292</v>
      </c>
      <c r="J13" s="177" t="s">
        <v>292</v>
      </c>
      <c r="K13" s="177" t="s">
        <v>292</v>
      </c>
      <c r="L13" s="177" t="s">
        <v>292</v>
      </c>
      <c r="M13" s="177" t="s">
        <v>292</v>
      </c>
      <c r="N13" s="177" t="s">
        <v>292</v>
      </c>
      <c r="O13" s="177" t="s">
        <v>292</v>
      </c>
      <c r="P13" s="177" t="s">
        <v>292</v>
      </c>
      <c r="Q13" s="177" t="s">
        <v>292</v>
      </c>
      <c r="R13" s="177" t="s">
        <v>292</v>
      </c>
      <c r="S13" s="177">
        <v>1</v>
      </c>
      <c r="T13" s="177">
        <v>1</v>
      </c>
      <c r="U13" s="177">
        <v>4</v>
      </c>
      <c r="V13" s="177">
        <v>31</v>
      </c>
      <c r="W13" s="177">
        <v>2</v>
      </c>
      <c r="X13" s="177">
        <v>7</v>
      </c>
      <c r="Y13" s="177">
        <v>15</v>
      </c>
      <c r="Z13" s="177">
        <v>253</v>
      </c>
      <c r="AA13" s="177">
        <v>4</v>
      </c>
      <c r="AB13" s="177">
        <v>218</v>
      </c>
      <c r="AC13" s="191"/>
      <c r="AD13" s="191"/>
      <c r="AE13" s="191"/>
      <c r="AF13" s="191"/>
      <c r="AG13" s="191"/>
      <c r="AH13" s="191"/>
      <c r="AI13" s="191"/>
      <c r="AJ13" s="191"/>
    </row>
    <row r="14" spans="1:36" ht="15" customHeight="1">
      <c r="A14" s="192"/>
      <c r="B14" s="195"/>
      <c r="C14" s="129"/>
      <c r="D14" s="129"/>
      <c r="E14" s="129"/>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91"/>
      <c r="AD14" s="191"/>
      <c r="AE14" s="191"/>
      <c r="AF14" s="191"/>
      <c r="AG14" s="191"/>
      <c r="AH14" s="191"/>
      <c r="AI14" s="191"/>
      <c r="AJ14" s="191"/>
    </row>
    <row r="15" spans="1:36" ht="15" customHeight="1">
      <c r="A15" s="371" t="s">
        <v>62</v>
      </c>
      <c r="B15" s="372"/>
      <c r="C15" s="181">
        <f aca="true" t="shared" si="2" ref="C15:D17">SUM(E15,I15,K15,M15,O15,Q15,S15,U15,W15,Y15,AA15)</f>
        <v>591</v>
      </c>
      <c r="D15" s="181">
        <f t="shared" si="2"/>
        <v>3186</v>
      </c>
      <c r="E15" s="177">
        <f aca="true" t="shared" si="3" ref="E15:N15">SUM(E16:E17)</f>
        <v>4</v>
      </c>
      <c r="F15" s="177">
        <f t="shared" si="3"/>
        <v>28</v>
      </c>
      <c r="G15" s="177">
        <f t="shared" si="3"/>
        <v>583</v>
      </c>
      <c r="H15" s="177">
        <f t="shared" si="3"/>
        <v>3393</v>
      </c>
      <c r="I15" s="177">
        <f t="shared" si="3"/>
        <v>2</v>
      </c>
      <c r="J15" s="177">
        <f t="shared" si="3"/>
        <v>42</v>
      </c>
      <c r="K15" s="177">
        <f t="shared" si="3"/>
        <v>109</v>
      </c>
      <c r="L15" s="177">
        <f t="shared" si="3"/>
        <v>585</v>
      </c>
      <c r="M15" s="177">
        <f t="shared" si="3"/>
        <v>178</v>
      </c>
      <c r="N15" s="177">
        <f t="shared" si="3"/>
        <v>1531</v>
      </c>
      <c r="O15" s="177">
        <v>147</v>
      </c>
      <c r="P15" s="177">
        <v>158</v>
      </c>
      <c r="Q15" s="177">
        <f aca="true" t="shared" si="4" ref="Q15:V15">SUM(Q16:Q17)</f>
        <v>4</v>
      </c>
      <c r="R15" s="177">
        <f t="shared" si="4"/>
        <v>34</v>
      </c>
      <c r="S15" s="177">
        <f t="shared" si="4"/>
        <v>10</v>
      </c>
      <c r="T15" s="177">
        <f t="shared" si="4"/>
        <v>14</v>
      </c>
      <c r="U15" s="177">
        <f t="shared" si="4"/>
        <v>32</v>
      </c>
      <c r="V15" s="177">
        <f t="shared" si="4"/>
        <v>83</v>
      </c>
      <c r="W15" s="177" t="s">
        <v>292</v>
      </c>
      <c r="X15" s="177" t="s">
        <v>292</v>
      </c>
      <c r="Y15" s="177">
        <f>SUM(Y16:Y17)</f>
        <v>99</v>
      </c>
      <c r="Z15" s="177">
        <f>SUM(Z16:Z17)</f>
        <v>646</v>
      </c>
      <c r="AA15" s="177">
        <f>SUM(AA16:AA17)</f>
        <v>6</v>
      </c>
      <c r="AB15" s="177">
        <f>SUM(AB16:AB17)</f>
        <v>65</v>
      </c>
      <c r="AC15" s="191"/>
      <c r="AD15" s="191"/>
      <c r="AE15" s="191"/>
      <c r="AF15" s="191"/>
      <c r="AG15" s="191"/>
      <c r="AH15" s="191"/>
      <c r="AI15" s="191"/>
      <c r="AJ15" s="191"/>
    </row>
    <row r="16" spans="1:36" ht="15" customHeight="1">
      <c r="A16" s="192"/>
      <c r="B16" s="193" t="s">
        <v>90</v>
      </c>
      <c r="C16" s="181">
        <f t="shared" si="2"/>
        <v>569</v>
      </c>
      <c r="D16" s="181">
        <f t="shared" si="2"/>
        <v>3271</v>
      </c>
      <c r="E16" s="177">
        <v>4</v>
      </c>
      <c r="F16" s="177">
        <v>28</v>
      </c>
      <c r="G16" s="177">
        <v>565</v>
      </c>
      <c r="H16" s="177">
        <v>3243</v>
      </c>
      <c r="I16" s="177">
        <v>2</v>
      </c>
      <c r="J16" s="177">
        <v>42</v>
      </c>
      <c r="K16" s="177">
        <v>109</v>
      </c>
      <c r="L16" s="177">
        <v>585</v>
      </c>
      <c r="M16" s="177">
        <v>178</v>
      </c>
      <c r="N16" s="177">
        <v>1531</v>
      </c>
      <c r="O16" s="177">
        <v>148</v>
      </c>
      <c r="P16" s="177">
        <v>448</v>
      </c>
      <c r="Q16" s="177">
        <v>4</v>
      </c>
      <c r="R16" s="177">
        <v>34</v>
      </c>
      <c r="S16" s="177">
        <v>10</v>
      </c>
      <c r="T16" s="177">
        <v>14</v>
      </c>
      <c r="U16" s="177">
        <v>29</v>
      </c>
      <c r="V16" s="177">
        <v>59</v>
      </c>
      <c r="W16" s="177" t="s">
        <v>292</v>
      </c>
      <c r="X16" s="177" t="s">
        <v>292</v>
      </c>
      <c r="Y16" s="177">
        <v>85</v>
      </c>
      <c r="Z16" s="177">
        <v>530</v>
      </c>
      <c r="AA16" s="177" t="s">
        <v>292</v>
      </c>
      <c r="AB16" s="177" t="s">
        <v>292</v>
      </c>
      <c r="AC16" s="191"/>
      <c r="AD16" s="191"/>
      <c r="AE16" s="191"/>
      <c r="AF16" s="191"/>
      <c r="AG16" s="191"/>
      <c r="AH16" s="191"/>
      <c r="AI16" s="191"/>
      <c r="AJ16" s="191"/>
    </row>
    <row r="17" spans="1:36" ht="15" customHeight="1">
      <c r="A17" s="192"/>
      <c r="B17" s="194" t="s">
        <v>307</v>
      </c>
      <c r="C17" s="181">
        <f t="shared" si="2"/>
        <v>24</v>
      </c>
      <c r="D17" s="181">
        <f t="shared" si="2"/>
        <v>215</v>
      </c>
      <c r="E17" s="177" t="s">
        <v>292</v>
      </c>
      <c r="F17" s="177" t="s">
        <v>292</v>
      </c>
      <c r="G17" s="177">
        <v>18</v>
      </c>
      <c r="H17" s="177">
        <v>150</v>
      </c>
      <c r="I17" s="177" t="s">
        <v>292</v>
      </c>
      <c r="J17" s="177" t="s">
        <v>292</v>
      </c>
      <c r="K17" s="177" t="s">
        <v>292</v>
      </c>
      <c r="L17" s="177" t="s">
        <v>292</v>
      </c>
      <c r="M17" s="177" t="s">
        <v>292</v>
      </c>
      <c r="N17" s="177" t="s">
        <v>292</v>
      </c>
      <c r="O17" s="177">
        <v>1</v>
      </c>
      <c r="P17" s="177">
        <v>10</v>
      </c>
      <c r="Q17" s="177" t="s">
        <v>292</v>
      </c>
      <c r="R17" s="177" t="s">
        <v>292</v>
      </c>
      <c r="S17" s="177" t="s">
        <v>292</v>
      </c>
      <c r="T17" s="177" t="s">
        <v>292</v>
      </c>
      <c r="U17" s="177">
        <v>3</v>
      </c>
      <c r="V17" s="177">
        <v>24</v>
      </c>
      <c r="W17" s="177" t="s">
        <v>292</v>
      </c>
      <c r="X17" s="177" t="s">
        <v>292</v>
      </c>
      <c r="Y17" s="177">
        <v>14</v>
      </c>
      <c r="Z17" s="177">
        <v>116</v>
      </c>
      <c r="AA17" s="177">
        <v>6</v>
      </c>
      <c r="AB17" s="177">
        <v>65</v>
      </c>
      <c r="AC17" s="191"/>
      <c r="AD17" s="191"/>
      <c r="AE17" s="191"/>
      <c r="AF17" s="191"/>
      <c r="AG17" s="191"/>
      <c r="AH17" s="191"/>
      <c r="AI17" s="191"/>
      <c r="AJ17" s="191"/>
    </row>
    <row r="18" spans="1:36" ht="15" customHeight="1">
      <c r="A18" s="192"/>
      <c r="B18" s="195"/>
      <c r="C18" s="98"/>
      <c r="D18" s="128"/>
      <c r="E18" s="12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91"/>
      <c r="AD18" s="191"/>
      <c r="AE18" s="191"/>
      <c r="AF18" s="191"/>
      <c r="AG18" s="191"/>
      <c r="AH18" s="191"/>
      <c r="AI18" s="191"/>
      <c r="AJ18" s="191"/>
    </row>
    <row r="19" spans="1:36" ht="15" customHeight="1">
      <c r="A19" s="367" t="s">
        <v>308</v>
      </c>
      <c r="B19" s="368"/>
      <c r="C19" s="181">
        <f aca="true" t="shared" si="5" ref="C19:D21">SUM(E19,I19,K19,M19,O19,Q19,S19,U19,W19,Y19,AA19)</f>
        <v>174</v>
      </c>
      <c r="D19" s="181">
        <f t="shared" si="5"/>
        <v>1168</v>
      </c>
      <c r="E19" s="177">
        <f aca="true" t="shared" si="6" ref="E19:R19">SUM(E20:E21)</f>
        <v>1</v>
      </c>
      <c r="F19" s="177">
        <f t="shared" si="6"/>
        <v>2</v>
      </c>
      <c r="G19" s="177">
        <f t="shared" si="6"/>
        <v>167</v>
      </c>
      <c r="H19" s="177">
        <f t="shared" si="6"/>
        <v>1116</v>
      </c>
      <c r="I19" s="177">
        <f t="shared" si="6"/>
        <v>7</v>
      </c>
      <c r="J19" s="177">
        <f t="shared" si="6"/>
        <v>65</v>
      </c>
      <c r="K19" s="177">
        <f t="shared" si="6"/>
        <v>21</v>
      </c>
      <c r="L19" s="177">
        <f t="shared" si="6"/>
        <v>211</v>
      </c>
      <c r="M19" s="177">
        <f t="shared" si="6"/>
        <v>63</v>
      </c>
      <c r="N19" s="177">
        <f t="shared" si="6"/>
        <v>506</v>
      </c>
      <c r="O19" s="177">
        <f t="shared" si="6"/>
        <v>40</v>
      </c>
      <c r="P19" s="177">
        <f t="shared" si="6"/>
        <v>133</v>
      </c>
      <c r="Q19" s="177">
        <f t="shared" si="6"/>
        <v>1</v>
      </c>
      <c r="R19" s="177">
        <f t="shared" si="6"/>
        <v>3</v>
      </c>
      <c r="S19" s="177" t="s">
        <v>292</v>
      </c>
      <c r="T19" s="177" t="s">
        <v>292</v>
      </c>
      <c r="U19" s="177">
        <f>SUM(U20:U21)</f>
        <v>5</v>
      </c>
      <c r="V19" s="177">
        <f>SUM(V20:V21)</f>
        <v>41</v>
      </c>
      <c r="W19" s="177" t="s">
        <v>292</v>
      </c>
      <c r="X19" s="177" t="s">
        <v>292</v>
      </c>
      <c r="Y19" s="177">
        <f>SUM(Y20:Y21)</f>
        <v>30</v>
      </c>
      <c r="Z19" s="177">
        <f>SUM(Z20:Z21)</f>
        <v>157</v>
      </c>
      <c r="AA19" s="177">
        <f>SUM(AA20:AA21)</f>
        <v>6</v>
      </c>
      <c r="AB19" s="177">
        <f>SUM(AB20:AB21)</f>
        <v>50</v>
      </c>
      <c r="AC19" s="191"/>
      <c r="AD19" s="191"/>
      <c r="AE19" s="191"/>
      <c r="AF19" s="191"/>
      <c r="AG19" s="191"/>
      <c r="AH19" s="191"/>
      <c r="AI19" s="191"/>
      <c r="AJ19" s="191"/>
    </row>
    <row r="20" spans="1:36" ht="15" customHeight="1">
      <c r="A20" s="192"/>
      <c r="B20" s="193" t="s">
        <v>90</v>
      </c>
      <c r="C20" s="181">
        <f t="shared" si="5"/>
        <v>160</v>
      </c>
      <c r="D20" s="181">
        <f t="shared" si="5"/>
        <v>1035</v>
      </c>
      <c r="E20" s="177">
        <v>1</v>
      </c>
      <c r="F20" s="177">
        <v>2</v>
      </c>
      <c r="G20" s="177">
        <v>159</v>
      </c>
      <c r="H20" s="177">
        <v>1033</v>
      </c>
      <c r="I20" s="177">
        <v>7</v>
      </c>
      <c r="J20" s="177">
        <v>65</v>
      </c>
      <c r="K20" s="177">
        <v>21</v>
      </c>
      <c r="L20" s="177">
        <v>211</v>
      </c>
      <c r="M20" s="177">
        <v>63</v>
      </c>
      <c r="N20" s="177">
        <v>506</v>
      </c>
      <c r="O20" s="177">
        <v>40</v>
      </c>
      <c r="P20" s="177">
        <v>133</v>
      </c>
      <c r="Q20" s="177">
        <v>1</v>
      </c>
      <c r="R20" s="177">
        <v>3</v>
      </c>
      <c r="S20" s="177" t="s">
        <v>292</v>
      </c>
      <c r="T20" s="177" t="s">
        <v>292</v>
      </c>
      <c r="U20" s="177">
        <v>4</v>
      </c>
      <c r="V20" s="177">
        <v>40</v>
      </c>
      <c r="W20" s="177" t="s">
        <v>292</v>
      </c>
      <c r="X20" s="177" t="s">
        <v>292</v>
      </c>
      <c r="Y20" s="177">
        <v>23</v>
      </c>
      <c r="Z20" s="177">
        <v>75</v>
      </c>
      <c r="AA20" s="177" t="s">
        <v>292</v>
      </c>
      <c r="AB20" s="177" t="s">
        <v>292</v>
      </c>
      <c r="AC20" s="191"/>
      <c r="AD20" s="191"/>
      <c r="AE20" s="191"/>
      <c r="AF20" s="191"/>
      <c r="AG20" s="191"/>
      <c r="AH20" s="191"/>
      <c r="AI20" s="191"/>
      <c r="AJ20" s="191"/>
    </row>
    <row r="21" spans="1:36" ht="15" customHeight="1">
      <c r="A21" s="192"/>
      <c r="B21" s="194" t="s">
        <v>307</v>
      </c>
      <c r="C21" s="181">
        <f t="shared" si="5"/>
        <v>14</v>
      </c>
      <c r="D21" s="181">
        <f t="shared" si="5"/>
        <v>133</v>
      </c>
      <c r="E21" s="177" t="s">
        <v>292</v>
      </c>
      <c r="F21" s="177" t="s">
        <v>292</v>
      </c>
      <c r="G21" s="177">
        <v>8</v>
      </c>
      <c r="H21" s="177">
        <v>83</v>
      </c>
      <c r="I21" s="177" t="s">
        <v>292</v>
      </c>
      <c r="J21" s="177" t="s">
        <v>292</v>
      </c>
      <c r="K21" s="177" t="s">
        <v>292</v>
      </c>
      <c r="L21" s="177" t="s">
        <v>292</v>
      </c>
      <c r="M21" s="177" t="s">
        <v>292</v>
      </c>
      <c r="N21" s="177" t="s">
        <v>292</v>
      </c>
      <c r="O21" s="177" t="s">
        <v>292</v>
      </c>
      <c r="P21" s="177" t="s">
        <v>292</v>
      </c>
      <c r="Q21" s="177" t="s">
        <v>292</v>
      </c>
      <c r="R21" s="177" t="s">
        <v>292</v>
      </c>
      <c r="S21" s="177" t="s">
        <v>292</v>
      </c>
      <c r="T21" s="177" t="s">
        <v>292</v>
      </c>
      <c r="U21" s="177">
        <v>1</v>
      </c>
      <c r="V21" s="177">
        <v>1</v>
      </c>
      <c r="W21" s="177" t="s">
        <v>292</v>
      </c>
      <c r="X21" s="177" t="s">
        <v>292</v>
      </c>
      <c r="Y21" s="177">
        <v>7</v>
      </c>
      <c r="Z21" s="177">
        <v>82</v>
      </c>
      <c r="AA21" s="177">
        <v>6</v>
      </c>
      <c r="AB21" s="177">
        <v>50</v>
      </c>
      <c r="AC21" s="191"/>
      <c r="AD21" s="191"/>
      <c r="AE21" s="191"/>
      <c r="AF21" s="191"/>
      <c r="AG21" s="191"/>
      <c r="AH21" s="191"/>
      <c r="AI21" s="191"/>
      <c r="AJ21" s="191"/>
    </row>
    <row r="22" spans="1:36" ht="15" customHeight="1">
      <c r="A22" s="192"/>
      <c r="B22" s="195"/>
      <c r="C22" s="99"/>
      <c r="D22" s="129"/>
      <c r="E22" s="12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91"/>
      <c r="AD22" s="191"/>
      <c r="AE22" s="191"/>
      <c r="AF22" s="191"/>
      <c r="AG22" s="191"/>
      <c r="AH22" s="191"/>
      <c r="AI22" s="191"/>
      <c r="AJ22" s="191"/>
    </row>
    <row r="23" spans="1:36" s="100" customFormat="1" ht="15" customHeight="1">
      <c r="A23" s="369" t="s">
        <v>38</v>
      </c>
      <c r="B23" s="370"/>
      <c r="C23" s="241">
        <f aca="true" t="shared" si="7" ref="C23:D26">SUM(E23,I23,K23,M23,O23,Q23,S23,U23,W23,Y23,AA23)</f>
        <v>3089</v>
      </c>
      <c r="D23" s="241">
        <f t="shared" si="7"/>
        <v>27188</v>
      </c>
      <c r="E23" s="252">
        <f aca="true" t="shared" si="8" ref="E23:AB23">SUM(E24,E28,E32,E36,E40,E44,E48,E52)</f>
        <v>13</v>
      </c>
      <c r="F23" s="252">
        <f t="shared" si="8"/>
        <v>58</v>
      </c>
      <c r="G23" s="252">
        <f t="shared" si="8"/>
        <v>3033</v>
      </c>
      <c r="H23" s="252">
        <f t="shared" si="8"/>
        <v>26596</v>
      </c>
      <c r="I23" s="252">
        <f t="shared" si="8"/>
        <v>14</v>
      </c>
      <c r="J23" s="252">
        <f t="shared" si="8"/>
        <v>177</v>
      </c>
      <c r="K23" s="252">
        <f t="shared" si="8"/>
        <v>392</v>
      </c>
      <c r="L23" s="252">
        <f t="shared" si="8"/>
        <v>4887</v>
      </c>
      <c r="M23" s="252">
        <f t="shared" si="8"/>
        <v>476</v>
      </c>
      <c r="N23" s="252">
        <f t="shared" si="8"/>
        <v>7584</v>
      </c>
      <c r="O23" s="252">
        <f t="shared" si="8"/>
        <v>1335</v>
      </c>
      <c r="P23" s="252">
        <f t="shared" si="8"/>
        <v>6683</v>
      </c>
      <c r="Q23" s="252">
        <f t="shared" si="8"/>
        <v>28</v>
      </c>
      <c r="R23" s="252">
        <f t="shared" si="8"/>
        <v>405</v>
      </c>
      <c r="S23" s="252">
        <f t="shared" si="8"/>
        <v>68</v>
      </c>
      <c r="T23" s="252">
        <f t="shared" si="8"/>
        <v>129</v>
      </c>
      <c r="U23" s="252">
        <f t="shared" si="8"/>
        <v>92</v>
      </c>
      <c r="V23" s="252">
        <f t="shared" si="8"/>
        <v>1977</v>
      </c>
      <c r="W23" s="252">
        <f t="shared" si="8"/>
        <v>17</v>
      </c>
      <c r="X23" s="252">
        <f t="shared" si="8"/>
        <v>261</v>
      </c>
      <c r="Y23" s="252">
        <f t="shared" si="8"/>
        <v>611</v>
      </c>
      <c r="Z23" s="252">
        <f t="shared" si="8"/>
        <v>4493</v>
      </c>
      <c r="AA23" s="252">
        <f t="shared" si="8"/>
        <v>43</v>
      </c>
      <c r="AB23" s="252">
        <f t="shared" si="8"/>
        <v>534</v>
      </c>
      <c r="AC23" s="196"/>
      <c r="AD23" s="196"/>
      <c r="AE23" s="196"/>
      <c r="AF23" s="196"/>
      <c r="AG23" s="196"/>
      <c r="AH23" s="196"/>
      <c r="AI23" s="196"/>
      <c r="AJ23" s="196"/>
    </row>
    <row r="24" spans="1:36" ht="15" customHeight="1">
      <c r="A24" s="371" t="s">
        <v>63</v>
      </c>
      <c r="B24" s="372"/>
      <c r="C24" s="181">
        <f t="shared" si="7"/>
        <v>805</v>
      </c>
      <c r="D24" s="181">
        <f t="shared" si="7"/>
        <v>4709</v>
      </c>
      <c r="E24" s="177">
        <f aca="true" t="shared" si="9" ref="E24:AB24">SUM(E25:E26)</f>
        <v>2</v>
      </c>
      <c r="F24" s="177">
        <f t="shared" si="9"/>
        <v>11</v>
      </c>
      <c r="G24" s="177">
        <f t="shared" si="9"/>
        <v>796</v>
      </c>
      <c r="H24" s="177">
        <f t="shared" si="9"/>
        <v>4614</v>
      </c>
      <c r="I24" s="177">
        <f t="shared" si="9"/>
        <v>4</v>
      </c>
      <c r="J24" s="177">
        <f t="shared" si="9"/>
        <v>20</v>
      </c>
      <c r="K24" s="177">
        <f t="shared" si="9"/>
        <v>112</v>
      </c>
      <c r="L24" s="177">
        <f t="shared" si="9"/>
        <v>413</v>
      </c>
      <c r="M24" s="177">
        <f t="shared" si="9"/>
        <v>187</v>
      </c>
      <c r="N24" s="177">
        <f t="shared" si="9"/>
        <v>2385</v>
      </c>
      <c r="O24" s="177">
        <f t="shared" si="9"/>
        <v>322</v>
      </c>
      <c r="P24" s="177">
        <f t="shared" si="9"/>
        <v>930</v>
      </c>
      <c r="Q24" s="177">
        <f t="shared" si="9"/>
        <v>5</v>
      </c>
      <c r="R24" s="177">
        <f t="shared" si="9"/>
        <v>68</v>
      </c>
      <c r="S24" s="177">
        <f t="shared" si="9"/>
        <v>3</v>
      </c>
      <c r="T24" s="177">
        <f t="shared" si="9"/>
        <v>14</v>
      </c>
      <c r="U24" s="177">
        <f t="shared" si="9"/>
        <v>23</v>
      </c>
      <c r="V24" s="177">
        <f t="shared" si="9"/>
        <v>247</v>
      </c>
      <c r="W24" s="177">
        <f t="shared" si="9"/>
        <v>2</v>
      </c>
      <c r="X24" s="177">
        <f t="shared" si="9"/>
        <v>13</v>
      </c>
      <c r="Y24" s="177">
        <f t="shared" si="9"/>
        <v>138</v>
      </c>
      <c r="Z24" s="177">
        <f t="shared" si="9"/>
        <v>524</v>
      </c>
      <c r="AA24" s="177">
        <f t="shared" si="9"/>
        <v>7</v>
      </c>
      <c r="AB24" s="177">
        <f t="shared" si="9"/>
        <v>84</v>
      </c>
      <c r="AC24" s="191"/>
      <c r="AD24" s="191"/>
      <c r="AE24" s="191"/>
      <c r="AF24" s="191"/>
      <c r="AG24" s="191"/>
      <c r="AH24" s="191"/>
      <c r="AI24" s="191"/>
      <c r="AJ24" s="191"/>
    </row>
    <row r="25" spans="1:36" ht="15" customHeight="1">
      <c r="A25" s="192"/>
      <c r="B25" s="193" t="s">
        <v>90</v>
      </c>
      <c r="C25" s="181">
        <f t="shared" si="7"/>
        <v>778</v>
      </c>
      <c r="D25" s="181">
        <f t="shared" si="7"/>
        <v>4408</v>
      </c>
      <c r="E25" s="177">
        <v>2</v>
      </c>
      <c r="F25" s="177">
        <v>11</v>
      </c>
      <c r="G25" s="177">
        <v>776</v>
      </c>
      <c r="H25" s="177">
        <v>4397</v>
      </c>
      <c r="I25" s="177">
        <v>4</v>
      </c>
      <c r="J25" s="177">
        <v>20</v>
      </c>
      <c r="K25" s="177">
        <v>112</v>
      </c>
      <c r="L25" s="177">
        <v>413</v>
      </c>
      <c r="M25" s="177">
        <v>187</v>
      </c>
      <c r="N25" s="177">
        <v>2385</v>
      </c>
      <c r="O25" s="177">
        <v>322</v>
      </c>
      <c r="P25" s="177">
        <v>930</v>
      </c>
      <c r="Q25" s="177">
        <v>5</v>
      </c>
      <c r="R25" s="177">
        <v>68</v>
      </c>
      <c r="S25" s="177">
        <v>3</v>
      </c>
      <c r="T25" s="177">
        <v>14</v>
      </c>
      <c r="U25" s="177">
        <v>19</v>
      </c>
      <c r="V25" s="177">
        <v>189</v>
      </c>
      <c r="W25" s="177">
        <v>1</v>
      </c>
      <c r="X25" s="177">
        <v>9</v>
      </c>
      <c r="Y25" s="177">
        <v>123</v>
      </c>
      <c r="Z25" s="177">
        <v>369</v>
      </c>
      <c r="AA25" s="177" t="s">
        <v>292</v>
      </c>
      <c r="AB25" s="177" t="s">
        <v>292</v>
      </c>
      <c r="AC25" s="191"/>
      <c r="AD25" s="191"/>
      <c r="AE25" s="191"/>
      <c r="AF25" s="191"/>
      <c r="AG25" s="191"/>
      <c r="AH25" s="191"/>
      <c r="AI25" s="191"/>
      <c r="AJ25" s="191"/>
    </row>
    <row r="26" spans="1:36" ht="15" customHeight="1">
      <c r="A26" s="192"/>
      <c r="B26" s="194" t="s">
        <v>307</v>
      </c>
      <c r="C26" s="181">
        <f t="shared" si="7"/>
        <v>27</v>
      </c>
      <c r="D26" s="181">
        <f t="shared" si="7"/>
        <v>301</v>
      </c>
      <c r="E26" s="177" t="s">
        <v>292</v>
      </c>
      <c r="F26" s="177" t="s">
        <v>292</v>
      </c>
      <c r="G26" s="177">
        <v>20</v>
      </c>
      <c r="H26" s="177">
        <v>217</v>
      </c>
      <c r="I26" s="177" t="s">
        <v>292</v>
      </c>
      <c r="J26" s="177" t="s">
        <v>292</v>
      </c>
      <c r="K26" s="177" t="s">
        <v>292</v>
      </c>
      <c r="L26" s="177" t="s">
        <v>292</v>
      </c>
      <c r="M26" s="177" t="s">
        <v>292</v>
      </c>
      <c r="N26" s="177" t="s">
        <v>292</v>
      </c>
      <c r="O26" s="177" t="s">
        <v>292</v>
      </c>
      <c r="P26" s="177" t="s">
        <v>292</v>
      </c>
      <c r="Q26" s="177" t="s">
        <v>292</v>
      </c>
      <c r="R26" s="177" t="s">
        <v>292</v>
      </c>
      <c r="S26" s="177" t="s">
        <v>292</v>
      </c>
      <c r="T26" s="177" t="s">
        <v>292</v>
      </c>
      <c r="U26" s="177">
        <v>4</v>
      </c>
      <c r="V26" s="177">
        <v>58</v>
      </c>
      <c r="W26" s="177">
        <v>1</v>
      </c>
      <c r="X26" s="177">
        <v>4</v>
      </c>
      <c r="Y26" s="177">
        <v>15</v>
      </c>
      <c r="Z26" s="177">
        <v>155</v>
      </c>
      <c r="AA26" s="177">
        <v>7</v>
      </c>
      <c r="AB26" s="177">
        <v>84</v>
      </c>
      <c r="AC26" s="191"/>
      <c r="AD26" s="191"/>
      <c r="AE26" s="191"/>
      <c r="AF26" s="191"/>
      <c r="AG26" s="191"/>
      <c r="AH26" s="191"/>
      <c r="AI26" s="191"/>
      <c r="AJ26" s="191"/>
    </row>
    <row r="27" spans="1:36" ht="15" customHeight="1">
      <c r="A27" s="192"/>
      <c r="B27" s="195"/>
      <c r="C27" s="98"/>
      <c r="D27" s="129"/>
      <c r="E27" s="12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91"/>
      <c r="AD27" s="191"/>
      <c r="AE27" s="191"/>
      <c r="AF27" s="191"/>
      <c r="AG27" s="191"/>
      <c r="AH27" s="191"/>
      <c r="AI27" s="191"/>
      <c r="AJ27" s="191"/>
    </row>
    <row r="28" spans="1:36" ht="15" customHeight="1">
      <c r="A28" s="371" t="s">
        <v>64</v>
      </c>
      <c r="B28" s="372"/>
      <c r="C28" s="181">
        <f aca="true" t="shared" si="10" ref="C28:D30">SUM(E28,I28,K28,M28,O28,Q28,S28,U28,W28,Y28,AA28)</f>
        <v>597</v>
      </c>
      <c r="D28" s="181">
        <f t="shared" si="10"/>
        <v>4352</v>
      </c>
      <c r="E28" s="177">
        <f aca="true" t="shared" si="11" ref="E28:AB28">SUM(E29:E30)</f>
        <v>3</v>
      </c>
      <c r="F28" s="177">
        <f t="shared" si="11"/>
        <v>7</v>
      </c>
      <c r="G28" s="177">
        <f t="shared" si="11"/>
        <v>585</v>
      </c>
      <c r="H28" s="177">
        <f t="shared" si="11"/>
        <v>4231</v>
      </c>
      <c r="I28" s="177">
        <f t="shared" si="11"/>
        <v>2</v>
      </c>
      <c r="J28" s="177">
        <f t="shared" si="11"/>
        <v>24</v>
      </c>
      <c r="K28" s="177">
        <f t="shared" si="11"/>
        <v>50</v>
      </c>
      <c r="L28" s="177">
        <f t="shared" si="11"/>
        <v>387</v>
      </c>
      <c r="M28" s="177">
        <f t="shared" si="11"/>
        <v>70</v>
      </c>
      <c r="N28" s="177">
        <f t="shared" si="11"/>
        <v>1411</v>
      </c>
      <c r="O28" s="177">
        <f t="shared" si="11"/>
        <v>308</v>
      </c>
      <c r="P28" s="177">
        <f t="shared" si="11"/>
        <v>1050</v>
      </c>
      <c r="Q28" s="177">
        <f t="shared" si="11"/>
        <v>4</v>
      </c>
      <c r="R28" s="177">
        <f t="shared" si="11"/>
        <v>95</v>
      </c>
      <c r="S28" s="177">
        <f t="shared" si="11"/>
        <v>7</v>
      </c>
      <c r="T28" s="177">
        <f t="shared" si="11"/>
        <v>13</v>
      </c>
      <c r="U28" s="177">
        <f t="shared" si="11"/>
        <v>16</v>
      </c>
      <c r="V28" s="177">
        <f t="shared" si="11"/>
        <v>416</v>
      </c>
      <c r="W28" s="177">
        <f t="shared" si="11"/>
        <v>2</v>
      </c>
      <c r="X28" s="177">
        <f t="shared" si="11"/>
        <v>29</v>
      </c>
      <c r="Y28" s="177">
        <f t="shared" si="11"/>
        <v>126</v>
      </c>
      <c r="Z28" s="177">
        <f t="shared" si="11"/>
        <v>806</v>
      </c>
      <c r="AA28" s="177">
        <f t="shared" si="11"/>
        <v>9</v>
      </c>
      <c r="AB28" s="177">
        <f t="shared" si="11"/>
        <v>114</v>
      </c>
      <c r="AC28" s="191"/>
      <c r="AD28" s="191"/>
      <c r="AE28" s="191"/>
      <c r="AF28" s="191"/>
      <c r="AG28" s="191"/>
      <c r="AH28" s="191"/>
      <c r="AI28" s="191"/>
      <c r="AJ28" s="191"/>
    </row>
    <row r="29" spans="1:36" ht="15" customHeight="1">
      <c r="A29" s="192"/>
      <c r="B29" s="193" t="s">
        <v>90</v>
      </c>
      <c r="C29" s="181">
        <f t="shared" si="10"/>
        <v>560</v>
      </c>
      <c r="D29" s="181">
        <f t="shared" si="10"/>
        <v>3779</v>
      </c>
      <c r="E29" s="177">
        <v>1</v>
      </c>
      <c r="F29" s="177">
        <v>5</v>
      </c>
      <c r="G29" s="177">
        <v>559</v>
      </c>
      <c r="H29" s="177">
        <v>3774</v>
      </c>
      <c r="I29" s="177">
        <v>2</v>
      </c>
      <c r="J29" s="177">
        <v>24</v>
      </c>
      <c r="K29" s="177">
        <v>50</v>
      </c>
      <c r="L29" s="177">
        <v>387</v>
      </c>
      <c r="M29" s="177">
        <v>70</v>
      </c>
      <c r="N29" s="177">
        <v>1411</v>
      </c>
      <c r="O29" s="177">
        <v>308</v>
      </c>
      <c r="P29" s="177">
        <v>1050</v>
      </c>
      <c r="Q29" s="177">
        <v>4</v>
      </c>
      <c r="R29" s="177">
        <v>95</v>
      </c>
      <c r="S29" s="177">
        <v>7</v>
      </c>
      <c r="T29" s="177">
        <v>13</v>
      </c>
      <c r="U29" s="177">
        <v>12</v>
      </c>
      <c r="V29" s="177">
        <v>287</v>
      </c>
      <c r="W29" s="177">
        <v>1</v>
      </c>
      <c r="X29" s="177">
        <v>20</v>
      </c>
      <c r="Y29" s="177">
        <v>105</v>
      </c>
      <c r="Z29" s="177">
        <v>487</v>
      </c>
      <c r="AA29" s="177" t="s">
        <v>292</v>
      </c>
      <c r="AB29" s="177" t="s">
        <v>292</v>
      </c>
      <c r="AC29" s="191"/>
      <c r="AD29" s="191"/>
      <c r="AE29" s="191"/>
      <c r="AF29" s="191"/>
      <c r="AG29" s="191"/>
      <c r="AH29" s="191"/>
      <c r="AI29" s="191"/>
      <c r="AJ29" s="191"/>
    </row>
    <row r="30" spans="1:36" ht="15" customHeight="1">
      <c r="A30" s="192"/>
      <c r="B30" s="194" t="s">
        <v>307</v>
      </c>
      <c r="C30" s="181">
        <f t="shared" si="10"/>
        <v>37</v>
      </c>
      <c r="D30" s="181">
        <f t="shared" si="10"/>
        <v>573</v>
      </c>
      <c r="E30" s="177">
        <v>2</v>
      </c>
      <c r="F30" s="177">
        <v>2</v>
      </c>
      <c r="G30" s="177">
        <v>26</v>
      </c>
      <c r="H30" s="177">
        <v>457</v>
      </c>
      <c r="I30" s="177" t="s">
        <v>292</v>
      </c>
      <c r="J30" s="177" t="s">
        <v>292</v>
      </c>
      <c r="K30" s="177" t="s">
        <v>292</v>
      </c>
      <c r="L30" s="177" t="s">
        <v>292</v>
      </c>
      <c r="M30" s="177" t="s">
        <v>292</v>
      </c>
      <c r="N30" s="177" t="s">
        <v>292</v>
      </c>
      <c r="O30" s="177" t="s">
        <v>292</v>
      </c>
      <c r="P30" s="177" t="s">
        <v>292</v>
      </c>
      <c r="Q30" s="177" t="s">
        <v>292</v>
      </c>
      <c r="R30" s="177" t="s">
        <v>292</v>
      </c>
      <c r="S30" s="177" t="s">
        <v>292</v>
      </c>
      <c r="T30" s="177" t="s">
        <v>292</v>
      </c>
      <c r="U30" s="177">
        <v>4</v>
      </c>
      <c r="V30" s="177">
        <v>129</v>
      </c>
      <c r="W30" s="177">
        <v>1</v>
      </c>
      <c r="X30" s="177">
        <v>9</v>
      </c>
      <c r="Y30" s="177">
        <v>21</v>
      </c>
      <c r="Z30" s="177">
        <v>319</v>
      </c>
      <c r="AA30" s="177">
        <v>9</v>
      </c>
      <c r="AB30" s="177">
        <v>114</v>
      </c>
      <c r="AC30" s="191"/>
      <c r="AD30" s="191"/>
      <c r="AE30" s="191"/>
      <c r="AF30" s="191"/>
      <c r="AG30" s="191"/>
      <c r="AH30" s="191"/>
      <c r="AI30" s="191"/>
      <c r="AJ30" s="191"/>
    </row>
    <row r="31" spans="1:36" ht="15" customHeight="1">
      <c r="A31" s="192"/>
      <c r="B31" s="195"/>
      <c r="C31" s="98"/>
      <c r="D31" s="129"/>
      <c r="E31" s="12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91"/>
      <c r="AD31" s="191"/>
      <c r="AE31" s="191"/>
      <c r="AF31" s="191"/>
      <c r="AG31" s="191"/>
      <c r="AH31" s="191"/>
      <c r="AI31" s="191"/>
      <c r="AJ31" s="191"/>
    </row>
    <row r="32" spans="1:36" ht="15" customHeight="1">
      <c r="A32" s="371" t="s">
        <v>65</v>
      </c>
      <c r="B32" s="372"/>
      <c r="C32" s="181">
        <f aca="true" t="shared" si="12" ref="C32:D34">SUM(E32,I32,K32,M32,O32,Q32,S32,U32,W32,Y32,AA32)</f>
        <v>1170</v>
      </c>
      <c r="D32" s="181">
        <f t="shared" si="12"/>
        <v>12871</v>
      </c>
      <c r="E32" s="177">
        <f aca="true" t="shared" si="13" ref="E32:AB32">SUM(E33:E34)</f>
        <v>1</v>
      </c>
      <c r="F32" s="177">
        <f t="shared" si="13"/>
        <v>17</v>
      </c>
      <c r="G32" s="177">
        <f t="shared" si="13"/>
        <v>1162</v>
      </c>
      <c r="H32" s="177">
        <f t="shared" si="13"/>
        <v>12709</v>
      </c>
      <c r="I32" s="177">
        <f t="shared" si="13"/>
        <v>2</v>
      </c>
      <c r="J32" s="177">
        <f t="shared" si="13"/>
        <v>18</v>
      </c>
      <c r="K32" s="177">
        <f t="shared" si="13"/>
        <v>118</v>
      </c>
      <c r="L32" s="177">
        <f t="shared" si="13"/>
        <v>1333</v>
      </c>
      <c r="M32" s="177">
        <f t="shared" si="13"/>
        <v>147</v>
      </c>
      <c r="N32" s="177">
        <f t="shared" si="13"/>
        <v>2969</v>
      </c>
      <c r="O32" s="177">
        <f t="shared" si="13"/>
        <v>563</v>
      </c>
      <c r="P32" s="177">
        <f t="shared" si="13"/>
        <v>4401</v>
      </c>
      <c r="Q32" s="177">
        <f t="shared" si="13"/>
        <v>17</v>
      </c>
      <c r="R32" s="177">
        <f t="shared" si="13"/>
        <v>228</v>
      </c>
      <c r="S32" s="177">
        <f t="shared" si="13"/>
        <v>57</v>
      </c>
      <c r="T32" s="177">
        <f t="shared" si="13"/>
        <v>100</v>
      </c>
      <c r="U32" s="177">
        <f t="shared" si="13"/>
        <v>39</v>
      </c>
      <c r="V32" s="177">
        <f t="shared" si="13"/>
        <v>1237</v>
      </c>
      <c r="W32" s="177">
        <f t="shared" si="13"/>
        <v>2</v>
      </c>
      <c r="X32" s="177">
        <f t="shared" si="13"/>
        <v>18</v>
      </c>
      <c r="Y32" s="177">
        <f t="shared" si="13"/>
        <v>217</v>
      </c>
      <c r="Z32" s="177">
        <f t="shared" si="13"/>
        <v>2405</v>
      </c>
      <c r="AA32" s="177">
        <f t="shared" si="13"/>
        <v>7</v>
      </c>
      <c r="AB32" s="177">
        <f t="shared" si="13"/>
        <v>145</v>
      </c>
      <c r="AC32" s="191"/>
      <c r="AD32" s="191"/>
      <c r="AE32" s="191"/>
      <c r="AF32" s="191"/>
      <c r="AG32" s="191"/>
      <c r="AH32" s="191"/>
      <c r="AI32" s="191"/>
      <c r="AJ32" s="191"/>
    </row>
    <row r="33" spans="1:36" ht="15" customHeight="1">
      <c r="A33" s="192"/>
      <c r="B33" s="193" t="s">
        <v>90</v>
      </c>
      <c r="C33" s="181">
        <f t="shared" si="12"/>
        <v>1137</v>
      </c>
      <c r="D33" s="181">
        <f t="shared" si="12"/>
        <v>12125</v>
      </c>
      <c r="E33" s="177">
        <v>1</v>
      </c>
      <c r="F33" s="177">
        <v>17</v>
      </c>
      <c r="G33" s="177">
        <v>1136</v>
      </c>
      <c r="H33" s="177">
        <v>12108</v>
      </c>
      <c r="I33" s="177">
        <v>2</v>
      </c>
      <c r="J33" s="177">
        <v>18</v>
      </c>
      <c r="K33" s="177">
        <v>118</v>
      </c>
      <c r="L33" s="177">
        <v>1333</v>
      </c>
      <c r="M33" s="177">
        <v>147</v>
      </c>
      <c r="N33" s="177">
        <v>2969</v>
      </c>
      <c r="O33" s="177">
        <v>563</v>
      </c>
      <c r="P33" s="177">
        <v>4401</v>
      </c>
      <c r="Q33" s="177">
        <v>17</v>
      </c>
      <c r="R33" s="177">
        <v>228</v>
      </c>
      <c r="S33" s="177">
        <v>57</v>
      </c>
      <c r="T33" s="177">
        <v>100</v>
      </c>
      <c r="U33" s="177">
        <v>36</v>
      </c>
      <c r="V33" s="177">
        <v>1224</v>
      </c>
      <c r="W33" s="177">
        <v>1</v>
      </c>
      <c r="X33" s="177">
        <v>6</v>
      </c>
      <c r="Y33" s="177">
        <v>195</v>
      </c>
      <c r="Z33" s="177">
        <v>1829</v>
      </c>
      <c r="AA33" s="177" t="s">
        <v>292</v>
      </c>
      <c r="AB33" s="177" t="s">
        <v>292</v>
      </c>
      <c r="AC33" s="191"/>
      <c r="AD33" s="191"/>
      <c r="AE33" s="191"/>
      <c r="AF33" s="191"/>
      <c r="AG33" s="191"/>
      <c r="AH33" s="191"/>
      <c r="AI33" s="191"/>
      <c r="AJ33" s="191"/>
    </row>
    <row r="34" spans="1:36" ht="15" customHeight="1">
      <c r="A34" s="192"/>
      <c r="B34" s="194" t="s">
        <v>307</v>
      </c>
      <c r="C34" s="181">
        <f t="shared" si="12"/>
        <v>33</v>
      </c>
      <c r="D34" s="181">
        <f t="shared" si="12"/>
        <v>746</v>
      </c>
      <c r="E34" s="177" t="s">
        <v>292</v>
      </c>
      <c r="F34" s="177" t="s">
        <v>292</v>
      </c>
      <c r="G34" s="177">
        <v>26</v>
      </c>
      <c r="H34" s="177">
        <v>601</v>
      </c>
      <c r="I34" s="177" t="s">
        <v>292</v>
      </c>
      <c r="J34" s="177" t="s">
        <v>292</v>
      </c>
      <c r="K34" s="177" t="s">
        <v>292</v>
      </c>
      <c r="L34" s="177" t="s">
        <v>292</v>
      </c>
      <c r="M34" s="177" t="s">
        <v>292</v>
      </c>
      <c r="N34" s="177" t="s">
        <v>292</v>
      </c>
      <c r="O34" s="177" t="s">
        <v>292</v>
      </c>
      <c r="P34" s="177" t="s">
        <v>292</v>
      </c>
      <c r="Q34" s="177" t="s">
        <v>292</v>
      </c>
      <c r="R34" s="177" t="s">
        <v>292</v>
      </c>
      <c r="S34" s="177" t="s">
        <v>292</v>
      </c>
      <c r="T34" s="177" t="s">
        <v>292</v>
      </c>
      <c r="U34" s="177">
        <v>3</v>
      </c>
      <c r="V34" s="177">
        <v>13</v>
      </c>
      <c r="W34" s="177">
        <v>1</v>
      </c>
      <c r="X34" s="177">
        <v>12</v>
      </c>
      <c r="Y34" s="177">
        <v>22</v>
      </c>
      <c r="Z34" s="177">
        <v>576</v>
      </c>
      <c r="AA34" s="177">
        <v>7</v>
      </c>
      <c r="AB34" s="177">
        <v>145</v>
      </c>
      <c r="AC34" s="191"/>
      <c r="AD34" s="191"/>
      <c r="AE34" s="191"/>
      <c r="AF34" s="191"/>
      <c r="AG34" s="191"/>
      <c r="AH34" s="191"/>
      <c r="AI34" s="191"/>
      <c r="AJ34" s="191"/>
    </row>
    <row r="35" spans="1:36" ht="15" customHeight="1">
      <c r="A35" s="192"/>
      <c r="B35" s="195"/>
      <c r="C35" s="98"/>
      <c r="D35" s="97"/>
      <c r="E35" s="12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91"/>
      <c r="AD35" s="191"/>
      <c r="AE35" s="191"/>
      <c r="AF35" s="191"/>
      <c r="AG35" s="191"/>
      <c r="AH35" s="191"/>
      <c r="AI35" s="191"/>
      <c r="AJ35" s="191"/>
    </row>
    <row r="36" spans="1:36" ht="15" customHeight="1">
      <c r="A36" s="371" t="s">
        <v>66</v>
      </c>
      <c r="B36" s="372"/>
      <c r="C36" s="181">
        <f aca="true" t="shared" si="14" ref="C36:D38">SUM(E36,I36,K36,M36,O36,Q36,S36,U36,W36,Y36,AA36)</f>
        <v>55</v>
      </c>
      <c r="D36" s="181">
        <f t="shared" si="14"/>
        <v>494</v>
      </c>
      <c r="E36" s="177">
        <f>SUM(E37:E38)</f>
        <v>2</v>
      </c>
      <c r="F36" s="177">
        <f>SUM(F37:F38)</f>
        <v>2</v>
      </c>
      <c r="G36" s="177">
        <f>SUM(G37:G38)</f>
        <v>50</v>
      </c>
      <c r="H36" s="177">
        <f>SUM(H37:H38)</f>
        <v>466</v>
      </c>
      <c r="I36" s="177" t="s">
        <v>292</v>
      </c>
      <c r="J36" s="177" t="s">
        <v>292</v>
      </c>
      <c r="K36" s="177">
        <f aca="true" t="shared" si="15" ref="K36:P36">SUM(K37:K38)</f>
        <v>14</v>
      </c>
      <c r="L36" s="177">
        <f t="shared" si="15"/>
        <v>130</v>
      </c>
      <c r="M36" s="177">
        <f t="shared" si="15"/>
        <v>11</v>
      </c>
      <c r="N36" s="177">
        <f t="shared" si="15"/>
        <v>165</v>
      </c>
      <c r="O36" s="177">
        <f t="shared" si="15"/>
        <v>10</v>
      </c>
      <c r="P36" s="177">
        <f t="shared" si="15"/>
        <v>25</v>
      </c>
      <c r="Q36" s="177" t="s">
        <v>292</v>
      </c>
      <c r="R36" s="177" t="s">
        <v>292</v>
      </c>
      <c r="S36" s="177" t="s">
        <v>292</v>
      </c>
      <c r="T36" s="177" t="s">
        <v>292</v>
      </c>
      <c r="U36" s="177">
        <f aca="true" t="shared" si="16" ref="U36:AB36">SUM(U37:U38)</f>
        <v>3</v>
      </c>
      <c r="V36" s="177">
        <f t="shared" si="16"/>
        <v>4</v>
      </c>
      <c r="W36" s="177">
        <f t="shared" si="16"/>
        <v>2</v>
      </c>
      <c r="X36" s="177">
        <f t="shared" si="16"/>
        <v>100</v>
      </c>
      <c r="Y36" s="177">
        <f t="shared" si="16"/>
        <v>10</v>
      </c>
      <c r="Z36" s="177">
        <f t="shared" si="16"/>
        <v>42</v>
      </c>
      <c r="AA36" s="177">
        <f t="shared" si="16"/>
        <v>3</v>
      </c>
      <c r="AB36" s="177">
        <f t="shared" si="16"/>
        <v>26</v>
      </c>
      <c r="AC36" s="191"/>
      <c r="AD36" s="191"/>
      <c r="AE36" s="191"/>
      <c r="AF36" s="191"/>
      <c r="AG36" s="191"/>
      <c r="AH36" s="191"/>
      <c r="AI36" s="191"/>
      <c r="AJ36" s="191"/>
    </row>
    <row r="37" spans="1:36" ht="15" customHeight="1">
      <c r="A37" s="192"/>
      <c r="B37" s="193" t="s">
        <v>90</v>
      </c>
      <c r="C37" s="181">
        <f t="shared" si="14"/>
        <v>47</v>
      </c>
      <c r="D37" s="181">
        <f t="shared" si="14"/>
        <v>434</v>
      </c>
      <c r="E37" s="177">
        <v>2</v>
      </c>
      <c r="F37" s="177">
        <v>2</v>
      </c>
      <c r="G37" s="177">
        <v>45</v>
      </c>
      <c r="H37" s="177">
        <v>432</v>
      </c>
      <c r="I37" s="177" t="s">
        <v>292</v>
      </c>
      <c r="J37" s="177" t="s">
        <v>292</v>
      </c>
      <c r="K37" s="177">
        <v>14</v>
      </c>
      <c r="L37" s="177">
        <v>130</v>
      </c>
      <c r="M37" s="177">
        <v>11</v>
      </c>
      <c r="N37" s="177">
        <v>165</v>
      </c>
      <c r="O37" s="177">
        <v>10</v>
      </c>
      <c r="P37" s="177">
        <v>25</v>
      </c>
      <c r="Q37" s="177" t="s">
        <v>292</v>
      </c>
      <c r="R37" s="177" t="s">
        <v>292</v>
      </c>
      <c r="S37" s="177" t="s">
        <v>292</v>
      </c>
      <c r="T37" s="177" t="s">
        <v>292</v>
      </c>
      <c r="U37" s="177">
        <v>2</v>
      </c>
      <c r="V37" s="177">
        <v>2</v>
      </c>
      <c r="W37" s="177">
        <v>2</v>
      </c>
      <c r="X37" s="177">
        <v>100</v>
      </c>
      <c r="Y37" s="177">
        <v>6</v>
      </c>
      <c r="Z37" s="177">
        <v>10</v>
      </c>
      <c r="AA37" s="177" t="s">
        <v>292</v>
      </c>
      <c r="AB37" s="177" t="s">
        <v>292</v>
      </c>
      <c r="AC37" s="191"/>
      <c r="AD37" s="191"/>
      <c r="AE37" s="191"/>
      <c r="AF37" s="191"/>
      <c r="AG37" s="191"/>
      <c r="AH37" s="191"/>
      <c r="AI37" s="191"/>
      <c r="AJ37" s="191"/>
    </row>
    <row r="38" spans="1:36" ht="15" customHeight="1">
      <c r="A38" s="192"/>
      <c r="B38" s="194" t="s">
        <v>309</v>
      </c>
      <c r="C38" s="181">
        <f t="shared" si="14"/>
        <v>8</v>
      </c>
      <c r="D38" s="181">
        <f t="shared" si="14"/>
        <v>60</v>
      </c>
      <c r="E38" s="177" t="s">
        <v>292</v>
      </c>
      <c r="F38" s="177" t="s">
        <v>292</v>
      </c>
      <c r="G38" s="177">
        <v>5</v>
      </c>
      <c r="H38" s="177">
        <v>34</v>
      </c>
      <c r="I38" s="177" t="s">
        <v>292</v>
      </c>
      <c r="J38" s="177" t="s">
        <v>292</v>
      </c>
      <c r="K38" s="177" t="s">
        <v>292</v>
      </c>
      <c r="L38" s="177" t="s">
        <v>292</v>
      </c>
      <c r="M38" s="177" t="s">
        <v>292</v>
      </c>
      <c r="N38" s="177" t="s">
        <v>292</v>
      </c>
      <c r="O38" s="177" t="s">
        <v>292</v>
      </c>
      <c r="P38" s="177" t="s">
        <v>292</v>
      </c>
      <c r="Q38" s="177" t="s">
        <v>292</v>
      </c>
      <c r="R38" s="177" t="s">
        <v>292</v>
      </c>
      <c r="S38" s="177" t="s">
        <v>292</v>
      </c>
      <c r="T38" s="177" t="s">
        <v>292</v>
      </c>
      <c r="U38" s="177">
        <v>1</v>
      </c>
      <c r="V38" s="177">
        <v>2</v>
      </c>
      <c r="W38" s="177" t="s">
        <v>292</v>
      </c>
      <c r="X38" s="177" t="s">
        <v>292</v>
      </c>
      <c r="Y38" s="177">
        <v>4</v>
      </c>
      <c r="Z38" s="177">
        <v>32</v>
      </c>
      <c r="AA38" s="177">
        <v>3</v>
      </c>
      <c r="AB38" s="177">
        <v>26</v>
      </c>
      <c r="AC38" s="191"/>
      <c r="AD38" s="191"/>
      <c r="AE38" s="191"/>
      <c r="AF38" s="191"/>
      <c r="AG38" s="191"/>
      <c r="AH38" s="191"/>
      <c r="AI38" s="191"/>
      <c r="AJ38" s="191"/>
    </row>
    <row r="39" spans="1:36" ht="15" customHeight="1">
      <c r="A39" s="192"/>
      <c r="B39" s="195"/>
      <c r="C39" s="98"/>
      <c r="D39" s="97"/>
      <c r="E39" s="12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91"/>
      <c r="AD39" s="191"/>
      <c r="AE39" s="191"/>
      <c r="AF39" s="191"/>
      <c r="AG39" s="191"/>
      <c r="AH39" s="191"/>
      <c r="AI39" s="191"/>
      <c r="AJ39" s="191"/>
    </row>
    <row r="40" spans="1:36" ht="15" customHeight="1">
      <c r="A40" s="371" t="s">
        <v>67</v>
      </c>
      <c r="B40" s="372"/>
      <c r="C40" s="181">
        <f aca="true" t="shared" si="17" ref="C40:D42">SUM(E40,I40,K40,M40,O40,Q40,S40,U40,W40,Y40,AA40)</f>
        <v>97</v>
      </c>
      <c r="D40" s="181">
        <f t="shared" si="17"/>
        <v>924</v>
      </c>
      <c r="E40" s="177" t="s">
        <v>292</v>
      </c>
      <c r="F40" s="177" t="s">
        <v>292</v>
      </c>
      <c r="G40" s="177">
        <f aca="true" t="shared" si="18" ref="G40:P40">SUM(G41:G42)</f>
        <v>94</v>
      </c>
      <c r="H40" s="177">
        <f t="shared" si="18"/>
        <v>890</v>
      </c>
      <c r="I40" s="177">
        <f t="shared" si="18"/>
        <v>1</v>
      </c>
      <c r="J40" s="177">
        <f t="shared" si="18"/>
        <v>11</v>
      </c>
      <c r="K40" s="177">
        <f t="shared" si="18"/>
        <v>15</v>
      </c>
      <c r="L40" s="177">
        <f t="shared" si="18"/>
        <v>420</v>
      </c>
      <c r="M40" s="177">
        <f t="shared" si="18"/>
        <v>17</v>
      </c>
      <c r="N40" s="177">
        <f t="shared" si="18"/>
        <v>161</v>
      </c>
      <c r="O40" s="177">
        <f t="shared" si="18"/>
        <v>29</v>
      </c>
      <c r="P40" s="177">
        <f t="shared" si="18"/>
        <v>73</v>
      </c>
      <c r="Q40" s="177" t="s">
        <v>292</v>
      </c>
      <c r="R40" s="177" t="s">
        <v>292</v>
      </c>
      <c r="S40" s="177" t="s">
        <v>292</v>
      </c>
      <c r="T40" s="177" t="s">
        <v>292</v>
      </c>
      <c r="U40" s="177">
        <f aca="true" t="shared" si="19" ref="U40:AB40">SUM(U41:U42)</f>
        <v>3</v>
      </c>
      <c r="V40" s="177">
        <f t="shared" si="19"/>
        <v>13</v>
      </c>
      <c r="W40" s="177">
        <f t="shared" si="19"/>
        <v>3</v>
      </c>
      <c r="X40" s="177">
        <f t="shared" si="19"/>
        <v>65</v>
      </c>
      <c r="Y40" s="177">
        <f t="shared" si="19"/>
        <v>26</v>
      </c>
      <c r="Z40" s="177">
        <f t="shared" si="19"/>
        <v>147</v>
      </c>
      <c r="AA40" s="177">
        <f t="shared" si="19"/>
        <v>3</v>
      </c>
      <c r="AB40" s="177">
        <f t="shared" si="19"/>
        <v>34</v>
      </c>
      <c r="AC40" s="191"/>
      <c r="AD40" s="191"/>
      <c r="AE40" s="191"/>
      <c r="AF40" s="191"/>
      <c r="AG40" s="191"/>
      <c r="AH40" s="191"/>
      <c r="AI40" s="191"/>
      <c r="AJ40" s="191"/>
    </row>
    <row r="41" spans="1:36" ht="15" customHeight="1">
      <c r="A41" s="192"/>
      <c r="B41" s="193" t="s">
        <v>90</v>
      </c>
      <c r="C41" s="181">
        <f t="shared" si="17"/>
        <v>84</v>
      </c>
      <c r="D41" s="181">
        <f t="shared" si="17"/>
        <v>822</v>
      </c>
      <c r="E41" s="177" t="s">
        <v>292</v>
      </c>
      <c r="F41" s="177" t="s">
        <v>292</v>
      </c>
      <c r="G41" s="177">
        <v>84</v>
      </c>
      <c r="H41" s="177">
        <v>822</v>
      </c>
      <c r="I41" s="177">
        <v>1</v>
      </c>
      <c r="J41" s="177">
        <v>11</v>
      </c>
      <c r="K41" s="177">
        <v>15</v>
      </c>
      <c r="L41" s="177">
        <v>420</v>
      </c>
      <c r="M41" s="177">
        <v>17</v>
      </c>
      <c r="N41" s="177">
        <v>161</v>
      </c>
      <c r="O41" s="177">
        <v>29</v>
      </c>
      <c r="P41" s="177">
        <v>73</v>
      </c>
      <c r="Q41" s="177" t="s">
        <v>292</v>
      </c>
      <c r="R41" s="177" t="s">
        <v>292</v>
      </c>
      <c r="S41" s="177" t="s">
        <v>292</v>
      </c>
      <c r="T41" s="177" t="s">
        <v>292</v>
      </c>
      <c r="U41" s="177">
        <v>2</v>
      </c>
      <c r="V41" s="177">
        <v>5</v>
      </c>
      <c r="W41" s="177">
        <v>3</v>
      </c>
      <c r="X41" s="177">
        <v>65</v>
      </c>
      <c r="Y41" s="177">
        <v>17</v>
      </c>
      <c r="Z41" s="177">
        <v>87</v>
      </c>
      <c r="AA41" s="177" t="s">
        <v>292</v>
      </c>
      <c r="AB41" s="177" t="s">
        <v>292</v>
      </c>
      <c r="AC41" s="191"/>
      <c r="AD41" s="191"/>
      <c r="AE41" s="191"/>
      <c r="AF41" s="191"/>
      <c r="AG41" s="191"/>
      <c r="AH41" s="191"/>
      <c r="AI41" s="191"/>
      <c r="AJ41" s="191"/>
    </row>
    <row r="42" spans="1:36" ht="15" customHeight="1">
      <c r="A42" s="192"/>
      <c r="B42" s="194" t="s">
        <v>309</v>
      </c>
      <c r="C42" s="181">
        <f t="shared" si="17"/>
        <v>13</v>
      </c>
      <c r="D42" s="181">
        <f t="shared" si="17"/>
        <v>102</v>
      </c>
      <c r="E42" s="177" t="s">
        <v>292</v>
      </c>
      <c r="F42" s="177" t="s">
        <v>292</v>
      </c>
      <c r="G42" s="177">
        <v>10</v>
      </c>
      <c r="H42" s="177">
        <v>68</v>
      </c>
      <c r="I42" s="177" t="s">
        <v>292</v>
      </c>
      <c r="J42" s="177" t="s">
        <v>292</v>
      </c>
      <c r="K42" s="177" t="s">
        <v>292</v>
      </c>
      <c r="L42" s="177" t="s">
        <v>292</v>
      </c>
      <c r="M42" s="177" t="s">
        <v>292</v>
      </c>
      <c r="N42" s="177" t="s">
        <v>292</v>
      </c>
      <c r="O42" s="177" t="s">
        <v>292</v>
      </c>
      <c r="P42" s="177" t="s">
        <v>292</v>
      </c>
      <c r="Q42" s="177" t="s">
        <v>292</v>
      </c>
      <c r="R42" s="177" t="s">
        <v>292</v>
      </c>
      <c r="S42" s="177" t="s">
        <v>292</v>
      </c>
      <c r="T42" s="177" t="s">
        <v>292</v>
      </c>
      <c r="U42" s="177">
        <v>1</v>
      </c>
      <c r="V42" s="177">
        <v>8</v>
      </c>
      <c r="W42" s="177" t="s">
        <v>292</v>
      </c>
      <c r="X42" s="177" t="s">
        <v>292</v>
      </c>
      <c r="Y42" s="177">
        <v>9</v>
      </c>
      <c r="Z42" s="177">
        <v>60</v>
      </c>
      <c r="AA42" s="177">
        <v>3</v>
      </c>
      <c r="AB42" s="177">
        <v>34</v>
      </c>
      <c r="AC42" s="191"/>
      <c r="AD42" s="191"/>
      <c r="AE42" s="191"/>
      <c r="AF42" s="191"/>
      <c r="AG42" s="191"/>
      <c r="AH42" s="191"/>
      <c r="AI42" s="191"/>
      <c r="AJ42" s="191"/>
    </row>
    <row r="43" spans="1:36" ht="15" customHeight="1">
      <c r="A43" s="192"/>
      <c r="B43" s="195"/>
      <c r="C43" s="253"/>
      <c r="D43" s="254"/>
      <c r="E43" s="12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91"/>
      <c r="AD43" s="191"/>
      <c r="AE43" s="191"/>
      <c r="AF43" s="191"/>
      <c r="AG43" s="191"/>
      <c r="AH43" s="191"/>
      <c r="AI43" s="191"/>
      <c r="AJ43" s="191"/>
    </row>
    <row r="44" spans="1:36" ht="15" customHeight="1">
      <c r="A44" s="371" t="s">
        <v>68</v>
      </c>
      <c r="B44" s="372"/>
      <c r="C44" s="181">
        <f aca="true" t="shared" si="20" ref="C44:D46">SUM(E44,I44,K44,M44,O44,Q44,S44,U44,W44,Y44,AA44)</f>
        <v>136</v>
      </c>
      <c r="D44" s="181">
        <f t="shared" si="20"/>
        <v>895</v>
      </c>
      <c r="E44" s="177" t="s">
        <v>292</v>
      </c>
      <c r="F44" s="177" t="s">
        <v>292</v>
      </c>
      <c r="G44" s="177">
        <f aca="true" t="shared" si="21" ref="G44:AB44">SUM(G45:G46)</f>
        <v>130</v>
      </c>
      <c r="H44" s="177">
        <f t="shared" si="21"/>
        <v>843</v>
      </c>
      <c r="I44" s="177">
        <f t="shared" si="21"/>
        <v>2</v>
      </c>
      <c r="J44" s="177">
        <f t="shared" si="21"/>
        <v>82</v>
      </c>
      <c r="K44" s="177">
        <f t="shared" si="21"/>
        <v>26</v>
      </c>
      <c r="L44" s="177">
        <f t="shared" si="21"/>
        <v>344</v>
      </c>
      <c r="M44" s="177">
        <f t="shared" si="21"/>
        <v>27</v>
      </c>
      <c r="N44" s="177">
        <f t="shared" si="21"/>
        <v>167</v>
      </c>
      <c r="O44" s="177">
        <f t="shared" si="21"/>
        <v>43</v>
      </c>
      <c r="P44" s="177">
        <f t="shared" si="21"/>
        <v>78</v>
      </c>
      <c r="Q44" s="177">
        <f t="shared" si="21"/>
        <v>1</v>
      </c>
      <c r="R44" s="177">
        <f t="shared" si="21"/>
        <v>6</v>
      </c>
      <c r="S44" s="177">
        <f t="shared" si="21"/>
        <v>1</v>
      </c>
      <c r="T44" s="177">
        <f t="shared" si="21"/>
        <v>2</v>
      </c>
      <c r="U44" s="177">
        <f t="shared" si="21"/>
        <v>1</v>
      </c>
      <c r="V44" s="177">
        <f t="shared" si="21"/>
        <v>11</v>
      </c>
      <c r="W44" s="177">
        <f t="shared" si="21"/>
        <v>2</v>
      </c>
      <c r="X44" s="177">
        <f t="shared" si="21"/>
        <v>9</v>
      </c>
      <c r="Y44" s="177">
        <f t="shared" si="21"/>
        <v>27</v>
      </c>
      <c r="Z44" s="177">
        <f t="shared" si="21"/>
        <v>144</v>
      </c>
      <c r="AA44" s="177">
        <f t="shared" si="21"/>
        <v>6</v>
      </c>
      <c r="AB44" s="177">
        <f t="shared" si="21"/>
        <v>52</v>
      </c>
      <c r="AC44" s="191"/>
      <c r="AD44" s="191"/>
      <c r="AE44" s="191"/>
      <c r="AF44" s="191"/>
      <c r="AG44" s="191"/>
      <c r="AH44" s="191"/>
      <c r="AI44" s="191"/>
      <c r="AJ44" s="191"/>
    </row>
    <row r="45" spans="1:36" ht="15" customHeight="1">
      <c r="A45" s="192"/>
      <c r="B45" s="193" t="s">
        <v>90</v>
      </c>
      <c r="C45" s="181">
        <f t="shared" si="20"/>
        <v>117</v>
      </c>
      <c r="D45" s="181">
        <f t="shared" si="20"/>
        <v>746</v>
      </c>
      <c r="E45" s="177" t="s">
        <v>292</v>
      </c>
      <c r="F45" s="177" t="s">
        <v>292</v>
      </c>
      <c r="G45" s="177">
        <v>117</v>
      </c>
      <c r="H45" s="177">
        <v>746</v>
      </c>
      <c r="I45" s="177">
        <v>2</v>
      </c>
      <c r="J45" s="177">
        <v>82</v>
      </c>
      <c r="K45" s="177">
        <v>26</v>
      </c>
      <c r="L45" s="177">
        <v>344</v>
      </c>
      <c r="M45" s="177">
        <v>27</v>
      </c>
      <c r="N45" s="177">
        <v>167</v>
      </c>
      <c r="O45" s="177">
        <v>43</v>
      </c>
      <c r="P45" s="177">
        <v>78</v>
      </c>
      <c r="Q45" s="177">
        <v>1</v>
      </c>
      <c r="R45" s="177">
        <v>6</v>
      </c>
      <c r="S45" s="177" t="s">
        <v>292</v>
      </c>
      <c r="T45" s="177" t="s">
        <v>292</v>
      </c>
      <c r="U45" s="177" t="s">
        <v>292</v>
      </c>
      <c r="V45" s="177" t="s">
        <v>292</v>
      </c>
      <c r="W45" s="177" t="s">
        <v>292</v>
      </c>
      <c r="X45" s="177" t="s">
        <v>292</v>
      </c>
      <c r="Y45" s="177">
        <v>18</v>
      </c>
      <c r="Z45" s="177">
        <v>69</v>
      </c>
      <c r="AA45" s="177" t="s">
        <v>292</v>
      </c>
      <c r="AB45" s="177" t="s">
        <v>292</v>
      </c>
      <c r="AC45" s="191"/>
      <c r="AD45" s="191"/>
      <c r="AE45" s="191"/>
      <c r="AF45" s="191"/>
      <c r="AG45" s="191"/>
      <c r="AH45" s="191"/>
      <c r="AI45" s="191"/>
      <c r="AJ45" s="191"/>
    </row>
    <row r="46" spans="1:36" ht="15" customHeight="1">
      <c r="A46" s="192"/>
      <c r="B46" s="194" t="s">
        <v>309</v>
      </c>
      <c r="C46" s="181">
        <f t="shared" si="20"/>
        <v>19</v>
      </c>
      <c r="D46" s="181">
        <f t="shared" si="20"/>
        <v>149</v>
      </c>
      <c r="E46" s="177" t="s">
        <v>292</v>
      </c>
      <c r="F46" s="177" t="s">
        <v>292</v>
      </c>
      <c r="G46" s="177">
        <v>13</v>
      </c>
      <c r="H46" s="177">
        <v>97</v>
      </c>
      <c r="I46" s="177" t="s">
        <v>292</v>
      </c>
      <c r="J46" s="177" t="s">
        <v>292</v>
      </c>
      <c r="K46" s="177" t="s">
        <v>292</v>
      </c>
      <c r="L46" s="177" t="s">
        <v>292</v>
      </c>
      <c r="M46" s="177" t="s">
        <v>292</v>
      </c>
      <c r="N46" s="177" t="s">
        <v>292</v>
      </c>
      <c r="O46" s="177" t="s">
        <v>292</v>
      </c>
      <c r="P46" s="177" t="s">
        <v>292</v>
      </c>
      <c r="Q46" s="177" t="s">
        <v>292</v>
      </c>
      <c r="R46" s="177" t="s">
        <v>292</v>
      </c>
      <c r="S46" s="177">
        <v>1</v>
      </c>
      <c r="T46" s="177">
        <v>2</v>
      </c>
      <c r="U46" s="177">
        <v>1</v>
      </c>
      <c r="V46" s="177">
        <v>11</v>
      </c>
      <c r="W46" s="177">
        <v>2</v>
      </c>
      <c r="X46" s="177">
        <v>9</v>
      </c>
      <c r="Y46" s="177">
        <v>9</v>
      </c>
      <c r="Z46" s="177">
        <v>75</v>
      </c>
      <c r="AA46" s="177">
        <v>6</v>
      </c>
      <c r="AB46" s="177">
        <v>52</v>
      </c>
      <c r="AC46" s="191"/>
      <c r="AD46" s="191"/>
      <c r="AE46" s="191"/>
      <c r="AF46" s="191"/>
      <c r="AG46" s="191"/>
      <c r="AH46" s="191"/>
      <c r="AI46" s="191"/>
      <c r="AJ46" s="191"/>
    </row>
    <row r="47" spans="1:36" ht="15" customHeight="1">
      <c r="A47" s="192"/>
      <c r="B47" s="195"/>
      <c r="C47" s="101"/>
      <c r="D47" s="97"/>
      <c r="E47" s="12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91"/>
      <c r="AD47" s="191"/>
      <c r="AE47" s="191"/>
      <c r="AF47" s="191"/>
      <c r="AG47" s="191"/>
      <c r="AH47" s="191"/>
      <c r="AI47" s="191"/>
      <c r="AJ47" s="191"/>
    </row>
    <row r="48" spans="1:36" ht="15" customHeight="1">
      <c r="A48" s="371" t="s">
        <v>69</v>
      </c>
      <c r="B48" s="372"/>
      <c r="C48" s="181">
        <f aca="true" t="shared" si="22" ref="C48:D50">SUM(E48,I48,K48,M48,O48,Q48,S48,U48,W48,Y48,AA48)</f>
        <v>111</v>
      </c>
      <c r="D48" s="181">
        <f t="shared" si="22"/>
        <v>2105</v>
      </c>
      <c r="E48" s="177">
        <f aca="true" t="shared" si="23" ref="E48:P48">SUM(E49:E50)</f>
        <v>1</v>
      </c>
      <c r="F48" s="177">
        <f t="shared" si="23"/>
        <v>2</v>
      </c>
      <c r="G48" s="177">
        <f t="shared" si="23"/>
        <v>106</v>
      </c>
      <c r="H48" s="177">
        <f t="shared" si="23"/>
        <v>2062</v>
      </c>
      <c r="I48" s="177">
        <f t="shared" si="23"/>
        <v>2</v>
      </c>
      <c r="J48" s="177">
        <f t="shared" si="23"/>
        <v>13</v>
      </c>
      <c r="K48" s="177">
        <f t="shared" si="23"/>
        <v>41</v>
      </c>
      <c r="L48" s="177">
        <f t="shared" si="23"/>
        <v>1562</v>
      </c>
      <c r="M48" s="177">
        <f t="shared" si="23"/>
        <v>8</v>
      </c>
      <c r="N48" s="177">
        <f t="shared" si="23"/>
        <v>146</v>
      </c>
      <c r="O48" s="177">
        <f t="shared" si="23"/>
        <v>23</v>
      </c>
      <c r="P48" s="177">
        <f t="shared" si="23"/>
        <v>48</v>
      </c>
      <c r="Q48" s="177" t="s">
        <v>292</v>
      </c>
      <c r="R48" s="177" t="s">
        <v>292</v>
      </c>
      <c r="S48" s="177" t="s">
        <v>292</v>
      </c>
      <c r="T48" s="177" t="s">
        <v>292</v>
      </c>
      <c r="U48" s="177">
        <f aca="true" t="shared" si="24" ref="U48:AB48">SUM(U49:U50)</f>
        <v>2</v>
      </c>
      <c r="V48" s="177">
        <f t="shared" si="24"/>
        <v>11</v>
      </c>
      <c r="W48" s="177">
        <f t="shared" si="24"/>
        <v>2</v>
      </c>
      <c r="X48" s="177">
        <f t="shared" si="24"/>
        <v>24</v>
      </c>
      <c r="Y48" s="177">
        <f t="shared" si="24"/>
        <v>28</v>
      </c>
      <c r="Z48" s="177">
        <f t="shared" si="24"/>
        <v>258</v>
      </c>
      <c r="AA48" s="177">
        <f t="shared" si="24"/>
        <v>4</v>
      </c>
      <c r="AB48" s="177">
        <f t="shared" si="24"/>
        <v>41</v>
      </c>
      <c r="AC48" s="191"/>
      <c r="AD48" s="191"/>
      <c r="AE48" s="191"/>
      <c r="AF48" s="191"/>
      <c r="AG48" s="191"/>
      <c r="AH48" s="191"/>
      <c r="AI48" s="191"/>
      <c r="AJ48" s="191"/>
    </row>
    <row r="49" spans="1:36" ht="15" customHeight="1">
      <c r="A49" s="192"/>
      <c r="B49" s="193" t="s">
        <v>90</v>
      </c>
      <c r="C49" s="181">
        <f t="shared" si="22"/>
        <v>93</v>
      </c>
      <c r="D49" s="181">
        <f t="shared" si="22"/>
        <v>1987</v>
      </c>
      <c r="E49" s="177" t="s">
        <v>292</v>
      </c>
      <c r="F49" s="177" t="s">
        <v>292</v>
      </c>
      <c r="G49" s="177">
        <v>93</v>
      </c>
      <c r="H49" s="177">
        <v>1987</v>
      </c>
      <c r="I49" s="177">
        <v>2</v>
      </c>
      <c r="J49" s="177">
        <v>13</v>
      </c>
      <c r="K49" s="177">
        <v>41</v>
      </c>
      <c r="L49" s="177">
        <v>1562</v>
      </c>
      <c r="M49" s="177">
        <v>8</v>
      </c>
      <c r="N49" s="177">
        <v>146</v>
      </c>
      <c r="O49" s="177">
        <v>23</v>
      </c>
      <c r="P49" s="177">
        <v>48</v>
      </c>
      <c r="Q49" s="177" t="s">
        <v>292</v>
      </c>
      <c r="R49" s="177" t="s">
        <v>292</v>
      </c>
      <c r="S49" s="177" t="s">
        <v>292</v>
      </c>
      <c r="T49" s="177" t="s">
        <v>292</v>
      </c>
      <c r="U49" s="177" t="s">
        <v>292</v>
      </c>
      <c r="V49" s="177" t="s">
        <v>292</v>
      </c>
      <c r="W49" s="177">
        <v>2</v>
      </c>
      <c r="X49" s="177">
        <v>24</v>
      </c>
      <c r="Y49" s="177">
        <v>17</v>
      </c>
      <c r="Z49" s="177">
        <v>194</v>
      </c>
      <c r="AA49" s="177" t="s">
        <v>292</v>
      </c>
      <c r="AB49" s="177" t="s">
        <v>292</v>
      </c>
      <c r="AC49" s="191"/>
      <c r="AD49" s="191"/>
      <c r="AE49" s="191"/>
      <c r="AF49" s="191"/>
      <c r="AG49" s="191"/>
      <c r="AH49" s="191"/>
      <c r="AI49" s="191"/>
      <c r="AJ49" s="191"/>
    </row>
    <row r="50" spans="1:36" ht="15" customHeight="1">
      <c r="A50" s="192"/>
      <c r="B50" s="194" t="s">
        <v>309</v>
      </c>
      <c r="C50" s="181">
        <f t="shared" si="22"/>
        <v>18</v>
      </c>
      <c r="D50" s="181">
        <f t="shared" si="22"/>
        <v>118</v>
      </c>
      <c r="E50" s="177">
        <v>1</v>
      </c>
      <c r="F50" s="177">
        <v>2</v>
      </c>
      <c r="G50" s="177">
        <v>13</v>
      </c>
      <c r="H50" s="177">
        <v>75</v>
      </c>
      <c r="I50" s="177" t="s">
        <v>292</v>
      </c>
      <c r="J50" s="177" t="s">
        <v>292</v>
      </c>
      <c r="K50" s="177" t="s">
        <v>292</v>
      </c>
      <c r="L50" s="177" t="s">
        <v>292</v>
      </c>
      <c r="M50" s="177" t="s">
        <v>292</v>
      </c>
      <c r="N50" s="177" t="s">
        <v>292</v>
      </c>
      <c r="O50" s="177" t="s">
        <v>292</v>
      </c>
      <c r="P50" s="177" t="s">
        <v>292</v>
      </c>
      <c r="Q50" s="177" t="s">
        <v>292</v>
      </c>
      <c r="R50" s="177" t="s">
        <v>292</v>
      </c>
      <c r="S50" s="177" t="s">
        <v>292</v>
      </c>
      <c r="T50" s="177" t="s">
        <v>292</v>
      </c>
      <c r="U50" s="177">
        <v>2</v>
      </c>
      <c r="V50" s="177">
        <v>11</v>
      </c>
      <c r="W50" s="177" t="s">
        <v>292</v>
      </c>
      <c r="X50" s="177" t="s">
        <v>292</v>
      </c>
      <c r="Y50" s="177">
        <v>11</v>
      </c>
      <c r="Z50" s="177">
        <v>64</v>
      </c>
      <c r="AA50" s="177">
        <v>4</v>
      </c>
      <c r="AB50" s="177">
        <v>41</v>
      </c>
      <c r="AC50" s="191"/>
      <c r="AD50" s="191"/>
      <c r="AE50" s="191"/>
      <c r="AF50" s="191"/>
      <c r="AG50" s="191"/>
      <c r="AH50" s="191"/>
      <c r="AI50" s="191"/>
      <c r="AJ50" s="191"/>
    </row>
    <row r="51" spans="1:36" ht="15" customHeight="1">
      <c r="A51" s="192"/>
      <c r="B51" s="195"/>
      <c r="C51" s="98"/>
      <c r="D51" s="97"/>
      <c r="E51" s="12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91"/>
      <c r="AD51" s="191"/>
      <c r="AE51" s="191"/>
      <c r="AF51" s="191"/>
      <c r="AG51" s="191"/>
      <c r="AH51" s="191"/>
      <c r="AI51" s="191"/>
      <c r="AJ51" s="191"/>
    </row>
    <row r="52" spans="1:36" ht="15" customHeight="1">
      <c r="A52" s="371" t="s">
        <v>70</v>
      </c>
      <c r="B52" s="372"/>
      <c r="C52" s="129">
        <f aca="true" t="shared" si="25" ref="C52:D54">SUM(E52,I52,K52,M52,O52,Q52,S52,U52,W52,Y52,AA52)</f>
        <v>118</v>
      </c>
      <c r="D52" s="129">
        <f t="shared" si="25"/>
        <v>838</v>
      </c>
      <c r="E52" s="177">
        <f aca="true" t="shared" si="26" ref="E52:R52">SUM(E53:E54)</f>
        <v>4</v>
      </c>
      <c r="F52" s="177">
        <f t="shared" si="26"/>
        <v>19</v>
      </c>
      <c r="G52" s="177">
        <f t="shared" si="26"/>
        <v>110</v>
      </c>
      <c r="H52" s="177">
        <f t="shared" si="26"/>
        <v>781</v>
      </c>
      <c r="I52" s="177">
        <f t="shared" si="26"/>
        <v>1</v>
      </c>
      <c r="J52" s="177">
        <f t="shared" si="26"/>
        <v>9</v>
      </c>
      <c r="K52" s="177">
        <f t="shared" si="26"/>
        <v>16</v>
      </c>
      <c r="L52" s="177">
        <f t="shared" si="26"/>
        <v>298</v>
      </c>
      <c r="M52" s="177">
        <f t="shared" si="26"/>
        <v>9</v>
      </c>
      <c r="N52" s="177">
        <f t="shared" si="26"/>
        <v>180</v>
      </c>
      <c r="O52" s="177">
        <f t="shared" si="26"/>
        <v>37</v>
      </c>
      <c r="P52" s="177">
        <f t="shared" si="26"/>
        <v>78</v>
      </c>
      <c r="Q52" s="177">
        <f t="shared" si="26"/>
        <v>1</v>
      </c>
      <c r="R52" s="177">
        <f t="shared" si="26"/>
        <v>8</v>
      </c>
      <c r="S52" s="110" t="s">
        <v>292</v>
      </c>
      <c r="T52" s="110" t="s">
        <v>292</v>
      </c>
      <c r="U52" s="177">
        <f aca="true" t="shared" si="27" ref="U52:AB52">SUM(U53:U54)</f>
        <v>5</v>
      </c>
      <c r="V52" s="177">
        <f t="shared" si="27"/>
        <v>38</v>
      </c>
      <c r="W52" s="177">
        <f t="shared" si="27"/>
        <v>2</v>
      </c>
      <c r="X52" s="177">
        <f t="shared" si="27"/>
        <v>3</v>
      </c>
      <c r="Y52" s="177">
        <f t="shared" si="27"/>
        <v>39</v>
      </c>
      <c r="Z52" s="177">
        <f t="shared" si="27"/>
        <v>167</v>
      </c>
      <c r="AA52" s="177">
        <f t="shared" si="27"/>
        <v>4</v>
      </c>
      <c r="AB52" s="177">
        <f t="shared" si="27"/>
        <v>38</v>
      </c>
      <c r="AC52" s="191"/>
      <c r="AD52" s="191"/>
      <c r="AE52" s="191"/>
      <c r="AF52" s="191"/>
      <c r="AG52" s="191"/>
      <c r="AH52" s="191"/>
      <c r="AI52" s="191"/>
      <c r="AJ52" s="191"/>
    </row>
    <row r="53" spans="1:36" ht="15" customHeight="1">
      <c r="A53" s="197"/>
      <c r="B53" s="193" t="s">
        <v>90</v>
      </c>
      <c r="C53" s="129">
        <f t="shared" si="25"/>
        <v>100</v>
      </c>
      <c r="D53" s="129">
        <f t="shared" si="25"/>
        <v>726</v>
      </c>
      <c r="E53" s="110">
        <v>2</v>
      </c>
      <c r="F53" s="111">
        <v>11</v>
      </c>
      <c r="G53" s="111">
        <v>98</v>
      </c>
      <c r="H53" s="111">
        <v>715</v>
      </c>
      <c r="I53" s="111">
        <v>1</v>
      </c>
      <c r="J53" s="111">
        <v>9</v>
      </c>
      <c r="K53" s="111">
        <v>16</v>
      </c>
      <c r="L53" s="111">
        <v>298</v>
      </c>
      <c r="M53" s="111">
        <v>9</v>
      </c>
      <c r="N53" s="111">
        <v>180</v>
      </c>
      <c r="O53" s="111">
        <v>37</v>
      </c>
      <c r="P53" s="111">
        <v>78</v>
      </c>
      <c r="Q53" s="111">
        <v>1</v>
      </c>
      <c r="R53" s="111">
        <v>8</v>
      </c>
      <c r="S53" s="111" t="s">
        <v>292</v>
      </c>
      <c r="T53" s="111" t="s">
        <v>292</v>
      </c>
      <c r="U53" s="111">
        <v>3</v>
      </c>
      <c r="V53" s="111">
        <v>23</v>
      </c>
      <c r="W53" s="111">
        <v>1</v>
      </c>
      <c r="X53" s="111">
        <v>2</v>
      </c>
      <c r="Y53" s="111">
        <v>30</v>
      </c>
      <c r="Z53" s="111">
        <v>117</v>
      </c>
      <c r="AA53" s="111" t="s">
        <v>292</v>
      </c>
      <c r="AB53" s="111" t="s">
        <v>292</v>
      </c>
      <c r="AC53" s="191"/>
      <c r="AD53" s="191"/>
      <c r="AE53" s="191"/>
      <c r="AF53" s="191"/>
      <c r="AG53" s="191"/>
      <c r="AH53" s="191"/>
      <c r="AI53" s="191"/>
      <c r="AJ53" s="191"/>
    </row>
    <row r="54" spans="1:36" ht="15" customHeight="1">
      <c r="A54" s="198"/>
      <c r="B54" s="199" t="s">
        <v>309</v>
      </c>
      <c r="C54" s="125">
        <f t="shared" si="25"/>
        <v>18</v>
      </c>
      <c r="D54" s="124">
        <f t="shared" si="25"/>
        <v>112</v>
      </c>
      <c r="E54" s="127">
        <v>2</v>
      </c>
      <c r="F54" s="127">
        <v>8</v>
      </c>
      <c r="G54" s="127">
        <v>12</v>
      </c>
      <c r="H54" s="127">
        <v>66</v>
      </c>
      <c r="I54" s="127" t="s">
        <v>292</v>
      </c>
      <c r="J54" s="127" t="s">
        <v>292</v>
      </c>
      <c r="K54" s="127" t="s">
        <v>292</v>
      </c>
      <c r="L54" s="127" t="s">
        <v>292</v>
      </c>
      <c r="M54" s="127" t="s">
        <v>292</v>
      </c>
      <c r="N54" s="127" t="s">
        <v>292</v>
      </c>
      <c r="O54" s="127" t="s">
        <v>292</v>
      </c>
      <c r="P54" s="127" t="s">
        <v>292</v>
      </c>
      <c r="Q54" s="127" t="s">
        <v>292</v>
      </c>
      <c r="R54" s="127" t="s">
        <v>292</v>
      </c>
      <c r="S54" s="127" t="s">
        <v>292</v>
      </c>
      <c r="T54" s="127" t="s">
        <v>292</v>
      </c>
      <c r="U54" s="127">
        <v>2</v>
      </c>
      <c r="V54" s="127">
        <v>15</v>
      </c>
      <c r="W54" s="127">
        <v>1</v>
      </c>
      <c r="X54" s="127">
        <v>1</v>
      </c>
      <c r="Y54" s="127">
        <v>9</v>
      </c>
      <c r="Z54" s="127">
        <v>50</v>
      </c>
      <c r="AA54" s="127">
        <v>4</v>
      </c>
      <c r="AB54" s="127">
        <v>38</v>
      </c>
      <c r="AC54" s="191"/>
      <c r="AD54" s="191"/>
      <c r="AE54" s="191"/>
      <c r="AF54" s="191"/>
      <c r="AG54" s="191"/>
      <c r="AH54" s="191"/>
      <c r="AI54" s="191"/>
      <c r="AJ54" s="191"/>
    </row>
    <row r="55" spans="1:36" ht="15" customHeight="1">
      <c r="A55" s="191" t="s">
        <v>288</v>
      </c>
      <c r="B55" s="191"/>
      <c r="C55" s="201"/>
      <c r="D55" s="97"/>
      <c r="E55" s="128"/>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row>
    <row r="56" spans="1:36" ht="14.25">
      <c r="A56" s="191"/>
      <c r="B56" s="191"/>
      <c r="C56" s="98"/>
      <c r="D56" s="97"/>
      <c r="E56" s="128"/>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row>
    <row r="57" spans="1:36" ht="14.25">
      <c r="A57" s="191"/>
      <c r="B57" s="191"/>
      <c r="C57" s="102"/>
      <c r="D57" s="103"/>
      <c r="E57" s="128"/>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row>
    <row r="58" spans="1:36" ht="14.25">
      <c r="A58" s="191"/>
      <c r="B58" s="191"/>
      <c r="C58" s="98"/>
      <c r="D58" s="97"/>
      <c r="E58" s="128"/>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row>
    <row r="59" spans="1:36" ht="14.25">
      <c r="A59" s="191"/>
      <c r="B59" s="191"/>
      <c r="C59" s="98"/>
      <c r="D59" s="97"/>
      <c r="E59" s="128"/>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row>
    <row r="60" spans="1:36" ht="14.25">
      <c r="A60" s="191"/>
      <c r="B60" s="191"/>
      <c r="C60" s="98"/>
      <c r="D60" s="97"/>
      <c r="E60" s="128"/>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row>
    <row r="61" spans="1:36" ht="14.25">
      <c r="A61" s="191"/>
      <c r="B61" s="191"/>
      <c r="C61" s="98"/>
      <c r="D61" s="97"/>
      <c r="E61" s="128"/>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row>
    <row r="62" spans="1:36" ht="14.25">
      <c r="A62" s="191"/>
      <c r="B62" s="191"/>
      <c r="C62" s="98"/>
      <c r="D62" s="97"/>
      <c r="E62" s="128"/>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row>
    <row r="63" spans="1:36" ht="14.25">
      <c r="A63" s="191"/>
      <c r="B63" s="191"/>
      <c r="C63" s="102"/>
      <c r="D63" s="103"/>
      <c r="E63" s="128"/>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row>
    <row r="64" spans="1:36" ht="14.25">
      <c r="A64" s="191"/>
      <c r="B64" s="191"/>
      <c r="C64" s="98"/>
      <c r="D64" s="97"/>
      <c r="E64" s="128"/>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row>
    <row r="65" spans="1:36" ht="14.25">
      <c r="A65" s="191"/>
      <c r="B65" s="191"/>
      <c r="C65" s="128"/>
      <c r="D65" s="128"/>
      <c r="E65" s="128"/>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row>
    <row r="66" spans="1:36" ht="14.25">
      <c r="A66" s="191"/>
      <c r="B66" s="191"/>
      <c r="C66" s="128"/>
      <c r="D66" s="128"/>
      <c r="E66" s="128"/>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row>
    <row r="67" spans="1:36" ht="14.25">
      <c r="A67" s="191"/>
      <c r="B67" s="191"/>
      <c r="C67" s="128"/>
      <c r="D67" s="128"/>
      <c r="E67" s="128"/>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row>
    <row r="68" spans="1:36" ht="14.25">
      <c r="A68" s="191"/>
      <c r="B68" s="191"/>
      <c r="C68" s="128"/>
      <c r="D68" s="128"/>
      <c r="E68" s="128"/>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row>
    <row r="69" spans="1:36" ht="14.25">
      <c r="A69" s="191"/>
      <c r="B69" s="191"/>
      <c r="C69" s="129"/>
      <c r="D69" s="128"/>
      <c r="E69" s="128"/>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row>
    <row r="70" spans="1:36" ht="14.25">
      <c r="A70" s="191"/>
      <c r="B70" s="191"/>
      <c r="C70" s="129"/>
      <c r="D70" s="128"/>
      <c r="E70" s="128"/>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row>
    <row r="71" spans="1:36" ht="14.25">
      <c r="A71" s="191"/>
      <c r="B71" s="191"/>
      <c r="C71" s="129"/>
      <c r="D71" s="128"/>
      <c r="E71" s="128"/>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row>
    <row r="72" spans="1:36" ht="14.25">
      <c r="A72" s="191"/>
      <c r="B72" s="191"/>
      <c r="C72" s="129"/>
      <c r="D72" s="128"/>
      <c r="E72" s="128"/>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6" ht="14.25">
      <c r="A73" s="191"/>
      <c r="B73" s="191"/>
      <c r="C73" s="129"/>
      <c r="D73" s="128"/>
      <c r="E73" s="128"/>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6" ht="14.25">
      <c r="A74" s="191"/>
      <c r="B74" s="191"/>
      <c r="C74" s="129"/>
      <c r="D74" s="128"/>
      <c r="E74" s="128"/>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row>
  </sheetData>
  <sheetProtection/>
  <mergeCells count="27">
    <mergeCell ref="E6:F7"/>
    <mergeCell ref="G6:H7"/>
    <mergeCell ref="Q6:R7"/>
    <mergeCell ref="S6:T7"/>
    <mergeCell ref="I6:J7"/>
    <mergeCell ref="K6:L7"/>
    <mergeCell ref="M6:N7"/>
    <mergeCell ref="W6:X7"/>
    <mergeCell ref="A52:B52"/>
    <mergeCell ref="A32:B32"/>
    <mergeCell ref="A36:B36"/>
    <mergeCell ref="A40:B40"/>
    <mergeCell ref="A44:B44"/>
    <mergeCell ref="A11:B11"/>
    <mergeCell ref="A15:B15"/>
    <mergeCell ref="A6:B9"/>
    <mergeCell ref="C6:D7"/>
    <mergeCell ref="A4:AB4"/>
    <mergeCell ref="A19:B19"/>
    <mergeCell ref="A23:B23"/>
    <mergeCell ref="A24:B24"/>
    <mergeCell ref="A28:B28"/>
    <mergeCell ref="A48:B48"/>
    <mergeCell ref="Y6:Z7"/>
    <mergeCell ref="AA6:AB7"/>
    <mergeCell ref="U6:V7"/>
    <mergeCell ref="O6:P7"/>
  </mergeCells>
  <printOptions horizontalCentered="1"/>
  <pageMargins left="0.5905511811023623" right="0.5905511811023623" top="0.5905511811023623" bottom="0.3937007874015748" header="0" footer="0"/>
  <pageSetup fitToHeight="1" fitToWidth="1" horizontalDpi="300" verticalDpi="300" orientation="landscape" paperSize="8" scale="98" r:id="rId1"/>
</worksheet>
</file>

<file path=xl/worksheets/sheet5.xml><?xml version="1.0" encoding="utf-8"?>
<worksheet xmlns="http://schemas.openxmlformats.org/spreadsheetml/2006/main" xmlns:r="http://schemas.openxmlformats.org/officeDocument/2006/relationships">
  <sheetPr>
    <pageSetUpPr fitToPage="1"/>
  </sheetPr>
  <dimension ref="A1:AJ52"/>
  <sheetViews>
    <sheetView zoomScale="75" zoomScaleNormal="75" zoomScaleSheetLayoutView="75" zoomScalePageLayoutView="0" workbookViewId="0" topLeftCell="A1">
      <selection activeCell="I10" sqref="I10"/>
    </sheetView>
  </sheetViews>
  <sheetFormatPr defaultColWidth="9.00390625" defaultRowHeight="13.5"/>
  <cols>
    <col min="1" max="1" width="3.75390625" style="0" customWidth="1"/>
    <col min="2" max="2" width="19.875" style="0" customWidth="1"/>
    <col min="3" max="3" width="7.125" style="0" customWidth="1"/>
    <col min="4" max="4" width="12.625" style="0" customWidth="1"/>
    <col min="5" max="6" width="6.375" style="0" customWidth="1"/>
    <col min="8" max="8" width="9.625" style="0" customWidth="1"/>
    <col min="9" max="11" width="6.375" style="0" customWidth="1"/>
    <col min="12" max="14" width="9.50390625" style="0" customWidth="1"/>
    <col min="15" max="16" width="7.625" style="0" customWidth="1"/>
    <col min="17" max="18" width="6.375" style="0" customWidth="1"/>
    <col min="19" max="20" width="9.25390625" style="0" customWidth="1"/>
    <col min="21" max="24" width="6.375" style="0" customWidth="1"/>
    <col min="25" max="26" width="8.25390625" style="0" customWidth="1"/>
    <col min="27" max="28" width="6.375" style="0" customWidth="1"/>
  </cols>
  <sheetData>
    <row r="1" spans="1:36" s="8" customFormat="1" ht="17.25" customHeight="1">
      <c r="A1" s="140" t="s">
        <v>328</v>
      </c>
      <c r="B1" s="139"/>
      <c r="C1" s="209"/>
      <c r="D1" s="139"/>
      <c r="E1" s="139"/>
      <c r="F1" s="139"/>
      <c r="G1" s="139"/>
      <c r="H1" s="139"/>
      <c r="I1" s="139"/>
      <c r="J1" s="139"/>
      <c r="K1" s="139"/>
      <c r="L1" s="139"/>
      <c r="M1" s="139"/>
      <c r="N1" s="139"/>
      <c r="O1" s="139"/>
      <c r="P1" s="139"/>
      <c r="Q1" s="139"/>
      <c r="R1" s="139"/>
      <c r="S1" s="139"/>
      <c r="T1" s="139"/>
      <c r="U1" s="139"/>
      <c r="V1" s="139"/>
      <c r="W1" s="139"/>
      <c r="X1" s="139"/>
      <c r="Y1" s="139"/>
      <c r="Z1" s="139"/>
      <c r="AA1" s="139"/>
      <c r="AB1" s="138" t="s">
        <v>93</v>
      </c>
      <c r="AC1" s="139"/>
      <c r="AD1" s="139"/>
      <c r="AE1" s="139"/>
      <c r="AF1" s="139"/>
      <c r="AG1" s="139"/>
      <c r="AH1" s="139"/>
      <c r="AI1" s="139"/>
      <c r="AJ1" s="139"/>
    </row>
    <row r="2" spans="1:36" s="8" customFormat="1" ht="17.25" customHeight="1">
      <c r="A2" s="140"/>
      <c r="B2" s="139"/>
      <c r="C2" s="209"/>
      <c r="D2" s="139"/>
      <c r="E2" s="139"/>
      <c r="F2" s="139"/>
      <c r="G2" s="139"/>
      <c r="H2" s="139"/>
      <c r="I2" s="139"/>
      <c r="J2" s="139"/>
      <c r="K2" s="139"/>
      <c r="L2" s="139"/>
      <c r="M2" s="139"/>
      <c r="N2" s="139"/>
      <c r="O2" s="139"/>
      <c r="P2" s="139"/>
      <c r="Q2" s="139"/>
      <c r="R2" s="139"/>
      <c r="S2" s="139"/>
      <c r="T2" s="139"/>
      <c r="U2" s="139"/>
      <c r="V2" s="139"/>
      <c r="W2" s="139"/>
      <c r="X2" s="139"/>
      <c r="Y2" s="139"/>
      <c r="Z2" s="139"/>
      <c r="AA2" s="139"/>
      <c r="AB2" s="138"/>
      <c r="AC2" s="139"/>
      <c r="AD2" s="139"/>
      <c r="AE2" s="139"/>
      <c r="AF2" s="139"/>
      <c r="AG2" s="139"/>
      <c r="AH2" s="139"/>
      <c r="AI2" s="139"/>
      <c r="AJ2" s="139"/>
    </row>
    <row r="3" s="1" customFormat="1" ht="17.25" customHeight="1">
      <c r="AB3" s="13"/>
    </row>
    <row r="4" spans="1:28" s="1" customFormat="1" ht="18" customHeight="1">
      <c r="A4" s="366" t="s">
        <v>329</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row>
    <row r="5" spans="1:29" s="1" customFormat="1" ht="17.25" customHeight="1" thickBot="1">
      <c r="A5" s="15"/>
      <c r="B5" s="14"/>
      <c r="C5" s="12"/>
      <c r="D5" s="12"/>
      <c r="E5" s="12"/>
      <c r="F5" s="12"/>
      <c r="G5" s="12"/>
      <c r="H5" s="12"/>
      <c r="I5" s="12"/>
      <c r="J5" s="12"/>
      <c r="K5" s="12"/>
      <c r="L5" s="12"/>
      <c r="M5" s="12"/>
      <c r="N5" s="12"/>
      <c r="O5" s="12"/>
      <c r="P5" s="12"/>
      <c r="Q5" s="12"/>
      <c r="R5" s="12"/>
      <c r="S5" s="12"/>
      <c r="T5" s="12"/>
      <c r="U5" s="12"/>
      <c r="V5" s="12"/>
      <c r="W5" s="12"/>
      <c r="X5" s="12"/>
      <c r="Y5" s="12"/>
      <c r="Z5" s="12"/>
      <c r="AA5" s="12"/>
      <c r="AB5" s="12"/>
      <c r="AC5" s="4"/>
    </row>
    <row r="6" spans="1:29" s="1" customFormat="1" ht="17.25" customHeight="1">
      <c r="A6" s="358" t="s">
        <v>58</v>
      </c>
      <c r="B6" s="359"/>
      <c r="C6" s="389" t="s">
        <v>91</v>
      </c>
      <c r="D6" s="374"/>
      <c r="E6" s="373" t="s">
        <v>245</v>
      </c>
      <c r="F6" s="374"/>
      <c r="G6" s="343" t="s">
        <v>286</v>
      </c>
      <c r="H6" s="344"/>
      <c r="I6" s="373" t="s">
        <v>213</v>
      </c>
      <c r="J6" s="374"/>
      <c r="K6" s="373" t="s">
        <v>214</v>
      </c>
      <c r="L6" s="374"/>
      <c r="M6" s="373" t="s">
        <v>215</v>
      </c>
      <c r="N6" s="374"/>
      <c r="O6" s="373" t="s">
        <v>251</v>
      </c>
      <c r="P6" s="374"/>
      <c r="Q6" s="373" t="s">
        <v>216</v>
      </c>
      <c r="R6" s="374"/>
      <c r="S6" s="391" t="s">
        <v>217</v>
      </c>
      <c r="T6" s="392"/>
      <c r="U6" s="373" t="s">
        <v>218</v>
      </c>
      <c r="V6" s="374"/>
      <c r="W6" s="377" t="s">
        <v>219</v>
      </c>
      <c r="X6" s="381"/>
      <c r="Y6" s="373" t="s">
        <v>220</v>
      </c>
      <c r="Z6" s="374"/>
      <c r="AA6" s="377" t="s">
        <v>221</v>
      </c>
      <c r="AB6" s="378"/>
      <c r="AC6" s="4"/>
    </row>
    <row r="7" spans="1:29" s="1" customFormat="1" ht="17.25" customHeight="1">
      <c r="A7" s="360"/>
      <c r="B7" s="361"/>
      <c r="C7" s="390"/>
      <c r="D7" s="376"/>
      <c r="E7" s="375"/>
      <c r="F7" s="376"/>
      <c r="G7" s="347"/>
      <c r="H7" s="348"/>
      <c r="I7" s="375"/>
      <c r="J7" s="376"/>
      <c r="K7" s="375"/>
      <c r="L7" s="376"/>
      <c r="M7" s="375"/>
      <c r="N7" s="376"/>
      <c r="O7" s="375"/>
      <c r="P7" s="376"/>
      <c r="Q7" s="375"/>
      <c r="R7" s="376"/>
      <c r="S7" s="393"/>
      <c r="T7" s="394"/>
      <c r="U7" s="375"/>
      <c r="V7" s="376"/>
      <c r="W7" s="379"/>
      <c r="X7" s="382"/>
      <c r="Y7" s="375"/>
      <c r="Z7" s="376"/>
      <c r="AA7" s="379"/>
      <c r="AB7" s="380"/>
      <c r="AC7" s="4"/>
    </row>
    <row r="8" spans="1:29" s="1" customFormat="1" ht="17.25" customHeight="1">
      <c r="A8" s="360"/>
      <c r="B8" s="361"/>
      <c r="C8" s="84" t="s">
        <v>222</v>
      </c>
      <c r="D8" s="85" t="s">
        <v>223</v>
      </c>
      <c r="E8" s="84" t="s">
        <v>222</v>
      </c>
      <c r="F8" s="85" t="s">
        <v>223</v>
      </c>
      <c r="G8" s="84" t="s">
        <v>222</v>
      </c>
      <c r="H8" s="85" t="s">
        <v>223</v>
      </c>
      <c r="I8" s="84" t="s">
        <v>222</v>
      </c>
      <c r="J8" s="85" t="s">
        <v>223</v>
      </c>
      <c r="K8" s="84" t="s">
        <v>222</v>
      </c>
      <c r="L8" s="85" t="s">
        <v>223</v>
      </c>
      <c r="M8" s="84" t="s">
        <v>222</v>
      </c>
      <c r="N8" s="85" t="s">
        <v>223</v>
      </c>
      <c r="O8" s="84" t="s">
        <v>222</v>
      </c>
      <c r="P8" s="85" t="s">
        <v>223</v>
      </c>
      <c r="Q8" s="84" t="s">
        <v>222</v>
      </c>
      <c r="R8" s="85" t="s">
        <v>223</v>
      </c>
      <c r="S8" s="84" t="s">
        <v>222</v>
      </c>
      <c r="T8" s="85" t="s">
        <v>223</v>
      </c>
      <c r="U8" s="84" t="s">
        <v>222</v>
      </c>
      <c r="V8" s="85" t="s">
        <v>223</v>
      </c>
      <c r="W8" s="84" t="s">
        <v>222</v>
      </c>
      <c r="X8" s="85" t="s">
        <v>223</v>
      </c>
      <c r="Y8" s="84" t="s">
        <v>222</v>
      </c>
      <c r="Z8" s="85" t="s">
        <v>223</v>
      </c>
      <c r="AA8" s="84" t="s">
        <v>222</v>
      </c>
      <c r="AB8" s="203" t="s">
        <v>223</v>
      </c>
      <c r="AC8" s="4"/>
    </row>
    <row r="9" spans="1:29" s="1" customFormat="1" ht="17.25" customHeight="1">
      <c r="A9" s="362"/>
      <c r="B9" s="363"/>
      <c r="C9" s="86" t="s">
        <v>224</v>
      </c>
      <c r="D9" s="87" t="s">
        <v>225</v>
      </c>
      <c r="E9" s="86" t="s">
        <v>224</v>
      </c>
      <c r="F9" s="87" t="s">
        <v>225</v>
      </c>
      <c r="G9" s="86" t="s">
        <v>224</v>
      </c>
      <c r="H9" s="87" t="s">
        <v>225</v>
      </c>
      <c r="I9" s="86" t="s">
        <v>224</v>
      </c>
      <c r="J9" s="87" t="s">
        <v>225</v>
      </c>
      <c r="K9" s="86" t="s">
        <v>224</v>
      </c>
      <c r="L9" s="87" t="s">
        <v>225</v>
      </c>
      <c r="M9" s="86" t="s">
        <v>224</v>
      </c>
      <c r="N9" s="87" t="s">
        <v>225</v>
      </c>
      <c r="O9" s="86" t="s">
        <v>224</v>
      </c>
      <c r="P9" s="87" t="s">
        <v>225</v>
      </c>
      <c r="Q9" s="86" t="s">
        <v>224</v>
      </c>
      <c r="R9" s="87" t="s">
        <v>225</v>
      </c>
      <c r="S9" s="86" t="s">
        <v>224</v>
      </c>
      <c r="T9" s="87" t="s">
        <v>225</v>
      </c>
      <c r="U9" s="86" t="s">
        <v>224</v>
      </c>
      <c r="V9" s="87" t="s">
        <v>225</v>
      </c>
      <c r="W9" s="86" t="s">
        <v>224</v>
      </c>
      <c r="X9" s="87" t="s">
        <v>225</v>
      </c>
      <c r="Y9" s="86" t="s">
        <v>224</v>
      </c>
      <c r="Z9" s="87" t="s">
        <v>225</v>
      </c>
      <c r="AA9" s="86" t="s">
        <v>224</v>
      </c>
      <c r="AB9" s="204" t="s">
        <v>225</v>
      </c>
      <c r="AC9" s="4"/>
    </row>
    <row r="10" spans="1:36" ht="17.25" customHeight="1">
      <c r="A10" s="211"/>
      <c r="B10" s="212"/>
      <c r="C10" s="111"/>
      <c r="D10" s="111" t="s">
        <v>45</v>
      </c>
      <c r="E10" s="111"/>
      <c r="F10" s="111" t="s">
        <v>45</v>
      </c>
      <c r="G10" s="111"/>
      <c r="H10" s="111" t="s">
        <v>45</v>
      </c>
      <c r="I10" s="111"/>
      <c r="J10" s="111" t="s">
        <v>45</v>
      </c>
      <c r="K10" s="111"/>
      <c r="L10" s="111" t="s">
        <v>45</v>
      </c>
      <c r="M10" s="111"/>
      <c r="N10" s="111" t="s">
        <v>45</v>
      </c>
      <c r="O10" s="111"/>
      <c r="P10" s="111" t="s">
        <v>45</v>
      </c>
      <c r="Q10" s="111"/>
      <c r="R10" s="111" t="s">
        <v>45</v>
      </c>
      <c r="S10" s="111"/>
      <c r="T10" s="111" t="s">
        <v>45</v>
      </c>
      <c r="U10" s="111"/>
      <c r="V10" s="111" t="s">
        <v>45</v>
      </c>
      <c r="W10" s="111"/>
      <c r="X10" s="111" t="s">
        <v>45</v>
      </c>
      <c r="Y10" s="111"/>
      <c r="Z10" s="111" t="s">
        <v>45</v>
      </c>
      <c r="AA10" s="111"/>
      <c r="AB10" s="111" t="s">
        <v>45</v>
      </c>
      <c r="AC10" s="133"/>
      <c r="AD10" s="123"/>
      <c r="AE10" s="123"/>
      <c r="AF10" s="123"/>
      <c r="AG10" s="123"/>
      <c r="AH10" s="123"/>
      <c r="AI10" s="123"/>
      <c r="AJ10" s="123"/>
    </row>
    <row r="11" spans="1:36" ht="17.25" customHeight="1">
      <c r="A11" s="397" t="s">
        <v>39</v>
      </c>
      <c r="B11" s="398"/>
      <c r="C11" s="247">
        <f aca="true" t="shared" si="0" ref="C11:D14">SUM(E11,I11,K11,M11,O11,Q11,S11,U11,W11,Y11,AA11)</f>
        <v>4404</v>
      </c>
      <c r="D11" s="247">
        <f t="shared" si="0"/>
        <v>23315</v>
      </c>
      <c r="E11" s="247">
        <f aca="true" t="shared" si="1" ref="E11:AB11">SUM(E12,E16,E20,E24,E28)</f>
        <v>13</v>
      </c>
      <c r="F11" s="247">
        <f t="shared" si="1"/>
        <v>85</v>
      </c>
      <c r="G11" s="247">
        <f t="shared" si="1"/>
        <v>4355</v>
      </c>
      <c r="H11" s="247">
        <f t="shared" si="1"/>
        <v>22635</v>
      </c>
      <c r="I11" s="247">
        <f t="shared" si="1"/>
        <v>1</v>
      </c>
      <c r="J11" s="247">
        <f t="shared" si="1"/>
        <v>9</v>
      </c>
      <c r="K11" s="247">
        <f t="shared" si="1"/>
        <v>403</v>
      </c>
      <c r="L11" s="247">
        <f t="shared" si="1"/>
        <v>2255</v>
      </c>
      <c r="M11" s="247">
        <f t="shared" si="1"/>
        <v>1840</v>
      </c>
      <c r="N11" s="247">
        <f t="shared" si="1"/>
        <v>10401</v>
      </c>
      <c r="O11" s="247">
        <f t="shared" si="1"/>
        <v>1257</v>
      </c>
      <c r="P11" s="247">
        <f t="shared" si="1"/>
        <v>3838</v>
      </c>
      <c r="Q11" s="247">
        <f t="shared" si="1"/>
        <v>24</v>
      </c>
      <c r="R11" s="247">
        <f t="shared" si="1"/>
        <v>435</v>
      </c>
      <c r="S11" s="247">
        <f t="shared" si="1"/>
        <v>22</v>
      </c>
      <c r="T11" s="247">
        <f t="shared" si="1"/>
        <v>36</v>
      </c>
      <c r="U11" s="247">
        <f t="shared" si="1"/>
        <v>57</v>
      </c>
      <c r="V11" s="247">
        <f t="shared" si="1"/>
        <v>534</v>
      </c>
      <c r="W11" s="247">
        <f t="shared" si="1"/>
        <v>11</v>
      </c>
      <c r="X11" s="247">
        <f t="shared" si="1"/>
        <v>91</v>
      </c>
      <c r="Y11" s="247">
        <f t="shared" si="1"/>
        <v>740</v>
      </c>
      <c r="Z11" s="247">
        <f t="shared" si="1"/>
        <v>5036</v>
      </c>
      <c r="AA11" s="247">
        <f t="shared" si="1"/>
        <v>36</v>
      </c>
      <c r="AB11" s="247">
        <f t="shared" si="1"/>
        <v>595</v>
      </c>
      <c r="AC11" s="213"/>
      <c r="AD11" s="215"/>
      <c r="AE11" s="215"/>
      <c r="AF11" s="215"/>
      <c r="AG11" s="215"/>
      <c r="AH11" s="215"/>
      <c r="AI11" s="215"/>
      <c r="AJ11" s="215"/>
    </row>
    <row r="12" spans="1:36" ht="17.25" customHeight="1">
      <c r="A12" s="395" t="s">
        <v>71</v>
      </c>
      <c r="B12" s="396"/>
      <c r="C12" s="181">
        <f t="shared" si="0"/>
        <v>947</v>
      </c>
      <c r="D12" s="181">
        <f t="shared" si="0"/>
        <v>6586</v>
      </c>
      <c r="E12" s="177">
        <f>SUM(E13:E14)</f>
        <v>5</v>
      </c>
      <c r="F12" s="177">
        <f>SUM(F13:F14)</f>
        <v>22</v>
      </c>
      <c r="G12" s="177">
        <f>SUM(G13:G14)</f>
        <v>930</v>
      </c>
      <c r="H12" s="177">
        <f>SUM(H13:H14)</f>
        <v>6353</v>
      </c>
      <c r="I12" s="177" t="s">
        <v>292</v>
      </c>
      <c r="J12" s="177" t="s">
        <v>292</v>
      </c>
      <c r="K12" s="177">
        <f aca="true" t="shared" si="2" ref="K12:AB12">SUM(K13:K14)</f>
        <v>109</v>
      </c>
      <c r="L12" s="177">
        <f t="shared" si="2"/>
        <v>898</v>
      </c>
      <c r="M12" s="177">
        <f t="shared" si="2"/>
        <v>187</v>
      </c>
      <c r="N12" s="177">
        <f t="shared" si="2"/>
        <v>2363</v>
      </c>
      <c r="O12" s="177">
        <f t="shared" si="2"/>
        <v>384</v>
      </c>
      <c r="P12" s="177">
        <f t="shared" si="2"/>
        <v>1318</v>
      </c>
      <c r="Q12" s="177">
        <f t="shared" si="2"/>
        <v>4</v>
      </c>
      <c r="R12" s="177">
        <f t="shared" si="2"/>
        <v>120</v>
      </c>
      <c r="S12" s="177">
        <f t="shared" si="2"/>
        <v>2</v>
      </c>
      <c r="T12" s="177">
        <f t="shared" si="2"/>
        <v>5</v>
      </c>
      <c r="U12" s="177">
        <f t="shared" si="2"/>
        <v>18</v>
      </c>
      <c r="V12" s="177">
        <f t="shared" si="2"/>
        <v>173</v>
      </c>
      <c r="W12" s="177">
        <f t="shared" si="2"/>
        <v>3</v>
      </c>
      <c r="X12" s="177">
        <f t="shared" si="2"/>
        <v>53</v>
      </c>
      <c r="Y12" s="177">
        <f t="shared" si="2"/>
        <v>223</v>
      </c>
      <c r="Z12" s="177">
        <f t="shared" si="2"/>
        <v>1423</v>
      </c>
      <c r="AA12" s="177">
        <f t="shared" si="2"/>
        <v>12</v>
      </c>
      <c r="AB12" s="177">
        <f t="shared" si="2"/>
        <v>211</v>
      </c>
      <c r="AC12" s="213"/>
      <c r="AD12" s="215"/>
      <c r="AE12" s="215"/>
      <c r="AF12" s="215"/>
      <c r="AG12" s="215"/>
      <c r="AH12" s="215"/>
      <c r="AI12" s="215"/>
      <c r="AJ12" s="215"/>
    </row>
    <row r="13" spans="1:36" ht="17.25" customHeight="1">
      <c r="A13" s="213"/>
      <c r="B13" s="207" t="s">
        <v>90</v>
      </c>
      <c r="C13" s="181">
        <f t="shared" si="0"/>
        <v>885</v>
      </c>
      <c r="D13" s="181">
        <f t="shared" si="0"/>
        <v>5571</v>
      </c>
      <c r="E13" s="177">
        <v>5</v>
      </c>
      <c r="F13" s="177">
        <v>22</v>
      </c>
      <c r="G13" s="177">
        <v>880</v>
      </c>
      <c r="H13" s="177">
        <v>5549</v>
      </c>
      <c r="I13" s="177" t="s">
        <v>292</v>
      </c>
      <c r="J13" s="177" t="s">
        <v>292</v>
      </c>
      <c r="K13" s="177">
        <v>109</v>
      </c>
      <c r="L13" s="177">
        <v>898</v>
      </c>
      <c r="M13" s="177">
        <v>187</v>
      </c>
      <c r="N13" s="177">
        <v>2363</v>
      </c>
      <c r="O13" s="177">
        <v>384</v>
      </c>
      <c r="P13" s="177">
        <v>1318</v>
      </c>
      <c r="Q13" s="177">
        <v>4</v>
      </c>
      <c r="R13" s="177">
        <v>120</v>
      </c>
      <c r="S13" s="177">
        <v>2</v>
      </c>
      <c r="T13" s="177">
        <v>5</v>
      </c>
      <c r="U13" s="177">
        <v>10</v>
      </c>
      <c r="V13" s="177">
        <v>78</v>
      </c>
      <c r="W13" s="177">
        <v>2</v>
      </c>
      <c r="X13" s="177">
        <v>33</v>
      </c>
      <c r="Y13" s="177">
        <v>182</v>
      </c>
      <c r="Z13" s="177">
        <v>734</v>
      </c>
      <c r="AA13" s="177" t="s">
        <v>292</v>
      </c>
      <c r="AB13" s="177" t="s">
        <v>293</v>
      </c>
      <c r="AC13" s="215"/>
      <c r="AD13" s="215"/>
      <c r="AE13" s="215"/>
      <c r="AF13" s="215"/>
      <c r="AG13" s="215"/>
      <c r="AH13" s="215"/>
      <c r="AI13" s="215"/>
      <c r="AJ13" s="215"/>
    </row>
    <row r="14" spans="1:36" ht="17.25" customHeight="1">
      <c r="A14" s="213"/>
      <c r="B14" s="208" t="s">
        <v>311</v>
      </c>
      <c r="C14" s="181">
        <f t="shared" si="0"/>
        <v>62</v>
      </c>
      <c r="D14" s="181">
        <f t="shared" si="0"/>
        <v>1015</v>
      </c>
      <c r="E14" s="177" t="s">
        <v>292</v>
      </c>
      <c r="F14" s="177" t="s">
        <v>292</v>
      </c>
      <c r="G14" s="177">
        <v>50</v>
      </c>
      <c r="H14" s="177">
        <v>804</v>
      </c>
      <c r="I14" s="177" t="s">
        <v>292</v>
      </c>
      <c r="J14" s="177" t="s">
        <v>292</v>
      </c>
      <c r="K14" s="177" t="s">
        <v>292</v>
      </c>
      <c r="L14" s="177" t="s">
        <v>292</v>
      </c>
      <c r="M14" s="177" t="s">
        <v>292</v>
      </c>
      <c r="N14" s="177" t="s">
        <v>292</v>
      </c>
      <c r="O14" s="177" t="s">
        <v>292</v>
      </c>
      <c r="P14" s="177" t="s">
        <v>292</v>
      </c>
      <c r="Q14" s="177" t="s">
        <v>292</v>
      </c>
      <c r="R14" s="177" t="s">
        <v>292</v>
      </c>
      <c r="S14" s="177" t="s">
        <v>292</v>
      </c>
      <c r="T14" s="177" t="s">
        <v>292</v>
      </c>
      <c r="U14" s="177">
        <v>8</v>
      </c>
      <c r="V14" s="177">
        <v>95</v>
      </c>
      <c r="W14" s="177">
        <v>1</v>
      </c>
      <c r="X14" s="177">
        <v>20</v>
      </c>
      <c r="Y14" s="177">
        <v>41</v>
      </c>
      <c r="Z14" s="177">
        <v>689</v>
      </c>
      <c r="AA14" s="177">
        <v>12</v>
      </c>
      <c r="AB14" s="177">
        <v>211</v>
      </c>
      <c r="AC14" s="215"/>
      <c r="AD14" s="215"/>
      <c r="AE14" s="215"/>
      <c r="AF14" s="215"/>
      <c r="AG14" s="215"/>
      <c r="AH14" s="215"/>
      <c r="AI14" s="215"/>
      <c r="AJ14" s="215"/>
    </row>
    <row r="15" spans="1:36" ht="17.25" customHeight="1">
      <c r="A15" s="213"/>
      <c r="B15" s="207"/>
      <c r="C15" s="129"/>
      <c r="D15" s="129"/>
      <c r="E15" s="129"/>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215"/>
      <c r="AD15" s="215"/>
      <c r="AE15" s="215"/>
      <c r="AF15" s="215"/>
      <c r="AG15" s="215"/>
      <c r="AH15" s="215"/>
      <c r="AI15" s="215"/>
      <c r="AJ15" s="215"/>
    </row>
    <row r="16" spans="1:36" ht="17.25" customHeight="1">
      <c r="A16" s="395" t="s">
        <v>72</v>
      </c>
      <c r="B16" s="396"/>
      <c r="C16" s="181">
        <f aca="true" t="shared" si="3" ref="C16:D18">SUM(E16,I16,K16,M16,O16,Q16,S16,U16,W16,Y16,AA16)</f>
        <v>745</v>
      </c>
      <c r="D16" s="181">
        <f t="shared" si="3"/>
        <v>3457</v>
      </c>
      <c r="E16" s="177">
        <f>SUM(E17:E18)</f>
        <v>1</v>
      </c>
      <c r="F16" s="177">
        <f>SUM(F17:F18)</f>
        <v>1</v>
      </c>
      <c r="G16" s="177">
        <f>SUM(G17:G18)</f>
        <v>738</v>
      </c>
      <c r="H16" s="177">
        <v>3385</v>
      </c>
      <c r="I16" s="177" t="s">
        <v>292</v>
      </c>
      <c r="J16" s="177" t="s">
        <v>292</v>
      </c>
      <c r="K16" s="177">
        <f aca="true" t="shared" si="4" ref="K16:AB16">SUM(K17:K18)</f>
        <v>54</v>
      </c>
      <c r="L16" s="177">
        <f t="shared" si="4"/>
        <v>261</v>
      </c>
      <c r="M16" s="177">
        <f t="shared" si="4"/>
        <v>371</v>
      </c>
      <c r="N16" s="177">
        <f t="shared" si="4"/>
        <v>1788</v>
      </c>
      <c r="O16" s="177">
        <f t="shared" si="4"/>
        <v>179</v>
      </c>
      <c r="P16" s="177">
        <f t="shared" si="4"/>
        <v>481</v>
      </c>
      <c r="Q16" s="177">
        <f t="shared" si="4"/>
        <v>5</v>
      </c>
      <c r="R16" s="177">
        <f t="shared" si="4"/>
        <v>64</v>
      </c>
      <c r="S16" s="177">
        <f t="shared" si="4"/>
        <v>2</v>
      </c>
      <c r="T16" s="177">
        <f t="shared" si="4"/>
        <v>3</v>
      </c>
      <c r="U16" s="177">
        <f t="shared" si="4"/>
        <v>7</v>
      </c>
      <c r="V16" s="177">
        <f t="shared" si="4"/>
        <v>55</v>
      </c>
      <c r="W16" s="177">
        <f t="shared" si="4"/>
        <v>3</v>
      </c>
      <c r="X16" s="177">
        <f t="shared" si="4"/>
        <v>13</v>
      </c>
      <c r="Y16" s="177">
        <f t="shared" si="4"/>
        <v>117</v>
      </c>
      <c r="Z16" s="177">
        <f t="shared" si="4"/>
        <v>720</v>
      </c>
      <c r="AA16" s="177">
        <f t="shared" si="4"/>
        <v>6</v>
      </c>
      <c r="AB16" s="177">
        <f t="shared" si="4"/>
        <v>71</v>
      </c>
      <c r="AC16" s="215"/>
      <c r="AD16" s="215"/>
      <c r="AE16" s="215"/>
      <c r="AF16" s="215"/>
      <c r="AG16" s="215"/>
      <c r="AH16" s="215"/>
      <c r="AI16" s="215"/>
      <c r="AJ16" s="215"/>
    </row>
    <row r="17" spans="1:36" ht="17.25" customHeight="1">
      <c r="A17" s="213"/>
      <c r="B17" s="207" t="s">
        <v>90</v>
      </c>
      <c r="C17" s="181">
        <f t="shared" si="3"/>
        <v>718</v>
      </c>
      <c r="D17" s="181">
        <f t="shared" si="3"/>
        <v>3037</v>
      </c>
      <c r="E17" s="177">
        <v>1</v>
      </c>
      <c r="F17" s="177">
        <v>1</v>
      </c>
      <c r="G17" s="177">
        <v>717</v>
      </c>
      <c r="H17" s="177">
        <v>3036</v>
      </c>
      <c r="I17" s="177" t="s">
        <v>292</v>
      </c>
      <c r="J17" s="177" t="s">
        <v>292</v>
      </c>
      <c r="K17" s="177">
        <v>54</v>
      </c>
      <c r="L17" s="177">
        <v>261</v>
      </c>
      <c r="M17" s="177">
        <v>371</v>
      </c>
      <c r="N17" s="177">
        <v>1788</v>
      </c>
      <c r="O17" s="177">
        <v>178</v>
      </c>
      <c r="P17" s="177">
        <v>475</v>
      </c>
      <c r="Q17" s="177">
        <v>5</v>
      </c>
      <c r="R17" s="177">
        <v>64</v>
      </c>
      <c r="S17" s="177">
        <v>2</v>
      </c>
      <c r="T17" s="177">
        <v>3</v>
      </c>
      <c r="U17" s="177">
        <v>3</v>
      </c>
      <c r="V17" s="177">
        <v>18</v>
      </c>
      <c r="W17" s="177">
        <v>2</v>
      </c>
      <c r="X17" s="177">
        <v>7</v>
      </c>
      <c r="Y17" s="177">
        <v>102</v>
      </c>
      <c r="Z17" s="177">
        <v>420</v>
      </c>
      <c r="AA17" s="177" t="s">
        <v>292</v>
      </c>
      <c r="AB17" s="177" t="s">
        <v>292</v>
      </c>
      <c r="AC17" s="215"/>
      <c r="AD17" s="215"/>
      <c r="AE17" s="215"/>
      <c r="AF17" s="215"/>
      <c r="AG17" s="215"/>
      <c r="AH17" s="215"/>
      <c r="AI17" s="215"/>
      <c r="AJ17" s="215"/>
    </row>
    <row r="18" spans="1:36" ht="17.25" customHeight="1">
      <c r="A18" s="213"/>
      <c r="B18" s="208" t="s">
        <v>311</v>
      </c>
      <c r="C18" s="181">
        <f t="shared" si="3"/>
        <v>27</v>
      </c>
      <c r="D18" s="181">
        <f t="shared" si="3"/>
        <v>420</v>
      </c>
      <c r="E18" s="177" t="s">
        <v>292</v>
      </c>
      <c r="F18" s="177" t="s">
        <v>292</v>
      </c>
      <c r="G18" s="177">
        <v>21</v>
      </c>
      <c r="H18" s="177">
        <v>394</v>
      </c>
      <c r="I18" s="177" t="s">
        <v>292</v>
      </c>
      <c r="J18" s="177" t="s">
        <v>292</v>
      </c>
      <c r="K18" s="177" t="s">
        <v>292</v>
      </c>
      <c r="L18" s="177" t="s">
        <v>292</v>
      </c>
      <c r="M18" s="177" t="s">
        <v>292</v>
      </c>
      <c r="N18" s="177" t="s">
        <v>292</v>
      </c>
      <c r="O18" s="177">
        <v>1</v>
      </c>
      <c r="P18" s="177">
        <v>6</v>
      </c>
      <c r="Q18" s="177" t="s">
        <v>292</v>
      </c>
      <c r="R18" s="177" t="s">
        <v>292</v>
      </c>
      <c r="S18" s="177" t="s">
        <v>292</v>
      </c>
      <c r="T18" s="177" t="s">
        <v>292</v>
      </c>
      <c r="U18" s="177">
        <v>4</v>
      </c>
      <c r="V18" s="177">
        <v>37</v>
      </c>
      <c r="W18" s="177">
        <v>1</v>
      </c>
      <c r="X18" s="177">
        <v>6</v>
      </c>
      <c r="Y18" s="177">
        <v>15</v>
      </c>
      <c r="Z18" s="177">
        <v>300</v>
      </c>
      <c r="AA18" s="177">
        <v>6</v>
      </c>
      <c r="AB18" s="177">
        <v>71</v>
      </c>
      <c r="AC18" s="215"/>
      <c r="AD18" s="215"/>
      <c r="AE18" s="215"/>
      <c r="AF18" s="215"/>
      <c r="AG18" s="215"/>
      <c r="AH18" s="215"/>
      <c r="AI18" s="215"/>
      <c r="AJ18" s="215"/>
    </row>
    <row r="19" spans="1:36" ht="17.25" customHeight="1">
      <c r="A19" s="213"/>
      <c r="B19" s="207"/>
      <c r="C19" s="98"/>
      <c r="D19" s="128"/>
      <c r="E19" s="12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215"/>
      <c r="AD19" s="215"/>
      <c r="AE19" s="215"/>
      <c r="AF19" s="215"/>
      <c r="AG19" s="215"/>
      <c r="AH19" s="215"/>
      <c r="AI19" s="215"/>
      <c r="AJ19" s="215"/>
    </row>
    <row r="20" spans="1:36" ht="17.25" customHeight="1">
      <c r="A20" s="395" t="s">
        <v>73</v>
      </c>
      <c r="B20" s="396"/>
      <c r="C20" s="181">
        <f aca="true" t="shared" si="5" ref="C20:D22">SUM(E20,I20,K20,M20,O20,Q20,S20,U20,W20,Y20,AA20)</f>
        <v>995</v>
      </c>
      <c r="D20" s="181">
        <f t="shared" si="5"/>
        <v>4571</v>
      </c>
      <c r="E20" s="177">
        <f>SUM(E21:E22)</f>
        <v>5</v>
      </c>
      <c r="F20" s="177">
        <f>SUM(F21:F22)</f>
        <v>60</v>
      </c>
      <c r="G20" s="177">
        <f>SUM(G21:G22)</f>
        <v>985</v>
      </c>
      <c r="H20" s="177">
        <f>SUM(H21:H22)</f>
        <v>4454</v>
      </c>
      <c r="I20" s="177" t="s">
        <v>292</v>
      </c>
      <c r="J20" s="177" t="s">
        <v>292</v>
      </c>
      <c r="K20" s="177">
        <f aca="true" t="shared" si="6" ref="K20:AB20">SUM(K21:K22)</f>
        <v>65</v>
      </c>
      <c r="L20" s="177">
        <f t="shared" si="6"/>
        <v>419</v>
      </c>
      <c r="M20" s="177">
        <f t="shared" si="6"/>
        <v>617</v>
      </c>
      <c r="N20" s="177">
        <f t="shared" si="6"/>
        <v>2890</v>
      </c>
      <c r="O20" s="177">
        <f t="shared" si="6"/>
        <v>194</v>
      </c>
      <c r="P20" s="177">
        <f t="shared" si="6"/>
        <v>535</v>
      </c>
      <c r="Q20" s="177">
        <f t="shared" si="6"/>
        <v>3</v>
      </c>
      <c r="R20" s="177">
        <f t="shared" si="6"/>
        <v>44</v>
      </c>
      <c r="S20" s="177">
        <f t="shared" si="6"/>
        <v>1</v>
      </c>
      <c r="T20" s="177">
        <f t="shared" si="6"/>
        <v>1</v>
      </c>
      <c r="U20" s="177">
        <f t="shared" si="6"/>
        <v>10</v>
      </c>
      <c r="V20" s="177">
        <f t="shared" si="6"/>
        <v>133</v>
      </c>
      <c r="W20" s="177">
        <f t="shared" si="6"/>
        <v>1</v>
      </c>
      <c r="X20" s="177">
        <f t="shared" si="6"/>
        <v>5</v>
      </c>
      <c r="Y20" s="177">
        <f t="shared" si="6"/>
        <v>94</v>
      </c>
      <c r="Z20" s="177">
        <f t="shared" si="6"/>
        <v>427</v>
      </c>
      <c r="AA20" s="177">
        <f t="shared" si="6"/>
        <v>5</v>
      </c>
      <c r="AB20" s="177">
        <f t="shared" si="6"/>
        <v>57</v>
      </c>
      <c r="AC20" s="215"/>
      <c r="AD20" s="215"/>
      <c r="AE20" s="215"/>
      <c r="AF20" s="215"/>
      <c r="AG20" s="215"/>
      <c r="AH20" s="215"/>
      <c r="AI20" s="215"/>
      <c r="AJ20" s="215"/>
    </row>
    <row r="21" spans="1:36" ht="17.25" customHeight="1">
      <c r="A21" s="213"/>
      <c r="B21" s="207" t="s">
        <v>90</v>
      </c>
      <c r="C21" s="181">
        <f t="shared" si="5"/>
        <v>976</v>
      </c>
      <c r="D21" s="181">
        <f t="shared" si="5"/>
        <v>4347</v>
      </c>
      <c r="E21" s="177">
        <v>5</v>
      </c>
      <c r="F21" s="177">
        <v>60</v>
      </c>
      <c r="G21" s="177">
        <v>971</v>
      </c>
      <c r="H21" s="177">
        <v>4287</v>
      </c>
      <c r="I21" s="177" t="s">
        <v>292</v>
      </c>
      <c r="J21" s="177" t="s">
        <v>292</v>
      </c>
      <c r="K21" s="177">
        <v>65</v>
      </c>
      <c r="L21" s="177">
        <v>419</v>
      </c>
      <c r="M21" s="177">
        <v>617</v>
      </c>
      <c r="N21" s="177">
        <v>2890</v>
      </c>
      <c r="O21" s="177">
        <v>194</v>
      </c>
      <c r="P21" s="177">
        <v>535</v>
      </c>
      <c r="Q21" s="177">
        <v>3</v>
      </c>
      <c r="R21" s="177">
        <v>44</v>
      </c>
      <c r="S21" s="177">
        <v>1</v>
      </c>
      <c r="T21" s="177">
        <v>1</v>
      </c>
      <c r="U21" s="177">
        <v>8</v>
      </c>
      <c r="V21" s="177">
        <v>126</v>
      </c>
      <c r="W21" s="177" t="s">
        <v>292</v>
      </c>
      <c r="X21" s="177" t="s">
        <v>292</v>
      </c>
      <c r="Y21" s="177">
        <v>83</v>
      </c>
      <c r="Z21" s="177">
        <v>272</v>
      </c>
      <c r="AA21" s="177" t="s">
        <v>292</v>
      </c>
      <c r="AB21" s="177" t="s">
        <v>292</v>
      </c>
      <c r="AC21" s="215"/>
      <c r="AD21" s="215"/>
      <c r="AE21" s="215"/>
      <c r="AF21" s="215"/>
      <c r="AG21" s="215"/>
      <c r="AH21" s="215"/>
      <c r="AI21" s="215"/>
      <c r="AJ21" s="215"/>
    </row>
    <row r="22" spans="1:36" ht="17.25" customHeight="1">
      <c r="A22" s="213"/>
      <c r="B22" s="208" t="s">
        <v>311</v>
      </c>
      <c r="C22" s="181">
        <f t="shared" si="5"/>
        <v>19</v>
      </c>
      <c r="D22" s="181">
        <f t="shared" si="5"/>
        <v>224</v>
      </c>
      <c r="E22" s="177" t="s">
        <v>292</v>
      </c>
      <c r="F22" s="177" t="s">
        <v>292</v>
      </c>
      <c r="G22" s="177">
        <v>14</v>
      </c>
      <c r="H22" s="177">
        <v>167</v>
      </c>
      <c r="I22" s="177" t="s">
        <v>292</v>
      </c>
      <c r="J22" s="177" t="s">
        <v>292</v>
      </c>
      <c r="K22" s="177" t="s">
        <v>292</v>
      </c>
      <c r="L22" s="177" t="s">
        <v>292</v>
      </c>
      <c r="M22" s="177" t="s">
        <v>292</v>
      </c>
      <c r="N22" s="177" t="s">
        <v>292</v>
      </c>
      <c r="O22" s="177" t="s">
        <v>292</v>
      </c>
      <c r="P22" s="177" t="s">
        <v>292</v>
      </c>
      <c r="Q22" s="177" t="s">
        <v>292</v>
      </c>
      <c r="R22" s="177" t="s">
        <v>292</v>
      </c>
      <c r="S22" s="177" t="s">
        <v>292</v>
      </c>
      <c r="T22" s="177" t="s">
        <v>292</v>
      </c>
      <c r="U22" s="177">
        <v>2</v>
      </c>
      <c r="V22" s="177">
        <v>7</v>
      </c>
      <c r="W22" s="177">
        <v>1</v>
      </c>
      <c r="X22" s="177">
        <v>5</v>
      </c>
      <c r="Y22" s="177">
        <v>11</v>
      </c>
      <c r="Z22" s="177">
        <v>155</v>
      </c>
      <c r="AA22" s="177">
        <v>5</v>
      </c>
      <c r="AB22" s="177">
        <v>57</v>
      </c>
      <c r="AC22" s="215"/>
      <c r="AD22" s="215"/>
      <c r="AE22" s="215"/>
      <c r="AF22" s="215"/>
      <c r="AG22" s="215"/>
      <c r="AH22" s="215"/>
      <c r="AI22" s="215"/>
      <c r="AJ22" s="215"/>
    </row>
    <row r="23" spans="1:36" ht="17.25" customHeight="1">
      <c r="A23" s="213"/>
      <c r="B23" s="208"/>
      <c r="C23" s="111"/>
      <c r="D23" s="111"/>
      <c r="E23" s="256"/>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215"/>
      <c r="AD23" s="215"/>
      <c r="AE23" s="215"/>
      <c r="AF23" s="215"/>
      <c r="AG23" s="215"/>
      <c r="AH23" s="215"/>
      <c r="AI23" s="215"/>
      <c r="AJ23" s="215"/>
    </row>
    <row r="24" spans="1:36" ht="17.25" customHeight="1">
      <c r="A24" s="395" t="s">
        <v>74</v>
      </c>
      <c r="B24" s="396"/>
      <c r="C24" s="181">
        <f aca="true" t="shared" si="7" ref="C24:D26">SUM(E24,I24,K24,M24,O24,Q24,S24,U24,W24,Y24,AA24)</f>
        <v>679</v>
      </c>
      <c r="D24" s="181">
        <f t="shared" si="7"/>
        <v>3823</v>
      </c>
      <c r="E24" s="177" t="s">
        <v>292</v>
      </c>
      <c r="F24" s="177" t="s">
        <v>292</v>
      </c>
      <c r="G24" s="177">
        <f>SUM(G25:G26)</f>
        <v>672</v>
      </c>
      <c r="H24" s="177">
        <f>SUM(H25:H26)</f>
        <v>3714</v>
      </c>
      <c r="I24" s="177" t="s">
        <v>292</v>
      </c>
      <c r="J24" s="177" t="s">
        <v>292</v>
      </c>
      <c r="K24" s="177">
        <f aca="true" t="shared" si="8" ref="K24:AB24">SUM(K25:K26)</f>
        <v>36</v>
      </c>
      <c r="L24" s="177">
        <f t="shared" si="8"/>
        <v>207</v>
      </c>
      <c r="M24" s="177">
        <f t="shared" si="8"/>
        <v>348</v>
      </c>
      <c r="N24" s="177">
        <f t="shared" si="8"/>
        <v>2172</v>
      </c>
      <c r="O24" s="177">
        <f t="shared" si="8"/>
        <v>164</v>
      </c>
      <c r="P24" s="177">
        <f t="shared" si="8"/>
        <v>471</v>
      </c>
      <c r="Q24" s="177">
        <f t="shared" si="8"/>
        <v>7</v>
      </c>
      <c r="R24" s="177">
        <f t="shared" si="8"/>
        <v>142</v>
      </c>
      <c r="S24" s="177">
        <f t="shared" si="8"/>
        <v>2</v>
      </c>
      <c r="T24" s="177">
        <f t="shared" si="8"/>
        <v>9</v>
      </c>
      <c r="U24" s="177">
        <f t="shared" si="8"/>
        <v>4</v>
      </c>
      <c r="V24" s="177">
        <f t="shared" si="8"/>
        <v>96</v>
      </c>
      <c r="W24" s="177">
        <f t="shared" si="8"/>
        <v>2</v>
      </c>
      <c r="X24" s="177">
        <f t="shared" si="8"/>
        <v>7</v>
      </c>
      <c r="Y24" s="177">
        <f t="shared" si="8"/>
        <v>109</v>
      </c>
      <c r="Z24" s="177">
        <f t="shared" si="8"/>
        <v>610</v>
      </c>
      <c r="AA24" s="177">
        <f t="shared" si="8"/>
        <v>7</v>
      </c>
      <c r="AB24" s="177">
        <f t="shared" si="8"/>
        <v>109</v>
      </c>
      <c r="AC24" s="215"/>
      <c r="AD24" s="215"/>
      <c r="AE24" s="215"/>
      <c r="AF24" s="215"/>
      <c r="AG24" s="215"/>
      <c r="AH24" s="215"/>
      <c r="AI24" s="215"/>
      <c r="AJ24" s="215"/>
    </row>
    <row r="25" spans="1:36" ht="17.25" customHeight="1">
      <c r="A25" s="213"/>
      <c r="B25" s="207" t="s">
        <v>90</v>
      </c>
      <c r="C25" s="181">
        <f t="shared" si="7"/>
        <v>651</v>
      </c>
      <c r="D25" s="181">
        <f t="shared" si="7"/>
        <v>3409</v>
      </c>
      <c r="E25" s="177" t="s">
        <v>292</v>
      </c>
      <c r="F25" s="177" t="s">
        <v>292</v>
      </c>
      <c r="G25" s="177">
        <v>651</v>
      </c>
      <c r="H25" s="177">
        <v>3409</v>
      </c>
      <c r="I25" s="177" t="s">
        <v>292</v>
      </c>
      <c r="J25" s="177" t="s">
        <v>292</v>
      </c>
      <c r="K25" s="177">
        <v>36</v>
      </c>
      <c r="L25" s="177">
        <v>207</v>
      </c>
      <c r="M25" s="177">
        <v>348</v>
      </c>
      <c r="N25" s="177">
        <v>2172</v>
      </c>
      <c r="O25" s="177">
        <v>163</v>
      </c>
      <c r="P25" s="177">
        <v>463</v>
      </c>
      <c r="Q25" s="177">
        <v>7</v>
      </c>
      <c r="R25" s="177">
        <v>142</v>
      </c>
      <c r="S25" s="177">
        <v>2</v>
      </c>
      <c r="T25" s="177">
        <v>9</v>
      </c>
      <c r="U25" s="177">
        <v>2</v>
      </c>
      <c r="V25" s="177">
        <v>18</v>
      </c>
      <c r="W25" s="177">
        <v>1</v>
      </c>
      <c r="X25" s="177">
        <v>2</v>
      </c>
      <c r="Y25" s="177">
        <v>92</v>
      </c>
      <c r="Z25" s="177">
        <v>396</v>
      </c>
      <c r="AA25" s="177" t="s">
        <v>292</v>
      </c>
      <c r="AB25" s="177" t="s">
        <v>292</v>
      </c>
      <c r="AC25" s="215"/>
      <c r="AD25" s="215"/>
      <c r="AE25" s="215"/>
      <c r="AF25" s="215"/>
      <c r="AG25" s="215"/>
      <c r="AH25" s="215"/>
      <c r="AI25" s="215"/>
      <c r="AJ25" s="215"/>
    </row>
    <row r="26" spans="1:36" ht="17.25" customHeight="1">
      <c r="A26" s="213"/>
      <c r="B26" s="208" t="s">
        <v>311</v>
      </c>
      <c r="C26" s="181">
        <f t="shared" si="7"/>
        <v>28</v>
      </c>
      <c r="D26" s="181">
        <f t="shared" si="7"/>
        <v>414</v>
      </c>
      <c r="E26" s="177" t="s">
        <v>292</v>
      </c>
      <c r="F26" s="177" t="s">
        <v>292</v>
      </c>
      <c r="G26" s="177">
        <v>21</v>
      </c>
      <c r="H26" s="177">
        <v>305</v>
      </c>
      <c r="I26" s="177" t="s">
        <v>292</v>
      </c>
      <c r="J26" s="177" t="s">
        <v>292</v>
      </c>
      <c r="K26" s="177" t="s">
        <v>292</v>
      </c>
      <c r="L26" s="177" t="s">
        <v>292</v>
      </c>
      <c r="M26" s="177" t="s">
        <v>292</v>
      </c>
      <c r="N26" s="177" t="s">
        <v>292</v>
      </c>
      <c r="O26" s="177">
        <v>1</v>
      </c>
      <c r="P26" s="177">
        <v>8</v>
      </c>
      <c r="Q26" s="177" t="s">
        <v>292</v>
      </c>
      <c r="R26" s="177" t="s">
        <v>292</v>
      </c>
      <c r="S26" s="177" t="s">
        <v>292</v>
      </c>
      <c r="T26" s="177" t="s">
        <v>292</v>
      </c>
      <c r="U26" s="177">
        <v>2</v>
      </c>
      <c r="V26" s="177">
        <v>78</v>
      </c>
      <c r="W26" s="177">
        <v>1</v>
      </c>
      <c r="X26" s="177">
        <v>5</v>
      </c>
      <c r="Y26" s="177">
        <v>17</v>
      </c>
      <c r="Z26" s="177">
        <v>214</v>
      </c>
      <c r="AA26" s="177">
        <v>7</v>
      </c>
      <c r="AB26" s="177">
        <v>109</v>
      </c>
      <c r="AC26" s="215"/>
      <c r="AD26" s="215"/>
      <c r="AE26" s="215"/>
      <c r="AF26" s="215"/>
      <c r="AG26" s="215"/>
      <c r="AH26" s="215"/>
      <c r="AI26" s="215"/>
      <c r="AJ26" s="215"/>
    </row>
    <row r="27" spans="1:36" ht="17.25" customHeight="1">
      <c r="A27" s="213"/>
      <c r="B27" s="207"/>
      <c r="C27" s="111"/>
      <c r="D27" s="105"/>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215"/>
      <c r="AD27" s="215"/>
      <c r="AE27" s="215"/>
      <c r="AF27" s="215"/>
      <c r="AG27" s="215"/>
      <c r="AH27" s="215"/>
      <c r="AI27" s="215"/>
      <c r="AJ27" s="215"/>
    </row>
    <row r="28" spans="1:36" ht="17.25" customHeight="1">
      <c r="A28" s="395" t="s">
        <v>75</v>
      </c>
      <c r="B28" s="396"/>
      <c r="C28" s="181">
        <f aca="true" t="shared" si="9" ref="C28:D30">SUM(E28,I28,K28,M28,O28,Q28,S28,U28,W28,Y28,AA28)</f>
        <v>1038</v>
      </c>
      <c r="D28" s="181">
        <f t="shared" si="9"/>
        <v>4878</v>
      </c>
      <c r="E28" s="177">
        <f aca="true" t="shared" si="10" ref="E28:AB28">SUM(E29:E30)</f>
        <v>2</v>
      </c>
      <c r="F28" s="177">
        <f t="shared" si="10"/>
        <v>2</v>
      </c>
      <c r="G28" s="177">
        <f t="shared" si="10"/>
        <v>1030</v>
      </c>
      <c r="H28" s="177">
        <f t="shared" si="10"/>
        <v>4729</v>
      </c>
      <c r="I28" s="177">
        <f t="shared" si="10"/>
        <v>1</v>
      </c>
      <c r="J28" s="177">
        <f t="shared" si="10"/>
        <v>9</v>
      </c>
      <c r="K28" s="177">
        <f t="shared" si="10"/>
        <v>139</v>
      </c>
      <c r="L28" s="177">
        <f t="shared" si="10"/>
        <v>470</v>
      </c>
      <c r="M28" s="177">
        <f t="shared" si="10"/>
        <v>317</v>
      </c>
      <c r="N28" s="177">
        <f t="shared" si="10"/>
        <v>1188</v>
      </c>
      <c r="O28" s="177">
        <f t="shared" si="10"/>
        <v>336</v>
      </c>
      <c r="P28" s="177">
        <f t="shared" si="10"/>
        <v>1033</v>
      </c>
      <c r="Q28" s="177">
        <f t="shared" si="10"/>
        <v>5</v>
      </c>
      <c r="R28" s="177">
        <f t="shared" si="10"/>
        <v>65</v>
      </c>
      <c r="S28" s="177">
        <f t="shared" si="10"/>
        <v>15</v>
      </c>
      <c r="T28" s="177">
        <f t="shared" si="10"/>
        <v>18</v>
      </c>
      <c r="U28" s="177">
        <f t="shared" si="10"/>
        <v>18</v>
      </c>
      <c r="V28" s="177">
        <f t="shared" si="10"/>
        <v>77</v>
      </c>
      <c r="W28" s="177">
        <f t="shared" si="10"/>
        <v>2</v>
      </c>
      <c r="X28" s="177">
        <f t="shared" si="10"/>
        <v>13</v>
      </c>
      <c r="Y28" s="177">
        <f t="shared" si="10"/>
        <v>197</v>
      </c>
      <c r="Z28" s="177">
        <f t="shared" si="10"/>
        <v>1856</v>
      </c>
      <c r="AA28" s="177">
        <f t="shared" si="10"/>
        <v>6</v>
      </c>
      <c r="AB28" s="177">
        <f t="shared" si="10"/>
        <v>147</v>
      </c>
      <c r="AC28" s="215"/>
      <c r="AD28" s="215"/>
      <c r="AE28" s="215"/>
      <c r="AF28" s="215"/>
      <c r="AG28" s="215"/>
      <c r="AH28" s="215"/>
      <c r="AI28" s="215"/>
      <c r="AJ28" s="215"/>
    </row>
    <row r="29" spans="1:36" ht="17.25" customHeight="1">
      <c r="A29" s="213"/>
      <c r="B29" s="207" t="s">
        <v>90</v>
      </c>
      <c r="C29" s="181">
        <f t="shared" si="9"/>
        <v>998</v>
      </c>
      <c r="D29" s="181">
        <f t="shared" si="9"/>
        <v>4457</v>
      </c>
      <c r="E29" s="177">
        <v>2</v>
      </c>
      <c r="F29" s="177">
        <v>2</v>
      </c>
      <c r="G29" s="177">
        <v>996</v>
      </c>
      <c r="H29" s="177">
        <v>4455</v>
      </c>
      <c r="I29" s="177">
        <v>1</v>
      </c>
      <c r="J29" s="177">
        <v>9</v>
      </c>
      <c r="K29" s="177">
        <v>139</v>
      </c>
      <c r="L29" s="177">
        <v>470</v>
      </c>
      <c r="M29" s="177">
        <v>317</v>
      </c>
      <c r="N29" s="177">
        <v>1188</v>
      </c>
      <c r="O29" s="177">
        <v>335</v>
      </c>
      <c r="P29" s="177">
        <v>1021</v>
      </c>
      <c r="Q29" s="177">
        <v>5</v>
      </c>
      <c r="R29" s="177">
        <v>65</v>
      </c>
      <c r="S29" s="177">
        <v>15</v>
      </c>
      <c r="T29" s="177">
        <v>18</v>
      </c>
      <c r="U29" s="177">
        <v>16</v>
      </c>
      <c r="V29" s="177">
        <v>69</v>
      </c>
      <c r="W29" s="177">
        <v>1</v>
      </c>
      <c r="X29" s="177">
        <v>1</v>
      </c>
      <c r="Y29" s="177">
        <v>167</v>
      </c>
      <c r="Z29" s="177">
        <v>1614</v>
      </c>
      <c r="AA29" s="177" t="s">
        <v>292</v>
      </c>
      <c r="AB29" s="177" t="s">
        <v>292</v>
      </c>
      <c r="AC29" s="215"/>
      <c r="AD29" s="215"/>
      <c r="AE29" s="215"/>
      <c r="AF29" s="215"/>
      <c r="AG29" s="215"/>
      <c r="AH29" s="215"/>
      <c r="AI29" s="215"/>
      <c r="AJ29" s="215"/>
    </row>
    <row r="30" spans="1:36" ht="17.25" customHeight="1">
      <c r="A30" s="213"/>
      <c r="B30" s="208" t="s">
        <v>311</v>
      </c>
      <c r="C30" s="181">
        <f t="shared" si="9"/>
        <v>40</v>
      </c>
      <c r="D30" s="181">
        <f t="shared" si="9"/>
        <v>421</v>
      </c>
      <c r="E30" s="177" t="s">
        <v>292</v>
      </c>
      <c r="F30" s="177" t="s">
        <v>292</v>
      </c>
      <c r="G30" s="177">
        <v>34</v>
      </c>
      <c r="H30" s="177">
        <v>274</v>
      </c>
      <c r="I30" s="177" t="s">
        <v>292</v>
      </c>
      <c r="J30" s="177" t="s">
        <v>292</v>
      </c>
      <c r="K30" s="177" t="s">
        <v>292</v>
      </c>
      <c r="L30" s="177" t="s">
        <v>292</v>
      </c>
      <c r="M30" s="177" t="s">
        <v>292</v>
      </c>
      <c r="N30" s="177" t="s">
        <v>292</v>
      </c>
      <c r="O30" s="177">
        <v>1</v>
      </c>
      <c r="P30" s="177">
        <v>12</v>
      </c>
      <c r="Q30" s="177" t="s">
        <v>292</v>
      </c>
      <c r="R30" s="177" t="s">
        <v>292</v>
      </c>
      <c r="S30" s="177" t="s">
        <v>292</v>
      </c>
      <c r="T30" s="177" t="s">
        <v>292</v>
      </c>
      <c r="U30" s="177">
        <v>2</v>
      </c>
      <c r="V30" s="177">
        <v>8</v>
      </c>
      <c r="W30" s="177">
        <v>1</v>
      </c>
      <c r="X30" s="177">
        <v>12</v>
      </c>
      <c r="Y30" s="177">
        <v>30</v>
      </c>
      <c r="Z30" s="177">
        <v>242</v>
      </c>
      <c r="AA30" s="177">
        <v>6</v>
      </c>
      <c r="AB30" s="177">
        <v>147</v>
      </c>
      <c r="AC30" s="215"/>
      <c r="AD30" s="215"/>
      <c r="AE30" s="215"/>
      <c r="AF30" s="215"/>
      <c r="AG30" s="215"/>
      <c r="AH30" s="215"/>
      <c r="AI30" s="215"/>
      <c r="AJ30" s="215"/>
    </row>
    <row r="31" spans="1:36" ht="17.25" customHeight="1">
      <c r="A31" s="213"/>
      <c r="B31" s="207"/>
      <c r="C31" s="111"/>
      <c r="D31" s="257"/>
      <c r="E31" s="104"/>
      <c r="F31" s="110"/>
      <c r="G31" s="110"/>
      <c r="H31" s="110"/>
      <c r="I31" s="110"/>
      <c r="J31" s="111"/>
      <c r="K31" s="111"/>
      <c r="L31" s="111"/>
      <c r="M31" s="111"/>
      <c r="N31" s="111"/>
      <c r="O31" s="111"/>
      <c r="P31" s="111"/>
      <c r="Q31" s="111"/>
      <c r="R31" s="111"/>
      <c r="S31" s="111"/>
      <c r="T31" s="111"/>
      <c r="U31" s="111"/>
      <c r="V31" s="111"/>
      <c r="W31" s="111"/>
      <c r="X31" s="111"/>
      <c r="Y31" s="111"/>
      <c r="Z31" s="111"/>
      <c r="AA31" s="111"/>
      <c r="AB31" s="111"/>
      <c r="AC31" s="215"/>
      <c r="AD31" s="215"/>
      <c r="AE31" s="215"/>
      <c r="AF31" s="215"/>
      <c r="AG31" s="215"/>
      <c r="AH31" s="215"/>
      <c r="AI31" s="215"/>
      <c r="AJ31" s="215"/>
    </row>
    <row r="32" spans="1:36" ht="17.25" customHeight="1">
      <c r="A32" s="397" t="s">
        <v>40</v>
      </c>
      <c r="B32" s="398"/>
      <c r="C32" s="247">
        <f aca="true" t="shared" si="11" ref="C32:D35">SUM(E32,I32,K32,M32,O32,Q32,S32,U32,W32,Y32,AA32)</f>
        <v>3076</v>
      </c>
      <c r="D32" s="247">
        <f t="shared" si="11"/>
        <v>14949</v>
      </c>
      <c r="E32" s="257">
        <f aca="true" t="shared" si="12" ref="E32:AB32">SUM(E33,E37,E41,E45)</f>
        <v>41</v>
      </c>
      <c r="F32" s="257">
        <f t="shared" si="12"/>
        <v>299</v>
      </c>
      <c r="G32" s="257">
        <f t="shared" si="12"/>
        <v>2990</v>
      </c>
      <c r="H32" s="257">
        <f t="shared" si="12"/>
        <v>14184</v>
      </c>
      <c r="I32" s="257">
        <f t="shared" si="12"/>
        <v>4</v>
      </c>
      <c r="J32" s="257">
        <f t="shared" si="12"/>
        <v>20</v>
      </c>
      <c r="K32" s="257">
        <f t="shared" si="12"/>
        <v>457</v>
      </c>
      <c r="L32" s="257">
        <f t="shared" si="12"/>
        <v>1752</v>
      </c>
      <c r="M32" s="257">
        <f t="shared" si="12"/>
        <v>750</v>
      </c>
      <c r="N32" s="257">
        <f t="shared" si="12"/>
        <v>5709</v>
      </c>
      <c r="O32" s="257">
        <f t="shared" si="12"/>
        <v>1036</v>
      </c>
      <c r="P32" s="257">
        <f t="shared" si="12"/>
        <v>2755</v>
      </c>
      <c r="Q32" s="257">
        <f t="shared" si="12"/>
        <v>14</v>
      </c>
      <c r="R32" s="257">
        <f t="shared" si="12"/>
        <v>158</v>
      </c>
      <c r="S32" s="257">
        <f t="shared" si="12"/>
        <v>5</v>
      </c>
      <c r="T32" s="257">
        <f t="shared" si="12"/>
        <v>8</v>
      </c>
      <c r="U32" s="257">
        <f t="shared" si="12"/>
        <v>72</v>
      </c>
      <c r="V32" s="257">
        <f t="shared" si="12"/>
        <v>441</v>
      </c>
      <c r="W32" s="257">
        <f t="shared" si="12"/>
        <v>14</v>
      </c>
      <c r="X32" s="257">
        <f t="shared" si="12"/>
        <v>91</v>
      </c>
      <c r="Y32" s="257">
        <f t="shared" si="12"/>
        <v>638</v>
      </c>
      <c r="Z32" s="257">
        <f t="shared" si="12"/>
        <v>3250</v>
      </c>
      <c r="AA32" s="257">
        <f t="shared" si="12"/>
        <v>45</v>
      </c>
      <c r="AB32" s="257">
        <f t="shared" si="12"/>
        <v>466</v>
      </c>
      <c r="AC32" s="215"/>
      <c r="AD32" s="215"/>
      <c r="AE32" s="215"/>
      <c r="AF32" s="215"/>
      <c r="AG32" s="215"/>
      <c r="AH32" s="215"/>
      <c r="AI32" s="215"/>
      <c r="AJ32" s="215"/>
    </row>
    <row r="33" spans="1:36" ht="17.25" customHeight="1">
      <c r="A33" s="395" t="s">
        <v>76</v>
      </c>
      <c r="B33" s="396"/>
      <c r="C33" s="181">
        <f t="shared" si="11"/>
        <v>848</v>
      </c>
      <c r="D33" s="181">
        <f t="shared" si="11"/>
        <v>3990</v>
      </c>
      <c r="E33" s="177">
        <f>SUM(E34:E35)</f>
        <v>17</v>
      </c>
      <c r="F33" s="177">
        <f>SUM(F34:F35)</f>
        <v>195</v>
      </c>
      <c r="G33" s="177">
        <f>SUM(G34:G35)</f>
        <v>814</v>
      </c>
      <c r="H33" s="177">
        <f>SUM(H34:H35)</f>
        <v>3670</v>
      </c>
      <c r="I33" s="177" t="s">
        <v>292</v>
      </c>
      <c r="J33" s="177" t="s">
        <v>292</v>
      </c>
      <c r="K33" s="177">
        <f>SUM(K34:K35)</f>
        <v>130</v>
      </c>
      <c r="L33" s="177">
        <f>SUM(L34:L35)</f>
        <v>511</v>
      </c>
      <c r="M33" s="177">
        <f>SUM(M34:M35)</f>
        <v>73</v>
      </c>
      <c r="N33" s="177">
        <f>SUM(N34:N35)</f>
        <v>1048</v>
      </c>
      <c r="O33" s="177">
        <f>SUM(O34:O35)</f>
        <v>320</v>
      </c>
      <c r="P33" s="177">
        <v>830</v>
      </c>
      <c r="Q33" s="177">
        <f aca="true" t="shared" si="13" ref="Q33:AB33">SUM(Q34:Q35)</f>
        <v>5</v>
      </c>
      <c r="R33" s="177">
        <f t="shared" si="13"/>
        <v>69</v>
      </c>
      <c r="S33" s="177">
        <f t="shared" si="13"/>
        <v>4</v>
      </c>
      <c r="T33" s="177">
        <f t="shared" si="13"/>
        <v>4</v>
      </c>
      <c r="U33" s="177">
        <f t="shared" si="13"/>
        <v>28</v>
      </c>
      <c r="V33" s="177">
        <f t="shared" si="13"/>
        <v>216</v>
      </c>
      <c r="W33" s="177">
        <f t="shared" si="13"/>
        <v>9</v>
      </c>
      <c r="X33" s="177">
        <f t="shared" si="13"/>
        <v>35</v>
      </c>
      <c r="Y33" s="177">
        <f t="shared" si="13"/>
        <v>245</v>
      </c>
      <c r="Z33" s="177">
        <f t="shared" si="13"/>
        <v>957</v>
      </c>
      <c r="AA33" s="177">
        <f t="shared" si="13"/>
        <v>17</v>
      </c>
      <c r="AB33" s="177">
        <f t="shared" si="13"/>
        <v>125</v>
      </c>
      <c r="AC33" s="215"/>
      <c r="AD33" s="215"/>
      <c r="AE33" s="215"/>
      <c r="AF33" s="215"/>
      <c r="AG33" s="215"/>
      <c r="AH33" s="215"/>
      <c r="AI33" s="215"/>
      <c r="AJ33" s="215"/>
    </row>
    <row r="34" spans="1:36" ht="17.25" customHeight="1">
      <c r="A34" s="213"/>
      <c r="B34" s="207" t="s">
        <v>90</v>
      </c>
      <c r="C34" s="181">
        <f t="shared" si="11"/>
        <v>790</v>
      </c>
      <c r="D34" s="181">
        <f t="shared" si="11"/>
        <v>2588</v>
      </c>
      <c r="E34" s="177">
        <v>17</v>
      </c>
      <c r="F34" s="177">
        <v>195</v>
      </c>
      <c r="G34" s="177">
        <v>773</v>
      </c>
      <c r="H34" s="177">
        <v>3193</v>
      </c>
      <c r="I34" s="177" t="s">
        <v>292</v>
      </c>
      <c r="J34" s="177" t="s">
        <v>292</v>
      </c>
      <c r="K34" s="177">
        <v>130</v>
      </c>
      <c r="L34" s="177">
        <v>511</v>
      </c>
      <c r="M34" s="177">
        <v>73</v>
      </c>
      <c r="N34" s="177">
        <v>1048</v>
      </c>
      <c r="O34" s="177">
        <v>319</v>
      </c>
      <c r="P34" s="177">
        <v>17</v>
      </c>
      <c r="Q34" s="177">
        <v>5</v>
      </c>
      <c r="R34" s="177">
        <v>69</v>
      </c>
      <c r="S34" s="177">
        <v>4</v>
      </c>
      <c r="T34" s="177">
        <v>4</v>
      </c>
      <c r="U34" s="177">
        <v>19</v>
      </c>
      <c r="V34" s="177">
        <v>142</v>
      </c>
      <c r="W34" s="177">
        <v>8</v>
      </c>
      <c r="X34" s="177">
        <v>12</v>
      </c>
      <c r="Y34" s="177">
        <v>215</v>
      </c>
      <c r="Z34" s="177">
        <v>590</v>
      </c>
      <c r="AA34" s="177" t="s">
        <v>292</v>
      </c>
      <c r="AB34" s="177" t="s">
        <v>292</v>
      </c>
      <c r="AC34" s="215"/>
      <c r="AD34" s="215"/>
      <c r="AE34" s="215"/>
      <c r="AF34" s="215"/>
      <c r="AG34" s="215"/>
      <c r="AH34" s="215"/>
      <c r="AI34" s="215"/>
      <c r="AJ34" s="215"/>
    </row>
    <row r="35" spans="1:36" ht="17.25" customHeight="1">
      <c r="A35" s="213"/>
      <c r="B35" s="208" t="s">
        <v>311</v>
      </c>
      <c r="C35" s="181">
        <f t="shared" si="11"/>
        <v>58</v>
      </c>
      <c r="D35" s="181">
        <f t="shared" si="11"/>
        <v>602</v>
      </c>
      <c r="E35" s="177" t="s">
        <v>292</v>
      </c>
      <c r="F35" s="177" t="s">
        <v>292</v>
      </c>
      <c r="G35" s="177">
        <v>41</v>
      </c>
      <c r="H35" s="177">
        <v>477</v>
      </c>
      <c r="I35" s="177" t="s">
        <v>292</v>
      </c>
      <c r="J35" s="177" t="s">
        <v>292</v>
      </c>
      <c r="K35" s="177" t="s">
        <v>292</v>
      </c>
      <c r="L35" s="177" t="s">
        <v>292</v>
      </c>
      <c r="M35" s="177" t="s">
        <v>292</v>
      </c>
      <c r="N35" s="177" t="s">
        <v>292</v>
      </c>
      <c r="O35" s="177">
        <v>1</v>
      </c>
      <c r="P35" s="177">
        <v>13</v>
      </c>
      <c r="Q35" s="177" t="s">
        <v>292</v>
      </c>
      <c r="R35" s="177" t="s">
        <v>292</v>
      </c>
      <c r="S35" s="177" t="s">
        <v>292</v>
      </c>
      <c r="T35" s="177" t="s">
        <v>292</v>
      </c>
      <c r="U35" s="177">
        <v>9</v>
      </c>
      <c r="V35" s="177">
        <v>74</v>
      </c>
      <c r="W35" s="177">
        <v>1</v>
      </c>
      <c r="X35" s="177">
        <v>23</v>
      </c>
      <c r="Y35" s="177">
        <v>30</v>
      </c>
      <c r="Z35" s="177">
        <v>367</v>
      </c>
      <c r="AA35" s="177">
        <v>17</v>
      </c>
      <c r="AB35" s="177">
        <v>125</v>
      </c>
      <c r="AC35" s="215"/>
      <c r="AD35" s="215"/>
      <c r="AE35" s="215"/>
      <c r="AF35" s="215"/>
      <c r="AG35" s="215"/>
      <c r="AH35" s="215"/>
      <c r="AI35" s="215"/>
      <c r="AJ35" s="215"/>
    </row>
    <row r="36" spans="1:36" ht="17.25" customHeight="1">
      <c r="A36" s="213"/>
      <c r="B36" s="208"/>
      <c r="C36" s="98"/>
      <c r="D36" s="128"/>
      <c r="E36" s="104"/>
      <c r="F36" s="110"/>
      <c r="G36" s="110"/>
      <c r="H36" s="110"/>
      <c r="I36" s="110"/>
      <c r="J36" s="111"/>
      <c r="K36" s="111"/>
      <c r="L36" s="111"/>
      <c r="M36" s="111"/>
      <c r="N36" s="111"/>
      <c r="O36" s="111"/>
      <c r="P36" s="111"/>
      <c r="Q36" s="111"/>
      <c r="R36" s="111"/>
      <c r="S36" s="111"/>
      <c r="T36" s="111"/>
      <c r="U36" s="111"/>
      <c r="V36" s="111"/>
      <c r="W36" s="111"/>
      <c r="X36" s="111"/>
      <c r="Y36" s="111"/>
      <c r="Z36" s="111"/>
      <c r="AA36" s="111"/>
      <c r="AB36" s="111"/>
      <c r="AC36" s="215"/>
      <c r="AD36" s="215"/>
      <c r="AE36" s="215"/>
      <c r="AF36" s="215"/>
      <c r="AG36" s="215"/>
      <c r="AH36" s="215"/>
      <c r="AI36" s="215"/>
      <c r="AJ36" s="215"/>
    </row>
    <row r="37" spans="1:36" ht="17.25" customHeight="1">
      <c r="A37" s="395" t="s">
        <v>77</v>
      </c>
      <c r="B37" s="396"/>
      <c r="C37" s="181">
        <f aca="true" t="shared" si="14" ref="C37:D39">SUM(E37,I37,K37,M37,O37,Q37,S37,U37,W37,Y37,AA37)</f>
        <v>433</v>
      </c>
      <c r="D37" s="181">
        <f t="shared" si="14"/>
        <v>2123</v>
      </c>
      <c r="E37" s="177">
        <f>SUM(E38:E39)</f>
        <v>4</v>
      </c>
      <c r="F37" s="177">
        <f>SUM(F38:F39)</f>
        <v>10</v>
      </c>
      <c r="G37" s="177">
        <f>SUM(G38:G39)</f>
        <v>420</v>
      </c>
      <c r="H37" s="177">
        <v>2017</v>
      </c>
      <c r="I37" s="177">
        <f aca="true" t="shared" si="15" ref="I37:R37">SUM(I38:I39)</f>
        <v>1</v>
      </c>
      <c r="J37" s="177">
        <f t="shared" si="15"/>
        <v>8</v>
      </c>
      <c r="K37" s="177">
        <f t="shared" si="15"/>
        <v>60</v>
      </c>
      <c r="L37" s="177">
        <f t="shared" si="15"/>
        <v>210</v>
      </c>
      <c r="M37" s="177">
        <f t="shared" si="15"/>
        <v>94</v>
      </c>
      <c r="N37" s="177">
        <f t="shared" si="15"/>
        <v>874</v>
      </c>
      <c r="O37" s="177">
        <f t="shared" si="15"/>
        <v>156</v>
      </c>
      <c r="P37" s="177">
        <f t="shared" si="15"/>
        <v>415</v>
      </c>
      <c r="Q37" s="177">
        <f t="shared" si="15"/>
        <v>2</v>
      </c>
      <c r="R37" s="177">
        <f t="shared" si="15"/>
        <v>28</v>
      </c>
      <c r="S37" s="177" t="s">
        <v>292</v>
      </c>
      <c r="T37" s="177" t="s">
        <v>292</v>
      </c>
      <c r="U37" s="177">
        <f aca="true" t="shared" si="16" ref="U37:AB37">SUM(U38:U39)</f>
        <v>11</v>
      </c>
      <c r="V37" s="177">
        <f t="shared" si="16"/>
        <v>56</v>
      </c>
      <c r="W37" s="177">
        <f t="shared" si="16"/>
        <v>1</v>
      </c>
      <c r="X37" s="177">
        <f t="shared" si="16"/>
        <v>6</v>
      </c>
      <c r="Y37" s="177">
        <f t="shared" si="16"/>
        <v>95</v>
      </c>
      <c r="Z37" s="177">
        <f t="shared" si="16"/>
        <v>420</v>
      </c>
      <c r="AA37" s="177">
        <f t="shared" si="16"/>
        <v>9</v>
      </c>
      <c r="AB37" s="177">
        <f t="shared" si="16"/>
        <v>96</v>
      </c>
      <c r="AC37" s="215"/>
      <c r="AD37" s="215"/>
      <c r="AE37" s="215"/>
      <c r="AF37" s="215"/>
      <c r="AG37" s="215"/>
      <c r="AH37" s="215"/>
      <c r="AI37" s="215"/>
      <c r="AJ37" s="215"/>
    </row>
    <row r="38" spans="1:36" ht="17.25" customHeight="1">
      <c r="A38" s="213"/>
      <c r="B38" s="207" t="s">
        <v>90</v>
      </c>
      <c r="C38" s="181">
        <f t="shared" si="14"/>
        <v>409</v>
      </c>
      <c r="D38" s="181">
        <f t="shared" si="14"/>
        <v>1813</v>
      </c>
      <c r="E38" s="177">
        <v>4</v>
      </c>
      <c r="F38" s="177">
        <v>10</v>
      </c>
      <c r="G38" s="177">
        <v>405</v>
      </c>
      <c r="H38" s="177">
        <v>1083</v>
      </c>
      <c r="I38" s="177">
        <v>1</v>
      </c>
      <c r="J38" s="177">
        <v>8</v>
      </c>
      <c r="K38" s="177">
        <v>60</v>
      </c>
      <c r="L38" s="177">
        <v>210</v>
      </c>
      <c r="M38" s="177">
        <v>94</v>
      </c>
      <c r="N38" s="177">
        <v>874</v>
      </c>
      <c r="O38" s="177">
        <v>156</v>
      </c>
      <c r="P38" s="177">
        <v>415</v>
      </c>
      <c r="Q38" s="177">
        <v>2</v>
      </c>
      <c r="R38" s="177">
        <v>28</v>
      </c>
      <c r="S38" s="177" t="s">
        <v>292</v>
      </c>
      <c r="T38" s="177" t="s">
        <v>292</v>
      </c>
      <c r="U38" s="177">
        <v>10</v>
      </c>
      <c r="V38" s="177">
        <v>38</v>
      </c>
      <c r="W38" s="177" t="s">
        <v>292</v>
      </c>
      <c r="X38" s="177" t="s">
        <v>292</v>
      </c>
      <c r="Y38" s="177">
        <v>82</v>
      </c>
      <c r="Z38" s="177">
        <v>230</v>
      </c>
      <c r="AA38" s="177" t="s">
        <v>292</v>
      </c>
      <c r="AB38" s="177" t="s">
        <v>292</v>
      </c>
      <c r="AC38" s="215"/>
      <c r="AD38" s="215"/>
      <c r="AE38" s="215"/>
      <c r="AF38" s="215"/>
      <c r="AG38" s="215"/>
      <c r="AH38" s="215"/>
      <c r="AI38" s="215"/>
      <c r="AJ38" s="215"/>
    </row>
    <row r="39" spans="1:36" ht="17.25" customHeight="1">
      <c r="A39" s="213"/>
      <c r="B39" s="208" t="s">
        <v>311</v>
      </c>
      <c r="C39" s="181">
        <f t="shared" si="14"/>
        <v>24</v>
      </c>
      <c r="D39" s="181">
        <f t="shared" si="14"/>
        <v>310</v>
      </c>
      <c r="E39" s="177" t="s">
        <v>292</v>
      </c>
      <c r="F39" s="177" t="s">
        <v>292</v>
      </c>
      <c r="G39" s="177">
        <v>15</v>
      </c>
      <c r="H39" s="177">
        <v>214</v>
      </c>
      <c r="I39" s="177" t="s">
        <v>292</v>
      </c>
      <c r="J39" s="177" t="s">
        <v>292</v>
      </c>
      <c r="K39" s="177" t="s">
        <v>292</v>
      </c>
      <c r="L39" s="177" t="s">
        <v>292</v>
      </c>
      <c r="M39" s="177" t="s">
        <v>292</v>
      </c>
      <c r="N39" s="177" t="s">
        <v>292</v>
      </c>
      <c r="O39" s="177" t="s">
        <v>292</v>
      </c>
      <c r="P39" s="177" t="s">
        <v>292</v>
      </c>
      <c r="Q39" s="177" t="s">
        <v>292</v>
      </c>
      <c r="R39" s="177" t="s">
        <v>292</v>
      </c>
      <c r="S39" s="177" t="s">
        <v>292</v>
      </c>
      <c r="T39" s="177" t="s">
        <v>292</v>
      </c>
      <c r="U39" s="177">
        <v>1</v>
      </c>
      <c r="V39" s="177">
        <v>18</v>
      </c>
      <c r="W39" s="177">
        <v>1</v>
      </c>
      <c r="X39" s="177">
        <v>6</v>
      </c>
      <c r="Y39" s="177">
        <v>13</v>
      </c>
      <c r="Z39" s="177">
        <v>190</v>
      </c>
      <c r="AA39" s="177">
        <v>9</v>
      </c>
      <c r="AB39" s="177">
        <v>96</v>
      </c>
      <c r="AC39" s="215"/>
      <c r="AD39" s="215"/>
      <c r="AE39" s="215"/>
      <c r="AF39" s="215"/>
      <c r="AG39" s="215"/>
      <c r="AH39" s="215"/>
      <c r="AI39" s="215"/>
      <c r="AJ39" s="215"/>
    </row>
    <row r="40" spans="1:36" ht="17.25" customHeight="1">
      <c r="A40" s="213"/>
      <c r="B40" s="207"/>
      <c r="C40" s="129"/>
      <c r="D40" s="129"/>
      <c r="E40" s="129"/>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215"/>
      <c r="AD40" s="215"/>
      <c r="AE40" s="215"/>
      <c r="AF40" s="215"/>
      <c r="AG40" s="215"/>
      <c r="AH40" s="215"/>
      <c r="AI40" s="215"/>
      <c r="AJ40" s="215"/>
    </row>
    <row r="41" spans="1:36" ht="17.25" customHeight="1">
      <c r="A41" s="395" t="s">
        <v>78</v>
      </c>
      <c r="B41" s="396"/>
      <c r="C41" s="181">
        <f aca="true" t="shared" si="17" ref="C41:D43">SUM(E41,I41,K41,M41,O41,Q41,S41,U41,W41,Y41,AA41)</f>
        <v>1237</v>
      </c>
      <c r="D41" s="181">
        <f t="shared" si="17"/>
        <v>6158</v>
      </c>
      <c r="E41" s="177">
        <f aca="true" t="shared" si="18" ref="E41:R41">SUM(E42:E43)</f>
        <v>17</v>
      </c>
      <c r="F41" s="177">
        <f t="shared" si="18"/>
        <v>60</v>
      </c>
      <c r="G41" s="177">
        <f t="shared" si="18"/>
        <v>1209</v>
      </c>
      <c r="H41" s="177">
        <f t="shared" si="18"/>
        <v>5953</v>
      </c>
      <c r="I41" s="177">
        <f t="shared" si="18"/>
        <v>1</v>
      </c>
      <c r="J41" s="177">
        <f t="shared" si="18"/>
        <v>8</v>
      </c>
      <c r="K41" s="177">
        <f t="shared" si="18"/>
        <v>195</v>
      </c>
      <c r="L41" s="177">
        <f t="shared" si="18"/>
        <v>725</v>
      </c>
      <c r="M41" s="177">
        <f t="shared" si="18"/>
        <v>399</v>
      </c>
      <c r="N41" s="177">
        <f t="shared" si="18"/>
        <v>2799</v>
      </c>
      <c r="O41" s="177">
        <f t="shared" si="18"/>
        <v>370</v>
      </c>
      <c r="P41" s="177">
        <f t="shared" si="18"/>
        <v>991</v>
      </c>
      <c r="Q41" s="177">
        <f t="shared" si="18"/>
        <v>6</v>
      </c>
      <c r="R41" s="177">
        <f t="shared" si="18"/>
        <v>48</v>
      </c>
      <c r="S41" s="177" t="s">
        <v>292</v>
      </c>
      <c r="T41" s="177" t="s">
        <v>292</v>
      </c>
      <c r="U41" s="177">
        <f aca="true" t="shared" si="19" ref="U41:AB41">SUM(U42:U43)</f>
        <v>26</v>
      </c>
      <c r="V41" s="177">
        <f t="shared" si="19"/>
        <v>133</v>
      </c>
      <c r="W41" s="177">
        <f t="shared" si="19"/>
        <v>3</v>
      </c>
      <c r="X41" s="177">
        <f t="shared" si="19"/>
        <v>45</v>
      </c>
      <c r="Y41" s="177">
        <f t="shared" si="19"/>
        <v>209</v>
      </c>
      <c r="Z41" s="177">
        <f t="shared" si="19"/>
        <v>1204</v>
      </c>
      <c r="AA41" s="177">
        <f t="shared" si="19"/>
        <v>11</v>
      </c>
      <c r="AB41" s="177">
        <f t="shared" si="19"/>
        <v>145</v>
      </c>
      <c r="AC41" s="215"/>
      <c r="AD41" s="215"/>
      <c r="AE41" s="215"/>
      <c r="AF41" s="215"/>
      <c r="AG41" s="215"/>
      <c r="AH41" s="215"/>
      <c r="AI41" s="215"/>
      <c r="AJ41" s="215"/>
    </row>
    <row r="42" spans="1:36" ht="17.25" customHeight="1">
      <c r="A42" s="213"/>
      <c r="B42" s="207" t="s">
        <v>90</v>
      </c>
      <c r="C42" s="181">
        <f t="shared" si="17"/>
        <v>1196</v>
      </c>
      <c r="D42" s="181">
        <f t="shared" si="17"/>
        <v>5654</v>
      </c>
      <c r="E42" s="177">
        <v>17</v>
      </c>
      <c r="F42" s="177">
        <v>60</v>
      </c>
      <c r="G42" s="177">
        <v>1179</v>
      </c>
      <c r="H42" s="177">
        <v>5594</v>
      </c>
      <c r="I42" s="177">
        <v>1</v>
      </c>
      <c r="J42" s="177">
        <v>8</v>
      </c>
      <c r="K42" s="177">
        <v>195</v>
      </c>
      <c r="L42" s="177">
        <v>725</v>
      </c>
      <c r="M42" s="177">
        <v>399</v>
      </c>
      <c r="N42" s="177">
        <v>2799</v>
      </c>
      <c r="O42" s="177">
        <v>369</v>
      </c>
      <c r="P42" s="177">
        <v>977</v>
      </c>
      <c r="Q42" s="177">
        <v>6</v>
      </c>
      <c r="R42" s="177">
        <v>48</v>
      </c>
      <c r="S42" s="177" t="s">
        <v>292</v>
      </c>
      <c r="T42" s="177" t="s">
        <v>292</v>
      </c>
      <c r="U42" s="177">
        <v>21</v>
      </c>
      <c r="V42" s="177">
        <v>87</v>
      </c>
      <c r="W42" s="177">
        <v>2</v>
      </c>
      <c r="X42" s="177">
        <v>40</v>
      </c>
      <c r="Y42" s="177">
        <v>186</v>
      </c>
      <c r="Z42" s="177">
        <v>910</v>
      </c>
      <c r="AA42" s="177" t="s">
        <v>292</v>
      </c>
      <c r="AB42" s="177" t="s">
        <v>292</v>
      </c>
      <c r="AC42" s="215"/>
      <c r="AD42" s="215"/>
      <c r="AE42" s="215"/>
      <c r="AF42" s="215"/>
      <c r="AG42" s="215"/>
      <c r="AH42" s="215"/>
      <c r="AI42" s="215"/>
      <c r="AJ42" s="215"/>
    </row>
    <row r="43" spans="1:36" ht="17.25" customHeight="1">
      <c r="A43" s="213"/>
      <c r="B43" s="208" t="s">
        <v>311</v>
      </c>
      <c r="C43" s="181">
        <f t="shared" si="17"/>
        <v>41</v>
      </c>
      <c r="D43" s="181">
        <f t="shared" si="17"/>
        <v>504</v>
      </c>
      <c r="E43" s="177" t="s">
        <v>292</v>
      </c>
      <c r="F43" s="177" t="s">
        <v>292</v>
      </c>
      <c r="G43" s="177">
        <v>30</v>
      </c>
      <c r="H43" s="177">
        <v>359</v>
      </c>
      <c r="I43" s="177" t="s">
        <v>292</v>
      </c>
      <c r="J43" s="177" t="s">
        <v>292</v>
      </c>
      <c r="K43" s="177" t="s">
        <v>292</v>
      </c>
      <c r="L43" s="177" t="s">
        <v>292</v>
      </c>
      <c r="M43" s="177" t="s">
        <v>292</v>
      </c>
      <c r="N43" s="177" t="s">
        <v>292</v>
      </c>
      <c r="O43" s="177">
        <v>1</v>
      </c>
      <c r="P43" s="177">
        <v>14</v>
      </c>
      <c r="Q43" s="177" t="s">
        <v>292</v>
      </c>
      <c r="R43" s="177" t="s">
        <v>292</v>
      </c>
      <c r="S43" s="177" t="s">
        <v>292</v>
      </c>
      <c r="T43" s="177" t="s">
        <v>292</v>
      </c>
      <c r="U43" s="177">
        <v>5</v>
      </c>
      <c r="V43" s="177">
        <v>46</v>
      </c>
      <c r="W43" s="177">
        <v>1</v>
      </c>
      <c r="X43" s="177">
        <v>5</v>
      </c>
      <c r="Y43" s="177">
        <v>23</v>
      </c>
      <c r="Z43" s="177">
        <v>294</v>
      </c>
      <c r="AA43" s="177">
        <v>11</v>
      </c>
      <c r="AB43" s="177">
        <v>145</v>
      </c>
      <c r="AC43" s="215"/>
      <c r="AD43" s="215"/>
      <c r="AE43" s="215"/>
      <c r="AF43" s="215"/>
      <c r="AG43" s="215"/>
      <c r="AH43" s="215"/>
      <c r="AI43" s="215"/>
      <c r="AJ43" s="215"/>
    </row>
    <row r="44" spans="1:36" ht="17.25" customHeight="1">
      <c r="A44" s="213"/>
      <c r="B44" s="207"/>
      <c r="C44" s="98"/>
      <c r="D44" s="128"/>
      <c r="E44" s="128"/>
      <c r="F44" s="188"/>
      <c r="G44" s="188"/>
      <c r="H44" s="188"/>
      <c r="I44" s="188"/>
      <c r="J44" s="188" t="s">
        <v>312</v>
      </c>
      <c r="K44" s="188"/>
      <c r="L44" s="188"/>
      <c r="M44" s="188"/>
      <c r="N44" s="188"/>
      <c r="O44" s="188"/>
      <c r="P44" s="188"/>
      <c r="Q44" s="188"/>
      <c r="R44" s="188"/>
      <c r="S44" s="188"/>
      <c r="T44" s="188"/>
      <c r="U44" s="188"/>
      <c r="V44" s="188"/>
      <c r="W44" s="188"/>
      <c r="X44" s="188"/>
      <c r="Y44" s="188"/>
      <c r="Z44" s="188"/>
      <c r="AA44" s="188"/>
      <c r="AB44" s="188"/>
      <c r="AC44" s="215"/>
      <c r="AD44" s="215"/>
      <c r="AE44" s="215"/>
      <c r="AF44" s="215"/>
      <c r="AG44" s="215"/>
      <c r="AH44" s="215"/>
      <c r="AI44" s="215"/>
      <c r="AJ44" s="215"/>
    </row>
    <row r="45" spans="1:36" ht="17.25" customHeight="1">
      <c r="A45" s="395" t="s">
        <v>79</v>
      </c>
      <c r="B45" s="396"/>
      <c r="C45" s="181">
        <f aca="true" t="shared" si="20" ref="C45:D47">SUM(E45,I45,K45,M45,O45,Q45,S45,U45,W45,Y45,AA45)</f>
        <v>558</v>
      </c>
      <c r="D45" s="181">
        <f t="shared" si="20"/>
        <v>2678</v>
      </c>
      <c r="E45" s="177">
        <f aca="true" t="shared" si="21" ref="E45:AB45">SUM(E46:E47)</f>
        <v>3</v>
      </c>
      <c r="F45" s="177">
        <f t="shared" si="21"/>
        <v>34</v>
      </c>
      <c r="G45" s="177">
        <f t="shared" si="21"/>
        <v>547</v>
      </c>
      <c r="H45" s="177">
        <f t="shared" si="21"/>
        <v>2544</v>
      </c>
      <c r="I45" s="177">
        <f t="shared" si="21"/>
        <v>2</v>
      </c>
      <c r="J45" s="177">
        <f t="shared" si="21"/>
        <v>4</v>
      </c>
      <c r="K45" s="177">
        <f t="shared" si="21"/>
        <v>72</v>
      </c>
      <c r="L45" s="177">
        <f t="shared" si="21"/>
        <v>306</v>
      </c>
      <c r="M45" s="177">
        <f t="shared" si="21"/>
        <v>184</v>
      </c>
      <c r="N45" s="177">
        <f t="shared" si="21"/>
        <v>988</v>
      </c>
      <c r="O45" s="177">
        <f t="shared" si="21"/>
        <v>190</v>
      </c>
      <c r="P45" s="177">
        <f t="shared" si="21"/>
        <v>519</v>
      </c>
      <c r="Q45" s="177">
        <f t="shared" si="21"/>
        <v>1</v>
      </c>
      <c r="R45" s="177">
        <f t="shared" si="21"/>
        <v>13</v>
      </c>
      <c r="S45" s="177">
        <f t="shared" si="21"/>
        <v>1</v>
      </c>
      <c r="T45" s="177">
        <f t="shared" si="21"/>
        <v>4</v>
      </c>
      <c r="U45" s="177">
        <f t="shared" si="21"/>
        <v>7</v>
      </c>
      <c r="V45" s="177">
        <f t="shared" si="21"/>
        <v>36</v>
      </c>
      <c r="W45" s="177">
        <f t="shared" si="21"/>
        <v>1</v>
      </c>
      <c r="X45" s="177">
        <f t="shared" si="21"/>
        <v>5</v>
      </c>
      <c r="Y45" s="177">
        <f t="shared" si="21"/>
        <v>89</v>
      </c>
      <c r="Z45" s="177">
        <f t="shared" si="21"/>
        <v>669</v>
      </c>
      <c r="AA45" s="177">
        <f t="shared" si="21"/>
        <v>8</v>
      </c>
      <c r="AB45" s="177">
        <f t="shared" si="21"/>
        <v>100</v>
      </c>
      <c r="AC45" s="215"/>
      <c r="AD45" s="215"/>
      <c r="AE45" s="215"/>
      <c r="AF45" s="215"/>
      <c r="AG45" s="215"/>
      <c r="AH45" s="215"/>
      <c r="AI45" s="215"/>
      <c r="AJ45" s="215"/>
    </row>
    <row r="46" spans="1:36" ht="17.25" customHeight="1">
      <c r="A46" s="213"/>
      <c r="B46" s="207" t="s">
        <v>90</v>
      </c>
      <c r="C46" s="181">
        <f t="shared" si="20"/>
        <v>535</v>
      </c>
      <c r="D46" s="181">
        <f t="shared" si="20"/>
        <v>2361</v>
      </c>
      <c r="E46" s="177">
        <v>3</v>
      </c>
      <c r="F46" s="177">
        <v>34</v>
      </c>
      <c r="G46" s="177">
        <v>532</v>
      </c>
      <c r="H46" s="177">
        <v>2327</v>
      </c>
      <c r="I46" s="177">
        <v>2</v>
      </c>
      <c r="J46" s="177">
        <v>4</v>
      </c>
      <c r="K46" s="177">
        <v>72</v>
      </c>
      <c r="L46" s="177">
        <v>306</v>
      </c>
      <c r="M46" s="177">
        <v>184</v>
      </c>
      <c r="N46" s="177">
        <v>988</v>
      </c>
      <c r="O46" s="177">
        <v>190</v>
      </c>
      <c r="P46" s="177">
        <v>519</v>
      </c>
      <c r="Q46" s="177">
        <v>1</v>
      </c>
      <c r="R46" s="177">
        <v>13</v>
      </c>
      <c r="S46" s="177">
        <v>1</v>
      </c>
      <c r="T46" s="177">
        <v>4</v>
      </c>
      <c r="U46" s="177">
        <v>5</v>
      </c>
      <c r="V46" s="177">
        <v>15</v>
      </c>
      <c r="W46" s="177" t="s">
        <v>292</v>
      </c>
      <c r="X46" s="177" t="s">
        <v>292</v>
      </c>
      <c r="Y46" s="177">
        <v>77</v>
      </c>
      <c r="Z46" s="177">
        <v>478</v>
      </c>
      <c r="AA46" s="177" t="s">
        <v>292</v>
      </c>
      <c r="AB46" s="177" t="s">
        <v>292</v>
      </c>
      <c r="AC46" s="215"/>
      <c r="AD46" s="215"/>
      <c r="AE46" s="215"/>
      <c r="AF46" s="215"/>
      <c r="AG46" s="215"/>
      <c r="AH46" s="215"/>
      <c r="AI46" s="215"/>
      <c r="AJ46" s="215"/>
    </row>
    <row r="47" spans="1:36" ht="17.25" customHeight="1">
      <c r="A47" s="213"/>
      <c r="B47" s="208" t="s">
        <v>311</v>
      </c>
      <c r="C47" s="181">
        <f t="shared" si="20"/>
        <v>23</v>
      </c>
      <c r="D47" s="181">
        <f t="shared" si="20"/>
        <v>317</v>
      </c>
      <c r="E47" s="177" t="s">
        <v>292</v>
      </c>
      <c r="F47" s="177" t="s">
        <v>292</v>
      </c>
      <c r="G47" s="177">
        <v>15</v>
      </c>
      <c r="H47" s="177">
        <v>217</v>
      </c>
      <c r="I47" s="177" t="s">
        <v>292</v>
      </c>
      <c r="J47" s="177" t="s">
        <v>292</v>
      </c>
      <c r="K47" s="177" t="s">
        <v>292</v>
      </c>
      <c r="L47" s="177" t="s">
        <v>292</v>
      </c>
      <c r="M47" s="177" t="s">
        <v>292</v>
      </c>
      <c r="N47" s="177" t="s">
        <v>292</v>
      </c>
      <c r="O47" s="177" t="s">
        <v>292</v>
      </c>
      <c r="P47" s="177" t="s">
        <v>292</v>
      </c>
      <c r="Q47" s="177" t="s">
        <v>292</v>
      </c>
      <c r="R47" s="177" t="s">
        <v>292</v>
      </c>
      <c r="S47" s="177" t="s">
        <v>292</v>
      </c>
      <c r="T47" s="177" t="s">
        <v>292</v>
      </c>
      <c r="U47" s="177">
        <v>2</v>
      </c>
      <c r="V47" s="177">
        <v>21</v>
      </c>
      <c r="W47" s="177">
        <v>1</v>
      </c>
      <c r="X47" s="177">
        <v>5</v>
      </c>
      <c r="Y47" s="177">
        <v>12</v>
      </c>
      <c r="Z47" s="177">
        <v>191</v>
      </c>
      <c r="AA47" s="177">
        <v>8</v>
      </c>
      <c r="AB47" s="177">
        <v>100</v>
      </c>
      <c r="AC47" s="215"/>
      <c r="AD47" s="215"/>
      <c r="AE47" s="215"/>
      <c r="AF47" s="215"/>
      <c r="AG47" s="215"/>
      <c r="AH47" s="215"/>
      <c r="AI47" s="215"/>
      <c r="AJ47" s="215"/>
    </row>
    <row r="48" spans="1:36" ht="17.25" customHeight="1">
      <c r="A48" s="213"/>
      <c r="B48" s="207"/>
      <c r="C48" s="111"/>
      <c r="D48" s="110"/>
      <c r="E48" s="110"/>
      <c r="F48" s="110"/>
      <c r="G48" s="110"/>
      <c r="H48" s="110"/>
      <c r="I48" s="110"/>
      <c r="J48" s="111"/>
      <c r="K48" s="111"/>
      <c r="L48" s="111"/>
      <c r="M48" s="111"/>
      <c r="N48" s="111"/>
      <c r="O48" s="111"/>
      <c r="P48" s="111"/>
      <c r="Q48" s="111"/>
      <c r="R48" s="111"/>
      <c r="S48" s="111"/>
      <c r="T48" s="111"/>
      <c r="U48" s="111"/>
      <c r="V48" s="111"/>
      <c r="W48" s="111"/>
      <c r="X48" s="111"/>
      <c r="Y48" s="111"/>
      <c r="Z48" s="111"/>
      <c r="AA48" s="111"/>
      <c r="AB48" s="111"/>
      <c r="AC48" s="215"/>
      <c r="AD48" s="215"/>
      <c r="AE48" s="215"/>
      <c r="AF48" s="215"/>
      <c r="AG48" s="215"/>
      <c r="AH48" s="215"/>
      <c r="AI48" s="215"/>
      <c r="AJ48" s="215"/>
    </row>
    <row r="49" spans="1:36" ht="17.25" customHeight="1">
      <c r="A49" s="397" t="s">
        <v>41</v>
      </c>
      <c r="B49" s="398"/>
      <c r="C49" s="247">
        <f aca="true" t="shared" si="22" ref="C49:D52">SUM(E49,I49,K49,M49,O49,Q49,S49,U49,W49,Y49,AA49)</f>
        <v>3508</v>
      </c>
      <c r="D49" s="247">
        <f t="shared" si="22"/>
        <v>15226</v>
      </c>
      <c r="E49" s="252">
        <v>15</v>
      </c>
      <c r="F49" s="252">
        <v>112</v>
      </c>
      <c r="G49" s="252">
        <v>3433</v>
      </c>
      <c r="H49" s="252">
        <v>14692</v>
      </c>
      <c r="I49" s="252">
        <v>2</v>
      </c>
      <c r="J49" s="252">
        <v>27</v>
      </c>
      <c r="K49" s="252">
        <v>391</v>
      </c>
      <c r="L49" s="252">
        <v>1289</v>
      </c>
      <c r="M49" s="252">
        <v>1493</v>
      </c>
      <c r="N49" s="252">
        <v>8097</v>
      </c>
      <c r="O49" s="252">
        <v>889</v>
      </c>
      <c r="P49" s="252">
        <v>2155</v>
      </c>
      <c r="Q49" s="252">
        <v>14</v>
      </c>
      <c r="R49" s="252">
        <v>154</v>
      </c>
      <c r="S49" s="252">
        <v>3</v>
      </c>
      <c r="T49" s="252">
        <v>4</v>
      </c>
      <c r="U49" s="252">
        <v>78</v>
      </c>
      <c r="V49" s="252">
        <v>537</v>
      </c>
      <c r="W49" s="252">
        <v>12</v>
      </c>
      <c r="X49" s="252">
        <v>65</v>
      </c>
      <c r="Y49" s="252">
        <v>561</v>
      </c>
      <c r="Z49" s="252">
        <v>2364</v>
      </c>
      <c r="AA49" s="252">
        <v>50</v>
      </c>
      <c r="AB49" s="252">
        <v>422</v>
      </c>
      <c r="AC49" s="215"/>
      <c r="AD49" s="215"/>
      <c r="AE49" s="215"/>
      <c r="AF49" s="215"/>
      <c r="AG49" s="215"/>
      <c r="AH49" s="215"/>
      <c r="AI49" s="215"/>
      <c r="AJ49" s="215"/>
    </row>
    <row r="50" spans="1:36" ht="17.25" customHeight="1">
      <c r="A50" s="395" t="s">
        <v>80</v>
      </c>
      <c r="B50" s="396"/>
      <c r="C50" s="111">
        <f t="shared" si="22"/>
        <v>484</v>
      </c>
      <c r="D50" s="111">
        <f t="shared" si="22"/>
        <v>2014</v>
      </c>
      <c r="E50" s="177">
        <f>SUM(E51:E52)</f>
        <v>1</v>
      </c>
      <c r="F50" s="177">
        <f>SUM(F51:F52)</f>
        <v>7</v>
      </c>
      <c r="G50" s="177">
        <f>SUM(G51:G52)</f>
        <v>472</v>
      </c>
      <c r="H50" s="177">
        <f>SUM(H51:H52)</f>
        <v>1941</v>
      </c>
      <c r="I50" s="110" t="s">
        <v>292</v>
      </c>
      <c r="J50" s="110" t="s">
        <v>292</v>
      </c>
      <c r="K50" s="177">
        <f aca="true" t="shared" si="23" ref="K50:R50">SUM(K51:K52)</f>
        <v>42</v>
      </c>
      <c r="L50" s="177">
        <f t="shared" si="23"/>
        <v>156</v>
      </c>
      <c r="M50" s="177">
        <f t="shared" si="23"/>
        <v>207</v>
      </c>
      <c r="N50" s="177">
        <f t="shared" si="23"/>
        <v>1031</v>
      </c>
      <c r="O50" s="177">
        <f t="shared" si="23"/>
        <v>126</v>
      </c>
      <c r="P50" s="177">
        <f t="shared" si="23"/>
        <v>313</v>
      </c>
      <c r="Q50" s="177">
        <f t="shared" si="23"/>
        <v>1</v>
      </c>
      <c r="R50" s="177">
        <f t="shared" si="23"/>
        <v>12</v>
      </c>
      <c r="S50" s="110" t="s">
        <v>292</v>
      </c>
      <c r="T50" s="110" t="s">
        <v>292</v>
      </c>
      <c r="U50" s="177">
        <f aca="true" t="shared" si="24" ref="U50:AB50">SUM(U51:U52)</f>
        <v>6</v>
      </c>
      <c r="V50" s="177">
        <f t="shared" si="24"/>
        <v>50</v>
      </c>
      <c r="W50" s="177">
        <f t="shared" si="24"/>
        <v>1</v>
      </c>
      <c r="X50" s="177">
        <f t="shared" si="24"/>
        <v>6</v>
      </c>
      <c r="Y50" s="177">
        <f t="shared" si="24"/>
        <v>89</v>
      </c>
      <c r="Z50" s="177">
        <f t="shared" si="24"/>
        <v>373</v>
      </c>
      <c r="AA50" s="177">
        <f t="shared" si="24"/>
        <v>11</v>
      </c>
      <c r="AB50" s="177">
        <f t="shared" si="24"/>
        <v>66</v>
      </c>
      <c r="AC50" s="215"/>
      <c r="AD50" s="215"/>
      <c r="AE50" s="215"/>
      <c r="AF50" s="215"/>
      <c r="AG50" s="215"/>
      <c r="AH50" s="215"/>
      <c r="AI50" s="215"/>
      <c r="AJ50" s="215"/>
    </row>
    <row r="51" spans="1:36" ht="17.25" customHeight="1">
      <c r="A51" s="213"/>
      <c r="B51" s="207" t="s">
        <v>90</v>
      </c>
      <c r="C51" s="111">
        <f t="shared" si="22"/>
        <v>451</v>
      </c>
      <c r="D51" s="111">
        <f t="shared" si="22"/>
        <v>1743</v>
      </c>
      <c r="E51" s="111">
        <v>1</v>
      </c>
      <c r="F51" s="111">
        <v>7</v>
      </c>
      <c r="G51" s="111">
        <v>450</v>
      </c>
      <c r="H51" s="111">
        <v>1736</v>
      </c>
      <c r="I51" s="111" t="s">
        <v>292</v>
      </c>
      <c r="J51" s="111" t="s">
        <v>292</v>
      </c>
      <c r="K51" s="111">
        <v>42</v>
      </c>
      <c r="L51" s="111">
        <v>156</v>
      </c>
      <c r="M51" s="111">
        <v>207</v>
      </c>
      <c r="N51" s="111">
        <v>1031</v>
      </c>
      <c r="O51" s="111">
        <v>125</v>
      </c>
      <c r="P51" s="111">
        <v>303</v>
      </c>
      <c r="Q51" s="111">
        <v>1</v>
      </c>
      <c r="R51" s="111">
        <v>12</v>
      </c>
      <c r="S51" s="111" t="s">
        <v>292</v>
      </c>
      <c r="T51" s="111" t="s">
        <v>292</v>
      </c>
      <c r="U51" s="111">
        <v>4</v>
      </c>
      <c r="V51" s="111">
        <v>31</v>
      </c>
      <c r="W51" s="111" t="s">
        <v>292</v>
      </c>
      <c r="X51" s="111" t="s">
        <v>292</v>
      </c>
      <c r="Y51" s="111">
        <v>71</v>
      </c>
      <c r="Z51" s="111">
        <v>203</v>
      </c>
      <c r="AA51" s="111" t="s">
        <v>292</v>
      </c>
      <c r="AB51" s="111" t="s">
        <v>292</v>
      </c>
      <c r="AC51" s="215"/>
      <c r="AD51" s="215"/>
      <c r="AE51" s="215"/>
      <c r="AF51" s="215"/>
      <c r="AG51" s="215"/>
      <c r="AH51" s="215"/>
      <c r="AI51" s="215"/>
      <c r="AJ51" s="215"/>
    </row>
    <row r="52" spans="1:36" ht="17.25" customHeight="1">
      <c r="A52" s="214"/>
      <c r="B52" s="205" t="s">
        <v>313</v>
      </c>
      <c r="C52" s="248">
        <f t="shared" si="22"/>
        <v>33</v>
      </c>
      <c r="D52" s="127">
        <f t="shared" si="22"/>
        <v>271</v>
      </c>
      <c r="E52" s="127" t="s">
        <v>292</v>
      </c>
      <c r="F52" s="127" t="s">
        <v>292</v>
      </c>
      <c r="G52" s="127">
        <v>22</v>
      </c>
      <c r="H52" s="127">
        <v>205</v>
      </c>
      <c r="I52" s="127" t="s">
        <v>292</v>
      </c>
      <c r="J52" s="127" t="s">
        <v>292</v>
      </c>
      <c r="K52" s="127" t="s">
        <v>292</v>
      </c>
      <c r="L52" s="127" t="s">
        <v>292</v>
      </c>
      <c r="M52" s="127" t="s">
        <v>292</v>
      </c>
      <c r="N52" s="127" t="s">
        <v>292</v>
      </c>
      <c r="O52" s="127">
        <v>1</v>
      </c>
      <c r="P52" s="127">
        <v>10</v>
      </c>
      <c r="Q52" s="127" t="s">
        <v>292</v>
      </c>
      <c r="R52" s="127" t="s">
        <v>292</v>
      </c>
      <c r="S52" s="127" t="s">
        <v>292</v>
      </c>
      <c r="T52" s="127" t="s">
        <v>292</v>
      </c>
      <c r="U52" s="127">
        <v>2</v>
      </c>
      <c r="V52" s="127">
        <v>19</v>
      </c>
      <c r="W52" s="127">
        <v>1</v>
      </c>
      <c r="X52" s="127">
        <v>6</v>
      </c>
      <c r="Y52" s="127">
        <v>18</v>
      </c>
      <c r="Z52" s="127">
        <v>170</v>
      </c>
      <c r="AA52" s="127">
        <v>11</v>
      </c>
      <c r="AB52" s="127">
        <v>66</v>
      </c>
      <c r="AC52" s="215"/>
      <c r="AD52" s="215"/>
      <c r="AE52" s="215"/>
      <c r="AF52" s="215"/>
      <c r="AG52" s="215"/>
      <c r="AH52" s="215"/>
      <c r="AI52" s="215"/>
      <c r="AJ52" s="215"/>
    </row>
  </sheetData>
  <sheetProtection/>
  <mergeCells count="28">
    <mergeCell ref="I6:J7"/>
    <mergeCell ref="K6:L7"/>
    <mergeCell ref="M6:N7"/>
    <mergeCell ref="O6:P7"/>
    <mergeCell ref="A6:B9"/>
    <mergeCell ref="C6:D7"/>
    <mergeCell ref="E6:F7"/>
    <mergeCell ref="G6:H7"/>
    <mergeCell ref="A45:B45"/>
    <mergeCell ref="A49:B49"/>
    <mergeCell ref="A11:B11"/>
    <mergeCell ref="A12:B12"/>
    <mergeCell ref="Y6:Z7"/>
    <mergeCell ref="AA6:AB7"/>
    <mergeCell ref="Q6:R7"/>
    <mergeCell ref="S6:T7"/>
    <mergeCell ref="U6:V7"/>
    <mergeCell ref="W6:X7"/>
    <mergeCell ref="A4:AB4"/>
    <mergeCell ref="A50:B50"/>
    <mergeCell ref="A32:B32"/>
    <mergeCell ref="A33:B33"/>
    <mergeCell ref="A37:B37"/>
    <mergeCell ref="A41:B41"/>
    <mergeCell ref="A16:B16"/>
    <mergeCell ref="A20:B20"/>
    <mergeCell ref="A24:B24"/>
    <mergeCell ref="A28:B28"/>
  </mergeCells>
  <printOptions horizontalCentered="1"/>
  <pageMargins left="0.5905511811023623" right="0.5905511811023623" top="0.5905511811023623" bottom="0.3937007874015748" header="0" footer="0"/>
  <pageSetup fitToHeight="1" fitToWidth="1" horizontalDpi="300" verticalDpi="300" orientation="landscape" paperSize="8" scale="89" r:id="rId1"/>
</worksheet>
</file>

<file path=xl/worksheets/sheet6.xml><?xml version="1.0" encoding="utf-8"?>
<worksheet xmlns="http://schemas.openxmlformats.org/spreadsheetml/2006/main" xmlns:r="http://schemas.openxmlformats.org/officeDocument/2006/relationships">
  <sheetPr>
    <pageSetUpPr fitToPage="1"/>
  </sheetPr>
  <dimension ref="A1:AC51"/>
  <sheetViews>
    <sheetView zoomScale="75" zoomScaleNormal="75" zoomScalePageLayoutView="0" workbookViewId="0" topLeftCell="A1">
      <selection activeCell="I10" sqref="I10"/>
    </sheetView>
  </sheetViews>
  <sheetFormatPr defaultColWidth="9.00390625" defaultRowHeight="13.5"/>
  <cols>
    <col min="1" max="1" width="3.75390625" style="0" customWidth="1"/>
    <col min="2" max="2" width="19.875" style="0" customWidth="1"/>
    <col min="3" max="4" width="8.375" style="0" customWidth="1"/>
    <col min="5" max="6" width="6.375" style="0" customWidth="1"/>
    <col min="7" max="8" width="8.75390625" style="0" customWidth="1"/>
    <col min="9" max="11" width="6.375" style="0" customWidth="1"/>
    <col min="12" max="14" width="7.75390625" style="0" customWidth="1"/>
    <col min="15" max="16" width="7.625" style="0" customWidth="1"/>
    <col min="17" max="18" width="6.375" style="0" customWidth="1"/>
    <col min="19" max="20" width="7.25390625" style="0" customWidth="1"/>
    <col min="21" max="25" width="6.375" style="0" customWidth="1"/>
    <col min="26" max="26" width="7.125" style="0" customWidth="1"/>
    <col min="27" max="28" width="6.375" style="0" customWidth="1"/>
  </cols>
  <sheetData>
    <row r="1" spans="1:28" s="8" customFormat="1" ht="16.5" customHeight="1">
      <c r="A1" s="140" t="s">
        <v>330</v>
      </c>
      <c r="B1" s="139"/>
      <c r="C1" s="210"/>
      <c r="D1" s="139"/>
      <c r="E1" s="139"/>
      <c r="F1" s="139"/>
      <c r="G1" s="139"/>
      <c r="H1" s="139"/>
      <c r="I1" s="139"/>
      <c r="J1" s="139"/>
      <c r="K1" s="139"/>
      <c r="L1" s="139"/>
      <c r="M1" s="139"/>
      <c r="N1" s="139"/>
      <c r="O1" s="139"/>
      <c r="P1" s="139"/>
      <c r="Q1" s="139"/>
      <c r="R1" s="139"/>
      <c r="S1" s="139"/>
      <c r="T1" s="139"/>
      <c r="U1" s="139"/>
      <c r="V1" s="139"/>
      <c r="W1" s="139"/>
      <c r="X1" s="139"/>
      <c r="Y1" s="139"/>
      <c r="Z1" s="139"/>
      <c r="AA1" s="139"/>
      <c r="AB1" s="138" t="s">
        <v>95</v>
      </c>
    </row>
    <row r="2" spans="1:28" s="8" customFormat="1" ht="16.5" customHeight="1">
      <c r="A2" s="140"/>
      <c r="B2" s="139"/>
      <c r="C2" s="210"/>
      <c r="D2" s="139"/>
      <c r="E2" s="139"/>
      <c r="F2" s="139"/>
      <c r="G2" s="139"/>
      <c r="H2" s="139"/>
      <c r="I2" s="139"/>
      <c r="J2" s="139"/>
      <c r="K2" s="139"/>
      <c r="L2" s="139"/>
      <c r="M2" s="139"/>
      <c r="N2" s="139"/>
      <c r="O2" s="139"/>
      <c r="P2" s="139"/>
      <c r="Q2" s="139"/>
      <c r="R2" s="139"/>
      <c r="S2" s="139"/>
      <c r="T2" s="139"/>
      <c r="U2" s="139"/>
      <c r="V2" s="139"/>
      <c r="W2" s="139"/>
      <c r="X2" s="139"/>
      <c r="Y2" s="139"/>
      <c r="Z2" s="139"/>
      <c r="AA2" s="139"/>
      <c r="AB2" s="138"/>
    </row>
    <row r="3" s="1" customFormat="1" ht="16.5" customHeight="1">
      <c r="AB3" s="13"/>
    </row>
    <row r="4" spans="1:28" s="1" customFormat="1" ht="18" customHeight="1">
      <c r="A4" s="366" t="s">
        <v>329</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row>
    <row r="5" spans="1:29" s="1" customFormat="1" ht="16.5" customHeight="1" thickBot="1">
      <c r="A5" s="15"/>
      <c r="B5" s="14"/>
      <c r="C5" s="12"/>
      <c r="D5" s="12"/>
      <c r="E5" s="12"/>
      <c r="F5" s="12"/>
      <c r="G5" s="12"/>
      <c r="H5" s="12"/>
      <c r="I5" s="12"/>
      <c r="J5" s="12"/>
      <c r="K5" s="12"/>
      <c r="L5" s="12"/>
      <c r="M5" s="12"/>
      <c r="N5" s="12"/>
      <c r="O5" s="12"/>
      <c r="P5" s="12"/>
      <c r="Q5" s="12"/>
      <c r="R5" s="12"/>
      <c r="S5" s="12"/>
      <c r="T5" s="12"/>
      <c r="U5" s="12"/>
      <c r="V5" s="12"/>
      <c r="W5" s="12"/>
      <c r="X5" s="12"/>
      <c r="Y5" s="12"/>
      <c r="Z5" s="12"/>
      <c r="AA5" s="12"/>
      <c r="AB5" s="12"/>
      <c r="AC5" s="4"/>
    </row>
    <row r="6" spans="1:29" s="1" customFormat="1" ht="16.5" customHeight="1">
      <c r="A6" s="358" t="s">
        <v>58</v>
      </c>
      <c r="B6" s="359"/>
      <c r="C6" s="389" t="s">
        <v>91</v>
      </c>
      <c r="D6" s="374"/>
      <c r="E6" s="373" t="s">
        <v>245</v>
      </c>
      <c r="F6" s="374"/>
      <c r="G6" s="343" t="s">
        <v>286</v>
      </c>
      <c r="H6" s="344"/>
      <c r="I6" s="373" t="s">
        <v>213</v>
      </c>
      <c r="J6" s="374"/>
      <c r="K6" s="373" t="s">
        <v>214</v>
      </c>
      <c r="L6" s="374"/>
      <c r="M6" s="373" t="s">
        <v>215</v>
      </c>
      <c r="N6" s="374"/>
      <c r="O6" s="373" t="s">
        <v>251</v>
      </c>
      <c r="P6" s="374"/>
      <c r="Q6" s="373" t="s">
        <v>216</v>
      </c>
      <c r="R6" s="374"/>
      <c r="S6" s="391" t="s">
        <v>217</v>
      </c>
      <c r="T6" s="392"/>
      <c r="U6" s="373" t="s">
        <v>218</v>
      </c>
      <c r="V6" s="374"/>
      <c r="W6" s="377" t="s">
        <v>219</v>
      </c>
      <c r="X6" s="381"/>
      <c r="Y6" s="373" t="s">
        <v>220</v>
      </c>
      <c r="Z6" s="374"/>
      <c r="AA6" s="377" t="s">
        <v>221</v>
      </c>
      <c r="AB6" s="378"/>
      <c r="AC6" s="4"/>
    </row>
    <row r="7" spans="1:29" s="1" customFormat="1" ht="16.5" customHeight="1">
      <c r="A7" s="360"/>
      <c r="B7" s="361"/>
      <c r="C7" s="390"/>
      <c r="D7" s="376"/>
      <c r="E7" s="375"/>
      <c r="F7" s="376"/>
      <c r="G7" s="347"/>
      <c r="H7" s="348"/>
      <c r="I7" s="375"/>
      <c r="J7" s="376"/>
      <c r="K7" s="375"/>
      <c r="L7" s="376"/>
      <c r="M7" s="375"/>
      <c r="N7" s="376"/>
      <c r="O7" s="375"/>
      <c r="P7" s="376"/>
      <c r="Q7" s="375"/>
      <c r="R7" s="376"/>
      <c r="S7" s="393"/>
      <c r="T7" s="394"/>
      <c r="U7" s="375"/>
      <c r="V7" s="376"/>
      <c r="W7" s="379"/>
      <c r="X7" s="382"/>
      <c r="Y7" s="375"/>
      <c r="Z7" s="376"/>
      <c r="AA7" s="379"/>
      <c r="AB7" s="380"/>
      <c r="AC7" s="4"/>
    </row>
    <row r="8" spans="1:29" s="1" customFormat="1" ht="16.5" customHeight="1">
      <c r="A8" s="360"/>
      <c r="B8" s="361"/>
      <c r="C8" s="84" t="s">
        <v>222</v>
      </c>
      <c r="D8" s="85" t="s">
        <v>223</v>
      </c>
      <c r="E8" s="84" t="s">
        <v>222</v>
      </c>
      <c r="F8" s="85" t="s">
        <v>223</v>
      </c>
      <c r="G8" s="84" t="s">
        <v>222</v>
      </c>
      <c r="H8" s="85" t="s">
        <v>223</v>
      </c>
      <c r="I8" s="84" t="s">
        <v>222</v>
      </c>
      <c r="J8" s="85" t="s">
        <v>223</v>
      </c>
      <c r="K8" s="84" t="s">
        <v>222</v>
      </c>
      <c r="L8" s="85" t="s">
        <v>223</v>
      </c>
      <c r="M8" s="84" t="s">
        <v>222</v>
      </c>
      <c r="N8" s="85" t="s">
        <v>223</v>
      </c>
      <c r="O8" s="84" t="s">
        <v>222</v>
      </c>
      <c r="P8" s="85" t="s">
        <v>223</v>
      </c>
      <c r="Q8" s="84" t="s">
        <v>222</v>
      </c>
      <c r="R8" s="85" t="s">
        <v>223</v>
      </c>
      <c r="S8" s="84" t="s">
        <v>222</v>
      </c>
      <c r="T8" s="85" t="s">
        <v>223</v>
      </c>
      <c r="U8" s="84" t="s">
        <v>222</v>
      </c>
      <c r="V8" s="85" t="s">
        <v>223</v>
      </c>
      <c r="W8" s="84" t="s">
        <v>222</v>
      </c>
      <c r="X8" s="85" t="s">
        <v>223</v>
      </c>
      <c r="Y8" s="84" t="s">
        <v>222</v>
      </c>
      <c r="Z8" s="85" t="s">
        <v>223</v>
      </c>
      <c r="AA8" s="84" t="s">
        <v>222</v>
      </c>
      <c r="AB8" s="85" t="s">
        <v>223</v>
      </c>
      <c r="AC8" s="4"/>
    </row>
    <row r="9" spans="1:29" s="1" customFormat="1" ht="16.5" customHeight="1">
      <c r="A9" s="362"/>
      <c r="B9" s="363"/>
      <c r="C9" s="86" t="s">
        <v>224</v>
      </c>
      <c r="D9" s="87" t="s">
        <v>225</v>
      </c>
      <c r="E9" s="86" t="s">
        <v>224</v>
      </c>
      <c r="F9" s="87" t="s">
        <v>225</v>
      </c>
      <c r="G9" s="86" t="s">
        <v>224</v>
      </c>
      <c r="H9" s="87" t="s">
        <v>225</v>
      </c>
      <c r="I9" s="86" t="s">
        <v>224</v>
      </c>
      <c r="J9" s="87" t="s">
        <v>225</v>
      </c>
      <c r="K9" s="86" t="s">
        <v>224</v>
      </c>
      <c r="L9" s="87" t="s">
        <v>225</v>
      </c>
      <c r="M9" s="86" t="s">
        <v>224</v>
      </c>
      <c r="N9" s="87" t="s">
        <v>225</v>
      </c>
      <c r="O9" s="86" t="s">
        <v>224</v>
      </c>
      <c r="P9" s="87" t="s">
        <v>225</v>
      </c>
      <c r="Q9" s="86" t="s">
        <v>224</v>
      </c>
      <c r="R9" s="87" t="s">
        <v>225</v>
      </c>
      <c r="S9" s="86" t="s">
        <v>224</v>
      </c>
      <c r="T9" s="87" t="s">
        <v>225</v>
      </c>
      <c r="U9" s="86" t="s">
        <v>224</v>
      </c>
      <c r="V9" s="87" t="s">
        <v>225</v>
      </c>
      <c r="W9" s="86" t="s">
        <v>224</v>
      </c>
      <c r="X9" s="87" t="s">
        <v>225</v>
      </c>
      <c r="Y9" s="86" t="s">
        <v>224</v>
      </c>
      <c r="Z9" s="87" t="s">
        <v>225</v>
      </c>
      <c r="AA9" s="86" t="s">
        <v>224</v>
      </c>
      <c r="AB9" s="87" t="s">
        <v>225</v>
      </c>
      <c r="AC9" s="4"/>
    </row>
    <row r="10" spans="1:28" ht="16.5" customHeight="1">
      <c r="A10" s="218"/>
      <c r="B10" s="217"/>
      <c r="C10" s="111"/>
      <c r="D10" s="111" t="s">
        <v>45</v>
      </c>
      <c r="E10" s="111"/>
      <c r="F10" s="111" t="s">
        <v>45</v>
      </c>
      <c r="G10" s="111"/>
      <c r="H10" s="111" t="s">
        <v>45</v>
      </c>
      <c r="I10" s="111"/>
      <c r="J10" s="111" t="s">
        <v>45</v>
      </c>
      <c r="K10" s="111"/>
      <c r="L10" s="111" t="s">
        <v>45</v>
      </c>
      <c r="M10" s="111"/>
      <c r="N10" s="111" t="s">
        <v>45</v>
      </c>
      <c r="O10" s="111"/>
      <c r="P10" s="111" t="s">
        <v>45</v>
      </c>
      <c r="Q10" s="111"/>
      <c r="R10" s="111" t="s">
        <v>45</v>
      </c>
      <c r="S10" s="111"/>
      <c r="T10" s="111" t="s">
        <v>45</v>
      </c>
      <c r="U10" s="111"/>
      <c r="V10" s="111" t="s">
        <v>45</v>
      </c>
      <c r="W10" s="111"/>
      <c r="X10" s="111" t="s">
        <v>45</v>
      </c>
      <c r="Y10" s="111"/>
      <c r="Z10" s="111" t="s">
        <v>45</v>
      </c>
      <c r="AA10" s="111"/>
      <c r="AB10" s="111" t="s">
        <v>45</v>
      </c>
    </row>
    <row r="11" spans="1:28" ht="16.5" customHeight="1">
      <c r="A11" s="399" t="s">
        <v>94</v>
      </c>
      <c r="B11" s="400"/>
      <c r="C11" s="181">
        <f aca="true" t="shared" si="0" ref="C11:D13">SUM(E11,I11,K11,M11,O11,Q11,S11,U11,W11,Y11,AA11)</f>
        <v>605</v>
      </c>
      <c r="D11" s="181">
        <f t="shared" si="0"/>
        <v>2769</v>
      </c>
      <c r="E11" s="177" t="s">
        <v>292</v>
      </c>
      <c r="F11" s="177" t="s">
        <v>292</v>
      </c>
      <c r="G11" s="177">
        <f aca="true" t="shared" si="1" ref="G11:R11">SUM(G12:G13)</f>
        <v>598</v>
      </c>
      <c r="H11" s="177">
        <f t="shared" si="1"/>
        <v>2696</v>
      </c>
      <c r="I11" s="177">
        <f t="shared" si="1"/>
        <v>1</v>
      </c>
      <c r="J11" s="177">
        <f t="shared" si="1"/>
        <v>19</v>
      </c>
      <c r="K11" s="177">
        <f t="shared" si="1"/>
        <v>37</v>
      </c>
      <c r="L11" s="177">
        <f t="shared" si="1"/>
        <v>118</v>
      </c>
      <c r="M11" s="177">
        <f t="shared" si="1"/>
        <v>334</v>
      </c>
      <c r="N11" s="177">
        <f t="shared" si="1"/>
        <v>1637</v>
      </c>
      <c r="O11" s="177">
        <f t="shared" si="1"/>
        <v>135</v>
      </c>
      <c r="P11" s="177">
        <f t="shared" si="1"/>
        <v>381</v>
      </c>
      <c r="Q11" s="177">
        <f t="shared" si="1"/>
        <v>5</v>
      </c>
      <c r="R11" s="177">
        <f t="shared" si="1"/>
        <v>58</v>
      </c>
      <c r="S11" s="177" t="s">
        <v>292</v>
      </c>
      <c r="T11" s="177" t="s">
        <v>292</v>
      </c>
      <c r="U11" s="177">
        <f aca="true" t="shared" si="2" ref="U11:AB11">SUM(U12:U13)</f>
        <v>13</v>
      </c>
      <c r="V11" s="177">
        <f t="shared" si="2"/>
        <v>136</v>
      </c>
      <c r="W11" s="177">
        <f t="shared" si="2"/>
        <v>1</v>
      </c>
      <c r="X11" s="177">
        <f t="shared" si="2"/>
        <v>5</v>
      </c>
      <c r="Y11" s="177">
        <f t="shared" si="2"/>
        <v>72</v>
      </c>
      <c r="Z11" s="177">
        <f t="shared" si="2"/>
        <v>342</v>
      </c>
      <c r="AA11" s="177">
        <f t="shared" si="2"/>
        <v>7</v>
      </c>
      <c r="AB11" s="177">
        <f t="shared" si="2"/>
        <v>73</v>
      </c>
    </row>
    <row r="12" spans="1:28" ht="16.5" customHeight="1">
      <c r="A12" s="216"/>
      <c r="B12" s="207" t="s">
        <v>90</v>
      </c>
      <c r="C12" s="181">
        <f t="shared" si="0"/>
        <v>588</v>
      </c>
      <c r="D12" s="181">
        <f t="shared" si="0"/>
        <v>2561</v>
      </c>
      <c r="E12" s="177" t="s">
        <v>292</v>
      </c>
      <c r="F12" s="177" t="s">
        <v>292</v>
      </c>
      <c r="G12" s="177">
        <v>588</v>
      </c>
      <c r="H12" s="177">
        <v>2561</v>
      </c>
      <c r="I12" s="177">
        <v>1</v>
      </c>
      <c r="J12" s="177">
        <v>19</v>
      </c>
      <c r="K12" s="177">
        <v>37</v>
      </c>
      <c r="L12" s="177">
        <v>118</v>
      </c>
      <c r="M12" s="177">
        <v>334</v>
      </c>
      <c r="N12" s="177">
        <v>1637</v>
      </c>
      <c r="O12" s="177">
        <v>135</v>
      </c>
      <c r="P12" s="177">
        <v>381</v>
      </c>
      <c r="Q12" s="177">
        <v>5</v>
      </c>
      <c r="R12" s="177">
        <v>58</v>
      </c>
      <c r="S12" s="177" t="s">
        <v>292</v>
      </c>
      <c r="T12" s="177" t="s">
        <v>292</v>
      </c>
      <c r="U12" s="177">
        <v>12</v>
      </c>
      <c r="V12" s="177">
        <v>116</v>
      </c>
      <c r="W12" s="177" t="s">
        <v>292</v>
      </c>
      <c r="X12" s="177" t="s">
        <v>292</v>
      </c>
      <c r="Y12" s="177">
        <v>64</v>
      </c>
      <c r="Z12" s="177">
        <v>232</v>
      </c>
      <c r="AA12" s="177" t="s">
        <v>292</v>
      </c>
      <c r="AB12" s="177" t="s">
        <v>292</v>
      </c>
    </row>
    <row r="13" spans="1:28" ht="16.5" customHeight="1">
      <c r="A13" s="216"/>
      <c r="B13" s="208" t="s">
        <v>230</v>
      </c>
      <c r="C13" s="181">
        <f t="shared" si="0"/>
        <v>17</v>
      </c>
      <c r="D13" s="181">
        <f t="shared" si="0"/>
        <v>208</v>
      </c>
      <c r="E13" s="177" t="s">
        <v>292</v>
      </c>
      <c r="F13" s="177" t="s">
        <v>292</v>
      </c>
      <c r="G13" s="177">
        <v>10</v>
      </c>
      <c r="H13" s="177">
        <v>135</v>
      </c>
      <c r="I13" s="177" t="s">
        <v>292</v>
      </c>
      <c r="J13" s="177" t="s">
        <v>292</v>
      </c>
      <c r="K13" s="177" t="s">
        <v>292</v>
      </c>
      <c r="L13" s="177" t="s">
        <v>292</v>
      </c>
      <c r="M13" s="177" t="s">
        <v>292</v>
      </c>
      <c r="N13" s="177" t="s">
        <v>292</v>
      </c>
      <c r="O13" s="177" t="s">
        <v>292</v>
      </c>
      <c r="P13" s="177" t="s">
        <v>292</v>
      </c>
      <c r="Q13" s="177" t="s">
        <v>292</v>
      </c>
      <c r="R13" s="177" t="s">
        <v>292</v>
      </c>
      <c r="S13" s="177" t="s">
        <v>292</v>
      </c>
      <c r="T13" s="177" t="s">
        <v>292</v>
      </c>
      <c r="U13" s="177">
        <v>1</v>
      </c>
      <c r="V13" s="177">
        <v>20</v>
      </c>
      <c r="W13" s="177">
        <v>1</v>
      </c>
      <c r="X13" s="177">
        <v>5</v>
      </c>
      <c r="Y13" s="177">
        <v>8</v>
      </c>
      <c r="Z13" s="177">
        <v>110</v>
      </c>
      <c r="AA13" s="177">
        <v>7</v>
      </c>
      <c r="AB13" s="177">
        <v>73</v>
      </c>
    </row>
    <row r="14" spans="1:28" ht="16.5" customHeight="1">
      <c r="A14" s="216"/>
      <c r="B14" s="207"/>
      <c r="C14" s="129"/>
      <c r="D14" s="129"/>
      <c r="E14" s="129"/>
      <c r="F14" s="188"/>
      <c r="G14" s="188"/>
      <c r="H14" s="188"/>
      <c r="I14" s="188"/>
      <c r="J14" s="188"/>
      <c r="K14" s="188"/>
      <c r="L14" s="188"/>
      <c r="M14" s="188"/>
      <c r="N14" s="188"/>
      <c r="O14" s="188"/>
      <c r="P14" s="188"/>
      <c r="Q14" s="188"/>
      <c r="R14" s="188"/>
      <c r="S14" s="188"/>
      <c r="T14" s="188"/>
      <c r="U14" s="188"/>
      <c r="V14" s="188"/>
      <c r="W14" s="188"/>
      <c r="X14" s="188"/>
      <c r="Y14" s="188"/>
      <c r="Z14" s="188"/>
      <c r="AA14" s="188"/>
      <c r="AB14" s="188"/>
    </row>
    <row r="15" spans="1:28" ht="16.5" customHeight="1">
      <c r="A15" s="395" t="s">
        <v>81</v>
      </c>
      <c r="B15" s="396"/>
      <c r="C15" s="181">
        <f aca="true" t="shared" si="3" ref="C15:D17">SUM(E15,I15,K15,M15,O15,Q15,S15,U15,W15,Y15,AA15)</f>
        <v>532</v>
      </c>
      <c r="D15" s="181">
        <f t="shared" si="3"/>
        <v>2422</v>
      </c>
      <c r="E15" s="177">
        <f>SUM(E16:E17)</f>
        <v>1</v>
      </c>
      <c r="F15" s="177">
        <f>SUM(F16:F17)</f>
        <v>1</v>
      </c>
      <c r="G15" s="177">
        <f>SUM(G16:G17)</f>
        <v>522</v>
      </c>
      <c r="H15" s="177">
        <f>SUM(H16:H17)</f>
        <v>2328</v>
      </c>
      <c r="I15" s="177" t="s">
        <v>292</v>
      </c>
      <c r="J15" s="177" t="s">
        <v>292</v>
      </c>
      <c r="K15" s="177">
        <f aca="true" t="shared" si="4" ref="K15:R15">SUM(K16:K17)</f>
        <v>78</v>
      </c>
      <c r="L15" s="177">
        <f t="shared" si="4"/>
        <v>369</v>
      </c>
      <c r="M15" s="177">
        <f t="shared" si="4"/>
        <v>83</v>
      </c>
      <c r="N15" s="177">
        <f t="shared" si="4"/>
        <v>745</v>
      </c>
      <c r="O15" s="177">
        <f t="shared" si="4"/>
        <v>213</v>
      </c>
      <c r="P15" s="177">
        <f t="shared" si="4"/>
        <v>538</v>
      </c>
      <c r="Q15" s="177">
        <f t="shared" si="4"/>
        <v>3</v>
      </c>
      <c r="R15" s="177">
        <f t="shared" si="4"/>
        <v>23</v>
      </c>
      <c r="S15" s="177" t="s">
        <v>292</v>
      </c>
      <c r="T15" s="177" t="s">
        <v>292</v>
      </c>
      <c r="U15" s="177">
        <f aca="true" t="shared" si="5" ref="U15:AB15">SUM(U16:U17)</f>
        <v>12</v>
      </c>
      <c r="V15" s="177">
        <f t="shared" si="5"/>
        <v>81</v>
      </c>
      <c r="W15" s="177">
        <f t="shared" si="5"/>
        <v>3</v>
      </c>
      <c r="X15" s="177">
        <f t="shared" si="5"/>
        <v>12</v>
      </c>
      <c r="Y15" s="177">
        <f t="shared" si="5"/>
        <v>130</v>
      </c>
      <c r="Z15" s="177">
        <f t="shared" si="5"/>
        <v>560</v>
      </c>
      <c r="AA15" s="177">
        <f t="shared" si="5"/>
        <v>9</v>
      </c>
      <c r="AB15" s="177">
        <f t="shared" si="5"/>
        <v>93</v>
      </c>
    </row>
    <row r="16" spans="1:28" ht="16.5" customHeight="1">
      <c r="A16" s="216"/>
      <c r="B16" s="207" t="s">
        <v>90</v>
      </c>
      <c r="C16" s="181">
        <f t="shared" si="3"/>
        <v>495</v>
      </c>
      <c r="D16" s="181">
        <f t="shared" si="3"/>
        <v>2040</v>
      </c>
      <c r="E16" s="177">
        <v>1</v>
      </c>
      <c r="F16" s="177">
        <v>1</v>
      </c>
      <c r="G16" s="177">
        <v>494</v>
      </c>
      <c r="H16" s="177">
        <v>2039</v>
      </c>
      <c r="I16" s="177" t="s">
        <v>292</v>
      </c>
      <c r="J16" s="177" t="s">
        <v>292</v>
      </c>
      <c r="K16" s="177">
        <v>78</v>
      </c>
      <c r="L16" s="177">
        <v>369</v>
      </c>
      <c r="M16" s="177">
        <v>83</v>
      </c>
      <c r="N16" s="177">
        <v>745</v>
      </c>
      <c r="O16" s="177">
        <v>213</v>
      </c>
      <c r="P16" s="177">
        <v>538</v>
      </c>
      <c r="Q16" s="177">
        <v>3</v>
      </c>
      <c r="R16" s="177">
        <v>23</v>
      </c>
      <c r="S16" s="177" t="s">
        <v>292</v>
      </c>
      <c r="T16" s="177" t="s">
        <v>292</v>
      </c>
      <c r="U16" s="177">
        <v>7</v>
      </c>
      <c r="V16" s="177">
        <v>51</v>
      </c>
      <c r="W16" s="177">
        <v>2</v>
      </c>
      <c r="X16" s="177">
        <v>5</v>
      </c>
      <c r="Y16" s="177">
        <v>108</v>
      </c>
      <c r="Z16" s="177">
        <v>308</v>
      </c>
      <c r="AA16" s="177" t="s">
        <v>292</v>
      </c>
      <c r="AB16" s="177" t="s">
        <v>292</v>
      </c>
    </row>
    <row r="17" spans="1:28" ht="16.5" customHeight="1">
      <c r="A17" s="216"/>
      <c r="B17" s="208" t="s">
        <v>230</v>
      </c>
      <c r="C17" s="181">
        <f t="shared" si="3"/>
        <v>37</v>
      </c>
      <c r="D17" s="181">
        <f t="shared" si="3"/>
        <v>382</v>
      </c>
      <c r="E17" s="177" t="s">
        <v>292</v>
      </c>
      <c r="F17" s="177" t="s">
        <v>292</v>
      </c>
      <c r="G17" s="177">
        <v>28</v>
      </c>
      <c r="H17" s="177">
        <v>289</v>
      </c>
      <c r="I17" s="177" t="s">
        <v>292</v>
      </c>
      <c r="J17" s="177" t="s">
        <v>292</v>
      </c>
      <c r="K17" s="177" t="s">
        <v>292</v>
      </c>
      <c r="L17" s="177" t="s">
        <v>292</v>
      </c>
      <c r="M17" s="177" t="s">
        <v>292</v>
      </c>
      <c r="N17" s="177" t="s">
        <v>292</v>
      </c>
      <c r="O17" s="177" t="s">
        <v>292</v>
      </c>
      <c r="P17" s="177" t="s">
        <v>292</v>
      </c>
      <c r="Q17" s="177" t="s">
        <v>292</v>
      </c>
      <c r="R17" s="177" t="s">
        <v>292</v>
      </c>
      <c r="S17" s="177" t="s">
        <v>292</v>
      </c>
      <c r="T17" s="177" t="s">
        <v>292</v>
      </c>
      <c r="U17" s="177">
        <v>5</v>
      </c>
      <c r="V17" s="177">
        <v>30</v>
      </c>
      <c r="W17" s="177">
        <v>1</v>
      </c>
      <c r="X17" s="177">
        <v>7</v>
      </c>
      <c r="Y17" s="177">
        <v>22</v>
      </c>
      <c r="Z17" s="177">
        <v>252</v>
      </c>
      <c r="AA17" s="177">
        <v>9</v>
      </c>
      <c r="AB17" s="177">
        <v>93</v>
      </c>
    </row>
    <row r="18" spans="1:28" ht="16.5" customHeight="1">
      <c r="A18" s="216"/>
      <c r="B18" s="207"/>
      <c r="C18" s="98"/>
      <c r="D18" s="128"/>
      <c r="E18" s="12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row>
    <row r="19" spans="1:28" ht="16.5" customHeight="1">
      <c r="A19" s="395" t="s">
        <v>82</v>
      </c>
      <c r="B19" s="396"/>
      <c r="C19" s="181">
        <f aca="true" t="shared" si="6" ref="C19:D21">SUM(E19,I19,K19,M19,O19,Q19,S19,U19,W19,Y19,AA19)</f>
        <v>496</v>
      </c>
      <c r="D19" s="181">
        <f t="shared" si="6"/>
        <v>4174</v>
      </c>
      <c r="E19" s="177">
        <f aca="true" t="shared" si="7" ref="E19:AB19">SUM(E20:E21)</f>
        <v>1</v>
      </c>
      <c r="F19" s="177">
        <f t="shared" si="7"/>
        <v>4</v>
      </c>
      <c r="G19" s="177">
        <f t="shared" si="7"/>
        <v>986</v>
      </c>
      <c r="H19" s="177">
        <f t="shared" si="7"/>
        <v>4084</v>
      </c>
      <c r="I19" s="177">
        <f t="shared" si="7"/>
        <v>1</v>
      </c>
      <c r="J19" s="177">
        <f t="shared" si="7"/>
        <v>8</v>
      </c>
      <c r="K19" s="177">
        <f t="shared" si="7"/>
        <v>106</v>
      </c>
      <c r="L19" s="177">
        <f t="shared" si="7"/>
        <v>178</v>
      </c>
      <c r="M19" s="177">
        <f t="shared" si="7"/>
        <v>51</v>
      </c>
      <c r="N19" s="177">
        <f t="shared" si="7"/>
        <v>2870</v>
      </c>
      <c r="O19" s="177">
        <f t="shared" si="7"/>
        <v>200</v>
      </c>
      <c r="P19" s="177">
        <f t="shared" si="7"/>
        <v>445</v>
      </c>
      <c r="Q19" s="177">
        <f t="shared" si="7"/>
        <v>2</v>
      </c>
      <c r="R19" s="177">
        <f t="shared" si="7"/>
        <v>30</v>
      </c>
      <c r="S19" s="177">
        <f t="shared" si="7"/>
        <v>1</v>
      </c>
      <c r="T19" s="177">
        <f t="shared" si="7"/>
        <v>2</v>
      </c>
      <c r="U19" s="177">
        <f t="shared" si="7"/>
        <v>21</v>
      </c>
      <c r="V19" s="177">
        <f t="shared" si="7"/>
        <v>88</v>
      </c>
      <c r="W19" s="177">
        <f t="shared" si="7"/>
        <v>2</v>
      </c>
      <c r="X19" s="177">
        <f t="shared" si="7"/>
        <v>17</v>
      </c>
      <c r="Y19" s="177">
        <f t="shared" si="7"/>
        <v>102</v>
      </c>
      <c r="Z19" s="177">
        <f t="shared" si="7"/>
        <v>446</v>
      </c>
      <c r="AA19" s="177">
        <f t="shared" si="7"/>
        <v>9</v>
      </c>
      <c r="AB19" s="177">
        <f t="shared" si="7"/>
        <v>86</v>
      </c>
    </row>
    <row r="20" spans="1:28" ht="16.5" customHeight="1">
      <c r="A20" s="216"/>
      <c r="B20" s="207" t="s">
        <v>90</v>
      </c>
      <c r="C20" s="181">
        <f t="shared" si="6"/>
        <v>464</v>
      </c>
      <c r="D20" s="181">
        <f t="shared" si="6"/>
        <v>3864</v>
      </c>
      <c r="E20" s="177">
        <v>1</v>
      </c>
      <c r="F20" s="177">
        <v>4</v>
      </c>
      <c r="G20" s="177">
        <v>963</v>
      </c>
      <c r="H20" s="177">
        <v>3860</v>
      </c>
      <c r="I20" s="177">
        <v>1</v>
      </c>
      <c r="J20" s="177">
        <v>8</v>
      </c>
      <c r="K20" s="177">
        <v>106</v>
      </c>
      <c r="L20" s="177">
        <v>178</v>
      </c>
      <c r="M20" s="177">
        <v>51</v>
      </c>
      <c r="N20" s="177">
        <v>2870</v>
      </c>
      <c r="O20" s="177">
        <v>200</v>
      </c>
      <c r="P20" s="177">
        <v>445</v>
      </c>
      <c r="Q20" s="177">
        <v>2</v>
      </c>
      <c r="R20" s="177">
        <v>30</v>
      </c>
      <c r="S20" s="177">
        <v>1</v>
      </c>
      <c r="T20" s="177">
        <v>2</v>
      </c>
      <c r="U20" s="177">
        <v>17</v>
      </c>
      <c r="V20" s="177">
        <v>64</v>
      </c>
      <c r="W20" s="177">
        <v>1</v>
      </c>
      <c r="X20" s="177">
        <v>12</v>
      </c>
      <c r="Y20" s="177">
        <v>84</v>
      </c>
      <c r="Z20" s="177">
        <v>251</v>
      </c>
      <c r="AA20" s="177" t="s">
        <v>292</v>
      </c>
      <c r="AB20" s="177" t="s">
        <v>292</v>
      </c>
    </row>
    <row r="21" spans="1:28" ht="16.5" customHeight="1">
      <c r="A21" s="216"/>
      <c r="B21" s="208" t="s">
        <v>230</v>
      </c>
      <c r="C21" s="181">
        <f t="shared" si="6"/>
        <v>32</v>
      </c>
      <c r="D21" s="181">
        <f t="shared" si="6"/>
        <v>310</v>
      </c>
      <c r="E21" s="177" t="s">
        <v>292</v>
      </c>
      <c r="F21" s="177" t="s">
        <v>292</v>
      </c>
      <c r="G21" s="177">
        <v>23</v>
      </c>
      <c r="H21" s="177">
        <v>224</v>
      </c>
      <c r="I21" s="177" t="s">
        <v>292</v>
      </c>
      <c r="J21" s="177" t="s">
        <v>292</v>
      </c>
      <c r="K21" s="177" t="s">
        <v>292</v>
      </c>
      <c r="L21" s="177" t="s">
        <v>292</v>
      </c>
      <c r="M21" s="177" t="s">
        <v>292</v>
      </c>
      <c r="N21" s="177" t="s">
        <v>292</v>
      </c>
      <c r="O21" s="177" t="s">
        <v>292</v>
      </c>
      <c r="P21" s="177" t="s">
        <v>292</v>
      </c>
      <c r="Q21" s="177" t="s">
        <v>292</v>
      </c>
      <c r="R21" s="177" t="s">
        <v>292</v>
      </c>
      <c r="S21" s="177" t="s">
        <v>292</v>
      </c>
      <c r="T21" s="177" t="s">
        <v>292</v>
      </c>
      <c r="U21" s="177">
        <v>4</v>
      </c>
      <c r="V21" s="177">
        <v>24</v>
      </c>
      <c r="W21" s="177">
        <v>1</v>
      </c>
      <c r="X21" s="177">
        <v>5</v>
      </c>
      <c r="Y21" s="177">
        <v>18</v>
      </c>
      <c r="Z21" s="177">
        <v>195</v>
      </c>
      <c r="AA21" s="177">
        <v>9</v>
      </c>
      <c r="AB21" s="177">
        <v>86</v>
      </c>
    </row>
    <row r="22" spans="1:28" ht="16.5" customHeight="1">
      <c r="A22" s="216"/>
      <c r="B22" s="207"/>
      <c r="C22" s="111"/>
      <c r="D22" s="111"/>
      <c r="E22" s="256"/>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row r="23" spans="1:28" ht="16.5" customHeight="1">
      <c r="A23" s="395" t="s">
        <v>83</v>
      </c>
      <c r="B23" s="396"/>
      <c r="C23" s="181">
        <f aca="true" t="shared" si="8" ref="C23:D25">SUM(E23,I23,K23,M23,O23,Q23,S23,U23,W23,Y23,AA23)</f>
        <v>300</v>
      </c>
      <c r="D23" s="181">
        <f t="shared" si="8"/>
        <v>1248</v>
      </c>
      <c r="E23" s="177">
        <f>SUM(E24:E25)</f>
        <v>9</v>
      </c>
      <c r="F23" s="177">
        <f>SUM(F24:F25)</f>
        <v>88</v>
      </c>
      <c r="G23" s="177">
        <f>SUM(G24:G25)</f>
        <v>283</v>
      </c>
      <c r="H23" s="177">
        <f>SUM(H24:H25)</f>
        <v>1101</v>
      </c>
      <c r="I23" s="177" t="s">
        <v>292</v>
      </c>
      <c r="J23" s="177" t="s">
        <v>292</v>
      </c>
      <c r="K23" s="177">
        <f aca="true" t="shared" si="9" ref="K23:AB23">SUM(K24:K25)</f>
        <v>75</v>
      </c>
      <c r="L23" s="177">
        <f t="shared" si="9"/>
        <v>217</v>
      </c>
      <c r="M23" s="177">
        <f t="shared" si="9"/>
        <v>52</v>
      </c>
      <c r="N23" s="177">
        <f t="shared" si="9"/>
        <v>382</v>
      </c>
      <c r="O23" s="177">
        <f t="shared" si="9"/>
        <v>58</v>
      </c>
      <c r="P23" s="177">
        <f t="shared" si="9"/>
        <v>118</v>
      </c>
      <c r="Q23" s="177">
        <f t="shared" si="9"/>
        <v>1</v>
      </c>
      <c r="R23" s="177">
        <f t="shared" si="9"/>
        <v>2</v>
      </c>
      <c r="S23" s="177">
        <f t="shared" si="9"/>
        <v>1</v>
      </c>
      <c r="T23" s="177">
        <f t="shared" si="9"/>
        <v>1</v>
      </c>
      <c r="U23" s="177">
        <f t="shared" si="9"/>
        <v>14</v>
      </c>
      <c r="V23" s="177">
        <f t="shared" si="9"/>
        <v>90</v>
      </c>
      <c r="W23" s="177">
        <f t="shared" si="9"/>
        <v>2</v>
      </c>
      <c r="X23" s="177">
        <f t="shared" si="9"/>
        <v>5</v>
      </c>
      <c r="Y23" s="177">
        <f t="shared" si="9"/>
        <v>80</v>
      </c>
      <c r="Z23" s="177">
        <f t="shared" si="9"/>
        <v>286</v>
      </c>
      <c r="AA23" s="177">
        <f t="shared" si="9"/>
        <v>8</v>
      </c>
      <c r="AB23" s="177">
        <f t="shared" si="9"/>
        <v>59</v>
      </c>
    </row>
    <row r="24" spans="1:28" ht="16.5" customHeight="1">
      <c r="A24" s="216"/>
      <c r="B24" s="207" t="s">
        <v>90</v>
      </c>
      <c r="C24" s="181">
        <f t="shared" si="8"/>
        <v>271</v>
      </c>
      <c r="D24" s="181">
        <f t="shared" si="8"/>
        <v>1026</v>
      </c>
      <c r="E24" s="177">
        <v>9</v>
      </c>
      <c r="F24" s="177">
        <v>88</v>
      </c>
      <c r="G24" s="177">
        <v>262</v>
      </c>
      <c r="H24" s="177">
        <v>938</v>
      </c>
      <c r="I24" s="177" t="s">
        <v>292</v>
      </c>
      <c r="J24" s="177" t="s">
        <v>292</v>
      </c>
      <c r="K24" s="177">
        <v>75</v>
      </c>
      <c r="L24" s="177">
        <v>217</v>
      </c>
      <c r="M24" s="177">
        <v>52</v>
      </c>
      <c r="N24" s="177">
        <v>382</v>
      </c>
      <c r="O24" s="177">
        <v>57</v>
      </c>
      <c r="P24" s="177">
        <v>111</v>
      </c>
      <c r="Q24" s="177">
        <v>1</v>
      </c>
      <c r="R24" s="177">
        <v>2</v>
      </c>
      <c r="S24" s="177">
        <v>1</v>
      </c>
      <c r="T24" s="177">
        <v>1</v>
      </c>
      <c r="U24" s="177">
        <v>10</v>
      </c>
      <c r="V24" s="177">
        <v>54</v>
      </c>
      <c r="W24" s="177">
        <v>1</v>
      </c>
      <c r="X24" s="177">
        <v>2</v>
      </c>
      <c r="Y24" s="177">
        <v>65</v>
      </c>
      <c r="Z24" s="177">
        <v>169</v>
      </c>
      <c r="AA24" s="177" t="s">
        <v>292</v>
      </c>
      <c r="AB24" s="177" t="s">
        <v>292</v>
      </c>
    </row>
    <row r="25" spans="1:28" ht="16.5" customHeight="1">
      <c r="A25" s="216"/>
      <c r="B25" s="208" t="s">
        <v>230</v>
      </c>
      <c r="C25" s="181">
        <f t="shared" si="8"/>
        <v>29</v>
      </c>
      <c r="D25" s="181">
        <f t="shared" si="8"/>
        <v>222</v>
      </c>
      <c r="E25" s="177" t="s">
        <v>292</v>
      </c>
      <c r="F25" s="177" t="s">
        <v>292</v>
      </c>
      <c r="G25" s="177">
        <v>21</v>
      </c>
      <c r="H25" s="177">
        <v>163</v>
      </c>
      <c r="I25" s="177" t="s">
        <v>292</v>
      </c>
      <c r="J25" s="177" t="s">
        <v>292</v>
      </c>
      <c r="K25" s="177" t="s">
        <v>292</v>
      </c>
      <c r="L25" s="177" t="s">
        <v>292</v>
      </c>
      <c r="M25" s="177" t="s">
        <v>292</v>
      </c>
      <c r="N25" s="177" t="s">
        <v>292</v>
      </c>
      <c r="O25" s="177">
        <v>1</v>
      </c>
      <c r="P25" s="177">
        <v>7</v>
      </c>
      <c r="Q25" s="177" t="s">
        <v>292</v>
      </c>
      <c r="R25" s="177" t="s">
        <v>292</v>
      </c>
      <c r="S25" s="177" t="s">
        <v>292</v>
      </c>
      <c r="T25" s="177" t="s">
        <v>292</v>
      </c>
      <c r="U25" s="177">
        <v>4</v>
      </c>
      <c r="V25" s="177">
        <v>36</v>
      </c>
      <c r="W25" s="177">
        <v>1</v>
      </c>
      <c r="X25" s="177">
        <v>3</v>
      </c>
      <c r="Y25" s="177">
        <v>15</v>
      </c>
      <c r="Z25" s="177">
        <v>117</v>
      </c>
      <c r="AA25" s="177">
        <v>8</v>
      </c>
      <c r="AB25" s="177">
        <v>59</v>
      </c>
    </row>
    <row r="26" spans="1:28" ht="16.5" customHeight="1">
      <c r="A26" s="216"/>
      <c r="B26" s="207"/>
      <c r="C26" s="111"/>
      <c r="D26" s="105"/>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row>
    <row r="27" spans="1:28" ht="16.5" customHeight="1">
      <c r="A27" s="395" t="s">
        <v>84</v>
      </c>
      <c r="B27" s="396"/>
      <c r="C27" s="181">
        <f aca="true" t="shared" si="10" ref="C27:D29">SUM(E27,I27,K27,M27,O27,Q27,S27,U27,W27,Y27,AA27)</f>
        <v>591</v>
      </c>
      <c r="D27" s="181">
        <f t="shared" si="10"/>
        <v>2599</v>
      </c>
      <c r="E27" s="177">
        <f>SUM(E28:E29)</f>
        <v>3</v>
      </c>
      <c r="F27" s="177">
        <f>SUM(F28:F29)</f>
        <v>12</v>
      </c>
      <c r="G27" s="177">
        <f>SUM(G28:G29)</f>
        <v>582</v>
      </c>
      <c r="H27" s="177">
        <f>SUM(H28:H29)</f>
        <v>2542</v>
      </c>
      <c r="I27" s="177" t="s">
        <v>292</v>
      </c>
      <c r="J27" s="177" t="s">
        <v>292</v>
      </c>
      <c r="K27" s="177">
        <f aca="true" t="shared" si="11" ref="K27:AB27">SUM(K28:K29)</f>
        <v>53</v>
      </c>
      <c r="L27" s="177">
        <f t="shared" si="11"/>
        <v>251</v>
      </c>
      <c r="M27" s="177">
        <f t="shared" si="11"/>
        <v>266</v>
      </c>
      <c r="N27" s="177">
        <f t="shared" si="11"/>
        <v>1432</v>
      </c>
      <c r="O27" s="177">
        <f t="shared" si="11"/>
        <v>157</v>
      </c>
      <c r="P27" s="177">
        <f t="shared" si="11"/>
        <v>360</v>
      </c>
      <c r="Q27" s="177">
        <f t="shared" si="11"/>
        <v>2</v>
      </c>
      <c r="R27" s="177">
        <f t="shared" si="11"/>
        <v>29</v>
      </c>
      <c r="S27" s="177">
        <f t="shared" si="11"/>
        <v>1</v>
      </c>
      <c r="T27" s="177">
        <f t="shared" si="11"/>
        <v>1</v>
      </c>
      <c r="U27" s="177">
        <f t="shared" si="11"/>
        <v>12</v>
      </c>
      <c r="V27" s="177">
        <f t="shared" si="11"/>
        <v>92</v>
      </c>
      <c r="W27" s="177">
        <f t="shared" si="11"/>
        <v>3</v>
      </c>
      <c r="X27" s="177">
        <f t="shared" si="11"/>
        <v>20</v>
      </c>
      <c r="Y27" s="177">
        <f t="shared" si="11"/>
        <v>88</v>
      </c>
      <c r="Z27" s="177">
        <f t="shared" si="11"/>
        <v>357</v>
      </c>
      <c r="AA27" s="177">
        <f t="shared" si="11"/>
        <v>6</v>
      </c>
      <c r="AB27" s="177">
        <f t="shared" si="11"/>
        <v>45</v>
      </c>
    </row>
    <row r="28" spans="1:28" ht="16.5" customHeight="1">
      <c r="A28" s="216"/>
      <c r="B28" s="207" t="s">
        <v>90</v>
      </c>
      <c r="C28" s="181">
        <f t="shared" si="10"/>
        <v>566</v>
      </c>
      <c r="D28" s="181">
        <f t="shared" si="10"/>
        <v>2352</v>
      </c>
      <c r="E28" s="177">
        <v>3</v>
      </c>
      <c r="F28" s="177">
        <v>12</v>
      </c>
      <c r="G28" s="177">
        <v>563</v>
      </c>
      <c r="H28" s="177">
        <v>2340</v>
      </c>
      <c r="I28" s="177" t="s">
        <v>292</v>
      </c>
      <c r="J28" s="177" t="s">
        <v>292</v>
      </c>
      <c r="K28" s="177">
        <v>53</v>
      </c>
      <c r="L28" s="177">
        <v>251</v>
      </c>
      <c r="M28" s="177">
        <v>266</v>
      </c>
      <c r="N28" s="177">
        <v>1432</v>
      </c>
      <c r="O28" s="177">
        <v>157</v>
      </c>
      <c r="P28" s="177">
        <v>360</v>
      </c>
      <c r="Q28" s="177">
        <v>2</v>
      </c>
      <c r="R28" s="177">
        <v>29</v>
      </c>
      <c r="S28" s="177">
        <v>1</v>
      </c>
      <c r="T28" s="177">
        <v>1</v>
      </c>
      <c r="U28" s="177">
        <v>9</v>
      </c>
      <c r="V28" s="177">
        <v>58</v>
      </c>
      <c r="W28" s="177">
        <v>1</v>
      </c>
      <c r="X28" s="177">
        <v>14</v>
      </c>
      <c r="Y28" s="177">
        <v>74</v>
      </c>
      <c r="Z28" s="177">
        <v>195</v>
      </c>
      <c r="AA28" s="177" t="s">
        <v>292</v>
      </c>
      <c r="AB28" s="177" t="s">
        <v>292</v>
      </c>
    </row>
    <row r="29" spans="1:28" ht="16.5" customHeight="1">
      <c r="A29" s="216"/>
      <c r="B29" s="208" t="s">
        <v>230</v>
      </c>
      <c r="C29" s="181">
        <f t="shared" si="10"/>
        <v>25</v>
      </c>
      <c r="D29" s="181">
        <f t="shared" si="10"/>
        <v>247</v>
      </c>
      <c r="E29" s="177" t="s">
        <v>292</v>
      </c>
      <c r="F29" s="177" t="s">
        <v>292</v>
      </c>
      <c r="G29" s="177">
        <v>19</v>
      </c>
      <c r="H29" s="177">
        <v>202</v>
      </c>
      <c r="I29" s="177" t="s">
        <v>292</v>
      </c>
      <c r="J29" s="177" t="s">
        <v>292</v>
      </c>
      <c r="K29" s="177" t="s">
        <v>292</v>
      </c>
      <c r="L29" s="177" t="s">
        <v>292</v>
      </c>
      <c r="M29" s="177" t="s">
        <v>292</v>
      </c>
      <c r="N29" s="177" t="s">
        <v>292</v>
      </c>
      <c r="O29" s="177" t="s">
        <v>292</v>
      </c>
      <c r="P29" s="177" t="s">
        <v>292</v>
      </c>
      <c r="Q29" s="177" t="s">
        <v>292</v>
      </c>
      <c r="R29" s="177" t="s">
        <v>292</v>
      </c>
      <c r="S29" s="177" t="s">
        <v>292</v>
      </c>
      <c r="T29" s="177" t="s">
        <v>292</v>
      </c>
      <c r="U29" s="177">
        <v>3</v>
      </c>
      <c r="V29" s="177">
        <v>34</v>
      </c>
      <c r="W29" s="177">
        <v>2</v>
      </c>
      <c r="X29" s="177">
        <v>6</v>
      </c>
      <c r="Y29" s="177">
        <v>14</v>
      </c>
      <c r="Z29" s="177">
        <v>162</v>
      </c>
      <c r="AA29" s="177">
        <v>6</v>
      </c>
      <c r="AB29" s="177">
        <v>45</v>
      </c>
    </row>
    <row r="30" spans="1:28" ht="16.5" customHeight="1">
      <c r="A30" s="216"/>
      <c r="B30" s="207"/>
      <c r="C30" s="111"/>
      <c r="D30" s="257"/>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row>
    <row r="31" spans="1:28" ht="16.5" customHeight="1">
      <c r="A31" s="397" t="s">
        <v>42</v>
      </c>
      <c r="B31" s="398"/>
      <c r="C31" s="247">
        <f aca="true" t="shared" si="12" ref="C31:D34">SUM(E31,I31,K31,M31,O31,Q31,S31,U31,W31,Y31,AA31)</f>
        <v>2781</v>
      </c>
      <c r="D31" s="247">
        <f t="shared" si="12"/>
        <v>15008</v>
      </c>
      <c r="E31" s="257">
        <f aca="true" t="shared" si="13" ref="E31:AB31">SUM(E32,E36,E40,E44)</f>
        <v>17</v>
      </c>
      <c r="F31" s="257">
        <f t="shared" si="13"/>
        <v>339</v>
      </c>
      <c r="G31" s="257">
        <f t="shared" si="13"/>
        <v>2720</v>
      </c>
      <c r="H31" s="257">
        <f t="shared" si="13"/>
        <v>14030</v>
      </c>
      <c r="I31" s="257">
        <f t="shared" si="13"/>
        <v>6</v>
      </c>
      <c r="J31" s="257">
        <f t="shared" si="13"/>
        <v>58</v>
      </c>
      <c r="K31" s="257">
        <f t="shared" si="13"/>
        <v>323</v>
      </c>
      <c r="L31" s="257">
        <f t="shared" si="13"/>
        <v>2384</v>
      </c>
      <c r="M31" s="257">
        <f t="shared" si="13"/>
        <v>281</v>
      </c>
      <c r="N31" s="257">
        <f t="shared" si="13"/>
        <v>3244</v>
      </c>
      <c r="O31" s="257">
        <f t="shared" si="13"/>
        <v>1197</v>
      </c>
      <c r="P31" s="257">
        <f t="shared" si="13"/>
        <v>3415</v>
      </c>
      <c r="Q31" s="257">
        <f t="shared" si="13"/>
        <v>27</v>
      </c>
      <c r="R31" s="257">
        <f t="shared" si="13"/>
        <v>335</v>
      </c>
      <c r="S31" s="257">
        <f t="shared" si="13"/>
        <v>5</v>
      </c>
      <c r="T31" s="257">
        <f t="shared" si="13"/>
        <v>6</v>
      </c>
      <c r="U31" s="257">
        <f t="shared" si="13"/>
        <v>85</v>
      </c>
      <c r="V31" s="257">
        <f t="shared" si="13"/>
        <v>957</v>
      </c>
      <c r="W31" s="257">
        <f t="shared" si="13"/>
        <v>12</v>
      </c>
      <c r="X31" s="257">
        <f t="shared" si="13"/>
        <v>124</v>
      </c>
      <c r="Y31" s="257">
        <f t="shared" si="13"/>
        <v>784</v>
      </c>
      <c r="Z31" s="257">
        <f t="shared" si="13"/>
        <v>3507</v>
      </c>
      <c r="AA31" s="257">
        <f t="shared" si="13"/>
        <v>44</v>
      </c>
      <c r="AB31" s="257">
        <f t="shared" si="13"/>
        <v>639</v>
      </c>
    </row>
    <row r="32" spans="1:28" ht="16.5" customHeight="1">
      <c r="A32" s="395" t="s">
        <v>85</v>
      </c>
      <c r="B32" s="396"/>
      <c r="C32" s="181">
        <f t="shared" si="12"/>
        <v>829</v>
      </c>
      <c r="D32" s="181">
        <f t="shared" si="12"/>
        <v>4686</v>
      </c>
      <c r="E32" s="177">
        <f aca="true" t="shared" si="14" ref="E32:AB32">SUM(E33:E34)</f>
        <v>7</v>
      </c>
      <c r="F32" s="177">
        <f t="shared" si="14"/>
        <v>131</v>
      </c>
      <c r="G32" s="177">
        <f t="shared" si="14"/>
        <v>807</v>
      </c>
      <c r="H32" s="177">
        <f t="shared" si="14"/>
        <v>4299</v>
      </c>
      <c r="I32" s="177">
        <f t="shared" si="14"/>
        <v>1</v>
      </c>
      <c r="J32" s="177">
        <f t="shared" si="14"/>
        <v>9</v>
      </c>
      <c r="K32" s="177">
        <f t="shared" si="14"/>
        <v>43</v>
      </c>
      <c r="L32" s="177">
        <f t="shared" si="14"/>
        <v>592</v>
      </c>
      <c r="M32" s="177">
        <f t="shared" si="14"/>
        <v>77</v>
      </c>
      <c r="N32" s="177">
        <f t="shared" si="14"/>
        <v>717</v>
      </c>
      <c r="O32" s="177">
        <f t="shared" si="14"/>
        <v>406</v>
      </c>
      <c r="P32" s="177">
        <f t="shared" si="14"/>
        <v>1259</v>
      </c>
      <c r="Q32" s="177">
        <f t="shared" si="14"/>
        <v>10</v>
      </c>
      <c r="R32" s="177">
        <f t="shared" si="14"/>
        <v>125</v>
      </c>
      <c r="S32" s="177">
        <f t="shared" si="14"/>
        <v>1</v>
      </c>
      <c r="T32" s="177">
        <f t="shared" si="14"/>
        <v>1</v>
      </c>
      <c r="U32" s="177">
        <f t="shared" si="14"/>
        <v>26</v>
      </c>
      <c r="V32" s="177">
        <f t="shared" si="14"/>
        <v>424</v>
      </c>
      <c r="W32" s="177">
        <f t="shared" si="14"/>
        <v>6</v>
      </c>
      <c r="X32" s="177">
        <f t="shared" si="14"/>
        <v>78</v>
      </c>
      <c r="Y32" s="177">
        <f t="shared" si="14"/>
        <v>237</v>
      </c>
      <c r="Z32" s="177">
        <f t="shared" si="14"/>
        <v>1094</v>
      </c>
      <c r="AA32" s="177">
        <f t="shared" si="14"/>
        <v>15</v>
      </c>
      <c r="AB32" s="177">
        <f t="shared" si="14"/>
        <v>256</v>
      </c>
    </row>
    <row r="33" spans="1:28" ht="16.5" customHeight="1">
      <c r="A33" s="216"/>
      <c r="B33" s="207" t="s">
        <v>90</v>
      </c>
      <c r="C33" s="181">
        <f t="shared" si="12"/>
        <v>766</v>
      </c>
      <c r="D33" s="181">
        <f t="shared" si="12"/>
        <v>3671</v>
      </c>
      <c r="E33" s="177">
        <v>7</v>
      </c>
      <c r="F33" s="177">
        <v>131</v>
      </c>
      <c r="G33" s="177">
        <v>759</v>
      </c>
      <c r="H33" s="177">
        <v>3540</v>
      </c>
      <c r="I33" s="177">
        <v>1</v>
      </c>
      <c r="J33" s="177">
        <v>9</v>
      </c>
      <c r="K33" s="177">
        <v>43</v>
      </c>
      <c r="L33" s="177">
        <v>592</v>
      </c>
      <c r="M33" s="177">
        <v>77</v>
      </c>
      <c r="N33" s="177">
        <v>717</v>
      </c>
      <c r="O33" s="177">
        <v>406</v>
      </c>
      <c r="P33" s="177">
        <v>1259</v>
      </c>
      <c r="Q33" s="177">
        <v>10</v>
      </c>
      <c r="R33" s="177">
        <v>125</v>
      </c>
      <c r="S33" s="177">
        <v>1</v>
      </c>
      <c r="T33" s="177">
        <v>1</v>
      </c>
      <c r="U33" s="177">
        <v>17</v>
      </c>
      <c r="V33" s="177">
        <v>100</v>
      </c>
      <c r="W33" s="177">
        <v>3</v>
      </c>
      <c r="X33" s="177">
        <v>68</v>
      </c>
      <c r="Y33" s="177">
        <v>201</v>
      </c>
      <c r="Z33" s="177">
        <v>669</v>
      </c>
      <c r="AA33" s="177" t="s">
        <v>292</v>
      </c>
      <c r="AB33" s="177" t="s">
        <v>292</v>
      </c>
    </row>
    <row r="34" spans="1:28" ht="16.5" customHeight="1">
      <c r="A34" s="216"/>
      <c r="B34" s="208" t="s">
        <v>230</v>
      </c>
      <c r="C34" s="181">
        <f t="shared" si="12"/>
        <v>63</v>
      </c>
      <c r="D34" s="181">
        <f t="shared" si="12"/>
        <v>1015</v>
      </c>
      <c r="E34" s="177" t="s">
        <v>292</v>
      </c>
      <c r="F34" s="177" t="s">
        <v>292</v>
      </c>
      <c r="G34" s="177">
        <v>48</v>
      </c>
      <c r="H34" s="177">
        <v>759</v>
      </c>
      <c r="I34" s="177" t="s">
        <v>292</v>
      </c>
      <c r="J34" s="177" t="s">
        <v>292</v>
      </c>
      <c r="K34" s="177" t="s">
        <v>292</v>
      </c>
      <c r="L34" s="177" t="s">
        <v>292</v>
      </c>
      <c r="M34" s="177" t="s">
        <v>292</v>
      </c>
      <c r="N34" s="177" t="s">
        <v>292</v>
      </c>
      <c r="O34" s="177" t="s">
        <v>292</v>
      </c>
      <c r="P34" s="177" t="s">
        <v>292</v>
      </c>
      <c r="Q34" s="177" t="s">
        <v>292</v>
      </c>
      <c r="R34" s="177" t="s">
        <v>292</v>
      </c>
      <c r="S34" s="177" t="s">
        <v>292</v>
      </c>
      <c r="T34" s="177" t="s">
        <v>292</v>
      </c>
      <c r="U34" s="177">
        <v>9</v>
      </c>
      <c r="V34" s="177">
        <v>324</v>
      </c>
      <c r="W34" s="177">
        <v>3</v>
      </c>
      <c r="X34" s="177">
        <v>10</v>
      </c>
      <c r="Y34" s="177">
        <v>36</v>
      </c>
      <c r="Z34" s="177">
        <v>425</v>
      </c>
      <c r="AA34" s="177">
        <v>15</v>
      </c>
      <c r="AB34" s="177">
        <v>256</v>
      </c>
    </row>
    <row r="35" spans="1:28" ht="16.5" customHeight="1">
      <c r="A35" s="216"/>
      <c r="B35" s="207"/>
      <c r="C35" s="111"/>
      <c r="D35" s="257"/>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row>
    <row r="36" spans="1:28" ht="16.5" customHeight="1">
      <c r="A36" s="395" t="s">
        <v>86</v>
      </c>
      <c r="B36" s="396"/>
      <c r="C36" s="181">
        <f aca="true" t="shared" si="15" ref="C36:D38">SUM(E36,I36,K36,M36,O36,Q36,S36,U36,W36,Y36,AA36)</f>
        <v>720</v>
      </c>
      <c r="D36" s="181">
        <f t="shared" si="15"/>
        <v>3642</v>
      </c>
      <c r="E36" s="177">
        <f aca="true" t="shared" si="16" ref="E36:R36">SUM(E37:E38)</f>
        <v>2</v>
      </c>
      <c r="F36" s="177">
        <f t="shared" si="16"/>
        <v>30</v>
      </c>
      <c r="G36" s="177">
        <f t="shared" si="16"/>
        <v>707</v>
      </c>
      <c r="H36" s="177">
        <f t="shared" si="16"/>
        <v>3472</v>
      </c>
      <c r="I36" s="177">
        <f t="shared" si="16"/>
        <v>5</v>
      </c>
      <c r="J36" s="177">
        <f t="shared" si="16"/>
        <v>49</v>
      </c>
      <c r="K36" s="177">
        <f t="shared" si="16"/>
        <v>124</v>
      </c>
      <c r="L36" s="177">
        <f t="shared" si="16"/>
        <v>756</v>
      </c>
      <c r="M36" s="177">
        <f t="shared" si="16"/>
        <v>84</v>
      </c>
      <c r="N36" s="177">
        <f t="shared" si="16"/>
        <v>996</v>
      </c>
      <c r="O36" s="177">
        <f t="shared" si="16"/>
        <v>262</v>
      </c>
      <c r="P36" s="177">
        <f t="shared" si="16"/>
        <v>678</v>
      </c>
      <c r="Q36" s="177">
        <f t="shared" si="16"/>
        <v>5</v>
      </c>
      <c r="R36" s="177">
        <f t="shared" si="16"/>
        <v>55</v>
      </c>
      <c r="S36" s="177" t="s">
        <v>292</v>
      </c>
      <c r="T36" s="177" t="s">
        <v>292</v>
      </c>
      <c r="U36" s="177">
        <f aca="true" t="shared" si="17" ref="U36:AB36">SUM(U37:U38)</f>
        <v>23</v>
      </c>
      <c r="V36" s="177">
        <f t="shared" si="17"/>
        <v>154</v>
      </c>
      <c r="W36" s="177">
        <f t="shared" si="17"/>
        <v>1</v>
      </c>
      <c r="X36" s="177">
        <f t="shared" si="17"/>
        <v>7</v>
      </c>
      <c r="Y36" s="177">
        <f t="shared" si="17"/>
        <v>203</v>
      </c>
      <c r="Z36" s="177">
        <f t="shared" si="17"/>
        <v>777</v>
      </c>
      <c r="AA36" s="177">
        <f t="shared" si="17"/>
        <v>11</v>
      </c>
      <c r="AB36" s="177">
        <f t="shared" si="17"/>
        <v>140</v>
      </c>
    </row>
    <row r="37" spans="1:28" ht="16.5" customHeight="1">
      <c r="A37" s="216"/>
      <c r="B37" s="207" t="s">
        <v>90</v>
      </c>
      <c r="C37" s="181">
        <f t="shared" si="15"/>
        <v>666</v>
      </c>
      <c r="D37" s="181">
        <f t="shared" si="15"/>
        <v>3147</v>
      </c>
      <c r="E37" s="177">
        <v>2</v>
      </c>
      <c r="F37" s="177">
        <v>30</v>
      </c>
      <c r="G37" s="177">
        <v>664</v>
      </c>
      <c r="H37" s="177">
        <v>3117</v>
      </c>
      <c r="I37" s="177">
        <v>5</v>
      </c>
      <c r="J37" s="177">
        <v>49</v>
      </c>
      <c r="K37" s="177">
        <v>124</v>
      </c>
      <c r="L37" s="177">
        <v>756</v>
      </c>
      <c r="M37" s="177">
        <v>84</v>
      </c>
      <c r="N37" s="177">
        <v>996</v>
      </c>
      <c r="O37" s="177">
        <v>262</v>
      </c>
      <c r="P37" s="177">
        <v>678</v>
      </c>
      <c r="Q37" s="177">
        <v>5</v>
      </c>
      <c r="R37" s="177">
        <v>55</v>
      </c>
      <c r="S37" s="177" t="s">
        <v>292</v>
      </c>
      <c r="T37" s="177" t="s">
        <v>292</v>
      </c>
      <c r="U37" s="177">
        <v>16</v>
      </c>
      <c r="V37" s="177">
        <v>94</v>
      </c>
      <c r="W37" s="177" t="s">
        <v>292</v>
      </c>
      <c r="X37" s="177" t="s">
        <v>292</v>
      </c>
      <c r="Y37" s="177">
        <v>168</v>
      </c>
      <c r="Z37" s="177">
        <v>489</v>
      </c>
      <c r="AA37" s="177" t="s">
        <v>292</v>
      </c>
      <c r="AB37" s="177" t="s">
        <v>292</v>
      </c>
    </row>
    <row r="38" spans="1:28" ht="16.5" customHeight="1">
      <c r="A38" s="216"/>
      <c r="B38" s="208" t="s">
        <v>230</v>
      </c>
      <c r="C38" s="181">
        <f t="shared" si="15"/>
        <v>54</v>
      </c>
      <c r="D38" s="181">
        <f t="shared" si="15"/>
        <v>495</v>
      </c>
      <c r="E38" s="177" t="s">
        <v>292</v>
      </c>
      <c r="F38" s="177" t="s">
        <v>292</v>
      </c>
      <c r="G38" s="177">
        <v>43</v>
      </c>
      <c r="H38" s="177">
        <v>355</v>
      </c>
      <c r="I38" s="177" t="s">
        <v>292</v>
      </c>
      <c r="J38" s="177" t="s">
        <v>292</v>
      </c>
      <c r="K38" s="177" t="s">
        <v>292</v>
      </c>
      <c r="L38" s="177" t="s">
        <v>292</v>
      </c>
      <c r="M38" s="177" t="s">
        <v>292</v>
      </c>
      <c r="N38" s="177" t="s">
        <v>292</v>
      </c>
      <c r="O38" s="177" t="s">
        <v>292</v>
      </c>
      <c r="P38" s="177" t="s">
        <v>292</v>
      </c>
      <c r="Q38" s="177" t="s">
        <v>292</v>
      </c>
      <c r="R38" s="177" t="s">
        <v>292</v>
      </c>
      <c r="S38" s="177" t="s">
        <v>292</v>
      </c>
      <c r="T38" s="177" t="s">
        <v>292</v>
      </c>
      <c r="U38" s="177">
        <v>7</v>
      </c>
      <c r="V38" s="177">
        <v>60</v>
      </c>
      <c r="W38" s="177">
        <v>1</v>
      </c>
      <c r="X38" s="177">
        <v>7</v>
      </c>
      <c r="Y38" s="177">
        <v>35</v>
      </c>
      <c r="Z38" s="177">
        <v>288</v>
      </c>
      <c r="AA38" s="177">
        <v>11</v>
      </c>
      <c r="AB38" s="177">
        <v>140</v>
      </c>
    </row>
    <row r="39" spans="1:28" ht="16.5" customHeight="1">
      <c r="A39" s="216"/>
      <c r="B39" s="207"/>
      <c r="C39" s="111"/>
      <c r="D39" s="111"/>
      <c r="E39" s="256"/>
      <c r="F39" s="111"/>
      <c r="G39" s="111"/>
      <c r="H39" s="111"/>
      <c r="I39" s="111"/>
      <c r="J39" s="111"/>
      <c r="K39" s="111"/>
      <c r="L39" s="111"/>
      <c r="M39" s="111"/>
      <c r="N39" s="111"/>
      <c r="O39" s="111"/>
      <c r="P39" s="111"/>
      <c r="Q39" s="111"/>
      <c r="R39" s="111"/>
      <c r="S39" s="111"/>
      <c r="T39" s="111"/>
      <c r="U39" s="111"/>
      <c r="V39" s="111"/>
      <c r="W39" s="111"/>
      <c r="X39" s="111"/>
      <c r="Y39" s="111"/>
      <c r="Z39" s="111"/>
      <c r="AA39" s="111"/>
      <c r="AB39" s="111"/>
    </row>
    <row r="40" spans="1:28" ht="16.5" customHeight="1">
      <c r="A40" s="395" t="s">
        <v>87</v>
      </c>
      <c r="B40" s="396"/>
      <c r="C40" s="181">
        <f aca="true" t="shared" si="18" ref="C40:D42">SUM(E40,I40,K40,M40,O40,Q40,S40,U40,W40,Y40,AA40)</f>
        <v>945</v>
      </c>
      <c r="D40" s="181">
        <f t="shared" si="18"/>
        <v>5183</v>
      </c>
      <c r="E40" s="177">
        <f>SUM(E41:E42)</f>
        <v>7</v>
      </c>
      <c r="F40" s="177">
        <f>SUM(F41:F42)</f>
        <v>173</v>
      </c>
      <c r="G40" s="177">
        <f>SUM(G41:G42)</f>
        <v>927</v>
      </c>
      <c r="H40" s="177">
        <f>SUM(H41:H42)</f>
        <v>4859</v>
      </c>
      <c r="I40" s="177" t="s">
        <v>292</v>
      </c>
      <c r="J40" s="177" t="s">
        <v>292</v>
      </c>
      <c r="K40" s="177">
        <f aca="true" t="shared" si="19" ref="K40:AB40">SUM(K41:K42)</f>
        <v>93</v>
      </c>
      <c r="L40" s="177">
        <f t="shared" si="19"/>
        <v>729</v>
      </c>
      <c r="M40" s="177">
        <f t="shared" si="19"/>
        <v>94</v>
      </c>
      <c r="N40" s="177">
        <f t="shared" si="19"/>
        <v>1081</v>
      </c>
      <c r="O40" s="177">
        <f t="shared" si="19"/>
        <v>436</v>
      </c>
      <c r="P40" s="177">
        <f t="shared" si="19"/>
        <v>1300</v>
      </c>
      <c r="Q40" s="177">
        <f t="shared" si="19"/>
        <v>10</v>
      </c>
      <c r="R40" s="177">
        <f t="shared" si="19"/>
        <v>144</v>
      </c>
      <c r="S40" s="177">
        <f t="shared" si="19"/>
        <v>4</v>
      </c>
      <c r="T40" s="177">
        <f t="shared" si="19"/>
        <v>5</v>
      </c>
      <c r="U40" s="177">
        <f t="shared" si="19"/>
        <v>28</v>
      </c>
      <c r="V40" s="177">
        <f t="shared" si="19"/>
        <v>342</v>
      </c>
      <c r="W40" s="177">
        <f t="shared" si="19"/>
        <v>3</v>
      </c>
      <c r="X40" s="177">
        <f t="shared" si="19"/>
        <v>36</v>
      </c>
      <c r="Y40" s="177">
        <f t="shared" si="19"/>
        <v>259</v>
      </c>
      <c r="Z40" s="177">
        <f t="shared" si="19"/>
        <v>1222</v>
      </c>
      <c r="AA40" s="177">
        <f t="shared" si="19"/>
        <v>11</v>
      </c>
      <c r="AB40" s="177">
        <f t="shared" si="19"/>
        <v>151</v>
      </c>
    </row>
    <row r="41" spans="1:28" ht="16.5" customHeight="1">
      <c r="A41" s="216"/>
      <c r="B41" s="207" t="s">
        <v>90</v>
      </c>
      <c r="C41" s="181">
        <f t="shared" si="18"/>
        <v>888</v>
      </c>
      <c r="D41" s="181">
        <f t="shared" si="18"/>
        <v>4335</v>
      </c>
      <c r="E41" s="177">
        <v>7</v>
      </c>
      <c r="F41" s="177">
        <v>173</v>
      </c>
      <c r="G41" s="177">
        <v>881</v>
      </c>
      <c r="H41" s="177">
        <v>4162</v>
      </c>
      <c r="I41" s="177" t="s">
        <v>292</v>
      </c>
      <c r="J41" s="177" t="s">
        <v>292</v>
      </c>
      <c r="K41" s="177">
        <v>93</v>
      </c>
      <c r="L41" s="177">
        <v>729</v>
      </c>
      <c r="M41" s="177">
        <v>94</v>
      </c>
      <c r="N41" s="177">
        <v>1081</v>
      </c>
      <c r="O41" s="177">
        <v>435</v>
      </c>
      <c r="P41" s="177">
        <v>1298</v>
      </c>
      <c r="Q41" s="177">
        <v>10</v>
      </c>
      <c r="R41" s="177">
        <v>144</v>
      </c>
      <c r="S41" s="177">
        <v>4</v>
      </c>
      <c r="T41" s="177">
        <v>5</v>
      </c>
      <c r="U41" s="177">
        <v>19</v>
      </c>
      <c r="V41" s="177">
        <v>124</v>
      </c>
      <c r="W41" s="177">
        <v>2</v>
      </c>
      <c r="X41" s="177">
        <v>26</v>
      </c>
      <c r="Y41" s="177">
        <v>224</v>
      </c>
      <c r="Z41" s="177">
        <v>755</v>
      </c>
      <c r="AA41" s="177" t="s">
        <v>292</v>
      </c>
      <c r="AB41" s="177" t="s">
        <v>292</v>
      </c>
    </row>
    <row r="42" spans="1:28" ht="16.5" customHeight="1">
      <c r="A42" s="216"/>
      <c r="B42" s="208" t="s">
        <v>230</v>
      </c>
      <c r="C42" s="181">
        <f t="shared" si="18"/>
        <v>57</v>
      </c>
      <c r="D42" s="181">
        <f t="shared" si="18"/>
        <v>848</v>
      </c>
      <c r="E42" s="177" t="s">
        <v>292</v>
      </c>
      <c r="F42" s="177" t="s">
        <v>292</v>
      </c>
      <c r="G42" s="177">
        <v>46</v>
      </c>
      <c r="H42" s="177">
        <v>697</v>
      </c>
      <c r="I42" s="177" t="s">
        <v>292</v>
      </c>
      <c r="J42" s="177" t="s">
        <v>292</v>
      </c>
      <c r="K42" s="177" t="s">
        <v>292</v>
      </c>
      <c r="L42" s="177" t="s">
        <v>292</v>
      </c>
      <c r="M42" s="177" t="s">
        <v>292</v>
      </c>
      <c r="N42" s="177" t="s">
        <v>292</v>
      </c>
      <c r="O42" s="177">
        <v>1</v>
      </c>
      <c r="P42" s="177">
        <v>2</v>
      </c>
      <c r="Q42" s="177" t="s">
        <v>292</v>
      </c>
      <c r="R42" s="177" t="s">
        <v>292</v>
      </c>
      <c r="S42" s="177" t="s">
        <v>292</v>
      </c>
      <c r="T42" s="177" t="s">
        <v>292</v>
      </c>
      <c r="U42" s="177">
        <v>9</v>
      </c>
      <c r="V42" s="177">
        <v>218</v>
      </c>
      <c r="W42" s="177">
        <v>1</v>
      </c>
      <c r="X42" s="177">
        <v>10</v>
      </c>
      <c r="Y42" s="177">
        <v>35</v>
      </c>
      <c r="Z42" s="177">
        <v>467</v>
      </c>
      <c r="AA42" s="177">
        <v>11</v>
      </c>
      <c r="AB42" s="177">
        <v>151</v>
      </c>
    </row>
    <row r="43" spans="1:28" ht="16.5" customHeight="1">
      <c r="A43" s="216"/>
      <c r="B43" s="207"/>
      <c r="C43" s="111"/>
      <c r="D43" s="105"/>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1:28" ht="16.5" customHeight="1">
      <c r="A44" s="395" t="s">
        <v>88</v>
      </c>
      <c r="B44" s="396"/>
      <c r="C44" s="181">
        <f aca="true" t="shared" si="20" ref="C44:D46">SUM(E44,I44,K44,M44,O44,Q44,S44,U44,W44,Y44,AA44)</f>
        <v>287</v>
      </c>
      <c r="D44" s="181">
        <f t="shared" si="20"/>
        <v>1497</v>
      </c>
      <c r="E44" s="177">
        <f>SUM(E45:E46)</f>
        <v>1</v>
      </c>
      <c r="F44" s="177">
        <f>SUM(F45:F46)</f>
        <v>5</v>
      </c>
      <c r="G44" s="177">
        <f>SUM(G45:G46)</f>
        <v>279</v>
      </c>
      <c r="H44" s="177">
        <f>SUM(H45:H46)</f>
        <v>1400</v>
      </c>
      <c r="I44" s="177" t="s">
        <v>292</v>
      </c>
      <c r="J44" s="177" t="s">
        <v>292</v>
      </c>
      <c r="K44" s="177">
        <f aca="true" t="shared" si="21" ref="K44:R44">SUM(K45:K46)</f>
        <v>63</v>
      </c>
      <c r="L44" s="177">
        <f t="shared" si="21"/>
        <v>307</v>
      </c>
      <c r="M44" s="177">
        <f t="shared" si="21"/>
        <v>26</v>
      </c>
      <c r="N44" s="177">
        <f t="shared" si="21"/>
        <v>450</v>
      </c>
      <c r="O44" s="177">
        <f t="shared" si="21"/>
        <v>93</v>
      </c>
      <c r="P44" s="177">
        <f t="shared" si="21"/>
        <v>178</v>
      </c>
      <c r="Q44" s="177">
        <f t="shared" si="21"/>
        <v>2</v>
      </c>
      <c r="R44" s="177">
        <f t="shared" si="21"/>
        <v>11</v>
      </c>
      <c r="S44" s="177" t="s">
        <v>292</v>
      </c>
      <c r="T44" s="177" t="s">
        <v>292</v>
      </c>
      <c r="U44" s="177">
        <f aca="true" t="shared" si="22" ref="U44:AB44">SUM(U45:U46)</f>
        <v>8</v>
      </c>
      <c r="V44" s="177">
        <f t="shared" si="22"/>
        <v>37</v>
      </c>
      <c r="W44" s="177">
        <f t="shared" si="22"/>
        <v>2</v>
      </c>
      <c r="X44" s="177">
        <f t="shared" si="22"/>
        <v>3</v>
      </c>
      <c r="Y44" s="177">
        <f t="shared" si="22"/>
        <v>85</v>
      </c>
      <c r="Z44" s="177">
        <f t="shared" si="22"/>
        <v>414</v>
      </c>
      <c r="AA44" s="177">
        <f t="shared" si="22"/>
        <v>7</v>
      </c>
      <c r="AB44" s="177">
        <f t="shared" si="22"/>
        <v>92</v>
      </c>
    </row>
    <row r="45" spans="1:28" ht="16.5" customHeight="1">
      <c r="A45" s="216"/>
      <c r="B45" s="207" t="s">
        <v>90</v>
      </c>
      <c r="C45" s="181">
        <f t="shared" si="20"/>
        <v>254</v>
      </c>
      <c r="D45" s="181">
        <f t="shared" si="20"/>
        <v>1171</v>
      </c>
      <c r="E45" s="177">
        <v>1</v>
      </c>
      <c r="F45" s="177">
        <v>5</v>
      </c>
      <c r="G45" s="177">
        <v>253</v>
      </c>
      <c r="H45" s="177">
        <v>1166</v>
      </c>
      <c r="I45" s="177" t="s">
        <v>292</v>
      </c>
      <c r="J45" s="177" t="s">
        <v>292</v>
      </c>
      <c r="K45" s="177">
        <v>63</v>
      </c>
      <c r="L45" s="177">
        <v>307</v>
      </c>
      <c r="M45" s="177">
        <v>26</v>
      </c>
      <c r="N45" s="177">
        <v>450</v>
      </c>
      <c r="O45" s="177">
        <v>93</v>
      </c>
      <c r="P45" s="177">
        <v>178</v>
      </c>
      <c r="Q45" s="177">
        <v>2</v>
      </c>
      <c r="R45" s="177">
        <v>11</v>
      </c>
      <c r="S45" s="177" t="s">
        <v>292</v>
      </c>
      <c r="T45" s="177" t="s">
        <v>292</v>
      </c>
      <c r="U45" s="177">
        <v>6</v>
      </c>
      <c r="V45" s="177">
        <v>16</v>
      </c>
      <c r="W45" s="177">
        <v>1</v>
      </c>
      <c r="X45" s="177">
        <v>1</v>
      </c>
      <c r="Y45" s="177">
        <v>62</v>
      </c>
      <c r="Z45" s="177">
        <v>203</v>
      </c>
      <c r="AA45" s="177" t="s">
        <v>292</v>
      </c>
      <c r="AB45" s="177" t="s">
        <v>292</v>
      </c>
    </row>
    <row r="46" spans="1:28" ht="16.5" customHeight="1">
      <c r="A46" s="216"/>
      <c r="B46" s="208" t="s">
        <v>230</v>
      </c>
      <c r="C46" s="181">
        <f t="shared" si="20"/>
        <v>33</v>
      </c>
      <c r="D46" s="181">
        <f t="shared" si="20"/>
        <v>326</v>
      </c>
      <c r="E46" s="177" t="s">
        <v>292</v>
      </c>
      <c r="F46" s="177" t="s">
        <v>292</v>
      </c>
      <c r="G46" s="177">
        <v>26</v>
      </c>
      <c r="H46" s="177">
        <v>234</v>
      </c>
      <c r="I46" s="177" t="s">
        <v>292</v>
      </c>
      <c r="J46" s="177" t="s">
        <v>292</v>
      </c>
      <c r="K46" s="177" t="s">
        <v>292</v>
      </c>
      <c r="L46" s="177" t="s">
        <v>292</v>
      </c>
      <c r="M46" s="177" t="s">
        <v>292</v>
      </c>
      <c r="N46" s="177" t="s">
        <v>292</v>
      </c>
      <c r="O46" s="177" t="s">
        <v>292</v>
      </c>
      <c r="P46" s="177" t="s">
        <v>292</v>
      </c>
      <c r="Q46" s="177" t="s">
        <v>292</v>
      </c>
      <c r="R46" s="177" t="s">
        <v>292</v>
      </c>
      <c r="S46" s="177" t="s">
        <v>292</v>
      </c>
      <c r="T46" s="177" t="s">
        <v>292</v>
      </c>
      <c r="U46" s="177">
        <v>2</v>
      </c>
      <c r="V46" s="177">
        <v>21</v>
      </c>
      <c r="W46" s="177">
        <v>1</v>
      </c>
      <c r="X46" s="177">
        <v>2</v>
      </c>
      <c r="Y46" s="177">
        <v>23</v>
      </c>
      <c r="Z46" s="177">
        <v>211</v>
      </c>
      <c r="AA46" s="177">
        <v>7</v>
      </c>
      <c r="AB46" s="177">
        <v>92</v>
      </c>
    </row>
    <row r="47" spans="1:28" ht="16.5" customHeight="1">
      <c r="A47" s="216"/>
      <c r="B47" s="207"/>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row>
    <row r="48" spans="1:28" ht="16.5" customHeight="1">
      <c r="A48" s="397" t="s">
        <v>43</v>
      </c>
      <c r="B48" s="398"/>
      <c r="C48" s="247">
        <f aca="true" t="shared" si="23" ref="C48:D51">SUM(E48,I48,K48,M48,O48,Q48,S48,U48,W48,Y48,AA48)</f>
        <v>561</v>
      </c>
      <c r="D48" s="247">
        <f t="shared" si="23"/>
        <v>3028</v>
      </c>
      <c r="E48" s="247">
        <f>SUM(E49)</f>
        <v>7</v>
      </c>
      <c r="F48" s="247">
        <f>SUM(F49)</f>
        <v>258</v>
      </c>
      <c r="G48" s="247">
        <f>SUM(G49)</f>
        <v>543</v>
      </c>
      <c r="H48" s="247">
        <f>SUM(H49)</f>
        <v>2648</v>
      </c>
      <c r="I48" s="247" t="s">
        <v>292</v>
      </c>
      <c r="J48" s="247" t="s">
        <v>292</v>
      </c>
      <c r="K48" s="247">
        <f aca="true" t="shared" si="24" ref="K48:R48">SUM(K49)</f>
        <v>57</v>
      </c>
      <c r="L48" s="247">
        <f t="shared" si="24"/>
        <v>397</v>
      </c>
      <c r="M48" s="247">
        <f t="shared" si="24"/>
        <v>57</v>
      </c>
      <c r="N48" s="247">
        <f t="shared" si="24"/>
        <v>641</v>
      </c>
      <c r="O48" s="247">
        <f t="shared" si="24"/>
        <v>224</v>
      </c>
      <c r="P48" s="247">
        <f t="shared" si="24"/>
        <v>571</v>
      </c>
      <c r="Q48" s="247">
        <f t="shared" si="24"/>
        <v>4</v>
      </c>
      <c r="R48" s="247">
        <f t="shared" si="24"/>
        <v>37</v>
      </c>
      <c r="S48" s="247" t="s">
        <v>292</v>
      </c>
      <c r="T48" s="247" t="s">
        <v>292</v>
      </c>
      <c r="U48" s="247">
        <f aca="true" t="shared" si="25" ref="U48:AB48">SUM(U49)</f>
        <v>13</v>
      </c>
      <c r="V48" s="247">
        <f t="shared" si="25"/>
        <v>109</v>
      </c>
      <c r="W48" s="247">
        <f t="shared" si="25"/>
        <v>2</v>
      </c>
      <c r="X48" s="247">
        <f t="shared" si="25"/>
        <v>4</v>
      </c>
      <c r="Y48" s="247">
        <f t="shared" si="25"/>
        <v>186</v>
      </c>
      <c r="Z48" s="247">
        <f t="shared" si="25"/>
        <v>889</v>
      </c>
      <c r="AA48" s="247">
        <f t="shared" si="25"/>
        <v>11</v>
      </c>
      <c r="AB48" s="247">
        <f t="shared" si="25"/>
        <v>122</v>
      </c>
    </row>
    <row r="49" spans="1:28" ht="16.5" customHeight="1">
      <c r="A49" s="395" t="s">
        <v>89</v>
      </c>
      <c r="B49" s="396"/>
      <c r="C49" s="111">
        <f t="shared" si="23"/>
        <v>561</v>
      </c>
      <c r="D49" s="111">
        <f t="shared" si="23"/>
        <v>3028</v>
      </c>
      <c r="E49" s="177">
        <f>SUM(E50:E51)</f>
        <v>7</v>
      </c>
      <c r="F49" s="177">
        <f>SUM(F50:F51)</f>
        <v>258</v>
      </c>
      <c r="G49" s="177">
        <f>SUM(G50:G51)</f>
        <v>543</v>
      </c>
      <c r="H49" s="110">
        <v>2648</v>
      </c>
      <c r="I49" s="110" t="s">
        <v>292</v>
      </c>
      <c r="J49" s="110" t="s">
        <v>292</v>
      </c>
      <c r="K49" s="177">
        <f aca="true" t="shared" si="26" ref="K49:R49">SUM(K50:K51)</f>
        <v>57</v>
      </c>
      <c r="L49" s="177">
        <f t="shared" si="26"/>
        <v>397</v>
      </c>
      <c r="M49" s="177">
        <f t="shared" si="26"/>
        <v>57</v>
      </c>
      <c r="N49" s="177">
        <f t="shared" si="26"/>
        <v>641</v>
      </c>
      <c r="O49" s="177">
        <f t="shared" si="26"/>
        <v>224</v>
      </c>
      <c r="P49" s="177">
        <f t="shared" si="26"/>
        <v>571</v>
      </c>
      <c r="Q49" s="177">
        <f t="shared" si="26"/>
        <v>4</v>
      </c>
      <c r="R49" s="177">
        <f t="shared" si="26"/>
        <v>37</v>
      </c>
      <c r="S49" s="110" t="s">
        <v>292</v>
      </c>
      <c r="T49" s="110" t="s">
        <v>292</v>
      </c>
      <c r="U49" s="177">
        <f aca="true" t="shared" si="27" ref="U49:AB49">SUM(U50:U51)</f>
        <v>13</v>
      </c>
      <c r="V49" s="177">
        <f t="shared" si="27"/>
        <v>109</v>
      </c>
      <c r="W49" s="177">
        <f t="shared" si="27"/>
        <v>2</v>
      </c>
      <c r="X49" s="177">
        <f t="shared" si="27"/>
        <v>4</v>
      </c>
      <c r="Y49" s="177">
        <f t="shared" si="27"/>
        <v>186</v>
      </c>
      <c r="Z49" s="177">
        <f t="shared" si="27"/>
        <v>889</v>
      </c>
      <c r="AA49" s="177">
        <f t="shared" si="27"/>
        <v>11</v>
      </c>
      <c r="AB49" s="177">
        <f t="shared" si="27"/>
        <v>122</v>
      </c>
    </row>
    <row r="50" spans="1:28" ht="16.5" customHeight="1">
      <c r="A50" s="133"/>
      <c r="B50" s="207" t="s">
        <v>90</v>
      </c>
      <c r="C50" s="111">
        <f t="shared" si="23"/>
        <v>515</v>
      </c>
      <c r="D50" s="111">
        <f t="shared" si="23"/>
        <v>2743</v>
      </c>
      <c r="E50" s="110">
        <v>6</v>
      </c>
      <c r="F50" s="110">
        <v>239</v>
      </c>
      <c r="G50" s="110">
        <v>509</v>
      </c>
      <c r="H50" s="110">
        <v>2501</v>
      </c>
      <c r="I50" s="110" t="s">
        <v>292</v>
      </c>
      <c r="J50" s="110" t="s">
        <v>292</v>
      </c>
      <c r="K50" s="110">
        <v>57</v>
      </c>
      <c r="L50" s="110">
        <v>397</v>
      </c>
      <c r="M50" s="110">
        <v>57</v>
      </c>
      <c r="N50" s="110">
        <v>641</v>
      </c>
      <c r="O50" s="110">
        <v>223</v>
      </c>
      <c r="P50" s="110">
        <v>569</v>
      </c>
      <c r="Q50" s="110">
        <v>4</v>
      </c>
      <c r="R50" s="110">
        <v>37</v>
      </c>
      <c r="S50" s="110" t="s">
        <v>292</v>
      </c>
      <c r="T50" s="110" t="s">
        <v>292</v>
      </c>
      <c r="U50" s="110">
        <v>9</v>
      </c>
      <c r="V50" s="110">
        <v>72</v>
      </c>
      <c r="W50" s="110">
        <v>1</v>
      </c>
      <c r="X50" s="110">
        <v>1</v>
      </c>
      <c r="Y50" s="110">
        <v>158</v>
      </c>
      <c r="Z50" s="110">
        <v>787</v>
      </c>
      <c r="AA50" s="110" t="s">
        <v>292</v>
      </c>
      <c r="AB50" s="110" t="s">
        <v>292</v>
      </c>
    </row>
    <row r="51" spans="1:28" ht="16.5" customHeight="1">
      <c r="A51" s="126"/>
      <c r="B51" s="205" t="s">
        <v>230</v>
      </c>
      <c r="C51" s="248">
        <f t="shared" si="23"/>
        <v>46</v>
      </c>
      <c r="D51" s="127">
        <f t="shared" si="23"/>
        <v>285</v>
      </c>
      <c r="E51" s="127">
        <v>1</v>
      </c>
      <c r="F51" s="127">
        <v>19</v>
      </c>
      <c r="G51" s="127">
        <v>34</v>
      </c>
      <c r="H51" s="127">
        <v>144</v>
      </c>
      <c r="I51" s="127" t="s">
        <v>292</v>
      </c>
      <c r="J51" s="127" t="s">
        <v>292</v>
      </c>
      <c r="K51" s="127" t="s">
        <v>292</v>
      </c>
      <c r="L51" s="127" t="s">
        <v>292</v>
      </c>
      <c r="M51" s="127" t="s">
        <v>292</v>
      </c>
      <c r="N51" s="127" t="s">
        <v>292</v>
      </c>
      <c r="O51" s="127">
        <v>1</v>
      </c>
      <c r="P51" s="127">
        <v>2</v>
      </c>
      <c r="Q51" s="127" t="s">
        <v>292</v>
      </c>
      <c r="R51" s="127" t="s">
        <v>292</v>
      </c>
      <c r="S51" s="127" t="s">
        <v>292</v>
      </c>
      <c r="T51" s="127" t="s">
        <v>292</v>
      </c>
      <c r="U51" s="127">
        <v>4</v>
      </c>
      <c r="V51" s="127">
        <v>37</v>
      </c>
      <c r="W51" s="127">
        <v>1</v>
      </c>
      <c r="X51" s="127">
        <v>3</v>
      </c>
      <c r="Y51" s="127">
        <v>28</v>
      </c>
      <c r="Z51" s="127">
        <v>102</v>
      </c>
      <c r="AA51" s="127">
        <v>11</v>
      </c>
      <c r="AB51" s="127">
        <v>122</v>
      </c>
    </row>
  </sheetData>
  <sheetProtection/>
  <mergeCells count="27">
    <mergeCell ref="A6:B9"/>
    <mergeCell ref="C6:D7"/>
    <mergeCell ref="E6:F7"/>
    <mergeCell ref="G6:H7"/>
    <mergeCell ref="U6:V7"/>
    <mergeCell ref="W6:X7"/>
    <mergeCell ref="I6:J7"/>
    <mergeCell ref="K6:L7"/>
    <mergeCell ref="M6:N7"/>
    <mergeCell ref="O6:P7"/>
    <mergeCell ref="A49:B49"/>
    <mergeCell ref="A32:B32"/>
    <mergeCell ref="A36:B36"/>
    <mergeCell ref="A40:B40"/>
    <mergeCell ref="A44:B44"/>
    <mergeCell ref="A11:B11"/>
    <mergeCell ref="A15:B15"/>
    <mergeCell ref="A4:AB4"/>
    <mergeCell ref="A19:B19"/>
    <mergeCell ref="A23:B23"/>
    <mergeCell ref="A27:B27"/>
    <mergeCell ref="A31:B31"/>
    <mergeCell ref="A48:B48"/>
    <mergeCell ref="Y6:Z7"/>
    <mergeCell ref="AA6:AB7"/>
    <mergeCell ref="Q6:R7"/>
    <mergeCell ref="S6:T7"/>
  </mergeCells>
  <printOptions horizontalCentered="1"/>
  <pageMargins left="0.5905511811023623" right="0.5905511811023623" top="0.5905511811023623" bottom="0.3937007874015748" header="0" footer="0"/>
  <pageSetup fitToHeight="1" fitToWidth="1" horizontalDpi="300" verticalDpi="300" orientation="landscape" paperSize="8" scale="96" r:id="rId1"/>
</worksheet>
</file>

<file path=xl/worksheets/sheet7.xml><?xml version="1.0" encoding="utf-8"?>
<worksheet xmlns="http://schemas.openxmlformats.org/spreadsheetml/2006/main" xmlns:r="http://schemas.openxmlformats.org/officeDocument/2006/relationships">
  <sheetPr>
    <pageSetUpPr fitToPage="1"/>
  </sheetPr>
  <dimension ref="A1:V46"/>
  <sheetViews>
    <sheetView zoomScale="75" zoomScaleNormal="75" zoomScalePageLayoutView="0" workbookViewId="0" topLeftCell="A1">
      <selection activeCell="I10" sqref="I10"/>
    </sheetView>
  </sheetViews>
  <sheetFormatPr defaultColWidth="9.00390625" defaultRowHeight="13.5"/>
  <cols>
    <col min="1" max="1" width="4.25390625" style="0" customWidth="1"/>
    <col min="2" max="2" width="4.875" style="0" customWidth="1"/>
    <col min="3" max="3" width="33.50390625" style="0" customWidth="1"/>
    <col min="4" max="4" width="9.75390625" style="0" customWidth="1"/>
    <col min="5" max="5" width="12.00390625" style="0" customWidth="1"/>
    <col min="6" max="21" width="9.75390625" style="0" customWidth="1"/>
  </cols>
  <sheetData>
    <row r="1" spans="1:21" s="17" customFormat="1" ht="19.5" customHeight="1">
      <c r="A1" s="200" t="s">
        <v>331</v>
      </c>
      <c r="U1" s="18" t="s">
        <v>332</v>
      </c>
    </row>
    <row r="2" spans="1:21" s="17" customFormat="1" ht="19.5" customHeight="1">
      <c r="A2" s="200"/>
      <c r="U2" s="18"/>
    </row>
    <row r="3" spans="1:21" s="19" customFormat="1" ht="18" customHeight="1">
      <c r="A3" s="401" t="s">
        <v>340</v>
      </c>
      <c r="B3" s="401"/>
      <c r="C3" s="401"/>
      <c r="D3" s="401"/>
      <c r="E3" s="401"/>
      <c r="F3" s="401"/>
      <c r="G3" s="401"/>
      <c r="H3" s="401"/>
      <c r="I3" s="401"/>
      <c r="J3" s="401"/>
      <c r="K3" s="401"/>
      <c r="L3" s="401"/>
      <c r="M3" s="401"/>
      <c r="N3" s="401"/>
      <c r="O3" s="401"/>
      <c r="P3" s="401"/>
      <c r="Q3" s="401"/>
      <c r="R3" s="401"/>
      <c r="S3" s="401"/>
      <c r="T3" s="401"/>
      <c r="U3" s="401"/>
    </row>
    <row r="4" spans="2:21" s="19" customFormat="1" ht="19.5" customHeight="1" thickBot="1">
      <c r="B4" s="20"/>
      <c r="C4" s="20"/>
      <c r="D4" s="21"/>
      <c r="E4" s="21"/>
      <c r="F4" s="21"/>
      <c r="G4" s="21"/>
      <c r="H4" s="21"/>
      <c r="I4" s="21"/>
      <c r="J4" s="21"/>
      <c r="K4" s="21"/>
      <c r="L4" s="21"/>
      <c r="M4" s="21"/>
      <c r="N4" s="21"/>
      <c r="O4" s="21"/>
      <c r="P4" s="21"/>
      <c r="Q4" s="21"/>
      <c r="R4" s="21"/>
      <c r="S4" s="21"/>
      <c r="T4" s="22"/>
      <c r="U4" s="22"/>
    </row>
    <row r="5" spans="1:22" s="19" customFormat="1" ht="19.5" customHeight="1">
      <c r="A5" s="409" t="s">
        <v>96</v>
      </c>
      <c r="B5" s="409"/>
      <c r="C5" s="410"/>
      <c r="D5" s="406" t="s">
        <v>97</v>
      </c>
      <c r="E5" s="408"/>
      <c r="F5" s="406" t="s">
        <v>127</v>
      </c>
      <c r="G5" s="408"/>
      <c r="H5" s="406" t="s">
        <v>98</v>
      </c>
      <c r="I5" s="408"/>
      <c r="J5" s="406" t="s">
        <v>265</v>
      </c>
      <c r="K5" s="408"/>
      <c r="L5" s="406" t="s">
        <v>99</v>
      </c>
      <c r="M5" s="408"/>
      <c r="N5" s="406" t="s">
        <v>100</v>
      </c>
      <c r="O5" s="408"/>
      <c r="P5" s="406" t="s">
        <v>101</v>
      </c>
      <c r="Q5" s="408"/>
      <c r="R5" s="406" t="s">
        <v>102</v>
      </c>
      <c r="S5" s="407"/>
      <c r="T5" s="402" t="s">
        <v>128</v>
      </c>
      <c r="U5" s="403"/>
      <c r="V5" s="24"/>
    </row>
    <row r="6" spans="1:21" s="19" customFormat="1" ht="19.5" customHeight="1">
      <c r="A6" s="411"/>
      <c r="B6" s="411"/>
      <c r="C6" s="412"/>
      <c r="D6" s="404" t="s">
        <v>103</v>
      </c>
      <c r="E6" s="404" t="s">
        <v>104</v>
      </c>
      <c r="F6" s="404" t="s">
        <v>103</v>
      </c>
      <c r="G6" s="404" t="s">
        <v>104</v>
      </c>
      <c r="H6" s="404" t="s">
        <v>103</v>
      </c>
      <c r="I6" s="404" t="s">
        <v>104</v>
      </c>
      <c r="J6" s="404" t="s">
        <v>103</v>
      </c>
      <c r="K6" s="404" t="s">
        <v>104</v>
      </c>
      <c r="L6" s="404" t="s">
        <v>103</v>
      </c>
      <c r="M6" s="404" t="s">
        <v>104</v>
      </c>
      <c r="N6" s="404" t="s">
        <v>103</v>
      </c>
      <c r="O6" s="404" t="s">
        <v>104</v>
      </c>
      <c r="P6" s="404" t="s">
        <v>103</v>
      </c>
      <c r="Q6" s="404" t="s">
        <v>104</v>
      </c>
      <c r="R6" s="404" t="s">
        <v>103</v>
      </c>
      <c r="S6" s="422" t="s">
        <v>104</v>
      </c>
      <c r="T6" s="423" t="s">
        <v>103</v>
      </c>
      <c r="U6" s="418" t="s">
        <v>104</v>
      </c>
    </row>
    <row r="7" spans="1:21" s="19" customFormat="1" ht="19.5" customHeight="1">
      <c r="A7" s="413"/>
      <c r="B7" s="413"/>
      <c r="C7" s="414"/>
      <c r="D7" s="405"/>
      <c r="E7" s="405"/>
      <c r="F7" s="405"/>
      <c r="G7" s="405"/>
      <c r="H7" s="405"/>
      <c r="I7" s="405"/>
      <c r="J7" s="405"/>
      <c r="K7" s="405"/>
      <c r="L7" s="405"/>
      <c r="M7" s="405"/>
      <c r="N7" s="405"/>
      <c r="O7" s="405"/>
      <c r="P7" s="405"/>
      <c r="Q7" s="405"/>
      <c r="R7" s="405"/>
      <c r="S7" s="419"/>
      <c r="T7" s="405"/>
      <c r="U7" s="419"/>
    </row>
    <row r="8" spans="1:22" ht="19.5" customHeight="1">
      <c r="A8" s="32"/>
      <c r="B8" s="420"/>
      <c r="C8" s="421"/>
      <c r="D8" s="123"/>
      <c r="E8" s="131" t="s">
        <v>45</v>
      </c>
      <c r="F8" s="131"/>
      <c r="G8" s="131" t="s">
        <v>45</v>
      </c>
      <c r="H8" s="131"/>
      <c r="I8" s="131" t="s">
        <v>45</v>
      </c>
      <c r="J8" s="131"/>
      <c r="K8" s="131" t="s">
        <v>45</v>
      </c>
      <c r="L8" s="131"/>
      <c r="M8" s="131" t="s">
        <v>45</v>
      </c>
      <c r="N8" s="131"/>
      <c r="O8" s="131" t="s">
        <v>45</v>
      </c>
      <c r="P8" s="131"/>
      <c r="Q8" s="131" t="s">
        <v>45</v>
      </c>
      <c r="R8" s="131"/>
      <c r="S8" s="131" t="s">
        <v>45</v>
      </c>
      <c r="T8" s="131"/>
      <c r="U8" s="131" t="s">
        <v>45</v>
      </c>
      <c r="V8" s="222"/>
    </row>
    <row r="9" spans="1:22" ht="19.5" customHeight="1">
      <c r="A9" s="415" t="s">
        <v>26</v>
      </c>
      <c r="B9" s="415"/>
      <c r="C9" s="417"/>
      <c r="D9" s="247">
        <f>SUM(F9,H9,J9,L9,N9,P9,R9,T9)</f>
        <v>71773</v>
      </c>
      <c r="E9" s="247">
        <f>SUM(G9,I9,K9,M9,O9,Q9,S9,U9)</f>
        <v>429736</v>
      </c>
      <c r="F9" s="247">
        <f>SUM(F11,F16)</f>
        <v>35813</v>
      </c>
      <c r="G9" s="247">
        <f aca="true" t="shared" si="0" ref="G9:U9">SUM(G11,G16)</f>
        <v>55186</v>
      </c>
      <c r="H9" s="247">
        <f t="shared" si="0"/>
        <v>16564</v>
      </c>
      <c r="I9" s="247">
        <f t="shared" si="0"/>
        <v>56139</v>
      </c>
      <c r="J9" s="247">
        <f t="shared" si="0"/>
        <v>11012</v>
      </c>
      <c r="K9" s="247">
        <f t="shared" si="0"/>
        <v>70112</v>
      </c>
      <c r="L9" s="247">
        <f t="shared" si="0"/>
        <v>6433</v>
      </c>
      <c r="M9" s="247">
        <f t="shared" si="0"/>
        <v>100909</v>
      </c>
      <c r="N9" s="247">
        <f t="shared" si="0"/>
        <v>1025</v>
      </c>
      <c r="O9" s="247">
        <f t="shared" si="0"/>
        <v>37985</v>
      </c>
      <c r="P9" s="247">
        <f t="shared" si="0"/>
        <v>591</v>
      </c>
      <c r="Q9" s="247">
        <f t="shared" si="0"/>
        <v>39514</v>
      </c>
      <c r="R9" s="247">
        <f t="shared" si="0"/>
        <v>294</v>
      </c>
      <c r="S9" s="247">
        <f t="shared" si="0"/>
        <v>45068</v>
      </c>
      <c r="T9" s="247">
        <f t="shared" si="0"/>
        <v>41</v>
      </c>
      <c r="U9" s="247">
        <f t="shared" si="0"/>
        <v>24823</v>
      </c>
      <c r="V9" s="222"/>
    </row>
    <row r="10" spans="1:22" ht="19.5" customHeight="1">
      <c r="A10" s="26"/>
      <c r="B10" s="415"/>
      <c r="C10" s="417"/>
      <c r="D10" s="247"/>
      <c r="E10" s="247"/>
      <c r="F10" s="247"/>
      <c r="G10" s="247"/>
      <c r="H10" s="247"/>
      <c r="I10" s="247"/>
      <c r="J10" s="247"/>
      <c r="K10" s="247"/>
      <c r="L10" s="247"/>
      <c r="M10" s="247"/>
      <c r="N10" s="247"/>
      <c r="O10" s="247"/>
      <c r="P10" s="247"/>
      <c r="Q10" s="247"/>
      <c r="R10" s="247"/>
      <c r="S10" s="247"/>
      <c r="T10" s="247"/>
      <c r="U10" s="247"/>
      <c r="V10" s="222"/>
    </row>
    <row r="11" spans="1:22" ht="19.5" customHeight="1">
      <c r="A11" s="130"/>
      <c r="B11" s="415" t="s">
        <v>247</v>
      </c>
      <c r="C11" s="416"/>
      <c r="D11" s="247">
        <f aca="true" t="shared" si="1" ref="D11:E14">SUM(F11,H11,J11,L11,N11,P11,R11,T11)</f>
        <v>214</v>
      </c>
      <c r="E11" s="247">
        <f t="shared" si="1"/>
        <v>2501</v>
      </c>
      <c r="F11" s="247">
        <f>SUM(F12:F14)</f>
        <v>86</v>
      </c>
      <c r="G11" s="247">
        <f aca="true" t="shared" si="2" ref="G11:S11">SUM(G12:G14)</f>
        <v>122</v>
      </c>
      <c r="H11" s="247">
        <f t="shared" si="2"/>
        <v>30</v>
      </c>
      <c r="I11" s="247">
        <f t="shared" si="2"/>
        <v>102</v>
      </c>
      <c r="J11" s="247">
        <f t="shared" si="2"/>
        <v>38</v>
      </c>
      <c r="K11" s="247">
        <f t="shared" si="2"/>
        <v>247</v>
      </c>
      <c r="L11" s="247">
        <f t="shared" si="2"/>
        <v>39</v>
      </c>
      <c r="M11" s="247">
        <f t="shared" si="2"/>
        <v>716</v>
      </c>
      <c r="N11" s="247">
        <f t="shared" si="2"/>
        <v>9</v>
      </c>
      <c r="O11" s="247">
        <f t="shared" si="2"/>
        <v>323</v>
      </c>
      <c r="P11" s="247">
        <f t="shared" si="2"/>
        <v>9</v>
      </c>
      <c r="Q11" s="247">
        <f t="shared" si="2"/>
        <v>588</v>
      </c>
      <c r="R11" s="247">
        <f t="shared" si="2"/>
        <v>3</v>
      </c>
      <c r="S11" s="247">
        <f t="shared" si="2"/>
        <v>403</v>
      </c>
      <c r="T11" s="111" t="s">
        <v>293</v>
      </c>
      <c r="U11" s="111" t="s">
        <v>293</v>
      </c>
      <c r="V11" s="222"/>
    </row>
    <row r="12" spans="1:22" ht="19.5" customHeight="1">
      <c r="A12" s="221" t="s">
        <v>105</v>
      </c>
      <c r="B12" s="216"/>
      <c r="C12" s="220" t="s">
        <v>106</v>
      </c>
      <c r="D12" s="247">
        <f t="shared" si="1"/>
        <v>160</v>
      </c>
      <c r="E12" s="247">
        <f t="shared" si="1"/>
        <v>798</v>
      </c>
      <c r="F12" s="247">
        <v>82</v>
      </c>
      <c r="G12" s="247">
        <v>116</v>
      </c>
      <c r="H12" s="247">
        <v>26</v>
      </c>
      <c r="I12" s="247">
        <v>88</v>
      </c>
      <c r="J12" s="247">
        <v>31</v>
      </c>
      <c r="K12" s="247">
        <v>199</v>
      </c>
      <c r="L12" s="247">
        <v>20</v>
      </c>
      <c r="M12" s="247">
        <v>360</v>
      </c>
      <c r="N12" s="247">
        <v>1</v>
      </c>
      <c r="O12" s="247">
        <v>35</v>
      </c>
      <c r="P12" s="247" t="s">
        <v>293</v>
      </c>
      <c r="Q12" s="247" t="s">
        <v>293</v>
      </c>
      <c r="R12" s="247" t="s">
        <v>293</v>
      </c>
      <c r="S12" s="247" t="s">
        <v>293</v>
      </c>
      <c r="T12" s="111" t="s">
        <v>293</v>
      </c>
      <c r="U12" s="111" t="s">
        <v>293</v>
      </c>
      <c r="V12" s="222"/>
    </row>
    <row r="13" spans="1:22" ht="19.5" customHeight="1">
      <c r="A13" s="221"/>
      <c r="B13" s="216"/>
      <c r="C13" s="220" t="s">
        <v>252</v>
      </c>
      <c r="D13" s="247">
        <f t="shared" si="1"/>
        <v>10</v>
      </c>
      <c r="E13" s="247">
        <f t="shared" si="1"/>
        <v>349</v>
      </c>
      <c r="F13" s="247">
        <v>1</v>
      </c>
      <c r="G13" s="247">
        <v>1</v>
      </c>
      <c r="H13" s="247">
        <v>2</v>
      </c>
      <c r="I13" s="247">
        <v>7</v>
      </c>
      <c r="J13" s="247">
        <v>1</v>
      </c>
      <c r="K13" s="247">
        <v>8</v>
      </c>
      <c r="L13" s="247">
        <v>2</v>
      </c>
      <c r="M13" s="247">
        <v>35</v>
      </c>
      <c r="N13" s="247">
        <v>1</v>
      </c>
      <c r="O13" s="247">
        <v>31</v>
      </c>
      <c r="P13" s="247">
        <v>2</v>
      </c>
      <c r="Q13" s="247">
        <v>131</v>
      </c>
      <c r="R13" s="247">
        <v>1</v>
      </c>
      <c r="S13" s="247">
        <v>136</v>
      </c>
      <c r="T13" s="111" t="s">
        <v>293</v>
      </c>
      <c r="U13" s="111" t="s">
        <v>293</v>
      </c>
      <c r="V13" s="222"/>
    </row>
    <row r="14" spans="1:22" ht="19.5" customHeight="1">
      <c r="A14" s="221"/>
      <c r="B14" s="216"/>
      <c r="C14" s="220" t="s">
        <v>253</v>
      </c>
      <c r="D14" s="247">
        <f t="shared" si="1"/>
        <v>44</v>
      </c>
      <c r="E14" s="247">
        <f t="shared" si="1"/>
        <v>1354</v>
      </c>
      <c r="F14" s="247">
        <v>3</v>
      </c>
      <c r="G14" s="247">
        <v>5</v>
      </c>
      <c r="H14" s="247">
        <v>2</v>
      </c>
      <c r="I14" s="247">
        <v>7</v>
      </c>
      <c r="J14" s="247">
        <v>6</v>
      </c>
      <c r="K14" s="247">
        <v>40</v>
      </c>
      <c r="L14" s="247">
        <v>17</v>
      </c>
      <c r="M14" s="247">
        <v>321</v>
      </c>
      <c r="N14" s="247">
        <v>7</v>
      </c>
      <c r="O14" s="247">
        <v>257</v>
      </c>
      <c r="P14" s="247">
        <v>7</v>
      </c>
      <c r="Q14" s="247">
        <v>457</v>
      </c>
      <c r="R14" s="247">
        <v>2</v>
      </c>
      <c r="S14" s="247">
        <v>267</v>
      </c>
      <c r="T14" s="111" t="s">
        <v>293</v>
      </c>
      <c r="U14" s="111" t="s">
        <v>327</v>
      </c>
      <c r="V14" s="222"/>
    </row>
    <row r="15" spans="1:22" ht="19.5" customHeight="1">
      <c r="A15" s="221"/>
      <c r="B15" s="103"/>
      <c r="C15" s="220"/>
      <c r="D15" s="247"/>
      <c r="E15" s="247"/>
      <c r="F15" s="247"/>
      <c r="G15" s="247"/>
      <c r="H15" s="247"/>
      <c r="I15" s="247"/>
      <c r="J15" s="247"/>
      <c r="K15" s="247"/>
      <c r="L15" s="247"/>
      <c r="M15" s="247"/>
      <c r="N15" s="247"/>
      <c r="O15" s="247"/>
      <c r="P15" s="247"/>
      <c r="Q15" s="247"/>
      <c r="R15" s="247"/>
      <c r="S15" s="247"/>
      <c r="T15" s="247"/>
      <c r="U15" s="247"/>
      <c r="V15" s="222"/>
    </row>
    <row r="16" spans="1:22" ht="19.5" customHeight="1">
      <c r="A16" s="130"/>
      <c r="B16" s="415" t="s">
        <v>248</v>
      </c>
      <c r="C16" s="416"/>
      <c r="D16" s="247">
        <f>SUM(F16,H16,J16,L16,N16,P16,R16,T16)</f>
        <v>71559</v>
      </c>
      <c r="E16" s="247">
        <f>SUM(G16,I16,K16,M16,O16,Q16,S16,U16)</f>
        <v>427235</v>
      </c>
      <c r="F16" s="247">
        <v>35727</v>
      </c>
      <c r="G16" s="247">
        <v>55064</v>
      </c>
      <c r="H16" s="247">
        <v>16534</v>
      </c>
      <c r="I16" s="247">
        <v>56037</v>
      </c>
      <c r="J16" s="247">
        <v>10974</v>
      </c>
      <c r="K16" s="247">
        <v>69865</v>
      </c>
      <c r="L16" s="247">
        <v>6394</v>
      </c>
      <c r="M16" s="247">
        <v>100193</v>
      </c>
      <c r="N16" s="247">
        <v>1016</v>
      </c>
      <c r="O16" s="247">
        <v>37662</v>
      </c>
      <c r="P16" s="247">
        <v>582</v>
      </c>
      <c r="Q16" s="247">
        <v>38926</v>
      </c>
      <c r="R16" s="247">
        <v>291</v>
      </c>
      <c r="S16" s="247">
        <v>44665</v>
      </c>
      <c r="T16" s="247">
        <v>41</v>
      </c>
      <c r="U16" s="247">
        <v>24823</v>
      </c>
      <c r="V16" s="222"/>
    </row>
    <row r="17" spans="1:22" ht="19.5" customHeight="1">
      <c r="A17" s="130"/>
      <c r="B17" s="103"/>
      <c r="C17" s="33" t="s">
        <v>314</v>
      </c>
      <c r="D17" s="247"/>
      <c r="E17" s="247"/>
      <c r="F17" s="247"/>
      <c r="G17" s="247"/>
      <c r="H17" s="247"/>
      <c r="I17" s="247"/>
      <c r="J17" s="247"/>
      <c r="K17" s="247"/>
      <c r="L17" s="247"/>
      <c r="M17" s="247"/>
      <c r="N17" s="247"/>
      <c r="O17" s="247"/>
      <c r="P17" s="247"/>
      <c r="Q17" s="247"/>
      <c r="R17" s="247"/>
      <c r="S17" s="247"/>
      <c r="T17" s="247"/>
      <c r="U17" s="247"/>
      <c r="V17" s="222"/>
    </row>
    <row r="18" spans="1:22" ht="19.5" customHeight="1">
      <c r="A18" s="221"/>
      <c r="B18" s="216"/>
      <c r="C18" s="220" t="s">
        <v>6</v>
      </c>
      <c r="D18" s="247">
        <f>SUM(F18,H18,J18,L18,N18,P18,R18,T18)</f>
        <v>77</v>
      </c>
      <c r="E18" s="247">
        <f>SUM(G18,I18,K18,M18,O18,Q18,S18,U18)</f>
        <v>636</v>
      </c>
      <c r="F18" s="247">
        <v>18</v>
      </c>
      <c r="G18" s="247">
        <v>26</v>
      </c>
      <c r="H18" s="247">
        <v>9</v>
      </c>
      <c r="I18" s="247">
        <v>31</v>
      </c>
      <c r="J18" s="247">
        <v>31</v>
      </c>
      <c r="K18" s="247">
        <v>223</v>
      </c>
      <c r="L18" s="247">
        <v>16</v>
      </c>
      <c r="M18" s="247">
        <v>233</v>
      </c>
      <c r="N18" s="247">
        <v>3</v>
      </c>
      <c r="O18" s="247">
        <v>123</v>
      </c>
      <c r="P18" s="247" t="s">
        <v>293</v>
      </c>
      <c r="Q18" s="247" t="s">
        <v>293</v>
      </c>
      <c r="R18" s="247" t="s">
        <v>293</v>
      </c>
      <c r="S18" s="247" t="s">
        <v>293</v>
      </c>
      <c r="T18" s="247" t="s">
        <v>293</v>
      </c>
      <c r="U18" s="247" t="s">
        <v>293</v>
      </c>
      <c r="V18" s="222"/>
    </row>
    <row r="19" spans="1:22" ht="19.5" customHeight="1">
      <c r="A19" s="221"/>
      <c r="B19" s="216"/>
      <c r="C19" s="220" t="s">
        <v>7</v>
      </c>
      <c r="D19" s="247">
        <f>SUM(F19,H19,J19,L19,N19,P19,R19,T19)</f>
        <v>7062</v>
      </c>
      <c r="E19" s="247">
        <f>SUM(G19,I19,K19,M19,O19,Q19,S19,U19)</f>
        <v>49553</v>
      </c>
      <c r="F19" s="247">
        <v>3102</v>
      </c>
      <c r="G19" s="247">
        <v>4312</v>
      </c>
      <c r="H19" s="247">
        <v>1434</v>
      </c>
      <c r="I19" s="247">
        <v>4907</v>
      </c>
      <c r="J19" s="247">
        <v>1311</v>
      </c>
      <c r="K19" s="247">
        <v>8540</v>
      </c>
      <c r="L19" s="247">
        <v>954</v>
      </c>
      <c r="M19" s="247">
        <v>15071</v>
      </c>
      <c r="N19" s="247">
        <v>147</v>
      </c>
      <c r="O19" s="247">
        <v>5339</v>
      </c>
      <c r="P19" s="247">
        <v>84</v>
      </c>
      <c r="Q19" s="247">
        <v>5644</v>
      </c>
      <c r="R19" s="247">
        <v>26</v>
      </c>
      <c r="S19" s="247">
        <v>3552</v>
      </c>
      <c r="T19" s="247">
        <v>4</v>
      </c>
      <c r="U19" s="247">
        <v>2188</v>
      </c>
      <c r="V19" s="222"/>
    </row>
    <row r="20" spans="1:22" ht="19.5" customHeight="1">
      <c r="A20" s="221"/>
      <c r="B20" s="216"/>
      <c r="C20" s="220" t="s">
        <v>8</v>
      </c>
      <c r="D20" s="247">
        <f>SUM(D21:D26,D28:D32,D34:D38,D40:D45)</f>
        <v>15908</v>
      </c>
      <c r="E20" s="247">
        <f>SUM(E21:E26,E28:E32,E34:E38,E40:E45)</f>
        <v>132432</v>
      </c>
      <c r="F20" s="247">
        <f aca="true" t="shared" si="3" ref="F20:U20">SUM(F21:F26,F28:F32,F34:F38,F40:F45)</f>
        <v>5753</v>
      </c>
      <c r="G20" s="247">
        <f t="shared" si="3"/>
        <v>9806</v>
      </c>
      <c r="H20" s="247">
        <f t="shared" si="3"/>
        <v>4600</v>
      </c>
      <c r="I20" s="247">
        <f t="shared" si="3"/>
        <v>15666</v>
      </c>
      <c r="J20" s="247">
        <f t="shared" si="3"/>
        <v>3156</v>
      </c>
      <c r="K20" s="247">
        <f t="shared" si="3"/>
        <v>19922</v>
      </c>
      <c r="L20" s="247">
        <f t="shared" si="3"/>
        <v>1749</v>
      </c>
      <c r="M20" s="247">
        <f t="shared" si="3"/>
        <v>27836</v>
      </c>
      <c r="N20" s="247">
        <f t="shared" si="3"/>
        <v>311</v>
      </c>
      <c r="O20" s="247">
        <f t="shared" si="3"/>
        <v>11585</v>
      </c>
      <c r="P20" s="247">
        <f t="shared" si="3"/>
        <v>205</v>
      </c>
      <c r="Q20" s="247">
        <f t="shared" si="3"/>
        <v>13725</v>
      </c>
      <c r="R20" s="247">
        <f t="shared" si="3"/>
        <v>111</v>
      </c>
      <c r="S20" s="247">
        <f t="shared" si="3"/>
        <v>17941</v>
      </c>
      <c r="T20" s="247">
        <f t="shared" si="3"/>
        <v>23</v>
      </c>
      <c r="U20" s="247">
        <f t="shared" si="3"/>
        <v>15951</v>
      </c>
      <c r="V20" s="222"/>
    </row>
    <row r="21" spans="1:22" ht="19.5" customHeight="1">
      <c r="A21" s="26"/>
      <c r="B21" s="25"/>
      <c r="C21" s="28" t="s">
        <v>254</v>
      </c>
      <c r="D21" s="111">
        <f>SUM(F21,H21,J21,L21,N21,P21,R21,T21)</f>
        <v>968</v>
      </c>
      <c r="E21" s="111">
        <f>SUM(G21,I21,K21,M21,O21,Q21,S21,U21)</f>
        <v>9531</v>
      </c>
      <c r="F21" s="111">
        <v>268</v>
      </c>
      <c r="G21" s="111">
        <v>501</v>
      </c>
      <c r="H21" s="111">
        <v>213</v>
      </c>
      <c r="I21" s="111">
        <v>736</v>
      </c>
      <c r="J21" s="111">
        <v>251</v>
      </c>
      <c r="K21" s="111">
        <v>1615</v>
      </c>
      <c r="L21" s="111">
        <v>178</v>
      </c>
      <c r="M21" s="111">
        <v>2795</v>
      </c>
      <c r="N21" s="111">
        <v>34</v>
      </c>
      <c r="O21" s="111">
        <v>1275</v>
      </c>
      <c r="P21" s="111">
        <v>13</v>
      </c>
      <c r="Q21" s="111">
        <v>865</v>
      </c>
      <c r="R21" s="111">
        <v>10</v>
      </c>
      <c r="S21" s="111">
        <v>1315</v>
      </c>
      <c r="T21" s="111">
        <v>1</v>
      </c>
      <c r="U21" s="111">
        <v>429</v>
      </c>
      <c r="V21" s="222"/>
    </row>
    <row r="22" spans="1:22" ht="19.5" customHeight="1">
      <c r="A22" s="26"/>
      <c r="B22" s="25"/>
      <c r="C22" s="28" t="s">
        <v>126</v>
      </c>
      <c r="D22" s="111">
        <f>SUM(F22,H22,J22,L22,N22,P22,R22,T22)</f>
        <v>6833</v>
      </c>
      <c r="E22" s="111">
        <f>SUM(G22,I22,K22,M22,O22,Q22,S22,U22)</f>
        <v>44446</v>
      </c>
      <c r="F22" s="111">
        <v>2260</v>
      </c>
      <c r="G22" s="111">
        <v>4026</v>
      </c>
      <c r="H22" s="111">
        <v>2546</v>
      </c>
      <c r="I22" s="111">
        <v>8659</v>
      </c>
      <c r="J22" s="111">
        <v>1388</v>
      </c>
      <c r="K22" s="111">
        <v>8514</v>
      </c>
      <c r="L22" s="111">
        <v>463</v>
      </c>
      <c r="M22" s="111">
        <v>7131</v>
      </c>
      <c r="N22" s="111">
        <v>66</v>
      </c>
      <c r="O22" s="111">
        <v>2415</v>
      </c>
      <c r="P22" s="111">
        <v>70</v>
      </c>
      <c r="Q22" s="111">
        <v>4583</v>
      </c>
      <c r="R22" s="111">
        <v>31</v>
      </c>
      <c r="S22" s="111">
        <v>5098</v>
      </c>
      <c r="T22" s="111">
        <v>9</v>
      </c>
      <c r="U22" s="111">
        <v>4020</v>
      </c>
      <c r="V22" s="222"/>
    </row>
    <row r="23" spans="1:22" ht="19.5" customHeight="1">
      <c r="A23" s="26"/>
      <c r="B23" s="25"/>
      <c r="C23" s="28" t="s">
        <v>315</v>
      </c>
      <c r="D23" s="111"/>
      <c r="E23" s="111"/>
      <c r="F23" s="111"/>
      <c r="G23" s="111"/>
      <c r="H23" s="111"/>
      <c r="I23" s="111"/>
      <c r="J23" s="111"/>
      <c r="K23" s="111"/>
      <c r="L23" s="111"/>
      <c r="M23" s="111"/>
      <c r="N23" s="111"/>
      <c r="O23" s="111"/>
      <c r="P23" s="111"/>
      <c r="Q23" s="111"/>
      <c r="R23" s="111"/>
      <c r="S23" s="111"/>
      <c r="T23" s="111"/>
      <c r="U23" s="111"/>
      <c r="V23" s="222"/>
    </row>
    <row r="24" spans="1:22" ht="19.5" customHeight="1">
      <c r="A24" s="26" t="s">
        <v>316</v>
      </c>
      <c r="B24" s="25"/>
      <c r="C24" s="28" t="s">
        <v>107</v>
      </c>
      <c r="D24" s="111">
        <f aca="true" t="shared" si="4" ref="D24:E26">SUM(F24,H24,J24,L24,N24,P24,R24,T24)</f>
        <v>446</v>
      </c>
      <c r="E24" s="111">
        <f t="shared" si="4"/>
        <v>7341</v>
      </c>
      <c r="F24" s="111">
        <v>123</v>
      </c>
      <c r="G24" s="111">
        <v>205</v>
      </c>
      <c r="H24" s="111">
        <v>60</v>
      </c>
      <c r="I24" s="111">
        <v>204</v>
      </c>
      <c r="J24" s="111">
        <v>94</v>
      </c>
      <c r="K24" s="111">
        <v>632</v>
      </c>
      <c r="L24" s="111">
        <v>114</v>
      </c>
      <c r="M24" s="111">
        <v>2023</v>
      </c>
      <c r="N24" s="111">
        <v>23</v>
      </c>
      <c r="O24" s="111">
        <v>920</v>
      </c>
      <c r="P24" s="111">
        <v>21</v>
      </c>
      <c r="Q24" s="111">
        <v>1393</v>
      </c>
      <c r="R24" s="111">
        <v>10</v>
      </c>
      <c r="S24" s="111">
        <v>1659</v>
      </c>
      <c r="T24" s="111">
        <v>1</v>
      </c>
      <c r="U24" s="111">
        <v>305</v>
      </c>
      <c r="V24" s="222"/>
    </row>
    <row r="25" spans="1:22" ht="19.5" customHeight="1">
      <c r="A25" s="25"/>
      <c r="B25" s="25"/>
      <c r="C25" s="28" t="s">
        <v>108</v>
      </c>
      <c r="D25" s="111">
        <f t="shared" si="4"/>
        <v>807</v>
      </c>
      <c r="E25" s="111">
        <f t="shared" si="4"/>
        <v>5124</v>
      </c>
      <c r="F25" s="111">
        <v>311</v>
      </c>
      <c r="G25" s="111">
        <v>479</v>
      </c>
      <c r="H25" s="111">
        <v>156</v>
      </c>
      <c r="I25" s="111">
        <v>526</v>
      </c>
      <c r="J25" s="111">
        <v>190</v>
      </c>
      <c r="K25" s="111">
        <v>1237</v>
      </c>
      <c r="L25" s="111">
        <v>133</v>
      </c>
      <c r="M25" s="111">
        <v>1930</v>
      </c>
      <c r="N25" s="111">
        <v>12</v>
      </c>
      <c r="O25" s="111">
        <v>405</v>
      </c>
      <c r="P25" s="111">
        <v>3</v>
      </c>
      <c r="Q25" s="111">
        <v>214</v>
      </c>
      <c r="R25" s="111">
        <v>2</v>
      </c>
      <c r="S25" s="111">
        <v>333</v>
      </c>
      <c r="T25" s="111" t="s">
        <v>293</v>
      </c>
      <c r="U25" s="111" t="s">
        <v>293</v>
      </c>
      <c r="V25" s="222"/>
    </row>
    <row r="26" spans="1:22" ht="19.5" customHeight="1">
      <c r="A26" s="25"/>
      <c r="B26" s="25"/>
      <c r="C26" s="28" t="s">
        <v>109</v>
      </c>
      <c r="D26" s="111">
        <f t="shared" si="4"/>
        <v>758</v>
      </c>
      <c r="E26" s="111">
        <f t="shared" si="4"/>
        <v>2978</v>
      </c>
      <c r="F26" s="111">
        <v>452</v>
      </c>
      <c r="G26" s="111">
        <v>673</v>
      </c>
      <c r="H26" s="111">
        <v>171</v>
      </c>
      <c r="I26" s="111">
        <v>579</v>
      </c>
      <c r="J26" s="111">
        <v>92</v>
      </c>
      <c r="K26" s="111">
        <v>563</v>
      </c>
      <c r="L26" s="111">
        <v>31</v>
      </c>
      <c r="M26" s="111">
        <v>451</v>
      </c>
      <c r="N26" s="111">
        <v>8</v>
      </c>
      <c r="O26" s="111">
        <v>301</v>
      </c>
      <c r="P26" s="111">
        <v>2</v>
      </c>
      <c r="Q26" s="111">
        <v>134</v>
      </c>
      <c r="R26" s="111">
        <v>2</v>
      </c>
      <c r="S26" s="111">
        <v>277</v>
      </c>
      <c r="T26" s="111" t="s">
        <v>293</v>
      </c>
      <c r="U26" s="111" t="s">
        <v>293</v>
      </c>
      <c r="V26" s="222"/>
    </row>
    <row r="27" spans="1:22" ht="19.5" customHeight="1">
      <c r="A27" s="25"/>
      <c r="B27" s="25"/>
      <c r="C27" s="28"/>
      <c r="D27" s="111"/>
      <c r="E27" s="111"/>
      <c r="F27" s="111"/>
      <c r="G27" s="111"/>
      <c r="H27" s="111"/>
      <c r="I27" s="111"/>
      <c r="J27" s="111"/>
      <c r="K27" s="111"/>
      <c r="L27" s="111"/>
      <c r="M27" s="111"/>
      <c r="N27" s="111"/>
      <c r="O27" s="111"/>
      <c r="P27" s="111"/>
      <c r="Q27" s="111"/>
      <c r="R27" s="111"/>
      <c r="S27" s="111"/>
      <c r="T27" s="111"/>
      <c r="U27" s="111"/>
      <c r="V27" s="222"/>
    </row>
    <row r="28" spans="1:22" ht="19.5" customHeight="1">
      <c r="A28" s="25"/>
      <c r="B28" s="25"/>
      <c r="C28" s="28" t="s">
        <v>110</v>
      </c>
      <c r="D28" s="111">
        <f aca="true" t="shared" si="5" ref="D28:E32">SUM(F28,H28,J28,L28,N28,P28,R28,T28)</f>
        <v>171</v>
      </c>
      <c r="E28" s="111">
        <f t="shared" si="5"/>
        <v>1886</v>
      </c>
      <c r="F28" s="111">
        <v>36</v>
      </c>
      <c r="G28" s="111">
        <v>64</v>
      </c>
      <c r="H28" s="111">
        <v>38</v>
      </c>
      <c r="I28" s="111">
        <v>134</v>
      </c>
      <c r="J28" s="111">
        <v>47</v>
      </c>
      <c r="K28" s="111">
        <v>312</v>
      </c>
      <c r="L28" s="111">
        <v>39</v>
      </c>
      <c r="M28" s="111">
        <v>663</v>
      </c>
      <c r="N28" s="111">
        <v>7</v>
      </c>
      <c r="O28" s="111">
        <v>262</v>
      </c>
      <c r="P28" s="111">
        <v>2</v>
      </c>
      <c r="Q28" s="111">
        <v>123</v>
      </c>
      <c r="R28" s="111">
        <v>2</v>
      </c>
      <c r="S28" s="111">
        <v>328</v>
      </c>
      <c r="T28" s="111" t="s">
        <v>293</v>
      </c>
      <c r="U28" s="111" t="s">
        <v>293</v>
      </c>
      <c r="V28" s="222"/>
    </row>
    <row r="29" spans="1:22" ht="19.5" customHeight="1">
      <c r="A29" s="26"/>
      <c r="B29" s="25"/>
      <c r="C29" s="28" t="s">
        <v>111</v>
      </c>
      <c r="D29" s="111">
        <f t="shared" si="5"/>
        <v>517</v>
      </c>
      <c r="E29" s="111">
        <f t="shared" si="5"/>
        <v>4679</v>
      </c>
      <c r="F29" s="111">
        <v>186</v>
      </c>
      <c r="G29" s="111">
        <v>316</v>
      </c>
      <c r="H29" s="111">
        <v>127</v>
      </c>
      <c r="I29" s="111">
        <v>434</v>
      </c>
      <c r="J29" s="111">
        <v>111</v>
      </c>
      <c r="K29" s="111">
        <v>687</v>
      </c>
      <c r="L29" s="111">
        <v>68</v>
      </c>
      <c r="M29" s="111">
        <v>1168</v>
      </c>
      <c r="N29" s="111">
        <v>10</v>
      </c>
      <c r="O29" s="111">
        <v>353</v>
      </c>
      <c r="P29" s="111">
        <v>12</v>
      </c>
      <c r="Q29" s="111">
        <v>826</v>
      </c>
      <c r="R29" s="111">
        <v>2</v>
      </c>
      <c r="S29" s="111">
        <v>385</v>
      </c>
      <c r="T29" s="111">
        <v>1</v>
      </c>
      <c r="U29" s="111">
        <v>510</v>
      </c>
      <c r="V29" s="222"/>
    </row>
    <row r="30" spans="1:22" ht="19.5" customHeight="1">
      <c r="A30" s="26"/>
      <c r="B30" s="25"/>
      <c r="C30" s="28" t="s">
        <v>112</v>
      </c>
      <c r="D30" s="111">
        <f t="shared" si="5"/>
        <v>35</v>
      </c>
      <c r="E30" s="111">
        <f t="shared" si="5"/>
        <v>1010</v>
      </c>
      <c r="F30" s="111">
        <v>4</v>
      </c>
      <c r="G30" s="111">
        <v>6</v>
      </c>
      <c r="H30" s="111">
        <v>6</v>
      </c>
      <c r="I30" s="111">
        <v>21</v>
      </c>
      <c r="J30" s="111">
        <v>5</v>
      </c>
      <c r="K30" s="111">
        <v>35</v>
      </c>
      <c r="L30" s="111">
        <v>10</v>
      </c>
      <c r="M30" s="111">
        <v>167</v>
      </c>
      <c r="N30" s="111">
        <v>6</v>
      </c>
      <c r="O30" s="111">
        <v>236</v>
      </c>
      <c r="P30" s="111">
        <v>2</v>
      </c>
      <c r="Q30" s="111">
        <v>152</v>
      </c>
      <c r="R30" s="111">
        <v>2</v>
      </c>
      <c r="S30" s="111">
        <v>393</v>
      </c>
      <c r="T30" s="111" t="s">
        <v>333</v>
      </c>
      <c r="U30" s="111" t="s">
        <v>333</v>
      </c>
      <c r="V30" s="222"/>
    </row>
    <row r="31" spans="1:22" ht="19.5" customHeight="1">
      <c r="A31" s="26"/>
      <c r="B31" s="25"/>
      <c r="C31" s="28" t="s">
        <v>113</v>
      </c>
      <c r="D31" s="111">
        <f t="shared" si="5"/>
        <v>15</v>
      </c>
      <c r="E31" s="111">
        <f t="shared" si="5"/>
        <v>156</v>
      </c>
      <c r="F31" s="111" t="s">
        <v>293</v>
      </c>
      <c r="G31" s="111" t="s">
        <v>325</v>
      </c>
      <c r="H31" s="111">
        <v>2</v>
      </c>
      <c r="I31" s="111">
        <v>6</v>
      </c>
      <c r="J31" s="111">
        <v>7</v>
      </c>
      <c r="K31" s="111">
        <v>45</v>
      </c>
      <c r="L31" s="111">
        <v>6</v>
      </c>
      <c r="M31" s="111">
        <v>105</v>
      </c>
      <c r="N31" s="111" t="s">
        <v>293</v>
      </c>
      <c r="O31" s="111" t="s">
        <v>333</v>
      </c>
      <c r="P31" s="111" t="s">
        <v>333</v>
      </c>
      <c r="Q31" s="111" t="s">
        <v>293</v>
      </c>
      <c r="R31" s="111" t="s">
        <v>293</v>
      </c>
      <c r="S31" s="111" t="s">
        <v>334</v>
      </c>
      <c r="T31" s="111" t="s">
        <v>334</v>
      </c>
      <c r="U31" s="111" t="s">
        <v>334</v>
      </c>
      <c r="V31" s="222"/>
    </row>
    <row r="32" spans="1:22" ht="19.5" customHeight="1">
      <c r="A32" s="26"/>
      <c r="B32" s="25"/>
      <c r="C32" s="28" t="s">
        <v>114</v>
      </c>
      <c r="D32" s="111">
        <f t="shared" si="5"/>
        <v>15</v>
      </c>
      <c r="E32" s="111">
        <f t="shared" si="5"/>
        <v>217</v>
      </c>
      <c r="F32" s="111" t="s">
        <v>333</v>
      </c>
      <c r="G32" s="111" t="s">
        <v>334</v>
      </c>
      <c r="H32" s="111">
        <v>4</v>
      </c>
      <c r="I32" s="111">
        <v>14</v>
      </c>
      <c r="J32" s="111">
        <v>3</v>
      </c>
      <c r="K32" s="111">
        <v>15</v>
      </c>
      <c r="L32" s="111">
        <v>7</v>
      </c>
      <c r="M32" s="111">
        <v>125</v>
      </c>
      <c r="N32" s="111" t="s">
        <v>334</v>
      </c>
      <c r="O32" s="111" t="s">
        <v>335</v>
      </c>
      <c r="P32" s="111">
        <v>1</v>
      </c>
      <c r="Q32" s="111">
        <v>63</v>
      </c>
      <c r="R32" s="111" t="s">
        <v>334</v>
      </c>
      <c r="S32" s="111" t="s">
        <v>335</v>
      </c>
      <c r="T32" s="111" t="s">
        <v>333</v>
      </c>
      <c r="U32" s="111" t="s">
        <v>334</v>
      </c>
      <c r="V32" s="222"/>
    </row>
    <row r="33" spans="1:22" ht="19.5" customHeight="1">
      <c r="A33" s="26"/>
      <c r="B33" s="25"/>
      <c r="C33" s="28"/>
      <c r="D33" s="111"/>
      <c r="E33" s="111"/>
      <c r="F33" s="111"/>
      <c r="G33" s="111"/>
      <c r="H33" s="111"/>
      <c r="I33" s="111"/>
      <c r="J33" s="111"/>
      <c r="K33" s="111"/>
      <c r="L33" s="111"/>
      <c r="M33" s="111"/>
      <c r="N33" s="111"/>
      <c r="O33" s="111"/>
      <c r="P33" s="111"/>
      <c r="Q33" s="111"/>
      <c r="R33" s="111"/>
      <c r="S33" s="111"/>
      <c r="T33" s="111"/>
      <c r="U33" s="111"/>
      <c r="V33" s="222"/>
    </row>
    <row r="34" spans="1:22" ht="19.5" customHeight="1">
      <c r="A34" s="26"/>
      <c r="B34" s="25"/>
      <c r="C34" s="28" t="s">
        <v>115</v>
      </c>
      <c r="D34" s="111">
        <f aca="true" t="shared" si="6" ref="D34:E38">SUM(F34,H34,J34,L34,N34,P34,R34,T34)</f>
        <v>10</v>
      </c>
      <c r="E34" s="111">
        <f t="shared" si="6"/>
        <v>84</v>
      </c>
      <c r="F34" s="111">
        <v>2</v>
      </c>
      <c r="G34" s="111">
        <v>3</v>
      </c>
      <c r="H34" s="111">
        <v>2</v>
      </c>
      <c r="I34" s="111">
        <v>6</v>
      </c>
      <c r="J34" s="111">
        <v>2</v>
      </c>
      <c r="K34" s="111">
        <v>13</v>
      </c>
      <c r="L34" s="111">
        <v>4</v>
      </c>
      <c r="M34" s="111">
        <v>62</v>
      </c>
      <c r="N34" s="111" t="s">
        <v>334</v>
      </c>
      <c r="O34" s="111" t="s">
        <v>333</v>
      </c>
      <c r="P34" s="111" t="s">
        <v>335</v>
      </c>
      <c r="Q34" s="111" t="s">
        <v>333</v>
      </c>
      <c r="R34" s="111" t="s">
        <v>334</v>
      </c>
      <c r="S34" s="111" t="s">
        <v>293</v>
      </c>
      <c r="T34" s="111" t="s">
        <v>293</v>
      </c>
      <c r="U34" s="111" t="s">
        <v>293</v>
      </c>
      <c r="V34" s="222"/>
    </row>
    <row r="35" spans="1:22" ht="19.5" customHeight="1">
      <c r="A35" s="26"/>
      <c r="B35" s="25"/>
      <c r="C35" s="28" t="s">
        <v>116</v>
      </c>
      <c r="D35" s="111">
        <f t="shared" si="6"/>
        <v>819</v>
      </c>
      <c r="E35" s="111">
        <f t="shared" si="6"/>
        <v>7554</v>
      </c>
      <c r="F35" s="111">
        <v>322</v>
      </c>
      <c r="G35" s="111">
        <v>541</v>
      </c>
      <c r="H35" s="111">
        <v>180</v>
      </c>
      <c r="I35" s="111">
        <v>610</v>
      </c>
      <c r="J35" s="111">
        <v>139</v>
      </c>
      <c r="K35" s="111">
        <v>910</v>
      </c>
      <c r="L35" s="111">
        <v>134</v>
      </c>
      <c r="M35" s="111">
        <v>2286</v>
      </c>
      <c r="N35" s="111">
        <v>27</v>
      </c>
      <c r="O35" s="111">
        <v>974</v>
      </c>
      <c r="P35" s="111">
        <v>11</v>
      </c>
      <c r="Q35" s="111">
        <v>714</v>
      </c>
      <c r="R35" s="111">
        <v>5</v>
      </c>
      <c r="S35" s="111">
        <v>745</v>
      </c>
      <c r="T35" s="111">
        <v>1</v>
      </c>
      <c r="U35" s="111">
        <v>774</v>
      </c>
      <c r="V35" s="222"/>
    </row>
    <row r="36" spans="1:22" ht="19.5" customHeight="1">
      <c r="A36" s="26"/>
      <c r="B36" s="25"/>
      <c r="C36" s="28" t="s">
        <v>117</v>
      </c>
      <c r="D36" s="111">
        <f t="shared" si="6"/>
        <v>105</v>
      </c>
      <c r="E36" s="111">
        <f t="shared" si="6"/>
        <v>1583</v>
      </c>
      <c r="F36" s="111">
        <v>22</v>
      </c>
      <c r="G36" s="111">
        <v>35</v>
      </c>
      <c r="H36" s="111">
        <v>9</v>
      </c>
      <c r="I36" s="111">
        <v>30</v>
      </c>
      <c r="J36" s="111">
        <v>25</v>
      </c>
      <c r="K36" s="111">
        <v>167</v>
      </c>
      <c r="L36" s="111">
        <v>36</v>
      </c>
      <c r="M36" s="111">
        <v>558</v>
      </c>
      <c r="N36" s="111">
        <v>8</v>
      </c>
      <c r="O36" s="111">
        <v>300</v>
      </c>
      <c r="P36" s="111">
        <v>2</v>
      </c>
      <c r="Q36" s="111">
        <v>129</v>
      </c>
      <c r="R36" s="111">
        <v>3</v>
      </c>
      <c r="S36" s="111">
        <v>364</v>
      </c>
      <c r="T36" s="111" t="s">
        <v>293</v>
      </c>
      <c r="U36" s="111" t="s">
        <v>293</v>
      </c>
      <c r="V36" s="222"/>
    </row>
    <row r="37" spans="1:22" ht="19.5" customHeight="1">
      <c r="A37" s="26"/>
      <c r="B37" s="25"/>
      <c r="C37" s="28" t="s">
        <v>118</v>
      </c>
      <c r="D37" s="111">
        <f t="shared" si="6"/>
        <v>37</v>
      </c>
      <c r="E37" s="111">
        <f t="shared" si="6"/>
        <v>431</v>
      </c>
      <c r="F37" s="111">
        <v>8</v>
      </c>
      <c r="G37" s="111">
        <v>13</v>
      </c>
      <c r="H37" s="111">
        <v>6</v>
      </c>
      <c r="I37" s="111">
        <v>21</v>
      </c>
      <c r="J37" s="111">
        <v>14</v>
      </c>
      <c r="K37" s="111">
        <v>87</v>
      </c>
      <c r="L37" s="111">
        <v>6</v>
      </c>
      <c r="M37" s="111">
        <v>105</v>
      </c>
      <c r="N37" s="111">
        <v>1</v>
      </c>
      <c r="O37" s="111">
        <v>30</v>
      </c>
      <c r="P37" s="111">
        <v>1</v>
      </c>
      <c r="Q37" s="111">
        <v>53</v>
      </c>
      <c r="R37" s="111">
        <v>1</v>
      </c>
      <c r="S37" s="111">
        <v>122</v>
      </c>
      <c r="T37" s="111" t="s">
        <v>293</v>
      </c>
      <c r="U37" s="111" t="s">
        <v>336</v>
      </c>
      <c r="V37" s="222"/>
    </row>
    <row r="38" spans="1:22" ht="19.5" customHeight="1">
      <c r="A38" s="26"/>
      <c r="B38" s="25"/>
      <c r="C38" s="28" t="s">
        <v>119</v>
      </c>
      <c r="D38" s="111">
        <f t="shared" si="6"/>
        <v>1117</v>
      </c>
      <c r="E38" s="111">
        <f t="shared" si="6"/>
        <v>7598</v>
      </c>
      <c r="F38" s="111">
        <v>422</v>
      </c>
      <c r="G38" s="111">
        <v>727</v>
      </c>
      <c r="H38" s="111">
        <v>300</v>
      </c>
      <c r="I38" s="111">
        <v>1024</v>
      </c>
      <c r="J38" s="111">
        <v>233</v>
      </c>
      <c r="K38" s="111">
        <v>1490</v>
      </c>
      <c r="L38" s="111">
        <v>135</v>
      </c>
      <c r="M38" s="111">
        <v>2107</v>
      </c>
      <c r="N38" s="111">
        <v>14</v>
      </c>
      <c r="O38" s="111">
        <v>515</v>
      </c>
      <c r="P38" s="111">
        <v>5</v>
      </c>
      <c r="Q38" s="111">
        <v>356</v>
      </c>
      <c r="R38" s="111">
        <v>8</v>
      </c>
      <c r="S38" s="111">
        <v>1379</v>
      </c>
      <c r="T38" s="111" t="s">
        <v>324</v>
      </c>
      <c r="U38" s="111" t="s">
        <v>337</v>
      </c>
      <c r="V38" s="222"/>
    </row>
    <row r="39" spans="1:22" ht="19.5" customHeight="1">
      <c r="A39" s="26"/>
      <c r="B39" s="25"/>
      <c r="C39" s="28"/>
      <c r="D39" s="111"/>
      <c r="E39" s="111"/>
      <c r="F39" s="111"/>
      <c r="G39" s="111"/>
      <c r="H39" s="111"/>
      <c r="I39" s="111"/>
      <c r="J39" s="111"/>
      <c r="K39" s="111"/>
      <c r="L39" s="111"/>
      <c r="M39" s="111"/>
      <c r="N39" s="111"/>
      <c r="O39" s="111"/>
      <c r="P39" s="111"/>
      <c r="Q39" s="111"/>
      <c r="R39" s="111"/>
      <c r="S39" s="111"/>
      <c r="T39" s="111"/>
      <c r="U39" s="111"/>
      <c r="V39" s="222"/>
    </row>
    <row r="40" spans="1:22" ht="19.5" customHeight="1">
      <c r="A40" s="26"/>
      <c r="B40" s="25"/>
      <c r="C40" s="28" t="s">
        <v>120</v>
      </c>
      <c r="D40" s="111">
        <f aca="true" t="shared" si="7" ref="D40:E45">SUM(F40,H40,J40,L40,N40,P40,R40,T40)</f>
        <v>1302</v>
      </c>
      <c r="E40" s="111">
        <f t="shared" si="7"/>
        <v>20753</v>
      </c>
      <c r="F40" s="111">
        <v>469</v>
      </c>
      <c r="G40" s="111">
        <v>767</v>
      </c>
      <c r="H40" s="111">
        <v>309</v>
      </c>
      <c r="I40" s="111">
        <v>1057</v>
      </c>
      <c r="J40" s="111">
        <v>234</v>
      </c>
      <c r="K40" s="111">
        <v>1526</v>
      </c>
      <c r="L40" s="111">
        <v>192</v>
      </c>
      <c r="M40" s="111">
        <v>2936</v>
      </c>
      <c r="N40" s="111">
        <v>46</v>
      </c>
      <c r="O40" s="111">
        <v>1656</v>
      </c>
      <c r="P40" s="111">
        <v>32</v>
      </c>
      <c r="Q40" s="111">
        <v>2250</v>
      </c>
      <c r="R40" s="111">
        <v>14</v>
      </c>
      <c r="S40" s="111">
        <v>2392</v>
      </c>
      <c r="T40" s="111">
        <v>6</v>
      </c>
      <c r="U40" s="111">
        <v>8169</v>
      </c>
      <c r="V40" s="222"/>
    </row>
    <row r="41" spans="1:22" ht="19.5" customHeight="1">
      <c r="A41" s="26"/>
      <c r="B41" s="25"/>
      <c r="C41" s="28" t="s">
        <v>121</v>
      </c>
      <c r="D41" s="111">
        <f t="shared" si="7"/>
        <v>178</v>
      </c>
      <c r="E41" s="111">
        <f t="shared" si="7"/>
        <v>6500</v>
      </c>
      <c r="F41" s="111">
        <v>24</v>
      </c>
      <c r="G41" s="111">
        <v>40</v>
      </c>
      <c r="H41" s="111">
        <v>11</v>
      </c>
      <c r="I41" s="111">
        <v>38</v>
      </c>
      <c r="J41" s="111">
        <v>50</v>
      </c>
      <c r="K41" s="111">
        <v>324</v>
      </c>
      <c r="L41" s="111">
        <v>37</v>
      </c>
      <c r="M41" s="111">
        <v>669</v>
      </c>
      <c r="N41" s="111">
        <v>22</v>
      </c>
      <c r="O41" s="111">
        <v>875</v>
      </c>
      <c r="P41" s="111">
        <v>16</v>
      </c>
      <c r="Q41" s="111">
        <v>1087</v>
      </c>
      <c r="R41" s="111">
        <v>15</v>
      </c>
      <c r="S41" s="111">
        <v>2354</v>
      </c>
      <c r="T41" s="111">
        <v>3</v>
      </c>
      <c r="U41" s="111">
        <v>1113</v>
      </c>
      <c r="V41" s="222"/>
    </row>
    <row r="42" spans="1:22" ht="19.5" customHeight="1">
      <c r="A42" s="26"/>
      <c r="B42" s="25"/>
      <c r="C42" s="28" t="s">
        <v>122</v>
      </c>
      <c r="D42" s="111">
        <f t="shared" si="7"/>
        <v>149</v>
      </c>
      <c r="E42" s="111">
        <f t="shared" si="7"/>
        <v>2288</v>
      </c>
      <c r="F42" s="111">
        <v>39</v>
      </c>
      <c r="G42" s="111">
        <v>62</v>
      </c>
      <c r="H42" s="111">
        <v>27</v>
      </c>
      <c r="I42" s="111">
        <v>90</v>
      </c>
      <c r="J42" s="111">
        <v>36</v>
      </c>
      <c r="K42" s="111">
        <v>242</v>
      </c>
      <c r="L42" s="111">
        <v>33</v>
      </c>
      <c r="M42" s="111">
        <v>582</v>
      </c>
      <c r="N42" s="111">
        <v>9</v>
      </c>
      <c r="O42" s="111">
        <v>351</v>
      </c>
      <c r="P42" s="111">
        <v>3</v>
      </c>
      <c r="Q42" s="111">
        <v>218</v>
      </c>
      <c r="R42" s="111">
        <v>1</v>
      </c>
      <c r="S42" s="111">
        <v>112</v>
      </c>
      <c r="T42" s="111">
        <v>1</v>
      </c>
      <c r="U42" s="111">
        <v>631</v>
      </c>
      <c r="V42" s="222"/>
    </row>
    <row r="43" spans="1:22" ht="19.5" customHeight="1">
      <c r="A43" s="26"/>
      <c r="B43" s="25"/>
      <c r="C43" s="28" t="s">
        <v>123</v>
      </c>
      <c r="D43" s="111">
        <f t="shared" si="7"/>
        <v>11</v>
      </c>
      <c r="E43" s="111">
        <f t="shared" si="7"/>
        <v>58</v>
      </c>
      <c r="F43" s="111">
        <v>5</v>
      </c>
      <c r="G43" s="111">
        <v>7</v>
      </c>
      <c r="H43" s="111">
        <v>3</v>
      </c>
      <c r="I43" s="111">
        <v>11</v>
      </c>
      <c r="J43" s="111">
        <v>2</v>
      </c>
      <c r="K43" s="111">
        <v>15</v>
      </c>
      <c r="L43" s="111">
        <v>1</v>
      </c>
      <c r="M43" s="111">
        <v>25</v>
      </c>
      <c r="N43" s="111" t="s">
        <v>325</v>
      </c>
      <c r="O43" s="111" t="s">
        <v>338</v>
      </c>
      <c r="P43" s="111" t="s">
        <v>338</v>
      </c>
      <c r="Q43" s="111" t="s">
        <v>323</v>
      </c>
      <c r="R43" s="111" t="s">
        <v>293</v>
      </c>
      <c r="S43" s="111" t="s">
        <v>293</v>
      </c>
      <c r="T43" s="111" t="s">
        <v>293</v>
      </c>
      <c r="U43" s="111" t="s">
        <v>339</v>
      </c>
      <c r="V43" s="222"/>
    </row>
    <row r="44" spans="1:22" ht="19.5" customHeight="1">
      <c r="A44" s="26"/>
      <c r="B44" s="25"/>
      <c r="C44" s="28" t="s">
        <v>124</v>
      </c>
      <c r="D44" s="111">
        <f t="shared" si="7"/>
        <v>1</v>
      </c>
      <c r="E44" s="111">
        <f t="shared" si="7"/>
        <v>22</v>
      </c>
      <c r="F44" s="111" t="s">
        <v>323</v>
      </c>
      <c r="G44" s="111" t="s">
        <v>339</v>
      </c>
      <c r="H44" s="111" t="s">
        <v>338</v>
      </c>
      <c r="I44" s="111" t="s">
        <v>325</v>
      </c>
      <c r="J44" s="111" t="s">
        <v>293</v>
      </c>
      <c r="K44" s="111" t="s">
        <v>323</v>
      </c>
      <c r="L44" s="111">
        <v>1</v>
      </c>
      <c r="M44" s="111">
        <v>22</v>
      </c>
      <c r="N44" s="111" t="s">
        <v>339</v>
      </c>
      <c r="O44" s="111" t="s">
        <v>339</v>
      </c>
      <c r="P44" s="111" t="s">
        <v>325</v>
      </c>
      <c r="Q44" s="111" t="s">
        <v>333</v>
      </c>
      <c r="R44" s="111" t="s">
        <v>339</v>
      </c>
      <c r="S44" s="111" t="s">
        <v>339</v>
      </c>
      <c r="T44" s="111" t="s">
        <v>339</v>
      </c>
      <c r="U44" s="111" t="s">
        <v>323</v>
      </c>
      <c r="V44" s="222"/>
    </row>
    <row r="45" spans="1:22" ht="19.5" customHeight="1">
      <c r="A45" s="27"/>
      <c r="B45" s="27"/>
      <c r="C45" s="30" t="s">
        <v>125</v>
      </c>
      <c r="D45" s="248">
        <f t="shared" si="7"/>
        <v>1614</v>
      </c>
      <c r="E45" s="127">
        <f t="shared" si="7"/>
        <v>8193</v>
      </c>
      <c r="F45" s="127">
        <v>800</v>
      </c>
      <c r="G45" s="127">
        <v>1341</v>
      </c>
      <c r="H45" s="127">
        <v>430</v>
      </c>
      <c r="I45" s="127">
        <v>1466</v>
      </c>
      <c r="J45" s="127">
        <v>233</v>
      </c>
      <c r="K45" s="127">
        <v>1493</v>
      </c>
      <c r="L45" s="127">
        <v>121</v>
      </c>
      <c r="M45" s="127">
        <v>1926</v>
      </c>
      <c r="N45" s="127">
        <v>18</v>
      </c>
      <c r="O45" s="127">
        <v>717</v>
      </c>
      <c r="P45" s="127">
        <v>9</v>
      </c>
      <c r="Q45" s="127">
        <v>565</v>
      </c>
      <c r="R45" s="127">
        <v>3</v>
      </c>
      <c r="S45" s="127">
        <v>685</v>
      </c>
      <c r="T45" s="127"/>
      <c r="U45" s="127"/>
      <c r="V45" s="222"/>
    </row>
    <row r="46" spans="1:22" ht="19.5" customHeight="1">
      <c r="A46" s="23" t="s">
        <v>317</v>
      </c>
      <c r="B46" s="23"/>
      <c r="C46" s="23"/>
      <c r="D46" s="222"/>
      <c r="E46" s="222"/>
      <c r="F46" s="222"/>
      <c r="G46" s="222"/>
      <c r="H46" s="222"/>
      <c r="I46" s="222"/>
      <c r="J46" s="222"/>
      <c r="K46" s="222"/>
      <c r="L46" s="222"/>
      <c r="M46" s="222"/>
      <c r="N46" s="222"/>
      <c r="O46" s="222"/>
      <c r="P46" s="222"/>
      <c r="Q46" s="222"/>
      <c r="R46" s="222"/>
      <c r="S46" s="222"/>
      <c r="T46" s="222"/>
      <c r="U46" s="222"/>
      <c r="V46" s="222"/>
    </row>
  </sheetData>
  <sheetProtection/>
  <mergeCells count="34">
    <mergeCell ref="J5:K5"/>
    <mergeCell ref="U6:U7"/>
    <mergeCell ref="B8:C8"/>
    <mergeCell ref="Q6:Q7"/>
    <mergeCell ref="R6:R7"/>
    <mergeCell ref="S6:S7"/>
    <mergeCell ref="T6:T7"/>
    <mergeCell ref="P6:P7"/>
    <mergeCell ref="B11:C11"/>
    <mergeCell ref="B16:C16"/>
    <mergeCell ref="A9:C9"/>
    <mergeCell ref="B10:C10"/>
    <mergeCell ref="L6:L7"/>
    <mergeCell ref="O6:O7"/>
    <mergeCell ref="L5:M5"/>
    <mergeCell ref="N5:O5"/>
    <mergeCell ref="A5:C7"/>
    <mergeCell ref="F5:G5"/>
    <mergeCell ref="H5:I5"/>
    <mergeCell ref="I6:I7"/>
    <mergeCell ref="J6:J7"/>
    <mergeCell ref="M6:M7"/>
    <mergeCell ref="N6:N7"/>
    <mergeCell ref="D5:E5"/>
    <mergeCell ref="A3:U3"/>
    <mergeCell ref="T5:U5"/>
    <mergeCell ref="D6:D7"/>
    <mergeCell ref="E6:E7"/>
    <mergeCell ref="F6:F7"/>
    <mergeCell ref="G6:G7"/>
    <mergeCell ref="H6:H7"/>
    <mergeCell ref="K6:K7"/>
    <mergeCell ref="R5:S5"/>
    <mergeCell ref="P5:Q5"/>
  </mergeCells>
  <printOptions horizontalCentered="1"/>
  <pageMargins left="0.5905511811023623" right="0.5905511811023623" top="0.5905511811023623" bottom="0.3937007874015748" header="0" footer="0"/>
  <pageSetup fitToHeight="1" fitToWidth="1"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zoomScale="75" zoomScaleNormal="75" zoomScalePageLayoutView="0" workbookViewId="0" topLeftCell="A1">
      <selection activeCell="I10" sqref="I10"/>
    </sheetView>
  </sheetViews>
  <sheetFormatPr defaultColWidth="9.00390625" defaultRowHeight="13.5"/>
  <cols>
    <col min="1" max="1" width="4.25390625" style="0" customWidth="1"/>
    <col min="2" max="2" width="4.875" style="0" customWidth="1"/>
    <col min="3" max="3" width="33.50390625" style="0" customWidth="1"/>
    <col min="4" max="4" width="9.125" style="0" bestFit="1" customWidth="1"/>
    <col min="5" max="5" width="10.50390625" style="0" bestFit="1" customWidth="1"/>
    <col min="6" max="21" width="9.125" style="0" bestFit="1" customWidth="1"/>
  </cols>
  <sheetData>
    <row r="1" spans="1:21" s="31" customFormat="1" ht="17.25" customHeight="1">
      <c r="A1" s="200" t="s">
        <v>341</v>
      </c>
      <c r="U1" s="18" t="s">
        <v>342</v>
      </c>
    </row>
    <row r="2" spans="1:21" s="31" customFormat="1" ht="17.25" customHeight="1">
      <c r="A2" s="200"/>
      <c r="U2" s="18"/>
    </row>
    <row r="3" spans="1:21" s="19" customFormat="1" ht="18" customHeight="1">
      <c r="A3" s="401" t="s">
        <v>343</v>
      </c>
      <c r="B3" s="401"/>
      <c r="C3" s="401"/>
      <c r="D3" s="401"/>
      <c r="E3" s="401"/>
      <c r="F3" s="401"/>
      <c r="G3" s="401"/>
      <c r="H3" s="401"/>
      <c r="I3" s="401"/>
      <c r="J3" s="401"/>
      <c r="K3" s="401"/>
      <c r="L3" s="401"/>
      <c r="M3" s="401"/>
      <c r="N3" s="401"/>
      <c r="O3" s="401"/>
      <c r="P3" s="401"/>
      <c r="Q3" s="401"/>
      <c r="R3" s="401"/>
      <c r="S3" s="401"/>
      <c r="T3" s="401"/>
      <c r="U3" s="401"/>
    </row>
    <row r="4" spans="2:21" s="19" customFormat="1" ht="17.25" customHeight="1" thickBot="1">
      <c r="B4" s="20"/>
      <c r="C4" s="20"/>
      <c r="D4" s="21"/>
      <c r="E4" s="21"/>
      <c r="F4" s="21"/>
      <c r="G4" s="21"/>
      <c r="H4" s="21"/>
      <c r="I4" s="21"/>
      <c r="J4" s="21"/>
      <c r="K4" s="21"/>
      <c r="L4" s="21"/>
      <c r="M4" s="21"/>
      <c r="N4" s="21"/>
      <c r="O4" s="21"/>
      <c r="P4" s="21"/>
      <c r="Q4" s="21"/>
      <c r="R4" s="21"/>
      <c r="S4" s="21"/>
      <c r="T4" s="22"/>
      <c r="U4" s="22"/>
    </row>
    <row r="5" spans="1:22" s="19" customFormat="1" ht="17.25" customHeight="1">
      <c r="A5" s="409" t="s">
        <v>96</v>
      </c>
      <c r="B5" s="409"/>
      <c r="C5" s="410"/>
      <c r="D5" s="406" t="s">
        <v>97</v>
      </c>
      <c r="E5" s="408"/>
      <c r="F5" s="406" t="s">
        <v>127</v>
      </c>
      <c r="G5" s="408"/>
      <c r="H5" s="406" t="s">
        <v>98</v>
      </c>
      <c r="I5" s="408"/>
      <c r="J5" s="406" t="s">
        <v>265</v>
      </c>
      <c r="K5" s="408"/>
      <c r="L5" s="406" t="s">
        <v>99</v>
      </c>
      <c r="M5" s="408"/>
      <c r="N5" s="406" t="s">
        <v>100</v>
      </c>
      <c r="O5" s="408"/>
      <c r="P5" s="406" t="s">
        <v>101</v>
      </c>
      <c r="Q5" s="408"/>
      <c r="R5" s="406" t="s">
        <v>102</v>
      </c>
      <c r="S5" s="407"/>
      <c r="T5" s="402" t="s">
        <v>128</v>
      </c>
      <c r="U5" s="403"/>
      <c r="V5" s="24"/>
    </row>
    <row r="6" spans="1:21" s="19" customFormat="1" ht="17.25" customHeight="1">
      <c r="A6" s="411"/>
      <c r="B6" s="411"/>
      <c r="C6" s="412"/>
      <c r="D6" s="404" t="s">
        <v>103</v>
      </c>
      <c r="E6" s="404" t="s">
        <v>104</v>
      </c>
      <c r="F6" s="404" t="s">
        <v>103</v>
      </c>
      <c r="G6" s="404" t="s">
        <v>104</v>
      </c>
      <c r="H6" s="404" t="s">
        <v>103</v>
      </c>
      <c r="I6" s="404" t="s">
        <v>104</v>
      </c>
      <c r="J6" s="404" t="s">
        <v>103</v>
      </c>
      <c r="K6" s="404" t="s">
        <v>104</v>
      </c>
      <c r="L6" s="404" t="s">
        <v>103</v>
      </c>
      <c r="M6" s="404" t="s">
        <v>104</v>
      </c>
      <c r="N6" s="404" t="s">
        <v>103</v>
      </c>
      <c r="O6" s="404" t="s">
        <v>104</v>
      </c>
      <c r="P6" s="404" t="s">
        <v>103</v>
      </c>
      <c r="Q6" s="404" t="s">
        <v>104</v>
      </c>
      <c r="R6" s="404" t="s">
        <v>103</v>
      </c>
      <c r="S6" s="422" t="s">
        <v>104</v>
      </c>
      <c r="T6" s="423" t="s">
        <v>103</v>
      </c>
      <c r="U6" s="418" t="s">
        <v>104</v>
      </c>
    </row>
    <row r="7" spans="1:21" s="19" customFormat="1" ht="17.25" customHeight="1">
      <c r="A7" s="413"/>
      <c r="B7" s="413"/>
      <c r="C7" s="414"/>
      <c r="D7" s="405"/>
      <c r="E7" s="405"/>
      <c r="F7" s="405"/>
      <c r="G7" s="405"/>
      <c r="H7" s="405"/>
      <c r="I7" s="405"/>
      <c r="J7" s="405"/>
      <c r="K7" s="405"/>
      <c r="L7" s="405"/>
      <c r="M7" s="405"/>
      <c r="N7" s="405"/>
      <c r="O7" s="405"/>
      <c r="P7" s="405"/>
      <c r="Q7" s="405"/>
      <c r="R7" s="405"/>
      <c r="S7" s="419"/>
      <c r="T7" s="405"/>
      <c r="U7" s="419"/>
    </row>
    <row r="8" spans="1:21" ht="17.25" customHeight="1">
      <c r="A8" s="219"/>
      <c r="B8" s="219"/>
      <c r="C8" s="224"/>
      <c r="D8" s="219"/>
      <c r="E8" s="223" t="s">
        <v>45</v>
      </c>
      <c r="F8" s="219"/>
      <c r="G8" s="223" t="s">
        <v>45</v>
      </c>
      <c r="H8" s="219"/>
      <c r="I8" s="223" t="s">
        <v>45</v>
      </c>
      <c r="J8" s="219"/>
      <c r="K8" s="223" t="s">
        <v>45</v>
      </c>
      <c r="L8" s="219"/>
      <c r="M8" s="223" t="s">
        <v>45</v>
      </c>
      <c r="N8" s="219"/>
      <c r="O8" s="223" t="s">
        <v>45</v>
      </c>
      <c r="P8" s="219"/>
      <c r="Q8" s="223" t="s">
        <v>45</v>
      </c>
      <c r="R8" s="219"/>
      <c r="S8" s="223" t="s">
        <v>45</v>
      </c>
      <c r="T8" s="219"/>
      <c r="U8" s="223" t="s">
        <v>45</v>
      </c>
    </row>
    <row r="9" spans="1:21" ht="17.25" customHeight="1">
      <c r="A9" s="219"/>
      <c r="B9" s="219"/>
      <c r="C9" s="170" t="s">
        <v>318</v>
      </c>
      <c r="D9" s="247">
        <f>SUM(D10:D14,D16:D19)</f>
        <v>30272</v>
      </c>
      <c r="E9" s="247">
        <f>SUM(E10:E14,E16:E19)</f>
        <v>128865</v>
      </c>
      <c r="F9" s="247">
        <f aca="true" t="shared" si="0" ref="F9:U9">SUM(F10:F14,F16:F19)</f>
        <v>16140</v>
      </c>
      <c r="G9" s="247">
        <f t="shared" si="0"/>
        <v>25946</v>
      </c>
      <c r="H9" s="247">
        <f t="shared" si="0"/>
        <v>7546</v>
      </c>
      <c r="I9" s="247">
        <f t="shared" si="0"/>
        <v>25495</v>
      </c>
      <c r="J9" s="247">
        <f t="shared" si="0"/>
        <v>4268</v>
      </c>
      <c r="K9" s="247">
        <f t="shared" si="0"/>
        <v>26935</v>
      </c>
      <c r="L9" s="247">
        <f t="shared" si="0"/>
        <v>1972</v>
      </c>
      <c r="M9" s="247">
        <f t="shared" si="0"/>
        <v>29932</v>
      </c>
      <c r="N9" s="247">
        <f t="shared" si="0"/>
        <v>219</v>
      </c>
      <c r="O9" s="247">
        <f t="shared" si="0"/>
        <v>8076</v>
      </c>
      <c r="P9" s="247">
        <f t="shared" si="0"/>
        <v>89</v>
      </c>
      <c r="Q9" s="247">
        <f t="shared" si="0"/>
        <v>5975</v>
      </c>
      <c r="R9" s="247">
        <f t="shared" si="0"/>
        <v>35</v>
      </c>
      <c r="S9" s="247">
        <f t="shared" si="0"/>
        <v>5145</v>
      </c>
      <c r="T9" s="247">
        <f t="shared" si="0"/>
        <v>3</v>
      </c>
      <c r="U9" s="247">
        <f t="shared" si="0"/>
        <v>1361</v>
      </c>
    </row>
    <row r="10" spans="1:21" ht="17.25" customHeight="1">
      <c r="A10" s="219"/>
      <c r="B10" s="219"/>
      <c r="C10" s="34" t="s">
        <v>131</v>
      </c>
      <c r="D10" s="111">
        <f aca="true" t="shared" si="1" ref="D10:E14">SUM(F10,H10,J10,L10,N10,P10,R10,T10)</f>
        <v>4489</v>
      </c>
      <c r="E10" s="111">
        <f t="shared" si="1"/>
        <v>37794</v>
      </c>
      <c r="F10" s="111">
        <v>1026</v>
      </c>
      <c r="G10" s="111">
        <v>1746</v>
      </c>
      <c r="H10" s="111">
        <v>1074</v>
      </c>
      <c r="I10" s="111">
        <v>3739</v>
      </c>
      <c r="J10" s="111">
        <v>1311</v>
      </c>
      <c r="K10" s="111">
        <v>8648</v>
      </c>
      <c r="L10" s="111">
        <v>896</v>
      </c>
      <c r="M10" s="111">
        <v>13850</v>
      </c>
      <c r="N10" s="111">
        <v>119</v>
      </c>
      <c r="O10" s="111">
        <v>4436</v>
      </c>
      <c r="P10" s="111">
        <v>48</v>
      </c>
      <c r="Q10" s="111">
        <v>3286</v>
      </c>
      <c r="R10" s="111">
        <v>15</v>
      </c>
      <c r="S10" s="111">
        <v>2089</v>
      </c>
      <c r="T10" s="111" t="s">
        <v>293</v>
      </c>
      <c r="U10" s="111" t="s">
        <v>293</v>
      </c>
    </row>
    <row r="11" spans="1:21" ht="17.25" customHeight="1">
      <c r="A11" s="219"/>
      <c r="B11" s="219"/>
      <c r="C11" s="34" t="s">
        <v>132</v>
      </c>
      <c r="D11" s="111">
        <f t="shared" si="1"/>
        <v>41</v>
      </c>
      <c r="E11" s="111">
        <f t="shared" si="1"/>
        <v>133</v>
      </c>
      <c r="F11" s="110">
        <v>23</v>
      </c>
      <c r="G11" s="110">
        <v>34</v>
      </c>
      <c r="H11" s="110">
        <v>9</v>
      </c>
      <c r="I11" s="111">
        <v>31</v>
      </c>
      <c r="J11" s="111">
        <v>7</v>
      </c>
      <c r="K11" s="111">
        <v>44</v>
      </c>
      <c r="L11" s="111">
        <v>2</v>
      </c>
      <c r="M11" s="111">
        <v>24</v>
      </c>
      <c r="N11" s="111" t="s">
        <v>293</v>
      </c>
      <c r="O11" s="111" t="s">
        <v>293</v>
      </c>
      <c r="P11" s="111" t="s">
        <v>293</v>
      </c>
      <c r="Q11" s="111" t="s">
        <v>293</v>
      </c>
      <c r="R11" s="111" t="s">
        <v>293</v>
      </c>
      <c r="S11" s="111" t="s">
        <v>293</v>
      </c>
      <c r="T11" s="111" t="s">
        <v>293</v>
      </c>
      <c r="U11" s="111" t="s">
        <v>327</v>
      </c>
    </row>
    <row r="12" spans="1:21" ht="17.25" customHeight="1">
      <c r="A12" s="219"/>
      <c r="B12" s="219"/>
      <c r="C12" s="34" t="s">
        <v>133</v>
      </c>
      <c r="D12" s="111">
        <f t="shared" si="1"/>
        <v>23</v>
      </c>
      <c r="E12" s="111">
        <f t="shared" si="1"/>
        <v>1895</v>
      </c>
      <c r="F12" s="110">
        <v>1</v>
      </c>
      <c r="G12" s="110">
        <v>2</v>
      </c>
      <c r="H12" s="110">
        <v>4</v>
      </c>
      <c r="I12" s="111">
        <v>16</v>
      </c>
      <c r="J12" s="111">
        <v>3</v>
      </c>
      <c r="K12" s="111">
        <v>18</v>
      </c>
      <c r="L12" s="111">
        <v>5</v>
      </c>
      <c r="M12" s="111">
        <v>80</v>
      </c>
      <c r="N12" s="111" t="s">
        <v>293</v>
      </c>
      <c r="O12" s="111" t="s">
        <v>293</v>
      </c>
      <c r="P12" s="111">
        <v>5</v>
      </c>
      <c r="Q12" s="111">
        <v>385</v>
      </c>
      <c r="R12" s="111">
        <v>3</v>
      </c>
      <c r="S12" s="111">
        <v>444</v>
      </c>
      <c r="T12" s="111">
        <v>2</v>
      </c>
      <c r="U12" s="111">
        <v>950</v>
      </c>
    </row>
    <row r="13" spans="1:21" ht="17.25" customHeight="1">
      <c r="A13" s="219"/>
      <c r="B13" s="219"/>
      <c r="C13" s="34" t="s">
        <v>134</v>
      </c>
      <c r="D13" s="111">
        <f t="shared" si="1"/>
        <v>2955</v>
      </c>
      <c r="E13" s="111">
        <f t="shared" si="1"/>
        <v>9866</v>
      </c>
      <c r="F13" s="110">
        <v>1780</v>
      </c>
      <c r="G13" s="110">
        <v>2875</v>
      </c>
      <c r="H13" s="110">
        <v>697</v>
      </c>
      <c r="I13" s="111">
        <v>2349</v>
      </c>
      <c r="J13" s="111">
        <v>336</v>
      </c>
      <c r="K13" s="111">
        <v>2058</v>
      </c>
      <c r="L13" s="111">
        <v>128</v>
      </c>
      <c r="M13" s="111">
        <v>1884</v>
      </c>
      <c r="N13" s="111">
        <v>9</v>
      </c>
      <c r="O13" s="111">
        <v>323</v>
      </c>
      <c r="P13" s="111">
        <v>4</v>
      </c>
      <c r="Q13" s="111">
        <v>264</v>
      </c>
      <c r="R13" s="111">
        <v>1</v>
      </c>
      <c r="S13" s="111">
        <v>113</v>
      </c>
      <c r="T13" s="111" t="s">
        <v>293</v>
      </c>
      <c r="U13" s="111" t="s">
        <v>293</v>
      </c>
    </row>
    <row r="14" spans="1:21" ht="17.25" customHeight="1">
      <c r="A14" s="219"/>
      <c r="B14" s="219"/>
      <c r="C14" s="34" t="s">
        <v>255</v>
      </c>
      <c r="D14" s="111">
        <f t="shared" si="1"/>
        <v>7634</v>
      </c>
      <c r="E14" s="111">
        <f t="shared" si="1"/>
        <v>23736</v>
      </c>
      <c r="F14" s="110">
        <v>4818</v>
      </c>
      <c r="G14" s="110">
        <v>7770</v>
      </c>
      <c r="H14" s="110">
        <v>1881</v>
      </c>
      <c r="I14" s="111">
        <v>6278</v>
      </c>
      <c r="J14" s="111">
        <v>663</v>
      </c>
      <c r="K14" s="111">
        <v>4072</v>
      </c>
      <c r="L14" s="111">
        <v>234</v>
      </c>
      <c r="M14" s="111">
        <v>3759</v>
      </c>
      <c r="N14" s="111">
        <v>24</v>
      </c>
      <c r="O14" s="111">
        <v>905</v>
      </c>
      <c r="P14" s="111">
        <v>12</v>
      </c>
      <c r="Q14" s="111">
        <v>725</v>
      </c>
      <c r="R14" s="111">
        <v>2</v>
      </c>
      <c r="S14" s="111">
        <v>227</v>
      </c>
      <c r="T14" s="111" t="s">
        <v>293</v>
      </c>
      <c r="U14" s="111" t="s">
        <v>293</v>
      </c>
    </row>
    <row r="15" spans="1:21" ht="17.25" customHeight="1">
      <c r="A15" s="219"/>
      <c r="B15" s="219"/>
      <c r="C15" s="34"/>
      <c r="D15" s="111"/>
      <c r="E15" s="111"/>
      <c r="F15" s="111"/>
      <c r="G15" s="110"/>
      <c r="H15" s="110"/>
      <c r="I15" s="110"/>
      <c r="J15" s="110"/>
      <c r="K15" s="111"/>
      <c r="L15" s="111"/>
      <c r="M15" s="111"/>
      <c r="N15" s="111"/>
      <c r="O15" s="111"/>
      <c r="P15" s="111"/>
      <c r="Q15" s="111"/>
      <c r="R15" s="111"/>
      <c r="S15" s="111"/>
      <c r="T15" s="111"/>
      <c r="U15" s="111"/>
    </row>
    <row r="16" spans="1:21" ht="17.25" customHeight="1">
      <c r="A16" s="219"/>
      <c r="B16" s="219"/>
      <c r="C16" s="34" t="s">
        <v>137</v>
      </c>
      <c r="D16" s="111">
        <f aca="true" t="shared" si="2" ref="D16:E19">SUM(F16,H16,J16,L16,N16,P16,R16,T16)</f>
        <v>6838</v>
      </c>
      <c r="E16" s="111">
        <f t="shared" si="2"/>
        <v>23098</v>
      </c>
      <c r="F16" s="110">
        <v>3753</v>
      </c>
      <c r="G16" s="110">
        <v>6139</v>
      </c>
      <c r="H16" s="110">
        <v>1966</v>
      </c>
      <c r="I16" s="111">
        <v>6579</v>
      </c>
      <c r="J16" s="111">
        <v>828</v>
      </c>
      <c r="K16" s="111">
        <v>5112</v>
      </c>
      <c r="L16" s="111">
        <v>255</v>
      </c>
      <c r="M16" s="111">
        <v>3593</v>
      </c>
      <c r="N16" s="111">
        <v>25</v>
      </c>
      <c r="O16" s="111">
        <v>922</v>
      </c>
      <c r="P16" s="111">
        <v>10</v>
      </c>
      <c r="Q16" s="111">
        <v>643</v>
      </c>
      <c r="R16" s="111">
        <v>1</v>
      </c>
      <c r="S16" s="111">
        <v>110</v>
      </c>
      <c r="T16" s="111" t="s">
        <v>293</v>
      </c>
      <c r="U16" s="111" t="s">
        <v>293</v>
      </c>
    </row>
    <row r="17" spans="1:21" ht="17.25" customHeight="1">
      <c r="A17" s="219"/>
      <c r="B17" s="219"/>
      <c r="C17" s="34" t="s">
        <v>135</v>
      </c>
      <c r="D17" s="111">
        <f t="shared" si="2"/>
        <v>972</v>
      </c>
      <c r="E17" s="111">
        <f t="shared" si="2"/>
        <v>7455</v>
      </c>
      <c r="F17" s="110">
        <v>452</v>
      </c>
      <c r="G17" s="110">
        <v>691</v>
      </c>
      <c r="H17" s="110">
        <v>195</v>
      </c>
      <c r="I17" s="111">
        <v>669</v>
      </c>
      <c r="J17" s="111">
        <v>170</v>
      </c>
      <c r="K17" s="111">
        <v>1096</v>
      </c>
      <c r="L17" s="111">
        <v>125</v>
      </c>
      <c r="M17" s="111">
        <v>1969</v>
      </c>
      <c r="N17" s="111">
        <v>16</v>
      </c>
      <c r="O17" s="111">
        <v>581</v>
      </c>
      <c r="P17" s="111">
        <v>3</v>
      </c>
      <c r="Q17" s="111">
        <v>208</v>
      </c>
      <c r="R17" s="111">
        <v>10</v>
      </c>
      <c r="S17" s="111">
        <v>1830</v>
      </c>
      <c r="T17" s="111">
        <v>1</v>
      </c>
      <c r="U17" s="111">
        <v>411</v>
      </c>
    </row>
    <row r="18" spans="1:21" ht="17.25" customHeight="1">
      <c r="A18" s="219"/>
      <c r="B18" s="219"/>
      <c r="C18" s="7" t="s">
        <v>231</v>
      </c>
      <c r="D18" s="111">
        <f t="shared" si="2"/>
        <v>2630</v>
      </c>
      <c r="E18" s="111">
        <f t="shared" si="2"/>
        <v>8713</v>
      </c>
      <c r="F18" s="110">
        <v>1609</v>
      </c>
      <c r="G18" s="110">
        <v>2599</v>
      </c>
      <c r="H18" s="110">
        <v>625</v>
      </c>
      <c r="I18" s="111">
        <v>2108</v>
      </c>
      <c r="J18" s="111">
        <v>278</v>
      </c>
      <c r="K18" s="111">
        <v>1749</v>
      </c>
      <c r="L18" s="111">
        <v>105</v>
      </c>
      <c r="M18" s="111">
        <v>1591</v>
      </c>
      <c r="N18" s="111">
        <v>9</v>
      </c>
      <c r="O18" s="111">
        <v>327</v>
      </c>
      <c r="P18" s="111">
        <v>3</v>
      </c>
      <c r="Q18" s="111">
        <v>217</v>
      </c>
      <c r="R18" s="111">
        <v>1</v>
      </c>
      <c r="S18" s="111">
        <v>122</v>
      </c>
      <c r="T18" s="111" t="s">
        <v>293</v>
      </c>
      <c r="U18" s="111" t="s">
        <v>293</v>
      </c>
    </row>
    <row r="19" spans="1:21" ht="17.25" customHeight="1">
      <c r="A19" s="219"/>
      <c r="B19" s="219"/>
      <c r="C19" s="34" t="s">
        <v>136</v>
      </c>
      <c r="D19" s="111">
        <f t="shared" si="2"/>
        <v>4690</v>
      </c>
      <c r="E19" s="111">
        <f t="shared" si="2"/>
        <v>16175</v>
      </c>
      <c r="F19" s="110">
        <v>2678</v>
      </c>
      <c r="G19" s="110">
        <v>4090</v>
      </c>
      <c r="H19" s="110">
        <v>1095</v>
      </c>
      <c r="I19" s="111">
        <v>3726</v>
      </c>
      <c r="J19" s="111">
        <v>672</v>
      </c>
      <c r="K19" s="111">
        <v>4138</v>
      </c>
      <c r="L19" s="111">
        <v>222</v>
      </c>
      <c r="M19" s="111">
        <v>3182</v>
      </c>
      <c r="N19" s="111">
        <v>17</v>
      </c>
      <c r="O19" s="111">
        <v>582</v>
      </c>
      <c r="P19" s="111">
        <v>4</v>
      </c>
      <c r="Q19" s="111">
        <v>247</v>
      </c>
      <c r="R19" s="111">
        <v>2</v>
      </c>
      <c r="S19" s="111">
        <v>210</v>
      </c>
      <c r="T19" s="111" t="s">
        <v>293</v>
      </c>
      <c r="U19" s="111" t="s">
        <v>293</v>
      </c>
    </row>
    <row r="20" spans="1:21" ht="17.25" customHeight="1">
      <c r="A20" s="219"/>
      <c r="B20" s="219"/>
      <c r="C20" s="34"/>
      <c r="D20" s="247"/>
      <c r="E20" s="247"/>
      <c r="F20" s="110"/>
      <c r="G20" s="110"/>
      <c r="H20" s="110"/>
      <c r="I20" s="111"/>
      <c r="J20" s="111"/>
      <c r="K20" s="111"/>
      <c r="L20" s="111"/>
      <c r="M20" s="111"/>
      <c r="N20" s="111"/>
      <c r="O20" s="111"/>
      <c r="P20" s="111"/>
      <c r="Q20" s="111"/>
      <c r="R20" s="111"/>
      <c r="S20" s="111"/>
      <c r="T20" s="258"/>
      <c r="U20" s="111"/>
    </row>
    <row r="21" spans="1:21" ht="17.25" customHeight="1">
      <c r="A21" s="219"/>
      <c r="B21" s="219"/>
      <c r="C21" s="170" t="s">
        <v>138</v>
      </c>
      <c r="D21" s="247">
        <f aca="true" t="shared" si="3" ref="D21:E24">SUM(F21,H21,J21,L21,N21,P21,R21,T21)</f>
        <v>895</v>
      </c>
      <c r="E21" s="247">
        <f t="shared" si="3"/>
        <v>16216</v>
      </c>
      <c r="F21" s="252">
        <v>218</v>
      </c>
      <c r="G21" s="252">
        <v>318</v>
      </c>
      <c r="H21" s="252">
        <v>71</v>
      </c>
      <c r="I21" s="247">
        <v>244</v>
      </c>
      <c r="J21" s="247">
        <v>113</v>
      </c>
      <c r="K21" s="247">
        <v>748</v>
      </c>
      <c r="L21" s="247">
        <v>360</v>
      </c>
      <c r="M21" s="247">
        <v>6291</v>
      </c>
      <c r="N21" s="247">
        <v>80</v>
      </c>
      <c r="O21" s="247">
        <v>2939</v>
      </c>
      <c r="P21" s="247">
        <v>34</v>
      </c>
      <c r="Q21" s="247">
        <v>2156</v>
      </c>
      <c r="R21" s="247">
        <v>17</v>
      </c>
      <c r="S21" s="247">
        <v>2293</v>
      </c>
      <c r="T21" s="247">
        <v>2</v>
      </c>
      <c r="U21" s="247">
        <v>1227</v>
      </c>
    </row>
    <row r="22" spans="1:21" ht="17.25" customHeight="1">
      <c r="A22" s="219"/>
      <c r="B22" s="219"/>
      <c r="C22" s="170" t="s">
        <v>139</v>
      </c>
      <c r="D22" s="247">
        <f t="shared" si="3"/>
        <v>1560</v>
      </c>
      <c r="E22" s="247">
        <f t="shared" si="3"/>
        <v>3519</v>
      </c>
      <c r="F22" s="252">
        <v>1254</v>
      </c>
      <c r="G22" s="252">
        <v>1508</v>
      </c>
      <c r="H22" s="252">
        <v>162</v>
      </c>
      <c r="I22" s="247">
        <v>560</v>
      </c>
      <c r="J22" s="247">
        <v>104</v>
      </c>
      <c r="K22" s="247">
        <v>633</v>
      </c>
      <c r="L22" s="247">
        <v>33</v>
      </c>
      <c r="M22" s="247">
        <v>497</v>
      </c>
      <c r="N22" s="247">
        <v>4</v>
      </c>
      <c r="O22" s="247">
        <v>140</v>
      </c>
      <c r="P22" s="247">
        <v>3</v>
      </c>
      <c r="Q22" s="247">
        <v>181</v>
      </c>
      <c r="R22" s="111" t="s">
        <v>333</v>
      </c>
      <c r="S22" s="111" t="s">
        <v>333</v>
      </c>
      <c r="T22" s="111" t="s">
        <v>293</v>
      </c>
      <c r="U22" s="111" t="s">
        <v>325</v>
      </c>
    </row>
    <row r="23" spans="1:21" ht="17.25" customHeight="1">
      <c r="A23" s="219"/>
      <c r="B23" s="219"/>
      <c r="C23" s="170" t="s">
        <v>130</v>
      </c>
      <c r="D23" s="247">
        <f t="shared" si="3"/>
        <v>1378</v>
      </c>
      <c r="E23" s="247">
        <f t="shared" si="3"/>
        <v>18261</v>
      </c>
      <c r="F23" s="247">
        <v>653</v>
      </c>
      <c r="G23" s="247">
        <v>819</v>
      </c>
      <c r="H23" s="247">
        <v>124</v>
      </c>
      <c r="I23" s="247">
        <v>429</v>
      </c>
      <c r="J23" s="247">
        <v>193</v>
      </c>
      <c r="K23" s="247">
        <v>1289</v>
      </c>
      <c r="L23" s="247">
        <v>259</v>
      </c>
      <c r="M23" s="247">
        <v>4277</v>
      </c>
      <c r="N23" s="247">
        <v>74</v>
      </c>
      <c r="O23" s="247">
        <v>2840</v>
      </c>
      <c r="P23" s="247">
        <v>42</v>
      </c>
      <c r="Q23" s="247">
        <v>2616</v>
      </c>
      <c r="R23" s="247">
        <v>31</v>
      </c>
      <c r="S23" s="247">
        <v>4868</v>
      </c>
      <c r="T23" s="111">
        <v>2</v>
      </c>
      <c r="U23" s="111">
        <v>1123</v>
      </c>
    </row>
    <row r="24" spans="1:21" ht="17.25" customHeight="1">
      <c r="A24" s="219"/>
      <c r="B24" s="219"/>
      <c r="C24" s="170" t="s">
        <v>129</v>
      </c>
      <c r="D24" s="247">
        <f t="shared" si="3"/>
        <v>75</v>
      </c>
      <c r="E24" s="247">
        <f t="shared" si="3"/>
        <v>1576</v>
      </c>
      <c r="F24" s="247">
        <v>33</v>
      </c>
      <c r="G24" s="247">
        <v>48</v>
      </c>
      <c r="H24" s="247">
        <v>3</v>
      </c>
      <c r="I24" s="247">
        <v>11</v>
      </c>
      <c r="J24" s="247">
        <v>6</v>
      </c>
      <c r="K24" s="247">
        <v>35</v>
      </c>
      <c r="L24" s="247">
        <v>19</v>
      </c>
      <c r="M24" s="247">
        <v>373</v>
      </c>
      <c r="N24" s="247">
        <v>5</v>
      </c>
      <c r="O24" s="247">
        <v>178</v>
      </c>
      <c r="P24" s="247">
        <v>6</v>
      </c>
      <c r="Q24" s="247">
        <v>462</v>
      </c>
      <c r="R24" s="247">
        <v>3</v>
      </c>
      <c r="S24" s="247">
        <v>469</v>
      </c>
      <c r="T24" s="111" t="s">
        <v>293</v>
      </c>
      <c r="U24" s="111" t="s">
        <v>333</v>
      </c>
    </row>
    <row r="25" spans="1:21" ht="17.25" customHeight="1">
      <c r="A25" s="219"/>
      <c r="B25" s="219"/>
      <c r="C25" s="170" t="s">
        <v>140</v>
      </c>
      <c r="D25" s="247">
        <f>SUM(D26:D30,D32:D36,D38:D42,D44:D49)</f>
        <v>14332</v>
      </c>
      <c r="E25" s="247">
        <f>SUM(E26:E30,E32:E36,E38:E42,E44:E49)</f>
        <v>76182</v>
      </c>
      <c r="F25" s="247">
        <f aca="true" t="shared" si="4" ref="F25:U25">SUM(F26:F30,F32:F36,F38:F42,F44:F49)</f>
        <v>8556</v>
      </c>
      <c r="G25" s="247">
        <f t="shared" si="4"/>
        <v>12286</v>
      </c>
      <c r="H25" s="247">
        <f t="shared" si="4"/>
        <v>2585</v>
      </c>
      <c r="I25" s="247">
        <f t="shared" si="4"/>
        <v>8694</v>
      </c>
      <c r="J25" s="247">
        <f t="shared" si="4"/>
        <v>1792</v>
      </c>
      <c r="K25" s="247">
        <f t="shared" si="4"/>
        <v>11540</v>
      </c>
      <c r="L25" s="247">
        <f t="shared" si="4"/>
        <v>1032</v>
      </c>
      <c r="M25" s="247">
        <f t="shared" si="4"/>
        <v>15683</v>
      </c>
      <c r="N25" s="247">
        <f t="shared" si="4"/>
        <v>173</v>
      </c>
      <c r="O25" s="247">
        <f t="shared" si="4"/>
        <v>6442</v>
      </c>
      <c r="P25" s="247">
        <f t="shared" si="4"/>
        <v>119</v>
      </c>
      <c r="Q25" s="247">
        <f t="shared" si="4"/>
        <v>8167</v>
      </c>
      <c r="R25" s="247">
        <f t="shared" si="4"/>
        <v>68</v>
      </c>
      <c r="S25" s="247">
        <f t="shared" si="4"/>
        <v>10397</v>
      </c>
      <c r="T25" s="247">
        <f t="shared" si="4"/>
        <v>7</v>
      </c>
      <c r="U25" s="247">
        <f t="shared" si="4"/>
        <v>2973</v>
      </c>
    </row>
    <row r="26" spans="1:21" ht="17.25" customHeight="1">
      <c r="A26" s="219"/>
      <c r="B26" s="219"/>
      <c r="C26" s="34" t="s">
        <v>141</v>
      </c>
      <c r="D26" s="111">
        <f aca="true" t="shared" si="5" ref="D26:E28">SUM(F26,H26,J26,L26,N26,P26,R26,T26)</f>
        <v>151</v>
      </c>
      <c r="E26" s="111">
        <f t="shared" si="5"/>
        <v>825</v>
      </c>
      <c r="F26" s="110">
        <v>62</v>
      </c>
      <c r="G26" s="110">
        <v>88</v>
      </c>
      <c r="H26" s="110">
        <v>35</v>
      </c>
      <c r="I26" s="111">
        <v>120</v>
      </c>
      <c r="J26" s="111">
        <v>31</v>
      </c>
      <c r="K26" s="111">
        <v>209</v>
      </c>
      <c r="L26" s="111">
        <v>21</v>
      </c>
      <c r="M26" s="111">
        <v>320</v>
      </c>
      <c r="N26" s="111">
        <v>1</v>
      </c>
      <c r="O26" s="111">
        <v>37</v>
      </c>
      <c r="P26" s="111">
        <v>1</v>
      </c>
      <c r="Q26" s="111">
        <v>51</v>
      </c>
      <c r="R26" s="111" t="s">
        <v>333</v>
      </c>
      <c r="S26" s="111" t="s">
        <v>293</v>
      </c>
      <c r="T26" s="111" t="s">
        <v>293</v>
      </c>
      <c r="U26" s="111" t="s">
        <v>334</v>
      </c>
    </row>
    <row r="27" spans="1:21" ht="17.25" customHeight="1">
      <c r="A27" s="219"/>
      <c r="B27" s="219"/>
      <c r="C27" s="34" t="s">
        <v>142</v>
      </c>
      <c r="D27" s="111">
        <f t="shared" si="5"/>
        <v>1533</v>
      </c>
      <c r="E27" s="111">
        <f t="shared" si="5"/>
        <v>15022</v>
      </c>
      <c r="F27" s="110">
        <v>744</v>
      </c>
      <c r="G27" s="110">
        <v>1220</v>
      </c>
      <c r="H27" s="110">
        <v>312</v>
      </c>
      <c r="I27" s="111">
        <v>1026</v>
      </c>
      <c r="J27" s="111">
        <v>219</v>
      </c>
      <c r="K27" s="111">
        <v>1443</v>
      </c>
      <c r="L27" s="111">
        <v>140</v>
      </c>
      <c r="M27" s="111">
        <v>2187</v>
      </c>
      <c r="N27" s="111">
        <v>44</v>
      </c>
      <c r="O27" s="111">
        <v>1717</v>
      </c>
      <c r="P27" s="111">
        <v>40</v>
      </c>
      <c r="Q27" s="111">
        <v>2738</v>
      </c>
      <c r="R27" s="111">
        <v>32</v>
      </c>
      <c r="S27" s="111">
        <v>4691</v>
      </c>
      <c r="T27" s="111">
        <v>2</v>
      </c>
      <c r="U27" s="111" t="s">
        <v>334</v>
      </c>
    </row>
    <row r="28" spans="1:21" ht="17.25" customHeight="1">
      <c r="A28" s="219"/>
      <c r="B28" s="219"/>
      <c r="C28" s="34" t="s">
        <v>143</v>
      </c>
      <c r="D28" s="111">
        <f t="shared" si="5"/>
        <v>3805</v>
      </c>
      <c r="E28" s="111">
        <f t="shared" si="5"/>
        <v>9772</v>
      </c>
      <c r="F28" s="71">
        <v>2725</v>
      </c>
      <c r="G28" s="71">
        <v>4161</v>
      </c>
      <c r="H28" s="110">
        <v>817</v>
      </c>
      <c r="I28" s="110">
        <v>2705</v>
      </c>
      <c r="J28" s="110">
        <v>209</v>
      </c>
      <c r="K28" s="111">
        <v>1238</v>
      </c>
      <c r="L28" s="111">
        <v>46</v>
      </c>
      <c r="M28" s="111">
        <v>637</v>
      </c>
      <c r="N28" s="111">
        <v>6</v>
      </c>
      <c r="O28" s="111">
        <v>218</v>
      </c>
      <c r="P28" s="111">
        <v>2</v>
      </c>
      <c r="Q28" s="111">
        <v>113</v>
      </c>
      <c r="R28" s="111" t="s">
        <v>334</v>
      </c>
      <c r="S28" s="111" t="s">
        <v>333</v>
      </c>
      <c r="T28" s="111" t="s">
        <v>334</v>
      </c>
      <c r="U28" s="111">
        <v>700</v>
      </c>
    </row>
    <row r="29" spans="1:21" ht="17.25" customHeight="1">
      <c r="A29" s="219"/>
      <c r="B29" s="219"/>
      <c r="C29" s="34" t="s">
        <v>154</v>
      </c>
      <c r="D29" s="111">
        <f>SUM(F29,H29,J29,L29,N29,P29,R29,T29)</f>
        <v>488</v>
      </c>
      <c r="E29" s="111">
        <f>SUM(G29,I29,K29,M29,O29,Q29,S29,U29)</f>
        <v>1649</v>
      </c>
      <c r="F29" s="71">
        <v>375</v>
      </c>
      <c r="G29" s="71">
        <v>513</v>
      </c>
      <c r="H29" s="110">
        <v>58</v>
      </c>
      <c r="I29" s="110">
        <v>198</v>
      </c>
      <c r="J29" s="110">
        <v>32</v>
      </c>
      <c r="K29" s="111">
        <v>201</v>
      </c>
      <c r="L29" s="111">
        <v>16</v>
      </c>
      <c r="M29" s="111">
        <v>230</v>
      </c>
      <c r="N29" s="111">
        <v>2</v>
      </c>
      <c r="O29" s="111">
        <v>65</v>
      </c>
      <c r="P29" s="111">
        <v>4</v>
      </c>
      <c r="Q29" s="111">
        <v>292</v>
      </c>
      <c r="R29" s="111">
        <v>1</v>
      </c>
      <c r="S29" s="111">
        <v>150</v>
      </c>
      <c r="T29" s="111" t="s">
        <v>334</v>
      </c>
      <c r="U29" s="111" t="s">
        <v>323</v>
      </c>
    </row>
    <row r="30" spans="1:21" ht="17.25" customHeight="1">
      <c r="A30" s="219"/>
      <c r="B30" s="219"/>
      <c r="C30" s="34" t="s">
        <v>156</v>
      </c>
      <c r="D30" s="111">
        <f>SUM(F30,H30,J30,L30,N30,P30,R30,T30)</f>
        <v>20</v>
      </c>
      <c r="E30" s="111">
        <f>SUM(G30,I30,K30,M30,O30,Q30,S30,U30)</f>
        <v>133</v>
      </c>
      <c r="F30" s="71">
        <v>4</v>
      </c>
      <c r="G30" s="71">
        <v>8</v>
      </c>
      <c r="H30" s="110">
        <v>2</v>
      </c>
      <c r="I30" s="110">
        <v>6</v>
      </c>
      <c r="J30" s="110">
        <v>8</v>
      </c>
      <c r="K30" s="111">
        <v>49</v>
      </c>
      <c r="L30" s="111">
        <v>6</v>
      </c>
      <c r="M30" s="111">
        <v>70</v>
      </c>
      <c r="N30" s="111" t="s">
        <v>334</v>
      </c>
      <c r="O30" s="111" t="s">
        <v>323</v>
      </c>
      <c r="P30" s="111" t="s">
        <v>333</v>
      </c>
      <c r="Q30" s="111" t="s">
        <v>334</v>
      </c>
      <c r="R30" s="111" t="s">
        <v>334</v>
      </c>
      <c r="S30" s="111" t="s">
        <v>333</v>
      </c>
      <c r="T30" s="111" t="s">
        <v>323</v>
      </c>
      <c r="U30" s="111" t="s">
        <v>333</v>
      </c>
    </row>
    <row r="31" spans="1:21" ht="17.25" customHeight="1">
      <c r="A31" s="219"/>
      <c r="B31" s="219"/>
      <c r="C31" s="34"/>
      <c r="D31" s="111"/>
      <c r="E31" s="73"/>
      <c r="F31" s="111"/>
      <c r="G31" s="256"/>
      <c r="H31" s="110"/>
      <c r="I31" s="110"/>
      <c r="J31" s="110"/>
      <c r="K31" s="111"/>
      <c r="L31" s="111"/>
      <c r="M31" s="111"/>
      <c r="N31" s="111"/>
      <c r="O31" s="111"/>
      <c r="P31" s="111"/>
      <c r="Q31" s="111"/>
      <c r="R31" s="111"/>
      <c r="S31" s="111"/>
      <c r="T31" s="111"/>
      <c r="U31" s="111"/>
    </row>
    <row r="32" spans="1:21" ht="17.25" customHeight="1">
      <c r="A32" s="219"/>
      <c r="B32" s="219"/>
      <c r="C32" s="34" t="s">
        <v>155</v>
      </c>
      <c r="D32" s="111">
        <f>SUM(F32,H32,J32,L32,N32,P32,R32,T32)</f>
        <v>486</v>
      </c>
      <c r="E32" s="111">
        <f>SUM(G32,I32,K32,M32,O32,Q32,S32,U32)</f>
        <v>3454</v>
      </c>
      <c r="F32" s="73">
        <v>254</v>
      </c>
      <c r="G32" s="110">
        <v>372</v>
      </c>
      <c r="H32" s="110">
        <v>72</v>
      </c>
      <c r="I32" s="110">
        <v>242</v>
      </c>
      <c r="J32" s="110">
        <v>78</v>
      </c>
      <c r="K32" s="111">
        <v>540</v>
      </c>
      <c r="L32" s="111">
        <v>67</v>
      </c>
      <c r="M32" s="111">
        <v>928</v>
      </c>
      <c r="N32" s="111">
        <v>5</v>
      </c>
      <c r="O32" s="111">
        <v>188</v>
      </c>
      <c r="P32" s="111">
        <v>6</v>
      </c>
      <c r="Q32" s="111">
        <v>444</v>
      </c>
      <c r="R32" s="111">
        <v>3</v>
      </c>
      <c r="S32" s="111">
        <v>419</v>
      </c>
      <c r="T32" s="111">
        <v>1</v>
      </c>
      <c r="U32" s="111">
        <v>321</v>
      </c>
    </row>
    <row r="33" spans="1:21" ht="17.25" customHeight="1">
      <c r="A33" s="219"/>
      <c r="B33" s="219"/>
      <c r="C33" s="34" t="s">
        <v>144</v>
      </c>
      <c r="D33" s="111">
        <f aca="true" t="shared" si="6" ref="D33:E35">SUM(F33,H33,J33,L33,N33,P33,R33,T33)</f>
        <v>9</v>
      </c>
      <c r="E33" s="111">
        <f t="shared" si="6"/>
        <v>568</v>
      </c>
      <c r="F33" s="73">
        <v>1</v>
      </c>
      <c r="G33" s="111">
        <v>1</v>
      </c>
      <c r="H33" s="111" t="s">
        <v>334</v>
      </c>
      <c r="I33" s="111" t="s">
        <v>293</v>
      </c>
      <c r="J33" s="111">
        <v>1</v>
      </c>
      <c r="K33" s="111">
        <v>6</v>
      </c>
      <c r="L33" s="111">
        <v>2</v>
      </c>
      <c r="M33" s="111">
        <v>36</v>
      </c>
      <c r="N33" s="111">
        <v>2</v>
      </c>
      <c r="O33" s="111">
        <v>71</v>
      </c>
      <c r="P33" s="111">
        <v>1</v>
      </c>
      <c r="Q33" s="111">
        <v>99</v>
      </c>
      <c r="R33" s="111">
        <v>2</v>
      </c>
      <c r="S33" s="111">
        <v>355</v>
      </c>
      <c r="T33" s="111" t="s">
        <v>293</v>
      </c>
      <c r="U33" s="111" t="s">
        <v>293</v>
      </c>
    </row>
    <row r="34" spans="1:21" ht="17.25" customHeight="1">
      <c r="A34" s="219"/>
      <c r="B34" s="219"/>
      <c r="C34" s="34" t="s">
        <v>256</v>
      </c>
      <c r="D34" s="111">
        <f t="shared" si="6"/>
        <v>906</v>
      </c>
      <c r="E34" s="111">
        <f t="shared" si="6"/>
        <v>3657</v>
      </c>
      <c r="F34" s="73">
        <v>424</v>
      </c>
      <c r="G34" s="111">
        <v>578</v>
      </c>
      <c r="H34" s="111">
        <v>211</v>
      </c>
      <c r="I34" s="111">
        <v>732</v>
      </c>
      <c r="J34" s="111">
        <v>203</v>
      </c>
      <c r="K34" s="111">
        <v>1305</v>
      </c>
      <c r="L34" s="111">
        <v>64</v>
      </c>
      <c r="M34" s="111">
        <v>822</v>
      </c>
      <c r="N34" s="111">
        <v>2</v>
      </c>
      <c r="O34" s="111">
        <v>64</v>
      </c>
      <c r="P34" s="111">
        <v>1</v>
      </c>
      <c r="Q34" s="111">
        <v>50</v>
      </c>
      <c r="R34" s="111">
        <v>1</v>
      </c>
      <c r="S34" s="111">
        <v>106</v>
      </c>
      <c r="T34" s="111" t="s">
        <v>293</v>
      </c>
      <c r="U34" s="111" t="s">
        <v>293</v>
      </c>
    </row>
    <row r="35" spans="1:21" ht="17.25" customHeight="1">
      <c r="A35" s="219"/>
      <c r="B35" s="219"/>
      <c r="C35" s="34" t="s">
        <v>145</v>
      </c>
      <c r="D35" s="111">
        <f t="shared" si="6"/>
        <v>446</v>
      </c>
      <c r="E35" s="111">
        <f t="shared" si="6"/>
        <v>1416</v>
      </c>
      <c r="F35" s="73">
        <v>304</v>
      </c>
      <c r="G35" s="111">
        <v>432</v>
      </c>
      <c r="H35" s="111">
        <v>63</v>
      </c>
      <c r="I35" s="111">
        <v>209</v>
      </c>
      <c r="J35" s="111">
        <v>51</v>
      </c>
      <c r="K35" s="111">
        <v>305</v>
      </c>
      <c r="L35" s="111">
        <v>26</v>
      </c>
      <c r="M35" s="111">
        <v>382</v>
      </c>
      <c r="N35" s="111">
        <v>2</v>
      </c>
      <c r="O35" s="111">
        <v>88</v>
      </c>
      <c r="P35" s="111" t="s">
        <v>293</v>
      </c>
      <c r="Q35" s="111" t="s">
        <v>344</v>
      </c>
      <c r="R35" s="111" t="s">
        <v>324</v>
      </c>
      <c r="S35" s="111" t="s">
        <v>337</v>
      </c>
      <c r="T35" s="111" t="s">
        <v>325</v>
      </c>
      <c r="U35" s="111" t="s">
        <v>338</v>
      </c>
    </row>
    <row r="36" spans="1:21" ht="17.25" customHeight="1">
      <c r="A36" s="219"/>
      <c r="B36" s="219"/>
      <c r="C36" s="34" t="s">
        <v>257</v>
      </c>
      <c r="D36" s="111">
        <f>SUM(F36,H36,J36,L36,N36,P36,R36,T36)</f>
        <v>547</v>
      </c>
      <c r="E36" s="111">
        <f>SUM(G36,I36,K36,M36,O36,Q36,S36,U36)</f>
        <v>6060</v>
      </c>
      <c r="F36" s="73">
        <v>145</v>
      </c>
      <c r="G36" s="111">
        <v>226</v>
      </c>
      <c r="H36" s="111">
        <v>112</v>
      </c>
      <c r="I36" s="111">
        <v>391</v>
      </c>
      <c r="J36" s="111">
        <v>130</v>
      </c>
      <c r="K36" s="111">
        <v>864</v>
      </c>
      <c r="L36" s="111">
        <v>117</v>
      </c>
      <c r="M36" s="111">
        <v>1816</v>
      </c>
      <c r="N36" s="111">
        <v>22</v>
      </c>
      <c r="O36" s="111">
        <v>810</v>
      </c>
      <c r="P36" s="111">
        <v>16</v>
      </c>
      <c r="Q36" s="111">
        <v>1083</v>
      </c>
      <c r="R36" s="111">
        <v>4</v>
      </c>
      <c r="S36" s="111">
        <v>511</v>
      </c>
      <c r="T36" s="111">
        <v>1</v>
      </c>
      <c r="U36" s="111">
        <v>359</v>
      </c>
    </row>
    <row r="37" spans="1:21" ht="17.25" customHeight="1">
      <c r="A37" s="219"/>
      <c r="B37" s="219"/>
      <c r="C37" s="34"/>
      <c r="D37" s="111"/>
      <c r="E37" s="111"/>
      <c r="F37" s="73"/>
      <c r="G37" s="111"/>
      <c r="H37" s="111"/>
      <c r="I37" s="111"/>
      <c r="J37" s="111"/>
      <c r="K37" s="111"/>
      <c r="L37" s="111"/>
      <c r="M37" s="111"/>
      <c r="N37" s="111"/>
      <c r="O37" s="111"/>
      <c r="P37" s="111"/>
      <c r="Q37" s="111"/>
      <c r="R37" s="111"/>
      <c r="S37" s="111"/>
      <c r="T37" s="111"/>
      <c r="U37" s="111"/>
    </row>
    <row r="38" spans="1:21" ht="17.25" customHeight="1">
      <c r="A38" s="219"/>
      <c r="B38" s="219"/>
      <c r="C38" s="34" t="s">
        <v>146</v>
      </c>
      <c r="D38" s="111">
        <f>SUM(F38,H38,J38,L38,N38,P38,R38,T38)</f>
        <v>134</v>
      </c>
      <c r="E38" s="111">
        <f>SUM(G38,I38,K38,M38,O38,Q38,S38,U38)</f>
        <v>1172</v>
      </c>
      <c r="F38" s="73">
        <v>47</v>
      </c>
      <c r="G38" s="111">
        <v>67</v>
      </c>
      <c r="H38" s="111">
        <v>24</v>
      </c>
      <c r="I38" s="111">
        <v>82</v>
      </c>
      <c r="J38" s="111">
        <v>32</v>
      </c>
      <c r="K38" s="111">
        <v>205</v>
      </c>
      <c r="L38" s="111">
        <v>25</v>
      </c>
      <c r="M38" s="111">
        <v>397</v>
      </c>
      <c r="N38" s="111">
        <v>1</v>
      </c>
      <c r="O38" s="111">
        <v>45</v>
      </c>
      <c r="P38" s="111">
        <v>4</v>
      </c>
      <c r="Q38" s="111">
        <v>275</v>
      </c>
      <c r="R38" s="111">
        <v>1</v>
      </c>
      <c r="S38" s="111">
        <v>101</v>
      </c>
      <c r="T38" s="111" t="s">
        <v>338</v>
      </c>
      <c r="U38" s="111" t="s">
        <v>344</v>
      </c>
    </row>
    <row r="39" spans="1:21" ht="17.25" customHeight="1">
      <c r="A39" s="219"/>
      <c r="B39" s="219"/>
      <c r="C39" s="34" t="s">
        <v>147</v>
      </c>
      <c r="D39" s="111">
        <f aca="true" t="shared" si="7" ref="D39:E41">SUM(F39,H39,J39,L39,N39,P39,R39,T39)</f>
        <v>298</v>
      </c>
      <c r="E39" s="111">
        <f t="shared" si="7"/>
        <v>2822</v>
      </c>
      <c r="F39" s="73">
        <v>116</v>
      </c>
      <c r="G39" s="111">
        <v>181</v>
      </c>
      <c r="H39" s="111">
        <v>65</v>
      </c>
      <c r="I39" s="111">
        <v>215</v>
      </c>
      <c r="J39" s="111">
        <v>57</v>
      </c>
      <c r="K39" s="111">
        <v>367</v>
      </c>
      <c r="L39" s="111">
        <v>38</v>
      </c>
      <c r="M39" s="111">
        <v>529</v>
      </c>
      <c r="N39" s="111">
        <v>10</v>
      </c>
      <c r="O39" s="111">
        <v>361</v>
      </c>
      <c r="P39" s="111">
        <v>7</v>
      </c>
      <c r="Q39" s="111">
        <v>483</v>
      </c>
      <c r="R39" s="111">
        <v>5</v>
      </c>
      <c r="S39" s="111">
        <v>686</v>
      </c>
      <c r="T39" s="111" t="s">
        <v>293</v>
      </c>
      <c r="U39" s="111" t="s">
        <v>293</v>
      </c>
    </row>
    <row r="40" spans="1:21" ht="17.25" customHeight="1">
      <c r="A40" s="219"/>
      <c r="B40" s="219"/>
      <c r="C40" s="115" t="s">
        <v>258</v>
      </c>
      <c r="D40" s="111">
        <f t="shared" si="7"/>
        <v>1659</v>
      </c>
      <c r="E40" s="111">
        <f t="shared" si="7"/>
        <v>5466</v>
      </c>
      <c r="F40" s="73">
        <v>1121</v>
      </c>
      <c r="G40" s="111">
        <v>1376</v>
      </c>
      <c r="H40" s="111">
        <v>243</v>
      </c>
      <c r="I40" s="111">
        <v>826</v>
      </c>
      <c r="J40" s="111">
        <v>208</v>
      </c>
      <c r="K40" s="111">
        <v>1355</v>
      </c>
      <c r="L40" s="111">
        <v>71</v>
      </c>
      <c r="M40" s="111">
        <v>1061</v>
      </c>
      <c r="N40" s="111">
        <v>11</v>
      </c>
      <c r="O40" s="111">
        <v>397</v>
      </c>
      <c r="P40" s="111">
        <v>3</v>
      </c>
      <c r="Q40" s="111">
        <v>193</v>
      </c>
      <c r="R40" s="111">
        <v>2</v>
      </c>
      <c r="S40" s="111">
        <v>258</v>
      </c>
      <c r="T40" s="111" t="s">
        <v>293</v>
      </c>
      <c r="U40" s="111" t="s">
        <v>339</v>
      </c>
    </row>
    <row r="41" spans="1:21" ht="17.25" customHeight="1">
      <c r="A41" s="219"/>
      <c r="B41" s="219"/>
      <c r="C41" s="34" t="s">
        <v>234</v>
      </c>
      <c r="D41" s="111">
        <f t="shared" si="7"/>
        <v>1338</v>
      </c>
      <c r="E41" s="111">
        <f t="shared" si="7"/>
        <v>11899</v>
      </c>
      <c r="F41" s="73">
        <v>514</v>
      </c>
      <c r="G41" s="111">
        <v>748</v>
      </c>
      <c r="H41" s="111">
        <v>275</v>
      </c>
      <c r="I41" s="111">
        <v>953</v>
      </c>
      <c r="J41" s="111">
        <v>322</v>
      </c>
      <c r="K41" s="111">
        <v>2087</v>
      </c>
      <c r="L41" s="111">
        <v>165</v>
      </c>
      <c r="M41" s="111">
        <v>2718</v>
      </c>
      <c r="N41" s="111">
        <v>31</v>
      </c>
      <c r="O41" s="111">
        <v>1093</v>
      </c>
      <c r="P41" s="111">
        <v>16</v>
      </c>
      <c r="Q41" s="111">
        <v>1112</v>
      </c>
      <c r="R41" s="111">
        <v>14</v>
      </c>
      <c r="S41" s="111">
        <v>2598</v>
      </c>
      <c r="T41" s="111">
        <v>1</v>
      </c>
      <c r="U41" s="111">
        <v>590</v>
      </c>
    </row>
    <row r="42" spans="1:21" ht="17.25" customHeight="1">
      <c r="A42" s="219"/>
      <c r="B42" s="219"/>
      <c r="C42" s="34" t="s">
        <v>259</v>
      </c>
      <c r="D42" s="111">
        <f>SUM(F42,H42,J42,L42,N42,P42,R42,T42)</f>
        <v>42</v>
      </c>
      <c r="E42" s="111">
        <f>SUM(G42,I42,K42,M42,O42,Q42,S42,U42)</f>
        <v>687</v>
      </c>
      <c r="F42" s="73">
        <v>4</v>
      </c>
      <c r="G42" s="111">
        <v>8</v>
      </c>
      <c r="H42" s="111">
        <v>6</v>
      </c>
      <c r="I42" s="111">
        <v>21</v>
      </c>
      <c r="J42" s="111">
        <v>11</v>
      </c>
      <c r="K42" s="111">
        <v>71</v>
      </c>
      <c r="L42" s="111">
        <v>15</v>
      </c>
      <c r="M42" s="111">
        <v>230</v>
      </c>
      <c r="N42" s="111">
        <v>4</v>
      </c>
      <c r="O42" s="111">
        <v>161</v>
      </c>
      <c r="P42" s="111">
        <v>1</v>
      </c>
      <c r="Q42" s="111">
        <v>59</v>
      </c>
      <c r="R42" s="111">
        <v>1</v>
      </c>
      <c r="S42" s="111">
        <v>137</v>
      </c>
      <c r="T42" s="111" t="s">
        <v>345</v>
      </c>
      <c r="U42" s="111" t="s">
        <v>339</v>
      </c>
    </row>
    <row r="43" spans="1:21" ht="17.25" customHeight="1">
      <c r="A43" s="219"/>
      <c r="B43" s="219"/>
      <c r="C43" s="34"/>
      <c r="D43" s="111"/>
      <c r="E43" s="111"/>
      <c r="F43" s="73"/>
      <c r="G43" s="111"/>
      <c r="H43" s="111"/>
      <c r="I43" s="111"/>
      <c r="J43" s="111"/>
      <c r="K43" s="111"/>
      <c r="L43" s="111"/>
      <c r="M43" s="111"/>
      <c r="N43" s="111"/>
      <c r="O43" s="111"/>
      <c r="P43" s="111"/>
      <c r="Q43" s="111"/>
      <c r="R43" s="111"/>
      <c r="S43" s="111"/>
      <c r="T43" s="111"/>
      <c r="U43" s="111"/>
    </row>
    <row r="44" spans="1:21" ht="17.25" customHeight="1">
      <c r="A44" s="219"/>
      <c r="B44" s="219"/>
      <c r="C44" s="34" t="s">
        <v>148</v>
      </c>
      <c r="D44" s="111">
        <f>SUM(F44,H44,J44,L44,N44,P44,R44,T44)</f>
        <v>1571</v>
      </c>
      <c r="E44" s="111">
        <f>SUM(G44,I44,K44,M44,O44,Q44,S44,U44)</f>
        <v>2899</v>
      </c>
      <c r="F44" s="73">
        <v>1350</v>
      </c>
      <c r="G44" s="111">
        <v>1801</v>
      </c>
      <c r="H44" s="111">
        <v>163</v>
      </c>
      <c r="I44" s="111">
        <v>532</v>
      </c>
      <c r="J44" s="111">
        <v>39</v>
      </c>
      <c r="K44" s="111">
        <v>243</v>
      </c>
      <c r="L44" s="111">
        <v>18</v>
      </c>
      <c r="M44" s="111">
        <v>285</v>
      </c>
      <c r="N44" s="111">
        <v>1</v>
      </c>
      <c r="O44" s="111">
        <v>38</v>
      </c>
      <c r="P44" s="111" t="s">
        <v>339</v>
      </c>
      <c r="Q44" s="111" t="s">
        <v>346</v>
      </c>
      <c r="R44" s="111" t="s">
        <v>293</v>
      </c>
      <c r="S44" s="111" t="s">
        <v>344</v>
      </c>
      <c r="T44" s="111" t="s">
        <v>339</v>
      </c>
      <c r="U44" s="111" t="s">
        <v>339</v>
      </c>
    </row>
    <row r="45" spans="1:21" ht="17.25" customHeight="1">
      <c r="A45" s="219"/>
      <c r="B45" s="219"/>
      <c r="C45" s="34" t="s">
        <v>149</v>
      </c>
      <c r="D45" s="111">
        <f aca="true" t="shared" si="8" ref="D45:E47">SUM(F45,H45,J45,L45,N45,P45,R45,T45)</f>
        <v>242</v>
      </c>
      <c r="E45" s="111">
        <f t="shared" si="8"/>
        <v>3841</v>
      </c>
      <c r="F45" s="73">
        <v>77</v>
      </c>
      <c r="G45" s="111">
        <v>116</v>
      </c>
      <c r="H45" s="111">
        <v>28</v>
      </c>
      <c r="I45" s="111">
        <v>96</v>
      </c>
      <c r="J45" s="111">
        <v>54</v>
      </c>
      <c r="K45" s="111">
        <v>354</v>
      </c>
      <c r="L45" s="111">
        <v>53</v>
      </c>
      <c r="M45" s="111">
        <v>789</v>
      </c>
      <c r="N45" s="111">
        <v>17</v>
      </c>
      <c r="O45" s="111">
        <v>654</v>
      </c>
      <c r="P45" s="111">
        <v>10</v>
      </c>
      <c r="Q45" s="111">
        <v>701</v>
      </c>
      <c r="R45" s="111">
        <v>1</v>
      </c>
      <c r="S45" s="111">
        <v>128</v>
      </c>
      <c r="T45" s="111">
        <v>2</v>
      </c>
      <c r="U45" s="111">
        <v>1003</v>
      </c>
    </row>
    <row r="46" spans="1:21" ht="17.25" customHeight="1">
      <c r="A46" s="219"/>
      <c r="B46" s="219"/>
      <c r="C46" s="34" t="s">
        <v>150</v>
      </c>
      <c r="D46" s="111">
        <f t="shared" si="8"/>
        <v>223</v>
      </c>
      <c r="E46" s="111">
        <f t="shared" si="8"/>
        <v>3195</v>
      </c>
      <c r="F46" s="73">
        <v>30</v>
      </c>
      <c r="G46" s="111">
        <v>47</v>
      </c>
      <c r="H46" s="111">
        <v>22</v>
      </c>
      <c r="I46" s="111">
        <v>77</v>
      </c>
      <c r="J46" s="111">
        <v>38</v>
      </c>
      <c r="K46" s="111">
        <v>282</v>
      </c>
      <c r="L46" s="111">
        <v>118</v>
      </c>
      <c r="M46" s="111">
        <v>1860</v>
      </c>
      <c r="N46" s="111">
        <v>9</v>
      </c>
      <c r="O46" s="111">
        <v>315</v>
      </c>
      <c r="P46" s="111">
        <v>5</v>
      </c>
      <c r="Q46" s="111">
        <v>357</v>
      </c>
      <c r="R46" s="111">
        <v>1</v>
      </c>
      <c r="S46" s="111">
        <v>257</v>
      </c>
      <c r="T46" s="111" t="s">
        <v>347</v>
      </c>
      <c r="U46" s="111" t="s">
        <v>333</v>
      </c>
    </row>
    <row r="47" spans="1:21" ht="17.25" customHeight="1">
      <c r="A47" s="219"/>
      <c r="B47" s="219"/>
      <c r="C47" s="34" t="s">
        <v>151</v>
      </c>
      <c r="D47" s="111">
        <f t="shared" si="8"/>
        <v>8</v>
      </c>
      <c r="E47" s="111">
        <f t="shared" si="8"/>
        <v>60</v>
      </c>
      <c r="F47" s="71">
        <v>1</v>
      </c>
      <c r="G47" s="110">
        <v>2</v>
      </c>
      <c r="H47" s="110">
        <v>3</v>
      </c>
      <c r="I47" s="110">
        <v>12</v>
      </c>
      <c r="J47" s="110">
        <v>2</v>
      </c>
      <c r="K47" s="110">
        <v>10</v>
      </c>
      <c r="L47" s="110">
        <v>2</v>
      </c>
      <c r="M47" s="110">
        <v>36</v>
      </c>
      <c r="N47" s="110" t="s">
        <v>339</v>
      </c>
      <c r="O47" s="110" t="s">
        <v>339</v>
      </c>
      <c r="P47" s="110" t="s">
        <v>339</v>
      </c>
      <c r="Q47" s="110" t="s">
        <v>344</v>
      </c>
      <c r="R47" s="111" t="s">
        <v>339</v>
      </c>
      <c r="S47" s="111" t="s">
        <v>339</v>
      </c>
      <c r="T47" s="111" t="s">
        <v>338</v>
      </c>
      <c r="U47" s="111" t="s">
        <v>339</v>
      </c>
    </row>
    <row r="48" spans="1:21" ht="17.25" customHeight="1">
      <c r="A48" s="219"/>
      <c r="B48" s="219"/>
      <c r="C48" s="34" t="s">
        <v>152</v>
      </c>
      <c r="D48" s="111">
        <f>SUM(F48,H48,J48,L48,N48,P48,R48,T48)</f>
        <v>406</v>
      </c>
      <c r="E48" s="111">
        <f>SUM(G48,I48,K48,M48,O48,Q48,S48,U48)</f>
        <v>1506</v>
      </c>
      <c r="F48" s="71">
        <v>244</v>
      </c>
      <c r="G48" s="110">
        <v>321</v>
      </c>
      <c r="H48" s="110">
        <v>72</v>
      </c>
      <c r="I48" s="110">
        <v>244</v>
      </c>
      <c r="J48" s="110">
        <v>64</v>
      </c>
      <c r="K48" s="110">
        <v>386</v>
      </c>
      <c r="L48" s="110">
        <v>22</v>
      </c>
      <c r="M48" s="110">
        <v>350</v>
      </c>
      <c r="N48" s="110">
        <v>2</v>
      </c>
      <c r="O48" s="110">
        <v>88</v>
      </c>
      <c r="P48" s="110">
        <v>2</v>
      </c>
      <c r="Q48" s="110">
        <v>117</v>
      </c>
      <c r="R48" s="111" t="s">
        <v>344</v>
      </c>
      <c r="S48" s="111" t="s">
        <v>339</v>
      </c>
      <c r="T48" s="111" t="s">
        <v>339</v>
      </c>
      <c r="U48" s="111" t="s">
        <v>338</v>
      </c>
    </row>
    <row r="49" spans="1:21" ht="17.25" customHeight="1">
      <c r="A49" s="206"/>
      <c r="B49" s="206"/>
      <c r="C49" s="35" t="s">
        <v>153</v>
      </c>
      <c r="D49" s="248">
        <f>SUM(F49,H49,J49,L49,N49,P49,R49,T49)</f>
        <v>20</v>
      </c>
      <c r="E49" s="127">
        <f>SUM(G49,I49,K49,M49,O49,Q49,S49,U49)</f>
        <v>79</v>
      </c>
      <c r="F49" s="72">
        <v>14</v>
      </c>
      <c r="G49" s="127">
        <v>20</v>
      </c>
      <c r="H49" s="127">
        <v>2</v>
      </c>
      <c r="I49" s="127">
        <v>7</v>
      </c>
      <c r="J49" s="127">
        <v>3</v>
      </c>
      <c r="K49" s="127">
        <v>20</v>
      </c>
      <c r="L49" s="127" t="s">
        <v>344</v>
      </c>
      <c r="M49" s="127" t="s">
        <v>339</v>
      </c>
      <c r="N49" s="127">
        <v>1</v>
      </c>
      <c r="O49" s="127">
        <v>32</v>
      </c>
      <c r="P49" s="127" t="s">
        <v>339</v>
      </c>
      <c r="Q49" s="127" t="s">
        <v>346</v>
      </c>
      <c r="R49" s="127" t="s">
        <v>333</v>
      </c>
      <c r="S49" s="127" t="s">
        <v>344</v>
      </c>
      <c r="T49" s="127" t="s">
        <v>339</v>
      </c>
      <c r="U49" s="127" t="s">
        <v>339</v>
      </c>
    </row>
    <row r="50" spans="5:6" ht="14.25">
      <c r="E50" s="1"/>
      <c r="F50" s="1"/>
    </row>
    <row r="51" spans="5:6" ht="14.25">
      <c r="E51" s="1"/>
      <c r="F51" s="1"/>
    </row>
    <row r="52" spans="5:6" ht="14.25">
      <c r="E52" s="1"/>
      <c r="F52" s="1"/>
    </row>
    <row r="53" spans="4:8" ht="14.25">
      <c r="D53" s="16"/>
      <c r="E53" s="4"/>
      <c r="F53" s="4"/>
      <c r="G53" s="16"/>
      <c r="H53" s="16"/>
    </row>
    <row r="54" spans="4:8" ht="14.25">
      <c r="D54" s="16"/>
      <c r="E54" s="4"/>
      <c r="F54" s="4"/>
      <c r="G54" s="16"/>
      <c r="H54" s="16"/>
    </row>
    <row r="55" spans="4:8" ht="13.5">
      <c r="D55" s="16"/>
      <c r="E55" s="16"/>
      <c r="F55" s="16"/>
      <c r="G55" s="16"/>
      <c r="H55" s="16"/>
    </row>
    <row r="56" spans="4:8" ht="13.5">
      <c r="D56" s="16"/>
      <c r="E56" s="16"/>
      <c r="F56" s="16"/>
      <c r="G56" s="16"/>
      <c r="H56" s="16"/>
    </row>
    <row r="57" spans="4:8" ht="13.5">
      <c r="D57" s="16"/>
      <c r="E57" s="16"/>
      <c r="F57" s="16"/>
      <c r="G57" s="16"/>
      <c r="H57" s="16"/>
    </row>
  </sheetData>
  <sheetProtection/>
  <mergeCells count="29">
    <mergeCell ref="S6:S7"/>
    <mergeCell ref="M6:M7"/>
    <mergeCell ref="N6:N7"/>
    <mergeCell ref="O6:O7"/>
    <mergeCell ref="R5:S5"/>
    <mergeCell ref="T5:U5"/>
    <mergeCell ref="T6:T7"/>
    <mergeCell ref="U6:U7"/>
    <mergeCell ref="P6:P7"/>
    <mergeCell ref="Q6:Q7"/>
    <mergeCell ref="L5:M5"/>
    <mergeCell ref="N5:O5"/>
    <mergeCell ref="P5:Q5"/>
    <mergeCell ref="D6:D7"/>
    <mergeCell ref="E6:E7"/>
    <mergeCell ref="F6:F7"/>
    <mergeCell ref="G6:G7"/>
    <mergeCell ref="H6:H7"/>
    <mergeCell ref="I6:I7"/>
    <mergeCell ref="A3:U3"/>
    <mergeCell ref="L6:L7"/>
    <mergeCell ref="A5:C7"/>
    <mergeCell ref="D5:E5"/>
    <mergeCell ref="F5:G5"/>
    <mergeCell ref="H5:I5"/>
    <mergeCell ref="J6:J7"/>
    <mergeCell ref="K6:K7"/>
    <mergeCell ref="J5:K5"/>
    <mergeCell ref="R6:R7"/>
  </mergeCells>
  <printOptions horizontalCentered="1"/>
  <pageMargins left="0.5905511811023623" right="0.5905511811023623" top="0.5905511811023623" bottom="0.3937007874015748" header="0" footer="0"/>
  <pageSetup fitToHeight="1" fitToWidth="1" horizontalDpi="300" verticalDpi="300" orientation="landscape" paperSize="8" scale="96" r:id="rId1"/>
</worksheet>
</file>

<file path=xl/worksheets/sheet9.xml><?xml version="1.0" encoding="utf-8"?>
<worksheet xmlns="http://schemas.openxmlformats.org/spreadsheetml/2006/main" xmlns:r="http://schemas.openxmlformats.org/officeDocument/2006/relationships">
  <sheetPr>
    <pageSetUpPr fitToPage="1"/>
  </sheetPr>
  <dimension ref="A1:S64"/>
  <sheetViews>
    <sheetView zoomScale="75" zoomScaleNormal="75" zoomScalePageLayoutView="0" workbookViewId="0" topLeftCell="A1">
      <selection activeCell="I10" sqref="I10:Q10"/>
    </sheetView>
  </sheetViews>
  <sheetFormatPr defaultColWidth="9.00390625" defaultRowHeight="13.5"/>
  <cols>
    <col min="1" max="1" width="4.00390625" style="36" customWidth="1"/>
    <col min="2" max="2" width="14.50390625" style="36" customWidth="1"/>
    <col min="3" max="3" width="17.50390625" style="36" customWidth="1"/>
    <col min="4" max="4" width="17.625" style="36" customWidth="1"/>
    <col min="5" max="6" width="15.125" style="36" customWidth="1"/>
    <col min="7" max="7" width="15.00390625" style="36" customWidth="1"/>
    <col min="8" max="8" width="15.875" style="36" customWidth="1"/>
    <col min="9" max="9" width="15.00390625" style="36" customWidth="1"/>
    <col min="10" max="10" width="15.125" style="36" customWidth="1"/>
    <col min="11" max="12" width="13.625" style="36" customWidth="1"/>
    <col min="13" max="13" width="16.125" style="36" customWidth="1"/>
    <col min="14" max="14" width="15.00390625" style="36" bestFit="1" customWidth="1"/>
    <col min="15" max="15" width="14.00390625" style="36" customWidth="1"/>
    <col min="16" max="16" width="15.125" style="36" customWidth="1"/>
    <col min="17" max="17" width="15.00390625" style="36" customWidth="1"/>
    <col min="18" max="18" width="15.125" style="36" customWidth="1"/>
    <col min="19" max="16384" width="9.00390625" style="36" customWidth="1"/>
  </cols>
  <sheetData>
    <row r="1" spans="1:18" ht="13.5">
      <c r="A1" s="36" t="s">
        <v>348</v>
      </c>
      <c r="R1" s="37" t="s">
        <v>210</v>
      </c>
    </row>
    <row r="2" ht="13.5">
      <c r="R2" s="37"/>
    </row>
    <row r="3" spans="4:18" ht="17.25">
      <c r="D3" s="38"/>
      <c r="E3" s="38"/>
      <c r="F3" s="38"/>
      <c r="G3" s="38"/>
      <c r="H3" s="38"/>
      <c r="I3" s="38"/>
      <c r="J3" s="38"/>
      <c r="K3" s="38"/>
      <c r="L3" s="38"/>
      <c r="M3" s="38"/>
      <c r="N3" s="38"/>
      <c r="O3" s="38"/>
      <c r="P3" s="38"/>
      <c r="Q3" s="38"/>
      <c r="R3" s="38"/>
    </row>
    <row r="4" spans="1:18" ht="17.25">
      <c r="A4" s="475" t="s">
        <v>349</v>
      </c>
      <c r="B4" s="476"/>
      <c r="C4" s="476"/>
      <c r="D4" s="476"/>
      <c r="E4" s="476"/>
      <c r="F4" s="476"/>
      <c r="G4" s="476"/>
      <c r="H4" s="476"/>
      <c r="I4" s="476"/>
      <c r="J4" s="476"/>
      <c r="K4" s="476"/>
      <c r="L4" s="476"/>
      <c r="M4" s="476"/>
      <c r="N4" s="476"/>
      <c r="O4" s="476"/>
      <c r="P4" s="476"/>
      <c r="Q4" s="476"/>
      <c r="R4" s="476"/>
    </row>
    <row r="6" ht="13.5">
      <c r="A6" s="39" t="s">
        <v>289</v>
      </c>
    </row>
    <row r="7" spans="8:9" ht="14.25">
      <c r="H7" s="19" t="s">
        <v>384</v>
      </c>
      <c r="I7" s="19" t="s">
        <v>385</v>
      </c>
    </row>
    <row r="8" spans="1:18" ht="14.25">
      <c r="A8" s="477" t="s">
        <v>350</v>
      </c>
      <c r="B8" s="478"/>
      <c r="C8" s="478"/>
      <c r="D8" s="478"/>
      <c r="E8" s="478"/>
      <c r="F8" s="478"/>
      <c r="G8" s="478"/>
      <c r="H8" s="478"/>
      <c r="I8" s="478"/>
      <c r="J8" s="478"/>
      <c r="K8" s="478"/>
      <c r="L8" s="478"/>
      <c r="M8" s="478"/>
      <c r="N8" s="478"/>
      <c r="O8" s="478"/>
      <c r="P8" s="478"/>
      <c r="Q8" s="478"/>
      <c r="R8" s="478"/>
    </row>
    <row r="9" spans="1:19" ht="14.25" thickBot="1">
      <c r="A9" s="40"/>
      <c r="B9" s="40"/>
      <c r="C9" s="40"/>
      <c r="D9" s="40"/>
      <c r="E9" s="40"/>
      <c r="F9" s="40"/>
      <c r="G9" s="40"/>
      <c r="H9" s="40"/>
      <c r="I9" s="40"/>
      <c r="J9" s="40"/>
      <c r="K9" s="40"/>
      <c r="L9" s="40"/>
      <c r="M9" s="40"/>
      <c r="N9" s="40"/>
      <c r="O9" s="40"/>
      <c r="P9" s="40"/>
      <c r="Q9" s="40"/>
      <c r="R9" s="41" t="s">
        <v>290</v>
      </c>
      <c r="S9" s="42"/>
    </row>
    <row r="10" spans="1:19" ht="13.5">
      <c r="A10" s="432" t="s">
        <v>157</v>
      </c>
      <c r="B10" s="433"/>
      <c r="C10" s="431" t="s">
        <v>354</v>
      </c>
      <c r="D10" s="431" t="s">
        <v>351</v>
      </c>
      <c r="E10" s="431"/>
      <c r="F10" s="431"/>
      <c r="G10" s="431"/>
      <c r="H10" s="431"/>
      <c r="I10" s="428" t="s">
        <v>353</v>
      </c>
      <c r="J10" s="439"/>
      <c r="K10" s="439"/>
      <c r="L10" s="439"/>
      <c r="M10" s="439"/>
      <c r="N10" s="439"/>
      <c r="O10" s="439"/>
      <c r="P10" s="439"/>
      <c r="Q10" s="440"/>
      <c r="R10" s="428" t="s">
        <v>158</v>
      </c>
      <c r="S10" s="42"/>
    </row>
    <row r="11" spans="1:19" ht="13.5">
      <c r="A11" s="434"/>
      <c r="B11" s="435"/>
      <c r="C11" s="438"/>
      <c r="D11" s="430" t="s">
        <v>159</v>
      </c>
      <c r="E11" s="430" t="s">
        <v>160</v>
      </c>
      <c r="F11" s="430" t="s">
        <v>161</v>
      </c>
      <c r="G11" s="430" t="s">
        <v>162</v>
      </c>
      <c r="H11" s="430" t="s">
        <v>163</v>
      </c>
      <c r="I11" s="431" t="s">
        <v>159</v>
      </c>
      <c r="J11" s="431"/>
      <c r="K11" s="431" t="s">
        <v>164</v>
      </c>
      <c r="L11" s="428"/>
      <c r="M11" s="43"/>
      <c r="N11" s="44"/>
      <c r="O11" s="441" t="s">
        <v>319</v>
      </c>
      <c r="P11" s="438"/>
      <c r="Q11" s="438" t="s">
        <v>352</v>
      </c>
      <c r="R11" s="429"/>
      <c r="S11" s="42"/>
    </row>
    <row r="12" spans="1:19" ht="13.5">
      <c r="A12" s="436"/>
      <c r="B12" s="437"/>
      <c r="C12" s="438"/>
      <c r="D12" s="430"/>
      <c r="E12" s="430"/>
      <c r="F12" s="430"/>
      <c r="G12" s="430"/>
      <c r="H12" s="430"/>
      <c r="I12" s="438"/>
      <c r="J12" s="438"/>
      <c r="K12" s="438"/>
      <c r="L12" s="438"/>
      <c r="M12" s="431" t="s">
        <v>165</v>
      </c>
      <c r="N12" s="431"/>
      <c r="O12" s="438"/>
      <c r="P12" s="438"/>
      <c r="Q12" s="438"/>
      <c r="R12" s="429"/>
      <c r="S12" s="42"/>
    </row>
    <row r="13" spans="1:19" ht="19.5" customHeight="1">
      <c r="A13" s="442" t="s">
        <v>166</v>
      </c>
      <c r="B13" s="45" t="s">
        <v>167</v>
      </c>
      <c r="C13" s="259">
        <f aca="true" t="shared" si="0" ref="C13:H13">SUM(C14:C21)</f>
        <v>2725623395</v>
      </c>
      <c r="D13" s="259">
        <f t="shared" si="0"/>
        <v>1827421744</v>
      </c>
      <c r="E13" s="259">
        <f t="shared" si="0"/>
        <v>480216702</v>
      </c>
      <c r="F13" s="259">
        <f t="shared" si="0"/>
        <v>746747121</v>
      </c>
      <c r="G13" s="259">
        <f t="shared" si="0"/>
        <v>407655911</v>
      </c>
      <c r="H13" s="259">
        <f t="shared" si="0"/>
        <v>192802010</v>
      </c>
      <c r="I13" s="445">
        <f>SUM(I14:J21)</f>
        <v>891983622</v>
      </c>
      <c r="J13" s="446"/>
      <c r="K13" s="445">
        <f>SUM(K14:L21)</f>
        <v>729342319</v>
      </c>
      <c r="L13" s="446"/>
      <c r="M13" s="445">
        <f>SUM(M14:N21)</f>
        <v>11490917</v>
      </c>
      <c r="N13" s="446"/>
      <c r="O13" s="445">
        <f>SUM(O14:P21)</f>
        <v>25488071</v>
      </c>
      <c r="P13" s="446"/>
      <c r="Q13" s="259">
        <f>SUM(Q14:Q21)</f>
        <v>137153232</v>
      </c>
      <c r="R13" s="259">
        <f>SUM(R14:R21)</f>
        <v>6218029</v>
      </c>
      <c r="S13" s="42"/>
    </row>
    <row r="14" spans="1:19" ht="19.5" customHeight="1">
      <c r="A14" s="443"/>
      <c r="B14" s="29" t="s">
        <v>266</v>
      </c>
      <c r="C14" s="37">
        <f>SUM(D14,I14,R14)</f>
        <v>35618380</v>
      </c>
      <c r="D14" s="37">
        <f>SUM(E14:H14)</f>
        <v>17131763</v>
      </c>
      <c r="E14" s="37">
        <v>4960301</v>
      </c>
      <c r="F14" s="37">
        <v>1850225</v>
      </c>
      <c r="G14" s="37">
        <v>1238841</v>
      </c>
      <c r="H14" s="37">
        <v>9082396</v>
      </c>
      <c r="I14" s="447">
        <f>SUM(K14,O14:Q14)</f>
        <v>17343643</v>
      </c>
      <c r="J14" s="447"/>
      <c r="K14" s="447">
        <v>10528436</v>
      </c>
      <c r="L14" s="447"/>
      <c r="M14" s="447">
        <v>58872</v>
      </c>
      <c r="N14" s="447"/>
      <c r="O14" s="447">
        <v>4792263</v>
      </c>
      <c r="P14" s="447"/>
      <c r="Q14" s="37">
        <v>2022944</v>
      </c>
      <c r="R14" s="37">
        <v>1142974</v>
      </c>
      <c r="S14" s="42"/>
    </row>
    <row r="15" spans="1:19" ht="19.5" customHeight="1">
      <c r="A15" s="443"/>
      <c r="B15" s="29" t="s">
        <v>169</v>
      </c>
      <c r="C15" s="37">
        <f aca="true" t="shared" si="1" ref="C15:C20">SUM(D15,I15,R15)</f>
        <v>20942331</v>
      </c>
      <c r="D15" s="37">
        <f aca="true" t="shared" si="2" ref="D15:D20">SUM(E15:H15)</f>
        <v>11858865</v>
      </c>
      <c r="E15" s="37">
        <v>3682237</v>
      </c>
      <c r="F15" s="37">
        <v>4684642</v>
      </c>
      <c r="G15" s="37">
        <v>1100145</v>
      </c>
      <c r="H15" s="37">
        <v>2391841</v>
      </c>
      <c r="I15" s="447">
        <f aca="true" t="shared" si="3" ref="I15:I20">SUM(K15,O15:Q15)</f>
        <v>8872351</v>
      </c>
      <c r="J15" s="447"/>
      <c r="K15" s="447">
        <v>7844283</v>
      </c>
      <c r="L15" s="447"/>
      <c r="M15" s="447">
        <v>125293</v>
      </c>
      <c r="N15" s="447"/>
      <c r="O15" s="447">
        <v>212586</v>
      </c>
      <c r="P15" s="447"/>
      <c r="Q15" s="37">
        <v>815482</v>
      </c>
      <c r="R15" s="37">
        <v>211115</v>
      </c>
      <c r="S15" s="42"/>
    </row>
    <row r="16" spans="1:18" ht="19.5" customHeight="1">
      <c r="A16" s="443"/>
      <c r="B16" s="29" t="s">
        <v>170</v>
      </c>
      <c r="C16" s="37">
        <f t="shared" si="1"/>
        <v>351669560</v>
      </c>
      <c r="D16" s="37">
        <f t="shared" si="2"/>
        <v>278033441</v>
      </c>
      <c r="E16" s="37">
        <v>76382946</v>
      </c>
      <c r="F16" s="37">
        <v>79776087</v>
      </c>
      <c r="G16" s="37">
        <v>85355924</v>
      </c>
      <c r="H16" s="37">
        <v>36518484</v>
      </c>
      <c r="I16" s="447">
        <f t="shared" si="3"/>
        <v>73553932</v>
      </c>
      <c r="J16" s="447"/>
      <c r="K16" s="447">
        <v>62724175</v>
      </c>
      <c r="L16" s="447"/>
      <c r="M16" s="447">
        <v>837680</v>
      </c>
      <c r="N16" s="447"/>
      <c r="O16" s="447">
        <v>719278</v>
      </c>
      <c r="P16" s="447"/>
      <c r="Q16" s="37">
        <v>10110479</v>
      </c>
      <c r="R16" s="37">
        <v>82187</v>
      </c>
    </row>
    <row r="17" spans="1:18" ht="19.5" customHeight="1">
      <c r="A17" s="443"/>
      <c r="B17" s="29" t="s">
        <v>171</v>
      </c>
      <c r="C17" s="37">
        <f t="shared" si="1"/>
        <v>869333969</v>
      </c>
      <c r="D17" s="37">
        <f t="shared" si="2"/>
        <v>559942199</v>
      </c>
      <c r="E17" s="37">
        <v>140311917</v>
      </c>
      <c r="F17" s="37">
        <v>223832323</v>
      </c>
      <c r="G17" s="37">
        <v>138704185</v>
      </c>
      <c r="H17" s="37">
        <v>57093774</v>
      </c>
      <c r="I17" s="447">
        <f t="shared" si="3"/>
        <v>308596930</v>
      </c>
      <c r="J17" s="447"/>
      <c r="K17" s="447">
        <v>271417222</v>
      </c>
      <c r="L17" s="447"/>
      <c r="M17" s="447">
        <v>5937015</v>
      </c>
      <c r="N17" s="447"/>
      <c r="O17" s="447">
        <v>6345934</v>
      </c>
      <c r="P17" s="447"/>
      <c r="Q17" s="37">
        <v>30833774</v>
      </c>
      <c r="R17" s="37">
        <v>794840</v>
      </c>
    </row>
    <row r="18" spans="1:18" ht="19.5" customHeight="1">
      <c r="A18" s="443"/>
      <c r="B18" s="117" t="s">
        <v>260</v>
      </c>
      <c r="C18" s="37">
        <f t="shared" si="1"/>
        <v>1120192163</v>
      </c>
      <c r="D18" s="37">
        <f t="shared" si="2"/>
        <v>823195514</v>
      </c>
      <c r="E18" s="37">
        <v>195139601</v>
      </c>
      <c r="F18" s="37">
        <v>388897975</v>
      </c>
      <c r="G18" s="37">
        <v>173946014</v>
      </c>
      <c r="H18" s="37">
        <v>65211924</v>
      </c>
      <c r="I18" s="447">
        <f t="shared" si="3"/>
        <v>296229739</v>
      </c>
      <c r="J18" s="447"/>
      <c r="K18" s="447">
        <v>209462748</v>
      </c>
      <c r="L18" s="447"/>
      <c r="M18" s="447">
        <v>1841289</v>
      </c>
      <c r="N18" s="447"/>
      <c r="O18" s="447">
        <v>10539437</v>
      </c>
      <c r="P18" s="447"/>
      <c r="Q18" s="37">
        <v>76227554</v>
      </c>
      <c r="R18" s="37">
        <v>766910</v>
      </c>
    </row>
    <row r="19" spans="1:18" ht="19.5" customHeight="1">
      <c r="A19" s="443"/>
      <c r="B19" s="29" t="s">
        <v>173</v>
      </c>
      <c r="C19" s="37">
        <f t="shared" si="1"/>
        <v>57676247</v>
      </c>
      <c r="D19" s="37">
        <f t="shared" si="2"/>
        <v>23612559</v>
      </c>
      <c r="E19" s="37">
        <v>9790191</v>
      </c>
      <c r="F19" s="37">
        <v>9262489</v>
      </c>
      <c r="G19" s="37">
        <v>597581</v>
      </c>
      <c r="H19" s="37">
        <v>3962298</v>
      </c>
      <c r="I19" s="447">
        <f t="shared" si="3"/>
        <v>33980874</v>
      </c>
      <c r="J19" s="447"/>
      <c r="K19" s="447">
        <v>27436285</v>
      </c>
      <c r="L19" s="447"/>
      <c r="M19" s="447">
        <v>245524</v>
      </c>
      <c r="N19" s="447"/>
      <c r="O19" s="447">
        <v>455803</v>
      </c>
      <c r="P19" s="447"/>
      <c r="Q19" s="37">
        <v>6088786</v>
      </c>
      <c r="R19" s="37">
        <v>82814</v>
      </c>
    </row>
    <row r="20" spans="1:18" ht="19.5" customHeight="1">
      <c r="A20" s="443"/>
      <c r="B20" s="29" t="s">
        <v>172</v>
      </c>
      <c r="C20" s="37">
        <f t="shared" si="1"/>
        <v>525355</v>
      </c>
      <c r="D20" s="37">
        <f t="shared" si="2"/>
        <v>117523</v>
      </c>
      <c r="E20" s="37">
        <v>43148</v>
      </c>
      <c r="F20" s="37">
        <v>43176</v>
      </c>
      <c r="G20" s="37">
        <v>23604</v>
      </c>
      <c r="H20" s="37">
        <v>7595</v>
      </c>
      <c r="I20" s="447">
        <f t="shared" si="3"/>
        <v>396477</v>
      </c>
      <c r="J20" s="447"/>
      <c r="K20" s="447">
        <v>395766</v>
      </c>
      <c r="L20" s="447"/>
      <c r="M20" s="447">
        <v>24161</v>
      </c>
      <c r="N20" s="447"/>
      <c r="O20" s="447">
        <v>80</v>
      </c>
      <c r="P20" s="447"/>
      <c r="Q20" s="37">
        <v>631</v>
      </c>
      <c r="R20" s="37">
        <v>11355</v>
      </c>
    </row>
    <row r="21" spans="1:18" ht="19.5" customHeight="1">
      <c r="A21" s="444"/>
      <c r="B21" s="47" t="s">
        <v>174</v>
      </c>
      <c r="C21" s="260">
        <f>SUM(D21,I21,R21)</f>
        <v>269665390</v>
      </c>
      <c r="D21" s="55">
        <f>SUM(E21:H21)</f>
        <v>113529880</v>
      </c>
      <c r="E21" s="55">
        <v>49906361</v>
      </c>
      <c r="F21" s="55">
        <v>38400204</v>
      </c>
      <c r="G21" s="55">
        <v>6689617</v>
      </c>
      <c r="H21" s="55">
        <v>18533698</v>
      </c>
      <c r="I21" s="447">
        <f>SUM(K21,O21:Q21)</f>
        <v>153009676</v>
      </c>
      <c r="J21" s="447"/>
      <c r="K21" s="447">
        <v>139533404</v>
      </c>
      <c r="L21" s="447"/>
      <c r="M21" s="447">
        <v>2421083</v>
      </c>
      <c r="N21" s="447"/>
      <c r="O21" s="447">
        <v>2422690</v>
      </c>
      <c r="P21" s="447"/>
      <c r="Q21" s="55">
        <v>11053582</v>
      </c>
      <c r="R21" s="55">
        <v>3125834</v>
      </c>
    </row>
    <row r="22" spans="1:18" ht="19.5" customHeight="1">
      <c r="A22" s="442" t="s">
        <v>320</v>
      </c>
      <c r="B22" s="45" t="s">
        <v>167</v>
      </c>
      <c r="C22" s="259">
        <f aca="true" t="shared" si="4" ref="C22:H22">SUM(C23:C27)</f>
        <v>2725623395</v>
      </c>
      <c r="D22" s="259">
        <f t="shared" si="4"/>
        <v>1827421744</v>
      </c>
      <c r="E22" s="259">
        <f t="shared" si="4"/>
        <v>480216702</v>
      </c>
      <c r="F22" s="259">
        <f t="shared" si="4"/>
        <v>746747121</v>
      </c>
      <c r="G22" s="259">
        <f t="shared" si="4"/>
        <v>407655911</v>
      </c>
      <c r="H22" s="259">
        <f t="shared" si="4"/>
        <v>192802010</v>
      </c>
      <c r="I22" s="445">
        <f>SUM(I23:J27)</f>
        <v>891983622</v>
      </c>
      <c r="J22" s="446"/>
      <c r="K22" s="445">
        <f>SUM(K23:L27)</f>
        <v>729342319</v>
      </c>
      <c r="L22" s="446"/>
      <c r="M22" s="445">
        <f>SUM(M23:N27)</f>
        <v>11490917</v>
      </c>
      <c r="N22" s="446"/>
      <c r="O22" s="445">
        <f>SUM(O23:P27)</f>
        <v>25488071</v>
      </c>
      <c r="P22" s="446"/>
      <c r="Q22" s="259">
        <f>SUM(Q23:Q27)</f>
        <v>137153232</v>
      </c>
      <c r="R22" s="259">
        <f>SUM(R23:R27)</f>
        <v>6218029</v>
      </c>
    </row>
    <row r="23" spans="1:18" ht="19.5" customHeight="1">
      <c r="A23" s="443"/>
      <c r="B23" s="29" t="s">
        <v>176</v>
      </c>
      <c r="C23" s="37">
        <f>SUM(D23,I23,R23)</f>
        <v>215114873</v>
      </c>
      <c r="D23" s="37">
        <f>SUM(E23:H23)</f>
        <v>144559122</v>
      </c>
      <c r="E23" s="37">
        <v>34603793</v>
      </c>
      <c r="F23" s="37">
        <v>49727968</v>
      </c>
      <c r="G23" s="37">
        <v>32996724</v>
      </c>
      <c r="H23" s="37">
        <v>27230637</v>
      </c>
      <c r="I23" s="463">
        <f>SUM(K23,O23:Q23)</f>
        <v>70173548</v>
      </c>
      <c r="J23" s="463"/>
      <c r="K23" s="447">
        <v>62501064</v>
      </c>
      <c r="L23" s="447"/>
      <c r="M23" s="447">
        <v>78237</v>
      </c>
      <c r="N23" s="447"/>
      <c r="O23" s="447">
        <v>4756775</v>
      </c>
      <c r="P23" s="447"/>
      <c r="Q23" s="37">
        <v>2915709</v>
      </c>
      <c r="R23" s="37">
        <v>382203</v>
      </c>
    </row>
    <row r="24" spans="1:18" ht="25.5" customHeight="1">
      <c r="A24" s="443"/>
      <c r="B24" s="112" t="s">
        <v>235</v>
      </c>
      <c r="C24" s="37">
        <f>SUM(D24,I24,R24)</f>
        <v>322899790</v>
      </c>
      <c r="D24" s="37">
        <f>SUM(E24:H24)</f>
        <v>220634101</v>
      </c>
      <c r="E24" s="37">
        <v>63232841</v>
      </c>
      <c r="F24" s="37">
        <v>93948823</v>
      </c>
      <c r="G24" s="37">
        <v>40245697</v>
      </c>
      <c r="H24" s="37">
        <v>23206740</v>
      </c>
      <c r="I24" s="463">
        <f>SUM(K24,O24:Q24)</f>
        <v>102077152</v>
      </c>
      <c r="J24" s="463"/>
      <c r="K24" s="447">
        <v>90628138</v>
      </c>
      <c r="L24" s="447"/>
      <c r="M24" s="447">
        <v>1011177</v>
      </c>
      <c r="N24" s="447"/>
      <c r="O24" s="447">
        <v>1937086</v>
      </c>
      <c r="P24" s="447"/>
      <c r="Q24" s="37">
        <v>9511928</v>
      </c>
      <c r="R24" s="37">
        <v>188537</v>
      </c>
    </row>
    <row r="25" spans="1:18" ht="25.5" customHeight="1">
      <c r="A25" s="443"/>
      <c r="B25" s="112" t="s">
        <v>236</v>
      </c>
      <c r="C25" s="37">
        <f>SUM(D25,I25,R25)</f>
        <v>374852014</v>
      </c>
      <c r="D25" s="37">
        <f>SUM(E25:H25)</f>
        <v>261931359</v>
      </c>
      <c r="E25" s="37">
        <v>69651284</v>
      </c>
      <c r="F25" s="37">
        <v>98549857</v>
      </c>
      <c r="G25" s="37">
        <v>64761907</v>
      </c>
      <c r="H25" s="37">
        <v>28968311</v>
      </c>
      <c r="I25" s="463">
        <f>SUM(K25,O25:Q25)</f>
        <v>112673838</v>
      </c>
      <c r="J25" s="463"/>
      <c r="K25" s="447">
        <v>99952280</v>
      </c>
      <c r="L25" s="447"/>
      <c r="M25" s="447">
        <v>3484919</v>
      </c>
      <c r="N25" s="447"/>
      <c r="O25" s="447">
        <v>2502469</v>
      </c>
      <c r="P25" s="447"/>
      <c r="Q25" s="37">
        <v>10219089</v>
      </c>
      <c r="R25" s="37">
        <v>246817</v>
      </c>
    </row>
    <row r="26" spans="1:18" ht="25.5" customHeight="1">
      <c r="A26" s="443"/>
      <c r="B26" s="29" t="s">
        <v>179</v>
      </c>
      <c r="C26" s="37">
        <f>SUM(D26,I26,R26)</f>
        <v>289054833</v>
      </c>
      <c r="D26" s="37">
        <f>SUM(E26:H26)</f>
        <v>177053437</v>
      </c>
      <c r="E26" s="37">
        <v>63599370</v>
      </c>
      <c r="F26" s="37">
        <v>64776985</v>
      </c>
      <c r="G26" s="37">
        <v>27002807</v>
      </c>
      <c r="H26" s="37">
        <v>21674275</v>
      </c>
      <c r="I26" s="463">
        <f>SUM(K26,O26:Q26)</f>
        <v>111101232</v>
      </c>
      <c r="J26" s="463"/>
      <c r="K26" s="447">
        <v>95760021</v>
      </c>
      <c r="L26" s="447"/>
      <c r="M26" s="447">
        <v>455789</v>
      </c>
      <c r="N26" s="447"/>
      <c r="O26" s="447">
        <v>1855560</v>
      </c>
      <c r="P26" s="447"/>
      <c r="Q26" s="37">
        <v>13485651</v>
      </c>
      <c r="R26" s="37">
        <v>900164</v>
      </c>
    </row>
    <row r="27" spans="1:18" ht="19.5" customHeight="1">
      <c r="A27" s="444"/>
      <c r="B27" s="47" t="s">
        <v>180</v>
      </c>
      <c r="C27" s="260">
        <f>SUM(D27,I27,R27)</f>
        <v>1523701885</v>
      </c>
      <c r="D27" s="55">
        <f>SUM(E27:H27)</f>
        <v>1023243725</v>
      </c>
      <c r="E27" s="55">
        <v>249129414</v>
      </c>
      <c r="F27" s="55">
        <v>439743488</v>
      </c>
      <c r="G27" s="55">
        <v>242648776</v>
      </c>
      <c r="H27" s="55">
        <v>91722047</v>
      </c>
      <c r="I27" s="473">
        <f>SUM(K27,O27:Q27)</f>
        <v>495957852</v>
      </c>
      <c r="J27" s="473"/>
      <c r="K27" s="473">
        <v>380500816</v>
      </c>
      <c r="L27" s="473"/>
      <c r="M27" s="473">
        <v>6460795</v>
      </c>
      <c r="N27" s="473"/>
      <c r="O27" s="473">
        <v>14436181</v>
      </c>
      <c r="P27" s="473"/>
      <c r="Q27" s="55">
        <v>101020855</v>
      </c>
      <c r="R27" s="55">
        <v>4500308</v>
      </c>
    </row>
    <row r="29" spans="1:18" ht="13.5">
      <c r="A29" s="42"/>
      <c r="B29" s="42"/>
      <c r="C29" s="42"/>
      <c r="D29" s="42"/>
      <c r="E29" s="42"/>
      <c r="F29" s="42"/>
      <c r="G29" s="42"/>
      <c r="H29" s="42"/>
      <c r="I29" s="42"/>
      <c r="J29" s="42"/>
      <c r="K29" s="42"/>
      <c r="L29" s="42"/>
      <c r="M29" s="42"/>
      <c r="N29" s="42"/>
      <c r="O29" s="42"/>
      <c r="P29" s="42"/>
      <c r="Q29" s="42"/>
      <c r="R29" s="42"/>
    </row>
    <row r="30" spans="1:18" ht="14.25" thickBot="1">
      <c r="A30" s="40"/>
      <c r="B30" s="40"/>
      <c r="C30" s="40"/>
      <c r="D30" s="40"/>
      <c r="E30" s="40"/>
      <c r="F30" s="40"/>
      <c r="G30" s="40"/>
      <c r="H30" s="40"/>
      <c r="I30" s="40"/>
      <c r="J30" s="40"/>
      <c r="K30" s="40"/>
      <c r="L30" s="40"/>
      <c r="M30" s="40"/>
      <c r="N30" s="40"/>
      <c r="O30" s="40"/>
      <c r="P30" s="40"/>
      <c r="Q30" s="40"/>
      <c r="R30" s="41" t="s">
        <v>290</v>
      </c>
    </row>
    <row r="31" spans="1:19" ht="13.5">
      <c r="A31" s="432" t="s">
        <v>157</v>
      </c>
      <c r="B31" s="433"/>
      <c r="C31" s="118" t="s">
        <v>181</v>
      </c>
      <c r="D31" s="440" t="s">
        <v>356</v>
      </c>
      <c r="E31" s="431"/>
      <c r="F31" s="431"/>
      <c r="G31" s="431"/>
      <c r="H31" s="431"/>
      <c r="I31" s="431" t="s">
        <v>357</v>
      </c>
      <c r="J31" s="431"/>
      <c r="K31" s="431"/>
      <c r="L31" s="431"/>
      <c r="M31" s="431" t="s">
        <v>358</v>
      </c>
      <c r="N31" s="431"/>
      <c r="O31" s="431"/>
      <c r="P31" s="431"/>
      <c r="Q31" s="431"/>
      <c r="R31" s="428"/>
      <c r="S31" s="42"/>
    </row>
    <row r="32" spans="1:19" ht="13.5">
      <c r="A32" s="434"/>
      <c r="B32" s="435"/>
      <c r="C32" s="449" t="s">
        <v>355</v>
      </c>
      <c r="D32" s="451" t="s">
        <v>159</v>
      </c>
      <c r="E32" s="430" t="s">
        <v>182</v>
      </c>
      <c r="F32" s="430" t="s">
        <v>183</v>
      </c>
      <c r="G32" s="430" t="s">
        <v>184</v>
      </c>
      <c r="H32" s="430" t="s">
        <v>185</v>
      </c>
      <c r="I32" s="430" t="s">
        <v>159</v>
      </c>
      <c r="J32" s="430" t="s">
        <v>186</v>
      </c>
      <c r="K32" s="430" t="s">
        <v>184</v>
      </c>
      <c r="L32" s="430" t="s">
        <v>187</v>
      </c>
      <c r="M32" s="448" t="s">
        <v>159</v>
      </c>
      <c r="N32" s="448" t="s">
        <v>188</v>
      </c>
      <c r="O32" s="448" t="s">
        <v>189</v>
      </c>
      <c r="P32" s="448" t="s">
        <v>190</v>
      </c>
      <c r="Q32" s="424" t="s">
        <v>359</v>
      </c>
      <c r="R32" s="426" t="s">
        <v>272</v>
      </c>
      <c r="S32" s="42"/>
    </row>
    <row r="33" spans="1:19" ht="13.5">
      <c r="A33" s="436"/>
      <c r="B33" s="437"/>
      <c r="C33" s="450"/>
      <c r="D33" s="452"/>
      <c r="E33" s="430"/>
      <c r="F33" s="430"/>
      <c r="G33" s="430"/>
      <c r="H33" s="430"/>
      <c r="I33" s="430"/>
      <c r="J33" s="430"/>
      <c r="K33" s="430"/>
      <c r="L33" s="430"/>
      <c r="M33" s="448"/>
      <c r="N33" s="448"/>
      <c r="O33" s="448"/>
      <c r="P33" s="448"/>
      <c r="Q33" s="425"/>
      <c r="R33" s="427"/>
      <c r="S33" s="42"/>
    </row>
    <row r="34" spans="1:19" s="46" customFormat="1" ht="15.75" customHeight="1">
      <c r="A34" s="453" t="s">
        <v>360</v>
      </c>
      <c r="B34" s="456" t="s">
        <v>167</v>
      </c>
      <c r="C34" s="458">
        <f>SUM(C36:C51)</f>
        <v>2725623395</v>
      </c>
      <c r="D34" s="445">
        <f>SUM(D36:D51)</f>
        <v>1726871964</v>
      </c>
      <c r="E34" s="445">
        <f aca="true" t="shared" si="5" ref="E34:P34">SUM(E36:E51)</f>
        <v>870311006</v>
      </c>
      <c r="F34" s="445">
        <f t="shared" si="5"/>
        <v>489061182</v>
      </c>
      <c r="G34" s="445">
        <f t="shared" si="5"/>
        <v>58299848</v>
      </c>
      <c r="H34" s="445">
        <f t="shared" si="5"/>
        <v>309199928</v>
      </c>
      <c r="I34" s="445">
        <f t="shared" si="5"/>
        <v>668089777</v>
      </c>
      <c r="J34" s="445">
        <f t="shared" si="5"/>
        <v>545147118</v>
      </c>
      <c r="K34" s="445">
        <f t="shared" si="5"/>
        <v>64471644</v>
      </c>
      <c r="L34" s="445">
        <f t="shared" si="5"/>
        <v>58471015</v>
      </c>
      <c r="M34" s="445">
        <f t="shared" si="5"/>
        <v>330661654</v>
      </c>
      <c r="N34" s="445">
        <f t="shared" si="5"/>
        <v>128036465</v>
      </c>
      <c r="O34" s="445">
        <f t="shared" si="5"/>
        <v>28672830</v>
      </c>
      <c r="P34" s="445">
        <f t="shared" si="5"/>
        <v>173201077</v>
      </c>
      <c r="Q34" s="262">
        <f>SUM(Q36,Q38,Q40,Q42,Q44,Q46,Q48,Q50)</f>
        <v>-74993130</v>
      </c>
      <c r="R34" s="262">
        <f>SUM(R36,R38,R40,R42,R44,R46,R48,R50)</f>
        <v>-28405998</v>
      </c>
      <c r="S34" s="50"/>
    </row>
    <row r="35" spans="1:19" s="46" customFormat="1" ht="15.75" customHeight="1">
      <c r="A35" s="454"/>
      <c r="B35" s="457"/>
      <c r="C35" s="459"/>
      <c r="D35" s="460"/>
      <c r="E35" s="460"/>
      <c r="F35" s="460"/>
      <c r="G35" s="460"/>
      <c r="H35" s="460"/>
      <c r="I35" s="460"/>
      <c r="J35" s="460"/>
      <c r="K35" s="460"/>
      <c r="L35" s="460"/>
      <c r="M35" s="460"/>
      <c r="N35" s="460"/>
      <c r="O35" s="460"/>
      <c r="P35" s="460"/>
      <c r="Q35" s="263">
        <f>SUM(Q37,Q39,Q41,Q43,Q45,Q47,Q49,Q51)</f>
        <v>34628669</v>
      </c>
      <c r="R35" s="263">
        <f>SUM(R37,R39,R41,R43,R45,R47,R49,R51)</f>
        <v>69521741</v>
      </c>
      <c r="S35" s="50"/>
    </row>
    <row r="36" spans="1:19" ht="15.75" customHeight="1">
      <c r="A36" s="454"/>
      <c r="B36" s="461" t="s">
        <v>168</v>
      </c>
      <c r="C36" s="462">
        <f>SUM(D36,I36,M36)</f>
        <v>35618380</v>
      </c>
      <c r="D36" s="463">
        <f>SUM(E36:H37)</f>
        <v>29205615</v>
      </c>
      <c r="E36" s="463">
        <v>6791681</v>
      </c>
      <c r="F36" s="463">
        <v>15330907</v>
      </c>
      <c r="G36" s="463">
        <v>166139</v>
      </c>
      <c r="H36" s="463">
        <v>6916888</v>
      </c>
      <c r="I36" s="463">
        <f>SUM(J36:L37)</f>
        <v>18788192</v>
      </c>
      <c r="J36" s="463">
        <v>17090878</v>
      </c>
      <c r="K36" s="463">
        <v>1602996</v>
      </c>
      <c r="L36" s="463">
        <v>94318</v>
      </c>
      <c r="M36" s="464">
        <f>SUM(N36:R37)</f>
        <v>-12375427</v>
      </c>
      <c r="N36" s="463">
        <v>1122695</v>
      </c>
      <c r="O36" s="463">
        <v>17380</v>
      </c>
      <c r="P36" s="463">
        <v>292010</v>
      </c>
      <c r="Q36" s="51">
        <v>-8691917</v>
      </c>
      <c r="R36" s="51">
        <v>-5890037</v>
      </c>
      <c r="S36" s="42"/>
    </row>
    <row r="37" spans="1:19" ht="15.75" customHeight="1">
      <c r="A37" s="454"/>
      <c r="B37" s="461"/>
      <c r="C37" s="462"/>
      <c r="D37" s="463"/>
      <c r="E37" s="463"/>
      <c r="F37" s="463"/>
      <c r="G37" s="463"/>
      <c r="H37" s="463"/>
      <c r="I37" s="463"/>
      <c r="J37" s="463"/>
      <c r="K37" s="463"/>
      <c r="L37" s="463"/>
      <c r="M37" s="464"/>
      <c r="N37" s="463"/>
      <c r="O37" s="463"/>
      <c r="P37" s="463"/>
      <c r="Q37" s="51">
        <v>499470</v>
      </c>
      <c r="R37" s="51">
        <v>274972</v>
      </c>
      <c r="S37" s="42"/>
    </row>
    <row r="38" spans="1:19" ht="15.75" customHeight="1">
      <c r="A38" s="454"/>
      <c r="B38" s="461" t="s">
        <v>169</v>
      </c>
      <c r="C38" s="462">
        <f>SUM(D38,I38,M38)</f>
        <v>20942331</v>
      </c>
      <c r="D38" s="463">
        <f>SUM(E38:H39)</f>
        <v>12191362</v>
      </c>
      <c r="E38" s="463">
        <v>5815988</v>
      </c>
      <c r="F38" s="463">
        <v>3058809</v>
      </c>
      <c r="G38" s="463">
        <v>188416</v>
      </c>
      <c r="H38" s="463">
        <v>3128149</v>
      </c>
      <c r="I38" s="463">
        <f>SUM(J38:L39)</f>
        <v>4964138</v>
      </c>
      <c r="J38" s="463">
        <v>3631288</v>
      </c>
      <c r="K38" s="463">
        <v>989837</v>
      </c>
      <c r="L38" s="463">
        <v>343013</v>
      </c>
      <c r="M38" s="460">
        <f>SUM(N38:R39)</f>
        <v>3786831</v>
      </c>
      <c r="N38" s="463">
        <v>804634</v>
      </c>
      <c r="O38" s="463">
        <v>156631</v>
      </c>
      <c r="P38" s="463">
        <v>2144991</v>
      </c>
      <c r="Q38" s="51">
        <v>-621473</v>
      </c>
      <c r="R38" s="51">
        <v>-137717</v>
      </c>
      <c r="S38" s="42"/>
    </row>
    <row r="39" spans="1:19" ht="15.75" customHeight="1">
      <c r="A39" s="454"/>
      <c r="B39" s="461"/>
      <c r="C39" s="462"/>
      <c r="D39" s="463"/>
      <c r="E39" s="463"/>
      <c r="F39" s="463"/>
      <c r="G39" s="463"/>
      <c r="H39" s="463"/>
      <c r="I39" s="463"/>
      <c r="J39" s="463"/>
      <c r="K39" s="463"/>
      <c r="L39" s="463"/>
      <c r="M39" s="460"/>
      <c r="N39" s="463"/>
      <c r="O39" s="463"/>
      <c r="P39" s="463"/>
      <c r="Q39" s="51">
        <v>857521</v>
      </c>
      <c r="R39" s="51">
        <v>582244</v>
      </c>
      <c r="S39" s="42"/>
    </row>
    <row r="40" spans="1:19" ht="15.75" customHeight="1">
      <c r="A40" s="454"/>
      <c r="B40" s="461" t="s">
        <v>170</v>
      </c>
      <c r="C40" s="462">
        <f>SUM(D40,I40,M40)</f>
        <v>351669560</v>
      </c>
      <c r="D40" s="463">
        <f>SUM(E40:H41)</f>
        <v>260679552</v>
      </c>
      <c r="E40" s="463">
        <v>106741672</v>
      </c>
      <c r="F40" s="463">
        <v>71844313</v>
      </c>
      <c r="G40" s="463">
        <v>7284559</v>
      </c>
      <c r="H40" s="463">
        <v>74809008</v>
      </c>
      <c r="I40" s="463">
        <f>SUM(J40:L41)</f>
        <v>32365745</v>
      </c>
      <c r="J40" s="463">
        <v>28497181</v>
      </c>
      <c r="K40" s="463">
        <v>3236319</v>
      </c>
      <c r="L40" s="463">
        <v>632245</v>
      </c>
      <c r="M40" s="460">
        <f>SUM(N40:R41)</f>
        <v>58624263</v>
      </c>
      <c r="N40" s="463">
        <v>16830074</v>
      </c>
      <c r="O40" s="463">
        <v>6878434</v>
      </c>
      <c r="P40" s="463">
        <v>22938348</v>
      </c>
      <c r="Q40" s="51">
        <v>-2275116</v>
      </c>
      <c r="R40" s="51">
        <v>-527916</v>
      </c>
      <c r="S40" s="42"/>
    </row>
    <row r="41" spans="1:19" ht="15.75" customHeight="1">
      <c r="A41" s="454"/>
      <c r="B41" s="461"/>
      <c r="C41" s="462"/>
      <c r="D41" s="463"/>
      <c r="E41" s="463"/>
      <c r="F41" s="463"/>
      <c r="G41" s="463"/>
      <c r="H41" s="463"/>
      <c r="I41" s="463"/>
      <c r="J41" s="463"/>
      <c r="K41" s="463"/>
      <c r="L41" s="463"/>
      <c r="M41" s="460"/>
      <c r="N41" s="463"/>
      <c r="O41" s="463"/>
      <c r="P41" s="463"/>
      <c r="Q41" s="51">
        <v>5355815</v>
      </c>
      <c r="R41" s="51">
        <v>9424624</v>
      </c>
      <c r="S41" s="42"/>
    </row>
    <row r="42" spans="1:18" ht="15.75" customHeight="1">
      <c r="A42" s="454"/>
      <c r="B42" s="461" t="s">
        <v>171</v>
      </c>
      <c r="C42" s="462">
        <f>SUM(D42,I42,M42)</f>
        <v>869333969</v>
      </c>
      <c r="D42" s="463">
        <f>SUM(E42:H43)</f>
        <v>493180730</v>
      </c>
      <c r="E42" s="463">
        <v>236763023</v>
      </c>
      <c r="F42" s="463">
        <v>130539305</v>
      </c>
      <c r="G42" s="463">
        <v>25766020</v>
      </c>
      <c r="H42" s="463">
        <v>100112382</v>
      </c>
      <c r="I42" s="463">
        <f>SUM(J42:L43)</f>
        <v>230403414</v>
      </c>
      <c r="J42" s="463">
        <v>192600989</v>
      </c>
      <c r="K42" s="463">
        <v>31161474</v>
      </c>
      <c r="L42" s="463">
        <v>6640951</v>
      </c>
      <c r="M42" s="460">
        <f>SUM(N42:R43)</f>
        <v>145749825</v>
      </c>
      <c r="N42" s="463">
        <v>46815470</v>
      </c>
      <c r="O42" s="463">
        <v>14560902</v>
      </c>
      <c r="P42" s="463">
        <v>71247542</v>
      </c>
      <c r="Q42" s="51">
        <v>-24634167</v>
      </c>
      <c r="R42" s="51">
        <v>-4337150</v>
      </c>
    </row>
    <row r="43" spans="1:18" ht="15.75" customHeight="1">
      <c r="A43" s="454"/>
      <c r="B43" s="461"/>
      <c r="C43" s="462"/>
      <c r="D43" s="463"/>
      <c r="E43" s="463"/>
      <c r="F43" s="463"/>
      <c r="G43" s="463"/>
      <c r="H43" s="463"/>
      <c r="I43" s="463"/>
      <c r="J43" s="463"/>
      <c r="K43" s="463"/>
      <c r="L43" s="463"/>
      <c r="M43" s="460"/>
      <c r="N43" s="463"/>
      <c r="O43" s="463"/>
      <c r="P43" s="463"/>
      <c r="Q43" s="51">
        <v>10353221</v>
      </c>
      <c r="R43" s="51">
        <v>31744007</v>
      </c>
    </row>
    <row r="44" spans="1:18" ht="15.75" customHeight="1">
      <c r="A44" s="454"/>
      <c r="B44" s="461" t="s">
        <v>321</v>
      </c>
      <c r="C44" s="462">
        <f>SUM(D44,I44,M44)</f>
        <v>1120192163</v>
      </c>
      <c r="D44" s="463">
        <f>SUM(E44:H45)</f>
        <v>768523952</v>
      </c>
      <c r="E44" s="463">
        <v>463417335</v>
      </c>
      <c r="F44" s="463">
        <v>216966629</v>
      </c>
      <c r="G44" s="463">
        <v>17915672</v>
      </c>
      <c r="H44" s="463">
        <v>70224316</v>
      </c>
      <c r="I44" s="463">
        <f>SUM(J44:L45)</f>
        <v>238230608</v>
      </c>
      <c r="J44" s="463">
        <v>210340454</v>
      </c>
      <c r="K44" s="463">
        <v>12957586</v>
      </c>
      <c r="L44" s="463">
        <v>14932568</v>
      </c>
      <c r="M44" s="460">
        <f>SUM(N44:R45)</f>
        <v>113437603</v>
      </c>
      <c r="N44" s="463">
        <v>38985196</v>
      </c>
      <c r="O44" s="463">
        <v>5686382</v>
      </c>
      <c r="P44" s="463">
        <v>62178422</v>
      </c>
      <c r="Q44" s="51">
        <v>-17149701</v>
      </c>
      <c r="R44" s="51">
        <v>-11872893</v>
      </c>
    </row>
    <row r="45" spans="1:18" ht="15.75" customHeight="1">
      <c r="A45" s="454"/>
      <c r="B45" s="461"/>
      <c r="C45" s="462"/>
      <c r="D45" s="463"/>
      <c r="E45" s="463"/>
      <c r="F45" s="463"/>
      <c r="G45" s="463"/>
      <c r="H45" s="463"/>
      <c r="I45" s="463"/>
      <c r="J45" s="463"/>
      <c r="K45" s="463"/>
      <c r="L45" s="463"/>
      <c r="M45" s="460"/>
      <c r="N45" s="463"/>
      <c r="O45" s="463"/>
      <c r="P45" s="463"/>
      <c r="Q45" s="51">
        <v>14871858</v>
      </c>
      <c r="R45" s="51">
        <v>20738339</v>
      </c>
    </row>
    <row r="46" spans="1:18" ht="15.75" customHeight="1">
      <c r="A46" s="454"/>
      <c r="B46" s="461" t="s">
        <v>173</v>
      </c>
      <c r="C46" s="462">
        <f>SUM(D46,I46,M46)</f>
        <v>57676247</v>
      </c>
      <c r="D46" s="463">
        <f>SUM(E46:H47)</f>
        <v>29219853</v>
      </c>
      <c r="E46" s="463">
        <v>11340857</v>
      </c>
      <c r="F46" s="463">
        <v>8582217</v>
      </c>
      <c r="G46" s="463">
        <v>2360001</v>
      </c>
      <c r="H46" s="463">
        <v>6936778</v>
      </c>
      <c r="I46" s="463">
        <f>SUM(J46:L47)</f>
        <v>23182127</v>
      </c>
      <c r="J46" s="463">
        <v>14309388</v>
      </c>
      <c r="K46" s="463">
        <v>7999570</v>
      </c>
      <c r="L46" s="463">
        <v>873169</v>
      </c>
      <c r="M46" s="460">
        <f>SUM(N46:R47)</f>
        <v>5274267</v>
      </c>
      <c r="N46" s="463">
        <v>6361273</v>
      </c>
      <c r="O46" s="463">
        <v>297273</v>
      </c>
      <c r="P46" s="463">
        <v>1736834</v>
      </c>
      <c r="Q46" s="51">
        <v>-4323380</v>
      </c>
      <c r="R46" s="51">
        <v>-1445532</v>
      </c>
    </row>
    <row r="47" spans="1:18" ht="15.75" customHeight="1">
      <c r="A47" s="454"/>
      <c r="B47" s="461"/>
      <c r="C47" s="462"/>
      <c r="D47" s="463"/>
      <c r="E47" s="463"/>
      <c r="F47" s="463"/>
      <c r="G47" s="463"/>
      <c r="H47" s="463"/>
      <c r="I47" s="463"/>
      <c r="J47" s="463"/>
      <c r="K47" s="463"/>
      <c r="L47" s="463"/>
      <c r="M47" s="460"/>
      <c r="N47" s="463"/>
      <c r="O47" s="463"/>
      <c r="P47" s="463"/>
      <c r="Q47" s="51">
        <v>1256130</v>
      </c>
      <c r="R47" s="51">
        <v>1391669</v>
      </c>
    </row>
    <row r="48" spans="1:18" ht="15.75" customHeight="1">
      <c r="A48" s="454"/>
      <c r="B48" s="461" t="s">
        <v>172</v>
      </c>
      <c r="C48" s="462">
        <f>SUM(D48,I48,M48)</f>
        <v>525355</v>
      </c>
      <c r="D48" s="463">
        <f>SUM(E48:H49)</f>
        <v>133246</v>
      </c>
      <c r="E48" s="463">
        <v>89782</v>
      </c>
      <c r="F48" s="463">
        <v>0</v>
      </c>
      <c r="G48" s="463">
        <v>0</v>
      </c>
      <c r="H48" s="463">
        <v>43464</v>
      </c>
      <c r="I48" s="463">
        <f>SUM(J48:L49)</f>
        <v>255081</v>
      </c>
      <c r="J48" s="463">
        <v>214000</v>
      </c>
      <c r="K48" s="463">
        <v>41081</v>
      </c>
      <c r="L48" s="463">
        <v>0</v>
      </c>
      <c r="M48" s="460">
        <f>SUM(N48:R49)</f>
        <v>137028</v>
      </c>
      <c r="N48" s="463">
        <v>40000</v>
      </c>
      <c r="O48" s="463">
        <v>8094</v>
      </c>
      <c r="P48" s="463">
        <v>77150</v>
      </c>
      <c r="Q48" s="51">
        <v>0</v>
      </c>
      <c r="R48" s="51">
        <v>0</v>
      </c>
    </row>
    <row r="49" spans="1:18" ht="15.75" customHeight="1">
      <c r="A49" s="454"/>
      <c r="B49" s="461"/>
      <c r="C49" s="462"/>
      <c r="D49" s="463"/>
      <c r="E49" s="463"/>
      <c r="F49" s="463"/>
      <c r="G49" s="463"/>
      <c r="H49" s="463"/>
      <c r="I49" s="463"/>
      <c r="J49" s="463"/>
      <c r="K49" s="463"/>
      <c r="L49" s="463"/>
      <c r="M49" s="460"/>
      <c r="N49" s="463"/>
      <c r="O49" s="463"/>
      <c r="P49" s="463"/>
      <c r="Q49" s="51">
        <v>2025</v>
      </c>
      <c r="R49" s="51">
        <v>9759</v>
      </c>
    </row>
    <row r="50" spans="1:18" ht="15.75" customHeight="1">
      <c r="A50" s="454"/>
      <c r="B50" s="461" t="s">
        <v>174</v>
      </c>
      <c r="C50" s="462">
        <f>SUM(D50,I50,M50)</f>
        <v>269665390</v>
      </c>
      <c r="D50" s="463">
        <f>SUM(E50:H51)</f>
        <v>133737654</v>
      </c>
      <c r="E50" s="463">
        <v>39350668</v>
      </c>
      <c r="F50" s="463">
        <v>42739002</v>
      </c>
      <c r="G50" s="463">
        <v>4619041</v>
      </c>
      <c r="H50" s="463">
        <v>47028943</v>
      </c>
      <c r="I50" s="463">
        <f>SUM(J50:L51)</f>
        <v>119900472</v>
      </c>
      <c r="J50" s="463">
        <v>78462940</v>
      </c>
      <c r="K50" s="463">
        <v>6482781</v>
      </c>
      <c r="L50" s="463">
        <v>34954751</v>
      </c>
      <c r="M50" s="460">
        <f>SUM(N50:R51)</f>
        <v>16027264</v>
      </c>
      <c r="N50" s="463">
        <v>17077123</v>
      </c>
      <c r="O50" s="463">
        <v>1067734</v>
      </c>
      <c r="P50" s="463">
        <v>12585780</v>
      </c>
      <c r="Q50" s="53">
        <v>-17297376</v>
      </c>
      <c r="R50" s="53">
        <v>-4194753</v>
      </c>
    </row>
    <row r="51" spans="1:18" ht="15.75" customHeight="1">
      <c r="A51" s="455"/>
      <c r="B51" s="465"/>
      <c r="C51" s="462"/>
      <c r="D51" s="463"/>
      <c r="E51" s="463"/>
      <c r="F51" s="463"/>
      <c r="G51" s="463"/>
      <c r="H51" s="463"/>
      <c r="I51" s="463"/>
      <c r="J51" s="463"/>
      <c r="K51" s="463"/>
      <c r="L51" s="463"/>
      <c r="M51" s="460"/>
      <c r="N51" s="463"/>
      <c r="O51" s="463"/>
      <c r="P51" s="463"/>
      <c r="Q51" s="53">
        <v>1432629</v>
      </c>
      <c r="R51" s="53">
        <v>5356127</v>
      </c>
    </row>
    <row r="52" spans="1:18" s="46" customFormat="1" ht="18" customHeight="1">
      <c r="A52" s="453" t="s">
        <v>320</v>
      </c>
      <c r="B52" s="466" t="s">
        <v>167</v>
      </c>
      <c r="C52" s="445">
        <f>SUM(C54:C63)</f>
        <v>2726014395</v>
      </c>
      <c r="D52" s="445">
        <f>SUM(D54:D63)</f>
        <v>1727271964</v>
      </c>
      <c r="E52" s="445">
        <f aca="true" t="shared" si="6" ref="E52:P52">SUM(E54:E63)</f>
        <v>870311006</v>
      </c>
      <c r="F52" s="445">
        <f t="shared" si="6"/>
        <v>489061182</v>
      </c>
      <c r="G52" s="445">
        <f t="shared" si="6"/>
        <v>58699848</v>
      </c>
      <c r="H52" s="445">
        <f t="shared" si="6"/>
        <v>309199928</v>
      </c>
      <c r="I52" s="445">
        <f t="shared" si="6"/>
        <v>668079777</v>
      </c>
      <c r="J52" s="445">
        <f t="shared" si="6"/>
        <v>545147118</v>
      </c>
      <c r="K52" s="445">
        <f t="shared" si="6"/>
        <v>64471644</v>
      </c>
      <c r="L52" s="445">
        <f t="shared" si="6"/>
        <v>58461015</v>
      </c>
      <c r="M52" s="445">
        <f>SUM(M54:M63)</f>
        <v>330662654</v>
      </c>
      <c r="N52" s="445">
        <f t="shared" si="6"/>
        <v>128037465</v>
      </c>
      <c r="O52" s="445">
        <f t="shared" si="6"/>
        <v>28672830</v>
      </c>
      <c r="P52" s="445">
        <f t="shared" si="6"/>
        <v>173201077</v>
      </c>
      <c r="Q52" s="262">
        <f>SUM(Q54,Q56,Q58,Q60,Q62)</f>
        <v>-74993130</v>
      </c>
      <c r="R52" s="262">
        <f>SUM(R54,R56,R58,R60,R62)</f>
        <v>-28405998</v>
      </c>
    </row>
    <row r="53" spans="1:18" s="46" customFormat="1" ht="18" customHeight="1">
      <c r="A53" s="454"/>
      <c r="B53" s="467"/>
      <c r="C53" s="460">
        <f aca="true" t="shared" si="7" ref="C53:P53">SUM(C54:C58)</f>
        <v>913256677</v>
      </c>
      <c r="D53" s="460">
        <f t="shared" si="7"/>
        <v>593743397</v>
      </c>
      <c r="E53" s="460">
        <f t="shared" si="7"/>
        <v>311213143</v>
      </c>
      <c r="F53" s="460">
        <f t="shared" si="7"/>
        <v>167015906</v>
      </c>
      <c r="G53" s="460">
        <f t="shared" si="7"/>
        <v>15476517</v>
      </c>
      <c r="H53" s="460">
        <f t="shared" si="7"/>
        <v>100037831</v>
      </c>
      <c r="I53" s="460">
        <f t="shared" si="7"/>
        <v>212191069</v>
      </c>
      <c r="J53" s="460">
        <f t="shared" si="7"/>
        <v>192651908</v>
      </c>
      <c r="K53" s="460">
        <f t="shared" si="7"/>
        <v>9640680</v>
      </c>
      <c r="L53" s="460">
        <f t="shared" si="7"/>
        <v>9898481</v>
      </c>
      <c r="M53" s="460">
        <f t="shared" si="7"/>
        <v>107322211</v>
      </c>
      <c r="N53" s="460">
        <f t="shared" si="7"/>
        <v>38234821</v>
      </c>
      <c r="O53" s="460">
        <f t="shared" si="7"/>
        <v>6078330</v>
      </c>
      <c r="P53" s="460">
        <f t="shared" si="7"/>
        <v>52666148</v>
      </c>
      <c r="Q53" s="263">
        <f>SUM(Q55,Q57,Q59,Q61,Q63)</f>
        <v>34628669</v>
      </c>
      <c r="R53" s="263">
        <f>SUM(R55,R57,R59,R61,R63)</f>
        <v>69521741</v>
      </c>
    </row>
    <row r="54" spans="1:18" ht="18" customHeight="1">
      <c r="A54" s="454"/>
      <c r="B54" s="468" t="s">
        <v>176</v>
      </c>
      <c r="C54" s="462">
        <f>SUM(D54,I54,M54)</f>
        <v>215104873</v>
      </c>
      <c r="D54" s="463">
        <f>SUM(E54:H55)</f>
        <v>137029551</v>
      </c>
      <c r="E54" s="463">
        <v>70769592</v>
      </c>
      <c r="F54" s="463">
        <v>43706647</v>
      </c>
      <c r="G54" s="463">
        <v>1970104</v>
      </c>
      <c r="H54" s="463">
        <v>20583208</v>
      </c>
      <c r="I54" s="463">
        <f>SUM(J54:L55)</f>
        <v>41501571</v>
      </c>
      <c r="J54" s="463">
        <v>39818476</v>
      </c>
      <c r="K54" s="463">
        <v>459770</v>
      </c>
      <c r="L54" s="463">
        <v>1223325</v>
      </c>
      <c r="M54" s="470">
        <f>SUM(N54:R55)</f>
        <v>36573751</v>
      </c>
      <c r="N54" s="463">
        <v>5499832</v>
      </c>
      <c r="O54" s="463">
        <v>673675</v>
      </c>
      <c r="P54" s="463">
        <v>17696792</v>
      </c>
      <c r="Q54" s="54">
        <v>-5151249</v>
      </c>
      <c r="R54" s="54">
        <v>-3322200</v>
      </c>
    </row>
    <row r="55" spans="1:18" ht="18" customHeight="1">
      <c r="A55" s="454"/>
      <c r="B55" s="468"/>
      <c r="C55" s="462"/>
      <c r="D55" s="463"/>
      <c r="E55" s="463"/>
      <c r="F55" s="463"/>
      <c r="G55" s="463"/>
      <c r="H55" s="463"/>
      <c r="I55" s="463"/>
      <c r="J55" s="463"/>
      <c r="K55" s="463"/>
      <c r="L55" s="463"/>
      <c r="M55" s="470"/>
      <c r="N55" s="463"/>
      <c r="O55" s="463"/>
      <c r="P55" s="463"/>
      <c r="Q55" s="54">
        <v>10025149</v>
      </c>
      <c r="R55" s="54">
        <v>11151752</v>
      </c>
    </row>
    <row r="56" spans="1:18" ht="18" customHeight="1">
      <c r="A56" s="454"/>
      <c r="B56" s="469" t="s">
        <v>235</v>
      </c>
      <c r="C56" s="462">
        <f>SUM(D56,I56,M56)</f>
        <v>323299790</v>
      </c>
      <c r="D56" s="463">
        <f>SUM(E56:H57)</f>
        <v>217255670</v>
      </c>
      <c r="E56" s="463">
        <v>112345527</v>
      </c>
      <c r="F56" s="463">
        <v>59467087</v>
      </c>
      <c r="G56" s="463">
        <v>7736913</v>
      </c>
      <c r="H56" s="463">
        <v>37706143</v>
      </c>
      <c r="I56" s="463">
        <f>SUM(J56:L57)</f>
        <v>72893119</v>
      </c>
      <c r="J56" s="463">
        <v>65468228</v>
      </c>
      <c r="K56" s="463">
        <v>1545833</v>
      </c>
      <c r="L56" s="463">
        <v>5879058</v>
      </c>
      <c r="M56" s="470">
        <f>SUM(N56:R57)</f>
        <v>33151001</v>
      </c>
      <c r="N56" s="463">
        <v>14443422</v>
      </c>
      <c r="O56" s="463">
        <v>2300607</v>
      </c>
      <c r="P56" s="463">
        <v>18583458</v>
      </c>
      <c r="Q56" s="54">
        <v>-10776560</v>
      </c>
      <c r="R56" s="54">
        <v>-5489990</v>
      </c>
    </row>
    <row r="57" spans="1:18" ht="18" customHeight="1">
      <c r="A57" s="454"/>
      <c r="B57" s="469"/>
      <c r="C57" s="462"/>
      <c r="D57" s="463"/>
      <c r="E57" s="463"/>
      <c r="F57" s="463"/>
      <c r="G57" s="463"/>
      <c r="H57" s="463"/>
      <c r="I57" s="463"/>
      <c r="J57" s="463"/>
      <c r="K57" s="463"/>
      <c r="L57" s="463"/>
      <c r="M57" s="470"/>
      <c r="N57" s="463"/>
      <c r="O57" s="463"/>
      <c r="P57" s="463"/>
      <c r="Q57" s="54">
        <v>5016181</v>
      </c>
      <c r="R57" s="54">
        <v>9073883</v>
      </c>
    </row>
    <row r="58" spans="1:18" ht="18" customHeight="1">
      <c r="A58" s="454"/>
      <c r="B58" s="469" t="s">
        <v>236</v>
      </c>
      <c r="C58" s="462">
        <f>SUM(D58,I58,M58)</f>
        <v>374852014</v>
      </c>
      <c r="D58" s="463">
        <f>SUM(E58:H59)</f>
        <v>239458176</v>
      </c>
      <c r="E58" s="463">
        <v>128098024</v>
      </c>
      <c r="F58" s="463">
        <v>63842172</v>
      </c>
      <c r="G58" s="463">
        <v>5769500</v>
      </c>
      <c r="H58" s="463">
        <v>41748480</v>
      </c>
      <c r="I58" s="463">
        <f>SUM(J58:L59)</f>
        <v>97796379</v>
      </c>
      <c r="J58" s="463">
        <v>87365204</v>
      </c>
      <c r="K58" s="463">
        <v>7635077</v>
      </c>
      <c r="L58" s="463">
        <v>2796098</v>
      </c>
      <c r="M58" s="470">
        <f>SUM(N58:R59)</f>
        <v>37597459</v>
      </c>
      <c r="N58" s="463">
        <v>18291567</v>
      </c>
      <c r="O58" s="463">
        <v>3104048</v>
      </c>
      <c r="P58" s="463">
        <v>16385898</v>
      </c>
      <c r="Q58" s="54">
        <v>-9746603</v>
      </c>
      <c r="R58" s="54">
        <v>-4032770</v>
      </c>
    </row>
    <row r="59" spans="1:18" ht="18" customHeight="1">
      <c r="A59" s="454"/>
      <c r="B59" s="469"/>
      <c r="C59" s="462"/>
      <c r="D59" s="463"/>
      <c r="E59" s="463"/>
      <c r="F59" s="463"/>
      <c r="G59" s="463"/>
      <c r="H59" s="463"/>
      <c r="I59" s="463"/>
      <c r="J59" s="463"/>
      <c r="K59" s="463"/>
      <c r="L59" s="463"/>
      <c r="M59" s="470"/>
      <c r="N59" s="463"/>
      <c r="O59" s="463"/>
      <c r="P59" s="463"/>
      <c r="Q59" s="54">
        <v>4447961</v>
      </c>
      <c r="R59" s="54">
        <v>9147358</v>
      </c>
    </row>
    <row r="60" spans="1:18" ht="18" customHeight="1">
      <c r="A60" s="454"/>
      <c r="B60" s="469" t="s">
        <v>179</v>
      </c>
      <c r="C60" s="462">
        <f>SUM(D60,I60,M60)</f>
        <v>289055833</v>
      </c>
      <c r="D60" s="463">
        <f>SUM(E60:H61)</f>
        <v>173801711</v>
      </c>
      <c r="E60" s="463">
        <v>64494760</v>
      </c>
      <c r="F60" s="463">
        <v>59197429</v>
      </c>
      <c r="G60" s="463">
        <v>4479860</v>
      </c>
      <c r="H60" s="463">
        <v>45629662</v>
      </c>
      <c r="I60" s="463">
        <f>SUM(J60:L61)</f>
        <v>83389767</v>
      </c>
      <c r="J60" s="463">
        <v>74276266</v>
      </c>
      <c r="K60" s="463">
        <v>6515599</v>
      </c>
      <c r="L60" s="463">
        <v>2597902</v>
      </c>
      <c r="M60" s="470">
        <f>SUM(N60:R61)</f>
        <v>31864355</v>
      </c>
      <c r="N60" s="463">
        <v>15603757</v>
      </c>
      <c r="O60" s="463">
        <v>1779145</v>
      </c>
      <c r="P60" s="463">
        <v>10276077</v>
      </c>
      <c r="Q60" s="54">
        <v>-4626604</v>
      </c>
      <c r="R60" s="54">
        <v>-838348</v>
      </c>
    </row>
    <row r="61" spans="1:18" ht="18" customHeight="1">
      <c r="A61" s="454"/>
      <c r="B61" s="469"/>
      <c r="C61" s="462"/>
      <c r="D61" s="463"/>
      <c r="E61" s="463"/>
      <c r="F61" s="463"/>
      <c r="G61" s="463"/>
      <c r="H61" s="463"/>
      <c r="I61" s="463"/>
      <c r="J61" s="463"/>
      <c r="K61" s="463"/>
      <c r="L61" s="463"/>
      <c r="M61" s="470"/>
      <c r="N61" s="463"/>
      <c r="O61" s="463"/>
      <c r="P61" s="463"/>
      <c r="Q61" s="54">
        <v>5084838</v>
      </c>
      <c r="R61" s="54">
        <v>4585490</v>
      </c>
    </row>
    <row r="62" spans="1:18" ht="18" customHeight="1">
      <c r="A62" s="454"/>
      <c r="B62" s="468" t="s">
        <v>180</v>
      </c>
      <c r="C62" s="462">
        <f>SUM(D62,I62,M62)</f>
        <v>1523701885</v>
      </c>
      <c r="D62" s="463">
        <f>SUM(E62:H63)</f>
        <v>959726856</v>
      </c>
      <c r="E62" s="463">
        <v>494603103</v>
      </c>
      <c r="F62" s="463">
        <v>262847847</v>
      </c>
      <c r="G62" s="463">
        <v>38743471</v>
      </c>
      <c r="H62" s="463">
        <v>163532435</v>
      </c>
      <c r="I62" s="463">
        <f>SUM(J62:L63)</f>
        <v>372498941</v>
      </c>
      <c r="J62" s="463">
        <v>278218944</v>
      </c>
      <c r="K62" s="463">
        <v>48315365</v>
      </c>
      <c r="L62" s="463">
        <v>45964632</v>
      </c>
      <c r="M62" s="460">
        <f>SUM(N62:R63)</f>
        <v>191476088</v>
      </c>
      <c r="N62" s="463">
        <v>74198887</v>
      </c>
      <c r="O62" s="463">
        <v>20815355</v>
      </c>
      <c r="P62" s="463">
        <v>110258852</v>
      </c>
      <c r="Q62" s="54">
        <v>-44692114</v>
      </c>
      <c r="R62" s="54">
        <v>-14722690</v>
      </c>
    </row>
    <row r="63" spans="1:18" ht="18" customHeight="1">
      <c r="A63" s="455"/>
      <c r="B63" s="471"/>
      <c r="C63" s="472"/>
      <c r="D63" s="473"/>
      <c r="E63" s="473"/>
      <c r="F63" s="473"/>
      <c r="G63" s="473"/>
      <c r="H63" s="473"/>
      <c r="I63" s="473"/>
      <c r="J63" s="473"/>
      <c r="K63" s="473"/>
      <c r="L63" s="473"/>
      <c r="M63" s="474"/>
      <c r="N63" s="473"/>
      <c r="O63" s="473"/>
      <c r="P63" s="473"/>
      <c r="Q63" s="56">
        <v>10054540</v>
      </c>
      <c r="R63" s="56">
        <v>35563258</v>
      </c>
    </row>
    <row r="64" ht="13.5">
      <c r="A64" s="36" t="s">
        <v>191</v>
      </c>
    </row>
  </sheetData>
  <sheetProtection/>
  <mergeCells count="326">
    <mergeCell ref="A4:R4"/>
    <mergeCell ref="A8:R8"/>
    <mergeCell ref="K16:L16"/>
    <mergeCell ref="K17:L17"/>
    <mergeCell ref="O13:P13"/>
    <mergeCell ref="M14:N14"/>
    <mergeCell ref="M13:N13"/>
    <mergeCell ref="M15:N15"/>
    <mergeCell ref="I14:J14"/>
    <mergeCell ref="I15:J15"/>
    <mergeCell ref="K27:L27"/>
    <mergeCell ref="I19:J19"/>
    <mergeCell ref="I20:J20"/>
    <mergeCell ref="I21:J21"/>
    <mergeCell ref="K19:L19"/>
    <mergeCell ref="I26:J26"/>
    <mergeCell ref="I27:J27"/>
    <mergeCell ref="I23:J23"/>
    <mergeCell ref="I24:J24"/>
    <mergeCell ref="I25:J25"/>
    <mergeCell ref="K20:L20"/>
    <mergeCell ref="K21:L21"/>
    <mergeCell ref="K23:L23"/>
    <mergeCell ref="I16:J16"/>
    <mergeCell ref="I17:J17"/>
    <mergeCell ref="K18:L18"/>
    <mergeCell ref="I18:J18"/>
    <mergeCell ref="M27:N27"/>
    <mergeCell ref="O27:P27"/>
    <mergeCell ref="O22:P22"/>
    <mergeCell ref="M22:N22"/>
    <mergeCell ref="M23:N23"/>
    <mergeCell ref="O25:P25"/>
    <mergeCell ref="O26:P26"/>
    <mergeCell ref="M24:N24"/>
    <mergeCell ref="M25:N25"/>
    <mergeCell ref="M17:N17"/>
    <mergeCell ref="O23:P23"/>
    <mergeCell ref="O24:P24"/>
    <mergeCell ref="M26:N26"/>
    <mergeCell ref="O18:P18"/>
    <mergeCell ref="M18:N18"/>
    <mergeCell ref="P62:P63"/>
    <mergeCell ref="O14:P14"/>
    <mergeCell ref="O15:P15"/>
    <mergeCell ref="O16:P16"/>
    <mergeCell ref="O17:P17"/>
    <mergeCell ref="O19:P19"/>
    <mergeCell ref="O20:P20"/>
    <mergeCell ref="P54:P55"/>
    <mergeCell ref="P52:P53"/>
    <mergeCell ref="P50:P51"/>
    <mergeCell ref="F62:F63"/>
    <mergeCell ref="G62:G63"/>
    <mergeCell ref="H62:H63"/>
    <mergeCell ref="I62:I63"/>
    <mergeCell ref="N62:N63"/>
    <mergeCell ref="O62:O63"/>
    <mergeCell ref="B62:B63"/>
    <mergeCell ref="C62:C63"/>
    <mergeCell ref="D62:D63"/>
    <mergeCell ref="E62:E63"/>
    <mergeCell ref="M60:M61"/>
    <mergeCell ref="N60:N61"/>
    <mergeCell ref="J62:J63"/>
    <mergeCell ref="K62:K63"/>
    <mergeCell ref="L62:L63"/>
    <mergeCell ref="M62:M63"/>
    <mergeCell ref="O60:O61"/>
    <mergeCell ref="P60:P61"/>
    <mergeCell ref="I60:I61"/>
    <mergeCell ref="J60:J61"/>
    <mergeCell ref="K60:K61"/>
    <mergeCell ref="L60:L61"/>
    <mergeCell ref="K56:K57"/>
    <mergeCell ref="L56:L57"/>
    <mergeCell ref="M56:M57"/>
    <mergeCell ref="B60:B61"/>
    <mergeCell ref="C60:C61"/>
    <mergeCell ref="D60:D61"/>
    <mergeCell ref="E60:E61"/>
    <mergeCell ref="F60:F61"/>
    <mergeCell ref="G60:G61"/>
    <mergeCell ref="H60:H61"/>
    <mergeCell ref="N56:N57"/>
    <mergeCell ref="O56:O57"/>
    <mergeCell ref="O58:O59"/>
    <mergeCell ref="P58:P59"/>
    <mergeCell ref="P56:P57"/>
    <mergeCell ref="M58:M59"/>
    <mergeCell ref="N58:N59"/>
    <mergeCell ref="E58:E59"/>
    <mergeCell ref="K58:K59"/>
    <mergeCell ref="L58:L59"/>
    <mergeCell ref="F58:F59"/>
    <mergeCell ref="G58:G59"/>
    <mergeCell ref="I58:I59"/>
    <mergeCell ref="J58:J59"/>
    <mergeCell ref="H58:H59"/>
    <mergeCell ref="E56:E57"/>
    <mergeCell ref="F56:F57"/>
    <mergeCell ref="G56:G57"/>
    <mergeCell ref="H56:H57"/>
    <mergeCell ref="I56:I57"/>
    <mergeCell ref="J56:J57"/>
    <mergeCell ref="L54:L55"/>
    <mergeCell ref="M54:M55"/>
    <mergeCell ref="N54:N55"/>
    <mergeCell ref="O54:O55"/>
    <mergeCell ref="N52:N53"/>
    <mergeCell ref="O52:O53"/>
    <mergeCell ref="L52:L53"/>
    <mergeCell ref="M52:M53"/>
    <mergeCell ref="E54:E55"/>
    <mergeCell ref="F54:F55"/>
    <mergeCell ref="G54:G55"/>
    <mergeCell ref="H54:H55"/>
    <mergeCell ref="I54:I55"/>
    <mergeCell ref="J54:J55"/>
    <mergeCell ref="K54:K55"/>
    <mergeCell ref="J52:J53"/>
    <mergeCell ref="K52:K53"/>
    <mergeCell ref="H52:H53"/>
    <mergeCell ref="I52:I53"/>
    <mergeCell ref="B56:B57"/>
    <mergeCell ref="C56:C57"/>
    <mergeCell ref="D56:D57"/>
    <mergeCell ref="E52:E53"/>
    <mergeCell ref="F52:F53"/>
    <mergeCell ref="A52:A63"/>
    <mergeCell ref="B52:B53"/>
    <mergeCell ref="C52:C53"/>
    <mergeCell ref="D52:D53"/>
    <mergeCell ref="B54:B55"/>
    <mergeCell ref="C54:C55"/>
    <mergeCell ref="D54:D55"/>
    <mergeCell ref="B58:B59"/>
    <mergeCell ref="C58:C59"/>
    <mergeCell ref="D58:D59"/>
    <mergeCell ref="G52:G53"/>
    <mergeCell ref="F50:F51"/>
    <mergeCell ref="G50:G51"/>
    <mergeCell ref="H50:H51"/>
    <mergeCell ref="I50:I51"/>
    <mergeCell ref="N50:N51"/>
    <mergeCell ref="M50:M51"/>
    <mergeCell ref="O50:O51"/>
    <mergeCell ref="B50:B51"/>
    <mergeCell ref="C50:C51"/>
    <mergeCell ref="D50:D51"/>
    <mergeCell ref="E50:E51"/>
    <mergeCell ref="M48:M49"/>
    <mergeCell ref="N48:N49"/>
    <mergeCell ref="J50:J51"/>
    <mergeCell ref="K50:K51"/>
    <mergeCell ref="L50:L51"/>
    <mergeCell ref="G48:G49"/>
    <mergeCell ref="H48:H49"/>
    <mergeCell ref="O48:O49"/>
    <mergeCell ref="P48:P49"/>
    <mergeCell ref="I48:I49"/>
    <mergeCell ref="J48:J49"/>
    <mergeCell ref="K48:K49"/>
    <mergeCell ref="L48:L49"/>
    <mergeCell ref="H46:H47"/>
    <mergeCell ref="I46:I47"/>
    <mergeCell ref="N46:N47"/>
    <mergeCell ref="O46:O47"/>
    <mergeCell ref="P46:P47"/>
    <mergeCell ref="B48:B49"/>
    <mergeCell ref="C48:C49"/>
    <mergeCell ref="D48:D49"/>
    <mergeCell ref="E48:E49"/>
    <mergeCell ref="F48:F49"/>
    <mergeCell ref="M44:M45"/>
    <mergeCell ref="N44:N45"/>
    <mergeCell ref="J46:J47"/>
    <mergeCell ref="K46:K47"/>
    <mergeCell ref="L46:L47"/>
    <mergeCell ref="M46:M47"/>
    <mergeCell ref="I44:I45"/>
    <mergeCell ref="J44:J45"/>
    <mergeCell ref="K44:K45"/>
    <mergeCell ref="L44:L45"/>
    <mergeCell ref="B46:B47"/>
    <mergeCell ref="C46:C47"/>
    <mergeCell ref="D46:D47"/>
    <mergeCell ref="E46:E47"/>
    <mergeCell ref="F46:F47"/>
    <mergeCell ref="G46:G47"/>
    <mergeCell ref="P42:P43"/>
    <mergeCell ref="B44:B45"/>
    <mergeCell ref="C44:C45"/>
    <mergeCell ref="D44:D45"/>
    <mergeCell ref="E44:E45"/>
    <mergeCell ref="F44:F45"/>
    <mergeCell ref="G44:G45"/>
    <mergeCell ref="H44:H45"/>
    <mergeCell ref="O44:O45"/>
    <mergeCell ref="P44:P45"/>
    <mergeCell ref="F42:F43"/>
    <mergeCell ref="G42:G43"/>
    <mergeCell ref="H42:H43"/>
    <mergeCell ref="I42:I43"/>
    <mergeCell ref="N42:N43"/>
    <mergeCell ref="O42:O43"/>
    <mergeCell ref="B42:B43"/>
    <mergeCell ref="C42:C43"/>
    <mergeCell ref="D42:D43"/>
    <mergeCell ref="E42:E43"/>
    <mergeCell ref="M40:M41"/>
    <mergeCell ref="N40:N41"/>
    <mergeCell ref="J42:J43"/>
    <mergeCell ref="K42:K43"/>
    <mergeCell ref="L42:L43"/>
    <mergeCell ref="M42:M43"/>
    <mergeCell ref="O40:O41"/>
    <mergeCell ref="P40:P41"/>
    <mergeCell ref="I40:I41"/>
    <mergeCell ref="J40:J41"/>
    <mergeCell ref="K40:K41"/>
    <mergeCell ref="L40:L41"/>
    <mergeCell ref="N38:N39"/>
    <mergeCell ref="O38:O39"/>
    <mergeCell ref="P38:P39"/>
    <mergeCell ref="B40:B41"/>
    <mergeCell ref="C40:C41"/>
    <mergeCell ref="D40:D41"/>
    <mergeCell ref="E40:E41"/>
    <mergeCell ref="F40:F41"/>
    <mergeCell ref="G40:G41"/>
    <mergeCell ref="H40:H41"/>
    <mergeCell ref="P36:P37"/>
    <mergeCell ref="E38:E39"/>
    <mergeCell ref="F38:F39"/>
    <mergeCell ref="G38:G39"/>
    <mergeCell ref="H38:H39"/>
    <mergeCell ref="I38:I39"/>
    <mergeCell ref="J38:J39"/>
    <mergeCell ref="K38:K39"/>
    <mergeCell ref="L38:L39"/>
    <mergeCell ref="M38:M39"/>
    <mergeCell ref="L36:L37"/>
    <mergeCell ref="M36:M37"/>
    <mergeCell ref="N36:N37"/>
    <mergeCell ref="O36:O37"/>
    <mergeCell ref="N34:N35"/>
    <mergeCell ref="O34:O35"/>
    <mergeCell ref="L34:L35"/>
    <mergeCell ref="M34:M35"/>
    <mergeCell ref="P34:P35"/>
    <mergeCell ref="E36:E37"/>
    <mergeCell ref="F36:F37"/>
    <mergeCell ref="G36:G37"/>
    <mergeCell ref="H36:H37"/>
    <mergeCell ref="I36:I37"/>
    <mergeCell ref="J36:J37"/>
    <mergeCell ref="K36:K37"/>
    <mergeCell ref="J34:J35"/>
    <mergeCell ref="K34:K35"/>
    <mergeCell ref="F34:F35"/>
    <mergeCell ref="G34:G35"/>
    <mergeCell ref="H34:H35"/>
    <mergeCell ref="I34:I35"/>
    <mergeCell ref="B38:B39"/>
    <mergeCell ref="C38:C39"/>
    <mergeCell ref="D38:D39"/>
    <mergeCell ref="E34:E35"/>
    <mergeCell ref="N32:N33"/>
    <mergeCell ref="O32:O33"/>
    <mergeCell ref="P32:P33"/>
    <mergeCell ref="A34:A51"/>
    <mergeCell ref="B34:B35"/>
    <mergeCell ref="C34:C35"/>
    <mergeCell ref="D34:D35"/>
    <mergeCell ref="B36:B37"/>
    <mergeCell ref="C36:C37"/>
    <mergeCell ref="D36:D37"/>
    <mergeCell ref="I32:I33"/>
    <mergeCell ref="J32:J33"/>
    <mergeCell ref="K32:K33"/>
    <mergeCell ref="M32:M33"/>
    <mergeCell ref="C32:C33"/>
    <mergeCell ref="D32:D33"/>
    <mergeCell ref="E32:E33"/>
    <mergeCell ref="F32:F33"/>
    <mergeCell ref="A22:A27"/>
    <mergeCell ref="I22:J22"/>
    <mergeCell ref="K22:L22"/>
    <mergeCell ref="A31:B33"/>
    <mergeCell ref="D31:H31"/>
    <mergeCell ref="I31:L31"/>
    <mergeCell ref="L32:L33"/>
    <mergeCell ref="K24:L24"/>
    <mergeCell ref="K25:L25"/>
    <mergeCell ref="K26:L26"/>
    <mergeCell ref="A13:A21"/>
    <mergeCell ref="I13:J13"/>
    <mergeCell ref="K13:L13"/>
    <mergeCell ref="O21:P21"/>
    <mergeCell ref="M19:N19"/>
    <mergeCell ref="M20:N20"/>
    <mergeCell ref="M21:N21"/>
    <mergeCell ref="K14:L14"/>
    <mergeCell ref="K15:L15"/>
    <mergeCell ref="M16:N16"/>
    <mergeCell ref="A10:B12"/>
    <mergeCell ref="C10:C12"/>
    <mergeCell ref="D10:H10"/>
    <mergeCell ref="I10:Q10"/>
    <mergeCell ref="G11:G12"/>
    <mergeCell ref="H11:H12"/>
    <mergeCell ref="I11:J12"/>
    <mergeCell ref="K11:L12"/>
    <mergeCell ref="O11:P12"/>
    <mergeCell ref="Q11:Q12"/>
    <mergeCell ref="Q32:Q33"/>
    <mergeCell ref="R32:R33"/>
    <mergeCell ref="R10:R12"/>
    <mergeCell ref="D11:D12"/>
    <mergeCell ref="E11:E12"/>
    <mergeCell ref="F11:F12"/>
    <mergeCell ref="M12:N12"/>
    <mergeCell ref="M31:R31"/>
    <mergeCell ref="G32:G33"/>
    <mergeCell ref="H32:H33"/>
  </mergeCells>
  <printOptions horizontalCentered="1"/>
  <pageMargins left="0.5118110236220472" right="0.5118110236220472" top="0.5905511811023623" bottom="0.3937007874015748" header="0" footer="0"/>
  <pageSetup fitToHeight="1"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2014-05-15T08:02:03Z</cp:lastPrinted>
  <dcterms:created xsi:type="dcterms:W3CDTF">2004-02-06T01:39:50Z</dcterms:created>
  <dcterms:modified xsi:type="dcterms:W3CDTF">2014-05-19T02:32:22Z</dcterms:modified>
  <cp:category/>
  <cp:version/>
  <cp:contentType/>
  <cp:contentStatus/>
</cp:coreProperties>
</file>