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465" tabRatio="610" activeTab="6"/>
  </bookViews>
  <sheets>
    <sheet name="318" sheetId="1" r:id="rId1"/>
    <sheet name="320" sheetId="2" r:id="rId2"/>
    <sheet name="322" sheetId="3" r:id="rId3"/>
    <sheet name="324" sheetId="4" r:id="rId4"/>
    <sheet name="326" sheetId="5" r:id="rId5"/>
    <sheet name="328" sheetId="6" r:id="rId6"/>
    <sheet name="330" sheetId="7" r:id="rId7"/>
  </sheets>
  <definedNames>
    <definedName name="_xlnm.Print_Area" localSheetId="0">'318'!$A$1:$Y$65</definedName>
    <definedName name="_xlnm.Print_Area" localSheetId="1">'320'!$A$1:$Q$72</definedName>
    <definedName name="_xlnm.Print_Area" localSheetId="2">'322'!$A$1:$AK$72</definedName>
    <definedName name="_xlnm.Print_Area" localSheetId="3">'324'!$A$1:$U$60</definedName>
    <definedName name="_xlnm.Print_Area" localSheetId="4">'326'!$A$1:$AB$70</definedName>
    <definedName name="_xlnm.Print_Area" localSheetId="5">'328'!$A$1:$V$55</definedName>
    <definedName name="_xlnm.Print_Area" localSheetId="6">'330'!$A$1:$AJ$102</definedName>
  </definedNames>
  <calcPr fullCalcOnLoad="1"/>
</workbook>
</file>

<file path=xl/sharedStrings.xml><?xml version="1.0" encoding="utf-8"?>
<sst xmlns="http://schemas.openxmlformats.org/spreadsheetml/2006/main" count="2817" uniqueCount="625">
  <si>
    <t>右側通行</t>
  </si>
  <si>
    <t>歩道等通行</t>
  </si>
  <si>
    <t>車両通行帯違反</t>
  </si>
  <si>
    <t>最高速度</t>
  </si>
  <si>
    <t>横断等</t>
  </si>
  <si>
    <t>横断転回禁止違反</t>
  </si>
  <si>
    <t>車間距離不保持</t>
  </si>
  <si>
    <t>追越方法違反</t>
  </si>
  <si>
    <t>禁止場所追越し</t>
  </si>
  <si>
    <t>追越し</t>
  </si>
  <si>
    <t>割込み等</t>
  </si>
  <si>
    <t>踏切不停止</t>
  </si>
  <si>
    <t>右折違反</t>
  </si>
  <si>
    <t>左折違反</t>
  </si>
  <si>
    <t>優先通行違反</t>
  </si>
  <si>
    <t>交差点</t>
  </si>
  <si>
    <t>交差道路通行車両</t>
  </si>
  <si>
    <t>反対方向からの右折車</t>
  </si>
  <si>
    <t>歩行者</t>
  </si>
  <si>
    <t>横断歩行者妨害等</t>
  </si>
  <si>
    <t>通行妨害（歩行者）</t>
  </si>
  <si>
    <t>横断自転車妨害等</t>
  </si>
  <si>
    <t>徐行</t>
  </si>
  <si>
    <t>交差点以外</t>
  </si>
  <si>
    <t>指定場所一時不停止等</t>
  </si>
  <si>
    <t>駐（停）車違反</t>
  </si>
  <si>
    <t>燈火違反</t>
  </si>
  <si>
    <t>合図不履行等</t>
  </si>
  <si>
    <t>乗車不適当（ドア開放等）</t>
  </si>
  <si>
    <t>積載不適当</t>
  </si>
  <si>
    <t>自転車の通行方法違反</t>
  </si>
  <si>
    <t>けん引違反</t>
  </si>
  <si>
    <t>酒酔い運転</t>
  </si>
  <si>
    <t>過労等</t>
  </si>
  <si>
    <t>覚せい剤・麻薬等使用</t>
  </si>
  <si>
    <t>シンナー等使用</t>
  </si>
  <si>
    <t>共同危険行為</t>
  </si>
  <si>
    <t>安全運転義務</t>
  </si>
  <si>
    <t>ハンドル操作不適</t>
  </si>
  <si>
    <t>内在的</t>
  </si>
  <si>
    <t>外在的</t>
  </si>
  <si>
    <t>前・左・右</t>
  </si>
  <si>
    <t>安全速度</t>
  </si>
  <si>
    <t>予測不適</t>
  </si>
  <si>
    <t>燃料等点検措置義務違反</t>
  </si>
  <si>
    <t>故障車両表示義務違反</t>
  </si>
  <si>
    <t>自動二輪乗車方法違反</t>
  </si>
  <si>
    <t>免許条件違反</t>
  </si>
  <si>
    <t>ブレーキ　〃</t>
  </si>
  <si>
    <t>後方</t>
  </si>
  <si>
    <t>車両</t>
  </si>
  <si>
    <t>その他</t>
  </si>
  <si>
    <t>（単位：金額　千円）</t>
  </si>
  <si>
    <t>り  災  世  帯  数</t>
  </si>
  <si>
    <t>合  計</t>
  </si>
  <si>
    <t>建  物</t>
  </si>
  <si>
    <t>林  野</t>
  </si>
  <si>
    <t>車  両</t>
  </si>
  <si>
    <t>船  舶</t>
  </si>
  <si>
    <t>部分焼</t>
  </si>
  <si>
    <t>死   　 亡　    者</t>
  </si>
  <si>
    <t>負  　  傷 　   者</t>
  </si>
  <si>
    <t>山林原          野焼損　　　　　面　積</t>
  </si>
  <si>
    <t>建　物　　　　　焼　損　　　　　面　積</t>
  </si>
  <si>
    <t>消　防　　吏　員</t>
  </si>
  <si>
    <t>消　防　　団　員</t>
  </si>
  <si>
    <t>その他</t>
  </si>
  <si>
    <t>収容物</t>
  </si>
  <si>
    <t>計</t>
  </si>
  <si>
    <t>１０月</t>
  </si>
  <si>
    <t>１１月</t>
  </si>
  <si>
    <t>１２月</t>
  </si>
  <si>
    <t>ストーブ</t>
  </si>
  <si>
    <t>件　数</t>
  </si>
  <si>
    <t>死　者</t>
  </si>
  <si>
    <t>人  　　　　　口</t>
  </si>
  <si>
    <t>自   動   車</t>
  </si>
  <si>
    <t>市町村別</t>
  </si>
  <si>
    <t>件　　　　　　数</t>
  </si>
  <si>
    <t>死　　　　　　者</t>
  </si>
  <si>
    <t>負　　　傷　　　者</t>
  </si>
  <si>
    <t>１万台当　　件　　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</si>
  <si>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</si>
  <si>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</si>
  <si>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</si>
  <si>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</si>
  <si>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</si>
  <si>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</si>
  <si>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</si>
  <si>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</si>
  <si>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山中町</t>
  </si>
  <si>
    <t>根上町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</si>
  <si>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</si>
  <si>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</si>
  <si>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</si>
  <si>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</si>
  <si>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</si>
  <si>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</si>
  <si>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</si>
  <si>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</si>
  <si>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</si>
  <si>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</si>
  <si>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</si>
  <si>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</si>
  <si>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高松町</t>
  </si>
  <si>
    <t>七塚町</t>
  </si>
  <si>
    <t>宇ノ気町</t>
  </si>
  <si>
    <t>内灘町</t>
  </si>
  <si>
    <t>富来町</t>
  </si>
  <si>
    <t>志雄町</t>
  </si>
  <si>
    <t>志賀町</t>
  </si>
  <si>
    <t>押水町</t>
  </si>
  <si>
    <t>田鶴浜町</t>
  </si>
  <si>
    <t>鳥屋町</t>
  </si>
  <si>
    <t>中島町</t>
  </si>
  <si>
    <t>鹿島町</t>
  </si>
  <si>
    <t>能登島町</t>
  </si>
  <si>
    <t>鹿西町</t>
  </si>
  <si>
    <t>穴水町</t>
  </si>
  <si>
    <t>門前町</t>
  </si>
  <si>
    <t>能都町</t>
  </si>
  <si>
    <t>柳田村</t>
  </si>
  <si>
    <t>内浦町</t>
  </si>
  <si>
    <t>高速道路</t>
  </si>
  <si>
    <t>清掃施設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</si>
  <si>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</si>
  <si>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</si>
  <si>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</si>
  <si>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</si>
  <si>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</si>
  <si>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</si>
  <si>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</si>
  <si>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</si>
  <si>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</si>
  <si>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</si>
  <si>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</si>
  <si>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</si>
  <si>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</si>
  <si>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</si>
  <si>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</si>
  <si>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</si>
  <si>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被害総額</t>
  </si>
  <si>
    <t>農地関係被害</t>
  </si>
  <si>
    <t>一般耕地</t>
  </si>
  <si>
    <t>被害額計</t>
  </si>
  <si>
    <t>農地</t>
  </si>
  <si>
    <t>箇所</t>
  </si>
  <si>
    <t>被害額</t>
  </si>
  <si>
    <t>箇所</t>
  </si>
  <si>
    <t>被害額</t>
  </si>
  <si>
    <t>林産物</t>
  </si>
  <si>
    <t>林業施設</t>
  </si>
  <si>
    <t>港数</t>
  </si>
  <si>
    <t>市郡別</t>
  </si>
  <si>
    <t>面積</t>
  </si>
  <si>
    <t>金額</t>
  </si>
  <si>
    <t>材積</t>
  </si>
  <si>
    <t>まつばのたまばえ被害</t>
  </si>
  <si>
    <t>すぎたまばえ被害</t>
  </si>
  <si>
    <t>すぎはだに被害</t>
  </si>
  <si>
    <t>まいまいが被害</t>
  </si>
  <si>
    <t>おおすじこがね被害</t>
  </si>
  <si>
    <t>野うさぎ被害</t>
  </si>
  <si>
    <t>農業用施設</t>
  </si>
  <si>
    <t>水産関係被害</t>
  </si>
  <si>
    <t>治山施設</t>
  </si>
  <si>
    <t>林道</t>
  </si>
  <si>
    <t>非公共</t>
  </si>
  <si>
    <t>公共</t>
  </si>
  <si>
    <t>漁港</t>
  </si>
  <si>
    <t>(単位　被害額　千円）</t>
  </si>
  <si>
    <t>（査定額）</t>
  </si>
  <si>
    <t>総数</t>
  </si>
  <si>
    <t>資料　石川県耕地整備課、造林課、林業経営課、漁港課調</t>
  </si>
  <si>
    <t>(単位　面積ヘクタール　金額千円　材積立方メートル）</t>
  </si>
  <si>
    <t>資料　石川県造林課「森林病害虫一斉調査」による。</t>
  </si>
  <si>
    <t>合計</t>
  </si>
  <si>
    <t>被害面積</t>
  </si>
  <si>
    <t>被害量</t>
  </si>
  <si>
    <t>気象被害</t>
  </si>
  <si>
    <t>計</t>
  </si>
  <si>
    <t>風水害</t>
  </si>
  <si>
    <t>干害</t>
  </si>
  <si>
    <t>冷害</t>
  </si>
  <si>
    <t>その他</t>
  </si>
  <si>
    <t>いもち病</t>
  </si>
  <si>
    <t>紋枯病</t>
  </si>
  <si>
    <t>ニカメイチュウ</t>
  </si>
  <si>
    <t>ウンカ</t>
  </si>
  <si>
    <t>大雨</t>
  </si>
  <si>
    <t>強風</t>
  </si>
  <si>
    <t>台風</t>
  </si>
  <si>
    <t>崖くずれ</t>
  </si>
  <si>
    <t>り災</t>
  </si>
  <si>
    <t>世帯数</t>
  </si>
  <si>
    <t>負傷者</t>
  </si>
  <si>
    <t>不明者</t>
  </si>
  <si>
    <t>一部</t>
  </si>
  <si>
    <t>破損</t>
  </si>
  <si>
    <t>床上</t>
  </si>
  <si>
    <t>床下</t>
  </si>
  <si>
    <t>浸水</t>
  </si>
  <si>
    <t>行　方</t>
  </si>
  <si>
    <t>世帯</t>
  </si>
  <si>
    <t>人</t>
  </si>
  <si>
    <t>棟</t>
  </si>
  <si>
    <t>非住宅</t>
  </si>
  <si>
    <t>田</t>
  </si>
  <si>
    <t>畑</t>
  </si>
  <si>
    <t>道路</t>
  </si>
  <si>
    <t>橋りょう</t>
  </si>
  <si>
    <t>流出・　　埋没等</t>
  </si>
  <si>
    <t>河川</t>
  </si>
  <si>
    <t>湾岸</t>
  </si>
  <si>
    <t>砂防</t>
  </si>
  <si>
    <t>鉄道不通</t>
  </si>
  <si>
    <t>船舶被害</t>
  </si>
  <si>
    <t>万円</t>
  </si>
  <si>
    <t>個所</t>
  </si>
  <si>
    <t>年次　　　及び　　　区分</t>
  </si>
  <si>
    <t>転倒</t>
  </si>
  <si>
    <t>激突</t>
  </si>
  <si>
    <t>激突され</t>
  </si>
  <si>
    <t>踏み抜き</t>
  </si>
  <si>
    <t>感電</t>
  </si>
  <si>
    <t>爆発</t>
  </si>
  <si>
    <t>火災</t>
  </si>
  <si>
    <t>分類不能</t>
  </si>
  <si>
    <t>全産業</t>
  </si>
  <si>
    <t>製造業</t>
  </si>
  <si>
    <t>木材・木製品製造業</t>
  </si>
  <si>
    <t>一般機械器具製造業</t>
  </si>
  <si>
    <t>電気機械器具製造業</t>
  </si>
  <si>
    <t>輸送用機械器具製造業</t>
  </si>
  <si>
    <t>土石採取業</t>
  </si>
  <si>
    <t>建設業</t>
  </si>
  <si>
    <t>道路旅客運送業</t>
  </si>
  <si>
    <t>道路貨物運送業</t>
  </si>
  <si>
    <t>林業</t>
  </si>
  <si>
    <t>水産業</t>
  </si>
  <si>
    <t>その他の事業</t>
  </si>
  <si>
    <t>国直轄工事対象の被害</t>
  </si>
  <si>
    <t>箇所数</t>
  </si>
  <si>
    <t>金額</t>
  </si>
  <si>
    <t>被害額合計</t>
  </si>
  <si>
    <t>市町村工事</t>
  </si>
  <si>
    <t>県工事</t>
  </si>
  <si>
    <t>国庫補助事業対象の被害</t>
  </si>
  <si>
    <t>海岸</t>
  </si>
  <si>
    <t>（単位　金額　千円）</t>
  </si>
  <si>
    <t>焼損むね数</t>
  </si>
  <si>
    <t>（隻）</t>
  </si>
  <si>
    <t>消防自動車台数</t>
  </si>
  <si>
    <t>奥能登広域圏事務組合</t>
  </si>
  <si>
    <t>河北広域消防事務組合</t>
  </si>
  <si>
    <t>台</t>
  </si>
  <si>
    <t>人</t>
  </si>
  <si>
    <t>資料　石川県消防防災課「消防防災年報」による。</t>
  </si>
  <si>
    <t>8号線</t>
  </si>
  <si>
    <t>157号線</t>
  </si>
  <si>
    <t>159号線</t>
  </si>
  <si>
    <t>160号線</t>
  </si>
  <si>
    <t>249号線</t>
  </si>
  <si>
    <t>304号線</t>
  </si>
  <si>
    <t>305号線</t>
  </si>
  <si>
    <t>359号線</t>
  </si>
  <si>
    <t>364号線</t>
  </si>
  <si>
    <t>主要地方道</t>
  </si>
  <si>
    <t>能登大規模農道</t>
  </si>
  <si>
    <t>一般県道</t>
  </si>
  <si>
    <t>北陸自動車道</t>
  </si>
  <si>
    <t>一般国道</t>
  </si>
  <si>
    <t>県道</t>
  </si>
  <si>
    <t>構成比</t>
  </si>
  <si>
    <t>（％）</t>
  </si>
  <si>
    <t>小計</t>
  </si>
  <si>
    <t>信号無視</t>
  </si>
  <si>
    <t>通行禁止</t>
  </si>
  <si>
    <t>通行区分</t>
  </si>
  <si>
    <t>交差点　安全進行義　務</t>
  </si>
  <si>
    <t>歩行者　妨　害</t>
  </si>
  <si>
    <t>前方　不注意</t>
  </si>
  <si>
    <t>安全　不確認</t>
  </si>
  <si>
    <t>時間別</t>
  </si>
  <si>
    <t>市道</t>
  </si>
  <si>
    <t>町村道</t>
  </si>
  <si>
    <t>～</t>
  </si>
  <si>
    <t>0時</t>
  </si>
  <si>
    <t>1時</t>
  </si>
  <si>
    <t>号</t>
  </si>
  <si>
    <t>線</t>
  </si>
  <si>
    <t>資料　石川県警察本部「交通統計」による。</t>
  </si>
  <si>
    <t>年齢別</t>
  </si>
  <si>
    <t>構成率</t>
  </si>
  <si>
    <t>歩行中</t>
  </si>
  <si>
    <t>乗用車</t>
  </si>
  <si>
    <t>貨物車</t>
  </si>
  <si>
    <t>二輪運転</t>
  </si>
  <si>
    <t>二輪同乗</t>
  </si>
  <si>
    <t>自転車乗用中</t>
  </si>
  <si>
    <t>小二</t>
  </si>
  <si>
    <t>軽二</t>
  </si>
  <si>
    <t>2原</t>
  </si>
  <si>
    <t>1原</t>
  </si>
  <si>
    <t>運転中</t>
  </si>
  <si>
    <t>同乗中</t>
  </si>
  <si>
    <t>構成率（％）</t>
  </si>
  <si>
    <t>6歳未満</t>
  </si>
  <si>
    <t>70歳以上</t>
  </si>
  <si>
    <t>注　1原運転のみ同乗者も含む。</t>
  </si>
  <si>
    <t>まつくいむし被害</t>
  </si>
  <si>
    <t>本数(千本）</t>
  </si>
  <si>
    <t>り災者数</t>
  </si>
  <si>
    <t>陸上貨物取扱業</t>
  </si>
  <si>
    <t>木製家具装備品製造業</t>
  </si>
  <si>
    <r>
      <t>注　1.発生件数は休業</t>
    </r>
    <r>
      <rPr>
        <sz val="12"/>
        <rFont val="ＭＳ 明朝"/>
        <family val="1"/>
      </rPr>
      <t>4日以上の死傷災害件数である。</t>
    </r>
  </si>
  <si>
    <t>船 舶　　　　　　　　隻 数</t>
  </si>
  <si>
    <t>焼 損　　　　　車 両</t>
  </si>
  <si>
    <t>火　入　れ</t>
  </si>
  <si>
    <t>無免許等</t>
  </si>
  <si>
    <t>酒気帯び運転</t>
  </si>
  <si>
    <t>最低速度違反</t>
  </si>
  <si>
    <t>下命容認違反</t>
  </si>
  <si>
    <t>無免許・無資格</t>
  </si>
  <si>
    <t>最高速度違反</t>
  </si>
  <si>
    <t>酒気帯び運転</t>
  </si>
  <si>
    <t>その他過労</t>
  </si>
  <si>
    <t>積載制限違反</t>
  </si>
  <si>
    <t>不明</t>
  </si>
  <si>
    <t>左側通行</t>
  </si>
  <si>
    <t>車道通行</t>
  </si>
  <si>
    <t>その他通行区分</t>
  </si>
  <si>
    <t>横断等</t>
  </si>
  <si>
    <t>横断歩道外横断</t>
  </si>
  <si>
    <t>斜め横断</t>
  </si>
  <si>
    <t>駐停車々両の直前直後横断</t>
  </si>
  <si>
    <t>走行車両の直前直後横断</t>
  </si>
  <si>
    <t>横断禁止場所の横断</t>
  </si>
  <si>
    <t>幼児のひとり歩き</t>
  </si>
  <si>
    <t>めいてい、はいかい</t>
  </si>
  <si>
    <t>路上遊戯</t>
  </si>
  <si>
    <t>路上作業</t>
  </si>
  <si>
    <t>飛び出し</t>
  </si>
  <si>
    <t>該当なし</t>
  </si>
  <si>
    <t>総被害額</t>
  </si>
  <si>
    <t>その他</t>
  </si>
  <si>
    <t>年　次　別</t>
  </si>
  <si>
    <t>年次及び市郡別</t>
  </si>
  <si>
    <r>
      <t>面積(ha</t>
    </r>
    <r>
      <rPr>
        <sz val="12"/>
        <rFont val="ＭＳ 明朝"/>
        <family val="1"/>
      </rPr>
      <t>)</t>
    </r>
  </si>
  <si>
    <t>まつけむし被害</t>
  </si>
  <si>
    <t>（単位　面積：ヘクタール　被害量：トン）</t>
  </si>
  <si>
    <t>金沢市</t>
  </si>
  <si>
    <t>小松市</t>
  </si>
  <si>
    <t>輪島市</t>
  </si>
  <si>
    <t>珠洲市</t>
  </si>
  <si>
    <t>羽咋市</t>
  </si>
  <si>
    <t>能美郡</t>
  </si>
  <si>
    <t>羽咋郡</t>
  </si>
  <si>
    <t>豪雪</t>
  </si>
  <si>
    <t>家具装備品製造業（1.5.1を除く）</t>
  </si>
  <si>
    <t>衣服その他の繊維製品製造業</t>
  </si>
  <si>
    <t>窯業・土石製品製造業</t>
  </si>
  <si>
    <t>港湾荷役業</t>
  </si>
  <si>
    <t>資料　石川県労働基準局「労働者死傷病報告」による。</t>
  </si>
  <si>
    <t>その他のポンプ台数</t>
  </si>
  <si>
    <t>後退禁止違反</t>
  </si>
  <si>
    <t>ハンドル整備不良車運転</t>
  </si>
  <si>
    <t>ブレーキ整備不良車運転</t>
  </si>
  <si>
    <t>動静不注視</t>
  </si>
  <si>
    <t>覚せい剤シンナー等使用</t>
  </si>
  <si>
    <t>（過労）</t>
  </si>
  <si>
    <t>踏切不注意</t>
  </si>
  <si>
    <t>資料　石川県消防防災課「消防防災年報」による。</t>
  </si>
  <si>
    <t>水道</t>
  </si>
  <si>
    <t>飛来落下</t>
  </si>
  <si>
    <t>※</t>
  </si>
  <si>
    <t>注１　※印は国勢調査人口（概数）である。</t>
  </si>
  <si>
    <t>走行装置整備不良車運転</t>
  </si>
  <si>
    <t>その他整備不良車運転</t>
  </si>
  <si>
    <t>市　郡　別　水　稲　及　び　麦　類　の　被　害　状　況　(つづき）</t>
  </si>
  <si>
    <t>水稲</t>
  </si>
  <si>
    <t>虫害</t>
  </si>
  <si>
    <t>病害虫</t>
  </si>
  <si>
    <t>気象害</t>
  </si>
  <si>
    <t>資料　石川県河川課「災害統計」による。</t>
  </si>
  <si>
    <t>資料　北陸農政局統計情報部｢石川作物稲計」による。</t>
  </si>
  <si>
    <t>通信被害</t>
  </si>
  <si>
    <t>能登海浜道</t>
  </si>
  <si>
    <t>能登半島有料道</t>
  </si>
  <si>
    <t>その他の運輸交通業</t>
  </si>
  <si>
    <t>能登海浜有料道路</t>
  </si>
  <si>
    <t>本表は、洪水、暴風、高潮、地震その他の天然災害による被害について作成したものである。</t>
  </si>
  <si>
    <t>昭和51年</t>
  </si>
  <si>
    <t>融雪による</t>
  </si>
  <si>
    <t>溜池決壊</t>
  </si>
  <si>
    <t>昭和55年</t>
  </si>
  <si>
    <t>※進路変更禁止違反</t>
  </si>
  <si>
    <t>※通行妨害（車両等）</t>
  </si>
  <si>
    <t>※幼児等通行妨害</t>
  </si>
  <si>
    <t>※安全不確認ドア開放等</t>
  </si>
  <si>
    <t>※停止措置義務違反</t>
  </si>
  <si>
    <t>被害額計</t>
  </si>
  <si>
    <t>-</t>
  </si>
  <si>
    <t>-</t>
  </si>
  <si>
    <t>…</t>
  </si>
  <si>
    <t>…</t>
  </si>
  <si>
    <t>-</t>
  </si>
  <si>
    <t>-</t>
  </si>
  <si>
    <r>
      <t>h</t>
    </r>
    <r>
      <rPr>
        <sz val="12"/>
        <rFont val="ＭＳ 明朝"/>
        <family val="1"/>
      </rPr>
      <t>a</t>
    </r>
  </si>
  <si>
    <t>昭和51年</t>
  </si>
  <si>
    <r>
      <t>（１）　火災件数、焼損むね数、損害額など月別火災件数及び損害額（昭和</t>
    </r>
    <r>
      <rPr>
        <sz val="12"/>
        <rFont val="ＭＳ 明朝"/>
        <family val="1"/>
      </rPr>
      <t>51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年）</t>
    </r>
  </si>
  <si>
    <t>半  焼</t>
  </si>
  <si>
    <t>全  焼</t>
  </si>
  <si>
    <t>小  損</t>
  </si>
  <si>
    <t>半  損</t>
  </si>
  <si>
    <t>全  損</t>
  </si>
  <si>
    <t>（台）</t>
  </si>
  <si>
    <t>（ａ）</t>
  </si>
  <si>
    <t>（㎡）</t>
  </si>
  <si>
    <t>昭和51年</t>
  </si>
  <si>
    <r>
      <t>昭和5</t>
    </r>
    <r>
      <rPr>
        <sz val="12"/>
        <rFont val="ＭＳ 明朝"/>
        <family val="1"/>
      </rPr>
      <t>5年1月</t>
    </r>
  </si>
  <si>
    <t>資料　石川県消防防災課「消防防災年報」による。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</si>
  <si>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</si>
  <si>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</si>
  <si>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</si>
  <si>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</si>
  <si>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</si>
  <si>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</si>
  <si>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</si>
  <si>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</si>
  <si>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</si>
  <si>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た　ば　こ</t>
  </si>
  <si>
    <t>-</t>
  </si>
  <si>
    <t>た　き　火</t>
  </si>
  <si>
    <t>こ　ん　ろ</t>
  </si>
  <si>
    <t>煙　　　突</t>
  </si>
  <si>
    <t>こ　た　つ</t>
  </si>
  <si>
    <t>マッチ･ライター</t>
  </si>
  <si>
    <t>火　遊　び</t>
  </si>
  <si>
    <t>放　　　火</t>
  </si>
  <si>
    <t>326　災害及び事故　</t>
  </si>
  <si>
    <t>災害及び事故　327</t>
  </si>
  <si>
    <r>
      <t>負 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</si>
  <si>
    <r>
      <t>10万人当　　　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</si>
  <si>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昭和5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</t>
    </r>
  </si>
  <si>
    <t>※</t>
  </si>
  <si>
    <t>資料　石川県警本部「交通統計」による。</t>
  </si>
  <si>
    <t>件　　　　　　数</t>
  </si>
  <si>
    <t>死　　　　　　者</t>
  </si>
  <si>
    <r>
      <t xml:space="preserve">負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傷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者</t>
    </r>
  </si>
  <si>
    <t>資料　石川県警察本部「交通統計」による。</t>
  </si>
  <si>
    <t>合　　計</t>
  </si>
  <si>
    <t>転落
墜落</t>
  </si>
  <si>
    <t>倒壊
崩壊</t>
  </si>
  <si>
    <t>巻込まれ
はさまれ</t>
  </si>
  <si>
    <t>こすれ
切れ</t>
  </si>
  <si>
    <t>高温低温との
接触　</t>
  </si>
  <si>
    <t>有害物との
接触　</t>
  </si>
  <si>
    <t>交通事故
（道路）　</t>
  </si>
  <si>
    <t>交通事故
（その他）</t>
  </si>
  <si>
    <t>無理な動作</t>
  </si>
  <si>
    <t>り災
者数</t>
  </si>
  <si>
    <t>合　　計</t>
  </si>
  <si>
    <t>318　災害及び事故</t>
  </si>
  <si>
    <t>災害及び事故　319</t>
  </si>
  <si>
    <t>　</t>
  </si>
  <si>
    <t>年　次　及　び</t>
  </si>
  <si>
    <t>市　　郡　　別</t>
  </si>
  <si>
    <t>２３　　災　　　害　　　及　　　び　　　事　　　故</t>
  </si>
  <si>
    <t>昭　和　54　年</t>
  </si>
  <si>
    <r>
      <rPr>
        <b/>
        <sz val="12"/>
        <color indexed="9"/>
        <rFont val="ＭＳ 明朝"/>
        <family val="1"/>
      </rPr>
      <t>昭　和</t>
    </r>
    <r>
      <rPr>
        <b/>
        <sz val="12"/>
        <rFont val="ＭＳ 明朝"/>
        <family val="1"/>
      </rPr>
      <t>　</t>
    </r>
    <r>
      <rPr>
        <b/>
        <sz val="12"/>
        <color indexed="8"/>
        <rFont val="ＭＳ 明朝"/>
        <family val="1"/>
      </rPr>
      <t>55　</t>
    </r>
    <r>
      <rPr>
        <b/>
        <sz val="12"/>
        <color indexed="9"/>
        <rFont val="ＭＳ 明朝"/>
        <family val="1"/>
      </rPr>
      <t>年</t>
    </r>
  </si>
  <si>
    <t>金　　　沢　　　市</t>
  </si>
  <si>
    <t>七　　　尾　　　市</t>
  </si>
  <si>
    <t>小　　　松　　　市</t>
  </si>
  <si>
    <t>輪　　　島　　　市</t>
  </si>
  <si>
    <t>珠　　　洲　　　市</t>
  </si>
  <si>
    <t>加　　　賀　　　市</t>
  </si>
  <si>
    <t>羽　　　咋　　　市</t>
  </si>
  <si>
    <t>松　　　任　　　市</t>
  </si>
  <si>
    <t>江　　　沼　　　郡</t>
  </si>
  <si>
    <t>能　　　美　　　郡</t>
  </si>
  <si>
    <t>石　　　川　　　郡</t>
  </si>
  <si>
    <t>河　　　北　　　郡</t>
  </si>
  <si>
    <t>羽　　　咋　　　郡</t>
  </si>
  <si>
    <t>鹿　　　島　　　郡</t>
  </si>
  <si>
    <t>鳳　　　至　　　郡</t>
  </si>
  <si>
    <t>珠　　　洲　　　郡</t>
  </si>
  <si>
    <t>-</t>
  </si>
  <si>
    <t>-</t>
  </si>
  <si>
    <t>-</t>
  </si>
  <si>
    <t>-</t>
  </si>
  <si>
    <t>-</t>
  </si>
  <si>
    <t>-</t>
  </si>
  <si>
    <t>171　 市　郡　別　農　林　水　産　業　施　設　被　害　状　況（昭和54～55年）</t>
  </si>
  <si>
    <t>公　　　共</t>
  </si>
  <si>
    <t>林　　　　　野　　　　　関　　　　　係　　　　　被　　　　　害</t>
  </si>
  <si>
    <t>172　　市　　郡　　別　　森　　林　　病　　害　　虫　　被　　害　　状　　況　（昭和55年）</t>
  </si>
  <si>
    <t>注　　「公共」とは、災害復旧対策(国庫補助及び国庫負担）の対象となるものであり、「非公共」とは、その対象とならないものである。</t>
  </si>
  <si>
    <t>災害及び事故　321</t>
  </si>
  <si>
    <t>173　市　郡　別　水　稲　及　び　麦　類　の　被　害　状　況（昭和51～55年）</t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</si>
  <si>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</si>
  <si>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</si>
  <si>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color indexed="8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</si>
  <si>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明朝"/>
        <family val="1"/>
      </rPr>
      <t>昭和</t>
    </r>
    <r>
      <rPr>
        <b/>
        <sz val="12"/>
        <color indexed="8"/>
        <rFont val="ＭＳ 明朝"/>
        <family val="1"/>
      </rPr>
      <t>55</t>
    </r>
    <r>
      <rPr>
        <b/>
        <sz val="12"/>
        <color indexed="9"/>
        <rFont val="ＭＳ 明朝"/>
        <family val="1"/>
      </rPr>
      <t>年</t>
    </r>
  </si>
  <si>
    <t>-</t>
  </si>
  <si>
    <t>病　　　害</t>
  </si>
  <si>
    <t>麦　　　　　　　　　　類（大麦、小麦、裸麦）</t>
  </si>
  <si>
    <t>320　災害及び事故</t>
  </si>
  <si>
    <t>322　災害及び事故</t>
  </si>
  <si>
    <t>災害及び事故　323</t>
  </si>
  <si>
    <t>174　風　　水　　害　　の　　状　　況（昭和51～55年）</t>
  </si>
  <si>
    <t>死　者</t>
  </si>
  <si>
    <t>全　壊</t>
  </si>
  <si>
    <t>半　壊</t>
  </si>
  <si>
    <t>人　　　的　　　被　　　害</t>
  </si>
  <si>
    <t>住　　　　　宅　　　　　被　　　　　害</t>
  </si>
  <si>
    <t>-</t>
  </si>
  <si>
    <t>冠　水</t>
  </si>
  <si>
    <t>学　校</t>
  </si>
  <si>
    <t>病　院</t>
  </si>
  <si>
    <t>道　路</t>
  </si>
  <si>
    <t>耕　　　　　地　　　　　被　　　　　害</t>
  </si>
  <si>
    <t>-</t>
  </si>
  <si>
    <t>-</t>
  </si>
  <si>
    <t>-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</si>
  <si>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</si>
  <si>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</si>
  <si>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55</t>
    </r>
    <r>
      <rPr>
        <b/>
        <sz val="12"/>
        <color indexed="9"/>
        <rFont val="ＭＳ ゴシック"/>
        <family val="3"/>
      </rPr>
      <t>年</t>
    </r>
  </si>
  <si>
    <t>175　特　定　業　種　別　、　原　因　別　災　害　発　生　件　数（昭和55年）</t>
  </si>
  <si>
    <t>-</t>
  </si>
  <si>
    <t>-</t>
  </si>
  <si>
    <t>-</t>
  </si>
  <si>
    <t>-</t>
  </si>
  <si>
    <t>業　　　種　　　別</t>
  </si>
  <si>
    <t>食 料 品 製 造 業</t>
  </si>
  <si>
    <t>繊　 維　 工　 業</t>
  </si>
  <si>
    <t>鉄　　　鋼　　　業</t>
  </si>
  <si>
    <t>金 属 製 品 製 造 業</t>
  </si>
  <si>
    <t>そ の 他 の 製 造 業</t>
  </si>
  <si>
    <t>土　木　工　事　業</t>
  </si>
  <si>
    <t>建　築　工　事　業</t>
  </si>
  <si>
    <t>設　備　工　事　業</t>
  </si>
  <si>
    <t>　　2.（　）は死亡件数（内数）である。</t>
  </si>
  <si>
    <t>年次及び　　市郡別</t>
  </si>
  <si>
    <t>被　害　総　額</t>
  </si>
  <si>
    <t>金　　　額</t>
  </si>
  <si>
    <t>河　　　　　川</t>
  </si>
  <si>
    <t>道　　　　　路</t>
  </si>
  <si>
    <t>被 害 額 合 計</t>
  </si>
  <si>
    <t>県　 単　 独　 事　 業　 対　 象　 の　 被　 害</t>
  </si>
  <si>
    <t>176　市　郡　別　土　木　関　係　災　害　状　況（昭和55年）</t>
  </si>
  <si>
    <t>市　　郡　　別　　土　　木　　関　　係　　災　　害　　状　　況（昭和55年）（つづき）</t>
  </si>
  <si>
    <t>年次及び　　市郡別</t>
  </si>
  <si>
    <t>324　災害及び事故</t>
  </si>
  <si>
    <t>災害及び事故　325</t>
  </si>
  <si>
    <t>　</t>
  </si>
  <si>
    <t>合　　計</t>
  </si>
  <si>
    <t>建　　物</t>
  </si>
  <si>
    <t>損　　　　　　　害　　　　　　　額</t>
  </si>
  <si>
    <t>火　　　　災　　　　件　　　　数</t>
  </si>
  <si>
    <t>177　　火　　　　　　　　　　　　災</t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</si>
  <si>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</si>
  <si>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</si>
  <si>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</si>
  <si>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</si>
  <si>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</si>
  <si>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</si>
  <si>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</si>
  <si>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</si>
  <si>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</si>
  <si>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</si>
  <si>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</si>
  <si>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注　放火は疑いを含む。</t>
  </si>
  <si>
    <t>年　次　及　び</t>
  </si>
  <si>
    <t>月　　　　　次</t>
  </si>
  <si>
    <t>原　　因　　別</t>
  </si>
  <si>
    <t>合　　　　　計</t>
  </si>
  <si>
    <t>-</t>
  </si>
  <si>
    <t>-</t>
  </si>
  <si>
    <t>-</t>
  </si>
  <si>
    <t>-</t>
  </si>
  <si>
    <t>-</t>
  </si>
  <si>
    <t>（２）　原　因　別　、　月　別　火　災　件　数（昭和55年）</t>
  </si>
  <si>
    <t>（３）　消　防　現　有　勢　力（昭和56.3.31現在）</t>
  </si>
  <si>
    <t>消　防　団　員　数</t>
  </si>
  <si>
    <t>七尾鹿島　　　　〃　　</t>
  </si>
  <si>
    <t>羽咋郡市　　　　〃　　</t>
  </si>
  <si>
    <t>松任石川　　　　〃　　</t>
  </si>
  <si>
    <t>市　　　郡　　　別</t>
  </si>
  <si>
    <t>328　災害及び事故</t>
  </si>
  <si>
    <t>災害及び事故　329</t>
  </si>
  <si>
    <t>昭　和　51　年</t>
  </si>
  <si>
    <r>
      <rPr>
        <sz val="12"/>
        <color indexed="9"/>
        <rFont val="ＭＳ 明朝"/>
        <family val="1"/>
      </rPr>
      <t>昭　和</t>
    </r>
    <r>
      <rPr>
        <sz val="12"/>
        <rFont val="ＭＳ 明朝"/>
        <family val="1"/>
      </rPr>
      <t>　</t>
    </r>
    <r>
      <rPr>
        <sz val="12"/>
        <color indexed="8"/>
        <rFont val="ＭＳ 明朝"/>
        <family val="1"/>
      </rPr>
      <t>52　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</si>
  <si>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　和</t>
    </r>
    <r>
      <rPr>
        <sz val="12"/>
        <rFont val="ＭＳ 明朝"/>
        <family val="1"/>
      </rPr>
      <t>　</t>
    </r>
    <r>
      <rPr>
        <sz val="12"/>
        <color indexed="8"/>
        <rFont val="ＭＳ 明朝"/>
        <family val="1"/>
      </rPr>
      <t>53　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</si>
  <si>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　和</t>
    </r>
    <r>
      <rPr>
        <sz val="12"/>
        <rFont val="ＭＳ 明朝"/>
        <family val="1"/>
      </rPr>
      <t>　</t>
    </r>
    <r>
      <rPr>
        <sz val="12"/>
        <color indexed="8"/>
        <rFont val="ＭＳ 明朝"/>
        <family val="1"/>
      </rPr>
      <t>54　</t>
    </r>
    <r>
      <rPr>
        <sz val="12"/>
        <color indexed="9"/>
        <rFont val="ＭＳ 明朝"/>
        <family val="1"/>
      </rPr>
      <t>年</t>
    </r>
  </si>
  <si>
    <t>178　　交　　　通　　　事　　　故</t>
  </si>
  <si>
    <t>（１）　年　次　別　交　通　事　故　発　生　状　況（昭和51～55年）</t>
  </si>
  <si>
    <t>人　　　　口</t>
  </si>
  <si>
    <t>自　　動　　車</t>
  </si>
  <si>
    <t>（２）　道 路 別 交 通 事 故 発 生 状 況（昭和54・55年）</t>
  </si>
  <si>
    <t>55　年</t>
  </si>
  <si>
    <t>増　減</t>
  </si>
  <si>
    <t>市　　　　　　道</t>
  </si>
  <si>
    <t>町　　村　　道</t>
  </si>
  <si>
    <t>そ　　の　　他</t>
  </si>
  <si>
    <t>（３）　市 町 村 別 交 通 事 故 発 生 状 況（昭和54・55年）</t>
  </si>
  <si>
    <t>-</t>
  </si>
  <si>
    <t>-</t>
  </si>
  <si>
    <t>資料　石川県警察本部「交通統計」による。</t>
  </si>
  <si>
    <t>330　災害及び事故</t>
  </si>
  <si>
    <t>災害及び事故　331</t>
  </si>
  <si>
    <t>国　　　　　道</t>
  </si>
  <si>
    <t>（4）　第一当事者の事故原因別件数及び死傷者数（昭和54・55年）</t>
  </si>
  <si>
    <t>違　　反　（　原　因　）　別</t>
  </si>
  <si>
    <t>傷　者</t>
  </si>
  <si>
    <t>-</t>
  </si>
  <si>
    <t>-</t>
  </si>
  <si>
    <t>-</t>
  </si>
  <si>
    <t>-</t>
  </si>
  <si>
    <t>-</t>
  </si>
  <si>
    <t>注　　※印は違反項目変更により比較できないもの。</t>
  </si>
  <si>
    <t>（5）　交　通　事　故　発　生　状　況（時間、場所）別　件　数（昭和55年）</t>
  </si>
  <si>
    <t>（6）　年　齢　別　、　状　態　別　死　傷　者　数（昭和55年）</t>
  </si>
  <si>
    <t>道　　路　　別</t>
  </si>
  <si>
    <t>合　　　　　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</si>
</sst>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;[Red]#,##0"/>
    <numFmt numFmtId="188" formatCode="#,##0.0;[Red]#,##0.0"/>
    <numFmt numFmtId="189" formatCode="0_);[Red]\(0\)"/>
    <numFmt numFmtId="190" formatCode="\+##"/>
    <numFmt numFmtId="191" formatCode="\+##;\-##"/>
    <numFmt numFmtId="192" formatCode="\+000;\-000"/>
    <numFmt numFmtId="193" formatCode="0.0_ "/>
    <numFmt numFmtId="194" formatCode="#,##0.00_);[Red]\(#,##0.00\)"/>
    <numFmt numFmtId="195" formatCode="\+##;\-##;&quot;±&quot;##"/>
    <numFmt numFmtId="196" formatCode="\+##;\-##;&quot;±&quot;0"/>
    <numFmt numFmtId="197" formatCode="0_);\(0\)"/>
    <numFmt numFmtId="198" formatCode="0;&quot;△ &quot;0"/>
    <numFmt numFmtId="199" formatCode="#,##0;&quot;△ &quot;#,##0"/>
    <numFmt numFmtId="200" formatCode="#,##0;&quot;△ &quot;#,##0;&quot;-&quot;;@"/>
    <numFmt numFmtId="201" formatCode="0;[Red]0"/>
    <numFmt numFmtId="202" formatCode="0.0;[Red]0.0"/>
  </numFmts>
  <fonts count="59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b/>
      <sz val="16"/>
      <name val="ＭＳ ゴシック"/>
      <family val="3"/>
    </font>
    <font>
      <b/>
      <sz val="12"/>
      <color indexed="9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8" fillId="32" borderId="0" applyNumberFormat="0" applyBorder="0" applyAlignment="0" applyProtection="0"/>
  </cellStyleXfs>
  <cellXfs count="641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/>
    </xf>
    <xf numFmtId="0" fontId="9" fillId="0" borderId="12" xfId="0" applyFont="1" applyFill="1" applyBorder="1" applyAlignment="1" applyProtection="1">
      <alignment horizontal="distributed" vertical="center"/>
      <protection/>
    </xf>
    <xf numFmtId="191" fontId="7" fillId="0" borderId="0" xfId="0" applyNumberFormat="1" applyFont="1" applyFill="1" applyAlignment="1">
      <alignment horizontal="right" vertical="top"/>
    </xf>
    <xf numFmtId="191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distributed" vertical="center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 wrapText="1"/>
    </xf>
    <xf numFmtId="185" fontId="0" fillId="0" borderId="17" xfId="0" applyNumberFormat="1" applyFont="1" applyFill="1" applyBorder="1" applyAlignment="1">
      <alignment vertical="center"/>
    </xf>
    <xf numFmtId="185" fontId="0" fillId="0" borderId="17" xfId="0" applyNumberFormat="1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85" fontId="0" fillId="0" borderId="19" xfId="0" applyNumberFormat="1" applyFont="1" applyFill="1" applyBorder="1" applyAlignment="1" applyProtection="1">
      <alignment horizontal="right" vertical="center"/>
      <protection/>
    </xf>
    <xf numFmtId="185" fontId="0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" fontId="14" fillId="0" borderId="0" xfId="0" applyNumberFormat="1" applyFont="1" applyFill="1" applyAlignment="1">
      <alignment horizontal="right" vertical="center"/>
    </xf>
    <xf numFmtId="0" fontId="14" fillId="0" borderId="12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179" fontId="14" fillId="0" borderId="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3" fillId="0" borderId="12" xfId="0" applyFont="1" applyFill="1" applyBorder="1" applyAlignment="1">
      <alignment horizontal="distributed" vertical="center"/>
    </xf>
    <xf numFmtId="3" fontId="14" fillId="0" borderId="18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9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97" fontId="0" fillId="0" borderId="19" xfId="0" applyNumberFormat="1" applyFont="1" applyFill="1" applyBorder="1" applyAlignment="1">
      <alignment horizontal="right" vertical="center"/>
    </xf>
    <xf numFmtId="197" fontId="0" fillId="0" borderId="19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4" fillId="0" borderId="18" xfId="0" applyFont="1" applyFill="1" applyBorder="1" applyAlignment="1">
      <alignment horizontal="center" vertical="center"/>
    </xf>
    <xf numFmtId="191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/>
    </xf>
    <xf numFmtId="191" fontId="0" fillId="0" borderId="0" xfId="0" applyNumberFormat="1" applyFont="1" applyFill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98" fontId="0" fillId="0" borderId="0" xfId="0" applyNumberFormat="1" applyFont="1" applyFill="1" applyAlignment="1">
      <alignment horizontal="right" vertical="center"/>
    </xf>
    <xf numFmtId="180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83" fontId="0" fillId="0" borderId="0" xfId="0" applyNumberFormat="1" applyFont="1" applyFill="1" applyAlignment="1">
      <alignment/>
    </xf>
    <xf numFmtId="19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distributed" textRotation="255"/>
    </xf>
    <xf numFmtId="198" fontId="0" fillId="0" borderId="0" xfId="0" applyNumberFormat="1" applyFont="1" applyFill="1" applyBorder="1" applyAlignment="1">
      <alignment horizontal="right" vertical="center"/>
    </xf>
    <xf numFmtId="199" fontId="0" fillId="0" borderId="29" xfId="0" applyNumberFormat="1" applyFont="1" applyFill="1" applyBorder="1" applyAlignment="1" applyProtection="1">
      <alignment horizontal="right" vertical="center"/>
      <protection/>
    </xf>
    <xf numFmtId="199" fontId="0" fillId="0" borderId="0" xfId="0" applyNumberFormat="1" applyFont="1" applyFill="1" applyBorder="1" applyAlignment="1" applyProtection="1">
      <alignment horizontal="right" vertical="center"/>
      <protection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191" fontId="14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left" vertical="center"/>
      <protection/>
    </xf>
    <xf numFmtId="191" fontId="0" fillId="0" borderId="28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199" fontId="0" fillId="0" borderId="0" xfId="0" applyNumberFormat="1" applyFont="1" applyFill="1" applyAlignment="1">
      <alignment horizontal="right"/>
    </xf>
    <xf numFmtId="198" fontId="0" fillId="0" borderId="0" xfId="0" applyNumberFormat="1" applyFont="1" applyFill="1" applyAlignment="1">
      <alignment horizontal="right"/>
    </xf>
    <xf numFmtId="198" fontId="0" fillId="0" borderId="0" xfId="0" applyNumberFormat="1" applyFont="1" applyFill="1" applyBorder="1" applyAlignment="1">
      <alignment horizontal="right"/>
    </xf>
    <xf numFmtId="185" fontId="0" fillId="0" borderId="19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14" fillId="0" borderId="29" xfId="0" applyNumberFormat="1" applyFont="1" applyFill="1" applyBorder="1" applyAlignment="1" applyProtection="1">
      <alignment vertical="center"/>
      <protection/>
    </xf>
    <xf numFmtId="196" fontId="0" fillId="0" borderId="0" xfId="0" applyNumberFormat="1" applyFont="1" applyFill="1" applyAlignment="1">
      <alignment horizontal="right" vertical="top"/>
    </xf>
    <xf numFmtId="178" fontId="0" fillId="0" borderId="0" xfId="0" applyNumberFormat="1" applyFont="1" applyFill="1" applyAlignment="1">
      <alignment vertical="top"/>
    </xf>
    <xf numFmtId="183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191" fontId="0" fillId="0" borderId="0" xfId="0" applyNumberFormat="1" applyFont="1" applyFill="1" applyAlignment="1">
      <alignment horizontal="left" vertical="top"/>
    </xf>
    <xf numFmtId="0" fontId="0" fillId="0" borderId="20" xfId="0" applyFont="1" applyFill="1" applyBorder="1" applyAlignment="1">
      <alignment/>
    </xf>
    <xf numFmtId="196" fontId="0" fillId="0" borderId="0" xfId="0" applyNumberFormat="1" applyFont="1" applyFill="1" applyAlignment="1">
      <alignment horizontal="right" vertical="center"/>
    </xf>
    <xf numFmtId="178" fontId="0" fillId="0" borderId="20" xfId="0" applyNumberFormat="1" applyFont="1" applyFill="1" applyBorder="1" applyAlignment="1">
      <alignment vertical="center"/>
    </xf>
    <xf numFmtId="183" fontId="0" fillId="0" borderId="20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 applyProtection="1">
      <alignment horizontal="center" vertical="center"/>
      <protection/>
    </xf>
    <xf numFmtId="178" fontId="0" fillId="0" borderId="23" xfId="0" applyNumberFormat="1" applyFont="1" applyFill="1" applyBorder="1" applyAlignment="1" applyProtection="1">
      <alignment horizontal="center" vertical="center"/>
      <protection/>
    </xf>
    <xf numFmtId="191" fontId="0" fillId="0" borderId="25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9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left" vertical="center"/>
    </xf>
    <xf numFmtId="191" fontId="0" fillId="0" borderId="16" xfId="0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left" vertical="center"/>
    </xf>
    <xf numFmtId="191" fontId="0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/>
    </xf>
    <xf numFmtId="185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191" fontId="0" fillId="0" borderId="20" xfId="0" applyNumberFormat="1" applyFont="1" applyFill="1" applyBorder="1" applyAlignment="1">
      <alignment horizontal="left" vertical="center"/>
    </xf>
    <xf numFmtId="183" fontId="0" fillId="0" borderId="0" xfId="0" applyNumberFormat="1" applyFont="1" applyFill="1" applyAlignment="1">
      <alignment horizontal="right" vertical="center"/>
    </xf>
    <xf numFmtId="193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Border="1" applyAlignment="1">
      <alignment vertical="center" textRotation="255"/>
    </xf>
    <xf numFmtId="0" fontId="0" fillId="0" borderId="0" xfId="0" applyFont="1" applyFill="1" applyAlignment="1">
      <alignment horizontal="right"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right" vertical="center"/>
    </xf>
    <xf numFmtId="193" fontId="0" fillId="0" borderId="19" xfId="0" applyNumberFormat="1" applyFont="1" applyFill="1" applyBorder="1" applyAlignment="1">
      <alignment horizontal="right" vertical="center"/>
    </xf>
    <xf numFmtId="191" fontId="0" fillId="0" borderId="19" xfId="0" applyNumberFormat="1" applyFont="1" applyFill="1" applyBorder="1" applyAlignment="1">
      <alignment horizontal="right" vertical="center"/>
    </xf>
    <xf numFmtId="189" fontId="0" fillId="0" borderId="19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6" fontId="0" fillId="0" borderId="19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85" fontId="0" fillId="0" borderId="0" xfId="0" applyNumberFormat="1" applyFont="1" applyFill="1" applyAlignment="1">
      <alignment horizontal="right"/>
    </xf>
    <xf numFmtId="0" fontId="0" fillId="0" borderId="12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distributed" vertical="center" wrapText="1"/>
    </xf>
    <xf numFmtId="189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left"/>
    </xf>
    <xf numFmtId="0" fontId="0" fillId="0" borderId="23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196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185" fontId="14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Alignment="1">
      <alignment horizontal="right"/>
    </xf>
    <xf numFmtId="200" fontId="0" fillId="0" borderId="19" xfId="0" applyNumberFormat="1" applyFont="1" applyFill="1" applyBorder="1" applyAlignment="1">
      <alignment horizontal="right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3" fontId="13" fillId="0" borderId="0" xfId="0" applyNumberFormat="1" applyFont="1" applyFill="1" applyBorder="1" applyAlignment="1">
      <alignment horizontal="right" vertical="center"/>
    </xf>
    <xf numFmtId="179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14" fillId="0" borderId="0" xfId="0" applyFont="1" applyFill="1" applyAlignment="1">
      <alignment horizontal="right" vertical="center"/>
    </xf>
    <xf numFmtId="197" fontId="13" fillId="0" borderId="17" xfId="0" applyNumberFormat="1" applyFont="1" applyFill="1" applyBorder="1" applyAlignment="1">
      <alignment horizontal="right" vertical="center"/>
    </xf>
    <xf numFmtId="197" fontId="13" fillId="0" borderId="0" xfId="0" applyNumberFormat="1" applyFont="1" applyFill="1" applyAlignment="1">
      <alignment vertical="center"/>
    </xf>
    <xf numFmtId="187" fontId="13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201" fontId="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7" fontId="0" fillId="0" borderId="29" xfId="0" applyNumberFormat="1" applyFont="1" applyFill="1" applyBorder="1" applyAlignment="1" applyProtection="1">
      <alignment horizontal="right" vertical="center"/>
      <protection/>
    </xf>
    <xf numFmtId="187" fontId="13" fillId="0" borderId="29" xfId="0" applyNumberFormat="1" applyFont="1" applyFill="1" applyBorder="1" applyAlignment="1" applyProtection="1">
      <alignment horizontal="right" vertical="center"/>
      <protection/>
    </xf>
    <xf numFmtId="187" fontId="13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29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187" fontId="14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Alignment="1">
      <alignment vertical="center"/>
    </xf>
    <xf numFmtId="179" fontId="9" fillId="0" borderId="0" xfId="0" applyNumberFormat="1" applyFont="1" applyFill="1" applyBorder="1" applyAlignment="1" applyProtection="1">
      <alignment vertical="center"/>
      <protection/>
    </xf>
    <xf numFmtId="179" fontId="14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199" fontId="13" fillId="0" borderId="28" xfId="0" applyNumberFormat="1" applyFont="1" applyFill="1" applyBorder="1" applyAlignment="1" applyProtection="1">
      <alignment horizontal="right" vertical="center"/>
      <protection/>
    </xf>
    <xf numFmtId="198" fontId="13" fillId="0" borderId="28" xfId="0" applyNumberFormat="1" applyFont="1" applyFill="1" applyBorder="1" applyAlignment="1" applyProtection="1">
      <alignment horizontal="right" vertical="center"/>
      <protection/>
    </xf>
    <xf numFmtId="200" fontId="13" fillId="0" borderId="28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Alignment="1">
      <alignment horizontal="right" vertical="center"/>
    </xf>
    <xf numFmtId="198" fontId="13" fillId="0" borderId="0" xfId="0" applyNumberFormat="1" applyFont="1" applyFill="1" applyBorder="1" applyAlignment="1" applyProtection="1">
      <alignment horizontal="right" vertical="center"/>
      <protection/>
    </xf>
    <xf numFmtId="200" fontId="13" fillId="0" borderId="0" xfId="0" applyNumberFormat="1" applyFont="1" applyFill="1" applyBorder="1" applyAlignment="1" applyProtection="1">
      <alignment horizontal="right" vertical="center"/>
      <protection/>
    </xf>
    <xf numFmtId="187" fontId="13" fillId="0" borderId="28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Alignment="1">
      <alignment horizontal="right" vertical="center"/>
    </xf>
    <xf numFmtId="187" fontId="0" fillId="0" borderId="0" xfId="0" applyNumberFormat="1" applyFont="1" applyFill="1" applyAlignment="1">
      <alignment horizontal="right"/>
    </xf>
    <xf numFmtId="187" fontId="0" fillId="0" borderId="0" xfId="0" applyNumberFormat="1" applyFont="1" applyFill="1" applyBorder="1" applyAlignment="1">
      <alignment horizontal="right"/>
    </xf>
    <xf numFmtId="191" fontId="0" fillId="0" borderId="36" xfId="0" applyNumberFormat="1" applyFill="1" applyBorder="1" applyAlignment="1" applyProtection="1">
      <alignment horizontal="center" vertical="center"/>
      <protection/>
    </xf>
    <xf numFmtId="37" fontId="13" fillId="0" borderId="28" xfId="0" applyNumberFormat="1" applyFont="1" applyFill="1" applyBorder="1" applyAlignment="1" applyProtection="1">
      <alignment horizontal="right" vertical="center"/>
      <protection/>
    </xf>
    <xf numFmtId="200" fontId="0" fillId="0" borderId="19" xfId="0" applyNumberFormat="1" applyFont="1" applyFill="1" applyBorder="1" applyAlignment="1">
      <alignment horizontal="right" vertical="center"/>
    </xf>
    <xf numFmtId="198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78" fontId="13" fillId="0" borderId="28" xfId="0" applyNumberFormat="1" applyFont="1" applyFill="1" applyBorder="1" applyAlignment="1" applyProtection="1">
      <alignment horizontal="right" vertical="center"/>
      <protection/>
    </xf>
    <xf numFmtId="196" fontId="0" fillId="0" borderId="37" xfId="0" applyNumberFormat="1" applyFill="1" applyBorder="1" applyAlignment="1" applyProtection="1">
      <alignment horizontal="center" vertical="center"/>
      <protection/>
    </xf>
    <xf numFmtId="187" fontId="13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202" fontId="13" fillId="0" borderId="0" xfId="0" applyNumberFormat="1" applyFont="1" applyFill="1" applyAlignment="1">
      <alignment horizontal="right"/>
    </xf>
    <xf numFmtId="202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horizontal="right" vertical="center" wrapText="1"/>
    </xf>
    <xf numFmtId="185" fontId="0" fillId="0" borderId="0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0" fillId="0" borderId="35" xfId="0" applyFont="1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18" xfId="0" applyNumberFormat="1" applyFont="1" applyFill="1" applyBorder="1" applyAlignment="1">
      <alignment horizontal="right" vertical="center"/>
    </xf>
    <xf numFmtId="3" fontId="13" fillId="0" borderId="18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 wrapText="1"/>
    </xf>
    <xf numFmtId="3" fontId="0" fillId="0" borderId="19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shrinkToFit="1"/>
    </xf>
    <xf numFmtId="0" fontId="0" fillId="0" borderId="12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43" xfId="0" applyFill="1" applyBorder="1" applyAlignment="1">
      <alignment horizontal="center" vertical="distributed" textRotation="255" wrapText="1"/>
    </xf>
    <xf numFmtId="0" fontId="0" fillId="0" borderId="25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0" fontId="0" fillId="0" borderId="43" xfId="0" applyFont="1" applyFill="1" applyBorder="1" applyAlignment="1">
      <alignment horizontal="center" vertical="distributed" textRotation="255"/>
    </xf>
    <xf numFmtId="179" fontId="0" fillId="0" borderId="0" xfId="0" applyNumberFormat="1" applyFont="1" applyFill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179" fontId="14" fillId="0" borderId="0" xfId="0" applyNumberFormat="1" applyFont="1" applyFill="1" applyAlignment="1">
      <alignment horizontal="right" vertical="center"/>
    </xf>
    <xf numFmtId="0" fontId="0" fillId="0" borderId="43" xfId="0" applyFill="1" applyBorder="1" applyAlignment="1">
      <alignment horizontal="center" vertical="distributed" textRotation="255"/>
    </xf>
    <xf numFmtId="0" fontId="0" fillId="0" borderId="44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9" xfId="0" applyFont="1" applyFill="1" applyBorder="1" applyAlignment="1">
      <alignment horizontal="center" vertical="distributed" textRotation="255"/>
    </xf>
    <xf numFmtId="3" fontId="1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distributed" vertical="center"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left" vertical="distributed" textRotation="255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9" xfId="0" applyFont="1" applyFill="1" applyBorder="1" applyAlignment="1">
      <alignment horizontal="center" vertical="distributed" textRotation="255"/>
    </xf>
    <xf numFmtId="0" fontId="0" fillId="0" borderId="19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34" xfId="0" applyFont="1" applyFill="1" applyBorder="1" applyAlignment="1">
      <alignment horizontal="distributed" vertical="center" wrapText="1"/>
    </xf>
    <xf numFmtId="0" fontId="0" fillId="0" borderId="44" xfId="0" applyFont="1" applyFill="1" applyBorder="1" applyAlignment="1">
      <alignment horizontal="distributed" vertical="center" wrapText="1"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34" xfId="0" applyFont="1" applyFill="1" applyBorder="1" applyAlignment="1">
      <alignment horizontal="center" vertical="distributed" textRotation="255"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center" vertical="distributed" textRotation="255"/>
    </xf>
    <xf numFmtId="0" fontId="0" fillId="0" borderId="43" xfId="0" applyFont="1" applyFill="1" applyBorder="1" applyAlignment="1">
      <alignment horizontal="center" vertical="distributed" textRotation="255"/>
    </xf>
    <xf numFmtId="0" fontId="0" fillId="0" borderId="25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0" fontId="0" fillId="0" borderId="42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14" fillId="0" borderId="0" xfId="0" applyFont="1" applyFill="1" applyBorder="1" applyAlignment="1">
      <alignment horizontal="distributed"/>
    </xf>
    <xf numFmtId="0" fontId="14" fillId="0" borderId="12" xfId="0" applyFont="1" applyFill="1" applyBorder="1" applyAlignment="1">
      <alignment horizontal="distributed"/>
    </xf>
    <xf numFmtId="0" fontId="0" fillId="0" borderId="39" xfId="0" applyFill="1" applyBorder="1" applyAlignment="1">
      <alignment horizontal="distributed" vertical="center"/>
    </xf>
    <xf numFmtId="193" fontId="0" fillId="0" borderId="43" xfId="0" applyNumberFormat="1" applyFont="1" applyFill="1" applyBorder="1" applyAlignment="1">
      <alignment horizontal="distributed" vertical="center" wrapText="1"/>
    </xf>
    <xf numFmtId="193" fontId="0" fillId="0" borderId="25" xfId="0" applyNumberFormat="1" applyFont="1" applyFill="1" applyBorder="1" applyAlignment="1">
      <alignment horizontal="distributed" vertical="center" wrapText="1"/>
    </xf>
    <xf numFmtId="193" fontId="0" fillId="0" borderId="16" xfId="0" applyNumberFormat="1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44" xfId="0" applyFont="1" applyFill="1" applyBorder="1" applyAlignment="1">
      <alignment horizontal="distributed" vertical="center"/>
    </xf>
    <xf numFmtId="183" fontId="0" fillId="0" borderId="0" xfId="0" applyNumberFormat="1" applyFont="1" applyFill="1" applyBorder="1" applyAlignment="1">
      <alignment horizontal="distributed"/>
    </xf>
    <xf numFmtId="183" fontId="0" fillId="0" borderId="12" xfId="0" applyNumberFormat="1" applyFont="1" applyFill="1" applyBorder="1" applyAlignment="1">
      <alignment horizontal="distributed"/>
    </xf>
    <xf numFmtId="183" fontId="0" fillId="0" borderId="0" xfId="0" applyNumberFormat="1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left" vertical="distributed" textRotation="255"/>
    </xf>
    <xf numFmtId="0" fontId="0" fillId="0" borderId="43" xfId="0" applyFill="1" applyBorder="1" applyAlignment="1" applyProtection="1">
      <alignment horizontal="center" vertical="center"/>
      <protection/>
    </xf>
    <xf numFmtId="183" fontId="0" fillId="0" borderId="44" xfId="0" applyNumberFormat="1" applyFill="1" applyBorder="1" applyAlignment="1" applyProtection="1">
      <alignment horizontal="center" vertical="center"/>
      <protection/>
    </xf>
    <xf numFmtId="183" fontId="0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183" fontId="0" fillId="0" borderId="0" xfId="0" applyNumberFormat="1" applyFont="1" applyFill="1" applyBorder="1" applyAlignment="1">
      <alignment vertical="center" textRotation="255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19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 textRotation="255"/>
    </xf>
    <xf numFmtId="191" fontId="0" fillId="0" borderId="15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distributed" vertical="center" wrapText="1"/>
      <protection/>
    </xf>
    <xf numFmtId="0" fontId="0" fillId="0" borderId="42" xfId="0" applyFont="1" applyFill="1" applyBorder="1" applyAlignment="1" applyProtection="1">
      <alignment horizontal="distributed" vertical="center" wrapText="1"/>
      <protection/>
    </xf>
    <xf numFmtId="0" fontId="0" fillId="0" borderId="39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left" vertical="distributed" textRotation="255"/>
    </xf>
    <xf numFmtId="0" fontId="0" fillId="0" borderId="44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center" vertical="distributed" textRotation="255"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>
      <alignment vertical="center"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distributed" vertical="center" wrapText="1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distributed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distributed" textRotation="255"/>
    </xf>
    <xf numFmtId="0" fontId="0" fillId="0" borderId="43" xfId="0" applyFont="1" applyFill="1" applyBorder="1" applyAlignment="1">
      <alignment horizontal="center" vertical="distributed" textRotation="255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2" xfId="0" applyFill="1" applyBorder="1" applyAlignment="1">
      <alignment horizontal="center" vertical="distributed" textRotation="255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20</xdr:row>
      <xdr:rowOff>38100</xdr:rowOff>
    </xdr:from>
    <xdr:to>
      <xdr:col>1</xdr:col>
      <xdr:colOff>114300</xdr:colOff>
      <xdr:row>21</xdr:row>
      <xdr:rowOff>152400</xdr:rowOff>
    </xdr:to>
    <xdr:sp>
      <xdr:nvSpPr>
        <xdr:cNvPr id="1" name="AutoShape 47"/>
        <xdr:cNvSpPr>
          <a:spLocks/>
        </xdr:cNvSpPr>
      </xdr:nvSpPr>
      <xdr:spPr>
        <a:xfrm>
          <a:off x="1152525" y="4076700"/>
          <a:ext cx="8572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38100</xdr:rowOff>
    </xdr:from>
    <xdr:to>
      <xdr:col>1</xdr:col>
      <xdr:colOff>114300</xdr:colOff>
      <xdr:row>39</xdr:row>
      <xdr:rowOff>152400</xdr:rowOff>
    </xdr:to>
    <xdr:sp>
      <xdr:nvSpPr>
        <xdr:cNvPr id="2" name="AutoShape 48"/>
        <xdr:cNvSpPr>
          <a:spLocks/>
        </xdr:cNvSpPr>
      </xdr:nvSpPr>
      <xdr:spPr>
        <a:xfrm>
          <a:off x="1152525" y="7677150"/>
          <a:ext cx="8572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38100</xdr:rowOff>
    </xdr:from>
    <xdr:to>
      <xdr:col>1</xdr:col>
      <xdr:colOff>114300</xdr:colOff>
      <xdr:row>57</xdr:row>
      <xdr:rowOff>152400</xdr:rowOff>
    </xdr:to>
    <xdr:sp>
      <xdr:nvSpPr>
        <xdr:cNvPr id="3" name="AutoShape 49"/>
        <xdr:cNvSpPr>
          <a:spLocks/>
        </xdr:cNvSpPr>
      </xdr:nvSpPr>
      <xdr:spPr>
        <a:xfrm>
          <a:off x="1152525" y="11277600"/>
          <a:ext cx="8572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29</xdr:row>
      <xdr:rowOff>152400</xdr:rowOff>
    </xdr:from>
    <xdr:to>
      <xdr:col>0</xdr:col>
      <xdr:colOff>371475</xdr:colOff>
      <xdr:row>38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95275" y="7029450"/>
          <a:ext cx="76200" cy="2114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40</xdr:row>
      <xdr:rowOff>114300</xdr:rowOff>
    </xdr:from>
    <xdr:to>
      <xdr:col>0</xdr:col>
      <xdr:colOff>419100</xdr:colOff>
      <xdr:row>43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314325" y="9610725"/>
          <a:ext cx="104775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11</xdr:row>
      <xdr:rowOff>104775</xdr:rowOff>
    </xdr:from>
    <xdr:to>
      <xdr:col>2</xdr:col>
      <xdr:colOff>190500</xdr:colOff>
      <xdr:row>13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1600200" y="2314575"/>
          <a:ext cx="952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21</xdr:row>
      <xdr:rowOff>47625</xdr:rowOff>
    </xdr:from>
    <xdr:to>
      <xdr:col>2</xdr:col>
      <xdr:colOff>142875</xdr:colOff>
      <xdr:row>22</xdr:row>
      <xdr:rowOff>190500</xdr:rowOff>
    </xdr:to>
    <xdr:sp>
      <xdr:nvSpPr>
        <xdr:cNvPr id="2" name="AutoShape 4"/>
        <xdr:cNvSpPr>
          <a:spLocks/>
        </xdr:cNvSpPr>
      </xdr:nvSpPr>
      <xdr:spPr>
        <a:xfrm>
          <a:off x="1562100" y="4162425"/>
          <a:ext cx="8572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114300</xdr:rowOff>
    </xdr:from>
    <xdr:to>
      <xdr:col>2</xdr:col>
      <xdr:colOff>142875</xdr:colOff>
      <xdr:row>31</xdr:row>
      <xdr:rowOff>171450</xdr:rowOff>
    </xdr:to>
    <xdr:sp>
      <xdr:nvSpPr>
        <xdr:cNvPr id="3" name="AutoShape 6"/>
        <xdr:cNvSpPr>
          <a:spLocks/>
        </xdr:cNvSpPr>
      </xdr:nvSpPr>
      <xdr:spPr>
        <a:xfrm>
          <a:off x="1543050" y="5562600"/>
          <a:ext cx="104775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161925</xdr:rowOff>
    </xdr:from>
    <xdr:to>
      <xdr:col>2</xdr:col>
      <xdr:colOff>152400</xdr:colOff>
      <xdr:row>54</xdr:row>
      <xdr:rowOff>104775</xdr:rowOff>
    </xdr:to>
    <xdr:sp>
      <xdr:nvSpPr>
        <xdr:cNvPr id="4" name="AutoShape 7"/>
        <xdr:cNvSpPr>
          <a:spLocks/>
        </xdr:cNvSpPr>
      </xdr:nvSpPr>
      <xdr:spPr>
        <a:xfrm>
          <a:off x="1504950" y="10182225"/>
          <a:ext cx="1524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58</xdr:row>
      <xdr:rowOff>123825</xdr:rowOff>
    </xdr:from>
    <xdr:to>
      <xdr:col>4</xdr:col>
      <xdr:colOff>142875</xdr:colOff>
      <xdr:row>59</xdr:row>
      <xdr:rowOff>180975</xdr:rowOff>
    </xdr:to>
    <xdr:sp>
      <xdr:nvSpPr>
        <xdr:cNvPr id="5" name="AutoShape 8"/>
        <xdr:cNvSpPr>
          <a:spLocks/>
        </xdr:cNvSpPr>
      </xdr:nvSpPr>
      <xdr:spPr>
        <a:xfrm>
          <a:off x="2667000" y="11287125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61</xdr:row>
      <xdr:rowOff>85725</xdr:rowOff>
    </xdr:from>
    <xdr:to>
      <xdr:col>4</xdr:col>
      <xdr:colOff>142875</xdr:colOff>
      <xdr:row>62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2657475" y="11820525"/>
          <a:ext cx="1047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381000</xdr:colOff>
      <xdr:row>83</xdr:row>
      <xdr:rowOff>133350</xdr:rowOff>
    </xdr:from>
    <xdr:to>
      <xdr:col>0</xdr:col>
      <xdr:colOff>466725</xdr:colOff>
      <xdr:row>100</xdr:row>
      <xdr:rowOff>104775</xdr:rowOff>
    </xdr:to>
    <xdr:sp>
      <xdr:nvSpPr>
        <xdr:cNvPr id="7" name="AutoShape 10"/>
        <xdr:cNvSpPr>
          <a:spLocks/>
        </xdr:cNvSpPr>
      </xdr:nvSpPr>
      <xdr:spPr>
        <a:xfrm>
          <a:off x="381000" y="16059150"/>
          <a:ext cx="85725" cy="3209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381000</xdr:colOff>
      <xdr:row>7</xdr:row>
      <xdr:rowOff>95250</xdr:rowOff>
    </xdr:from>
    <xdr:to>
      <xdr:col>0</xdr:col>
      <xdr:colOff>419100</xdr:colOff>
      <xdr:row>82</xdr:row>
      <xdr:rowOff>85725</xdr:rowOff>
    </xdr:to>
    <xdr:sp>
      <xdr:nvSpPr>
        <xdr:cNvPr id="8" name="AutoShape 11"/>
        <xdr:cNvSpPr>
          <a:spLocks/>
        </xdr:cNvSpPr>
      </xdr:nvSpPr>
      <xdr:spPr>
        <a:xfrm>
          <a:off x="381000" y="1543050"/>
          <a:ext cx="38100" cy="14277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85725</xdr:rowOff>
    </xdr:from>
    <xdr:to>
      <xdr:col>2</xdr:col>
      <xdr:colOff>161925</xdr:colOff>
      <xdr:row>34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1514475" y="6296025"/>
          <a:ext cx="1524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66675</xdr:rowOff>
    </xdr:from>
    <xdr:to>
      <xdr:col>2</xdr:col>
      <xdr:colOff>152400</xdr:colOff>
      <xdr:row>36</xdr:row>
      <xdr:rowOff>190500</xdr:rowOff>
    </xdr:to>
    <xdr:sp>
      <xdr:nvSpPr>
        <xdr:cNvPr id="10" name="AutoShape 13"/>
        <xdr:cNvSpPr>
          <a:spLocks/>
        </xdr:cNvSpPr>
      </xdr:nvSpPr>
      <xdr:spPr>
        <a:xfrm>
          <a:off x="1504950" y="6848475"/>
          <a:ext cx="1524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16</xdr:row>
      <xdr:rowOff>28575</xdr:rowOff>
    </xdr:from>
    <xdr:to>
      <xdr:col>2</xdr:col>
      <xdr:colOff>190500</xdr:colOff>
      <xdr:row>18</xdr:row>
      <xdr:rowOff>47625</xdr:rowOff>
    </xdr:to>
    <xdr:sp>
      <xdr:nvSpPr>
        <xdr:cNvPr id="11" name="AutoShape 14"/>
        <xdr:cNvSpPr>
          <a:spLocks/>
        </xdr:cNvSpPr>
      </xdr:nvSpPr>
      <xdr:spPr>
        <a:xfrm>
          <a:off x="1600200" y="3190875"/>
          <a:ext cx="952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752475</xdr:colOff>
      <xdr:row>74</xdr:row>
      <xdr:rowOff>104775</xdr:rowOff>
    </xdr:from>
    <xdr:to>
      <xdr:col>1</xdr:col>
      <xdr:colOff>866775</xdr:colOff>
      <xdr:row>80</xdr:row>
      <xdr:rowOff>142875</xdr:rowOff>
    </xdr:to>
    <xdr:sp>
      <xdr:nvSpPr>
        <xdr:cNvPr id="12" name="AutoShape 22"/>
        <xdr:cNvSpPr>
          <a:spLocks/>
        </xdr:cNvSpPr>
      </xdr:nvSpPr>
      <xdr:spPr>
        <a:xfrm>
          <a:off x="1314450" y="14316075"/>
          <a:ext cx="114300" cy="1181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752475</xdr:colOff>
      <xdr:row>56</xdr:row>
      <xdr:rowOff>104775</xdr:rowOff>
    </xdr:from>
    <xdr:to>
      <xdr:col>1</xdr:col>
      <xdr:colOff>847725</xdr:colOff>
      <xdr:row>65</xdr:row>
      <xdr:rowOff>190500</xdr:rowOff>
    </xdr:to>
    <xdr:sp>
      <xdr:nvSpPr>
        <xdr:cNvPr id="13" name="AutoShape 23"/>
        <xdr:cNvSpPr>
          <a:spLocks/>
        </xdr:cNvSpPr>
      </xdr:nvSpPr>
      <xdr:spPr>
        <a:xfrm>
          <a:off x="1314450" y="10887075"/>
          <a:ext cx="95250" cy="1800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847725</xdr:colOff>
      <xdr:row>85</xdr:row>
      <xdr:rowOff>104775</xdr:rowOff>
    </xdr:from>
    <xdr:to>
      <xdr:col>1</xdr:col>
      <xdr:colOff>885825</xdr:colOff>
      <xdr:row>87</xdr:row>
      <xdr:rowOff>171450</xdr:rowOff>
    </xdr:to>
    <xdr:sp>
      <xdr:nvSpPr>
        <xdr:cNvPr id="14" name="AutoShape 24"/>
        <xdr:cNvSpPr>
          <a:spLocks/>
        </xdr:cNvSpPr>
      </xdr:nvSpPr>
      <xdr:spPr>
        <a:xfrm>
          <a:off x="1409700" y="16411575"/>
          <a:ext cx="381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857250</xdr:colOff>
      <xdr:row>88</xdr:row>
      <xdr:rowOff>47625</xdr:rowOff>
    </xdr:from>
    <xdr:to>
      <xdr:col>1</xdr:col>
      <xdr:colOff>895350</xdr:colOff>
      <xdr:row>92</xdr:row>
      <xdr:rowOff>114300</xdr:rowOff>
    </xdr:to>
    <xdr:sp>
      <xdr:nvSpPr>
        <xdr:cNvPr id="15" name="AutoShape 25"/>
        <xdr:cNvSpPr>
          <a:spLocks/>
        </xdr:cNvSpPr>
      </xdr:nvSpPr>
      <xdr:spPr>
        <a:xfrm>
          <a:off x="1419225" y="16925925"/>
          <a:ext cx="38100" cy="828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28</xdr:row>
      <xdr:rowOff>114300</xdr:rowOff>
    </xdr:from>
    <xdr:to>
      <xdr:col>6</xdr:col>
      <xdr:colOff>142875</xdr:colOff>
      <xdr:row>31</xdr:row>
      <xdr:rowOff>171450</xdr:rowOff>
    </xdr:to>
    <xdr:sp>
      <xdr:nvSpPr>
        <xdr:cNvPr id="16" name="AutoShape 28"/>
        <xdr:cNvSpPr>
          <a:spLocks/>
        </xdr:cNvSpPr>
      </xdr:nvSpPr>
      <xdr:spPr>
        <a:xfrm>
          <a:off x="3886200" y="5562600"/>
          <a:ext cx="104775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</xdr:colOff>
      <xdr:row>28</xdr:row>
      <xdr:rowOff>114300</xdr:rowOff>
    </xdr:from>
    <xdr:to>
      <xdr:col>8</xdr:col>
      <xdr:colOff>142875</xdr:colOff>
      <xdr:row>31</xdr:row>
      <xdr:rowOff>171450</xdr:rowOff>
    </xdr:to>
    <xdr:sp>
      <xdr:nvSpPr>
        <xdr:cNvPr id="17" name="AutoShape 29"/>
        <xdr:cNvSpPr>
          <a:spLocks/>
        </xdr:cNvSpPr>
      </xdr:nvSpPr>
      <xdr:spPr>
        <a:xfrm>
          <a:off x="6010275" y="5562600"/>
          <a:ext cx="104775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58</xdr:row>
      <xdr:rowOff>123825</xdr:rowOff>
    </xdr:from>
    <xdr:to>
      <xdr:col>6</xdr:col>
      <xdr:colOff>142875</xdr:colOff>
      <xdr:row>59</xdr:row>
      <xdr:rowOff>180975</xdr:rowOff>
    </xdr:to>
    <xdr:sp>
      <xdr:nvSpPr>
        <xdr:cNvPr id="18" name="AutoShape 30"/>
        <xdr:cNvSpPr>
          <a:spLocks/>
        </xdr:cNvSpPr>
      </xdr:nvSpPr>
      <xdr:spPr>
        <a:xfrm>
          <a:off x="3895725" y="11287125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104775</xdr:rowOff>
    </xdr:from>
    <xdr:to>
      <xdr:col>8</xdr:col>
      <xdr:colOff>180975</xdr:colOff>
      <xdr:row>59</xdr:row>
      <xdr:rowOff>180975</xdr:rowOff>
    </xdr:to>
    <xdr:sp>
      <xdr:nvSpPr>
        <xdr:cNvPr id="19" name="AutoShape 30"/>
        <xdr:cNvSpPr>
          <a:spLocks/>
        </xdr:cNvSpPr>
      </xdr:nvSpPr>
      <xdr:spPr>
        <a:xfrm>
          <a:off x="5972175" y="11268075"/>
          <a:ext cx="180975" cy="266700"/>
        </a:xfrm>
        <a:prstGeom prst="leftBrace">
          <a:avLst>
            <a:gd name="adj" fmla="val -35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zoomScale="75" zoomScaleNormal="75" zoomScalePageLayoutView="0" workbookViewId="0" topLeftCell="L21">
      <selection activeCell="AD52" sqref="AD52"/>
    </sheetView>
  </sheetViews>
  <sheetFormatPr defaultColWidth="10.59765625" defaultRowHeight="15"/>
  <cols>
    <col min="1" max="1" width="12.59765625" style="6" customWidth="1"/>
    <col min="2" max="2" width="9.09765625" style="6" customWidth="1"/>
    <col min="3" max="3" width="13.19921875" style="6" customWidth="1"/>
    <col min="4" max="4" width="9.69921875" style="6" customWidth="1"/>
    <col min="5" max="5" width="11.19921875" style="6" customWidth="1"/>
    <col min="6" max="6" width="9.09765625" style="6" customWidth="1"/>
    <col min="7" max="7" width="10.3984375" style="6" customWidth="1"/>
    <col min="8" max="12" width="9.09765625" style="6" customWidth="1"/>
    <col min="13" max="13" width="10.19921875" style="6" customWidth="1"/>
    <col min="14" max="16" width="9.09765625" style="6" customWidth="1"/>
    <col min="17" max="17" width="13" style="6" customWidth="1"/>
    <col min="18" max="18" width="13.59765625" style="6" customWidth="1"/>
    <col min="19" max="24" width="9.09765625" style="6" customWidth="1"/>
    <col min="25" max="25" width="12.5" style="6" customWidth="1"/>
    <col min="26" max="16384" width="10.59765625" style="6" customWidth="1"/>
  </cols>
  <sheetData>
    <row r="1" spans="1:26" s="2" customFormat="1" ht="17.25" customHeight="1">
      <c r="A1" s="18" t="s">
        <v>463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3" t="s">
        <v>464</v>
      </c>
      <c r="Z1" s="28"/>
    </row>
    <row r="2" spans="1:26" s="2" customFormat="1" ht="17.25" customHeight="1">
      <c r="A2" s="1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3"/>
      <c r="Z2" s="28"/>
    </row>
    <row r="3" spans="1:26" s="2" customFormat="1" ht="17.25" customHeight="1">
      <c r="A3" s="1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3"/>
      <c r="Z3" s="28"/>
    </row>
    <row r="4" spans="1:26" s="4" customFormat="1" ht="21" customHeight="1">
      <c r="A4" s="355" t="s">
        <v>468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29"/>
      <c r="Z4" s="29"/>
    </row>
    <row r="5" spans="1:26" s="4" customFormat="1" ht="21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9"/>
      <c r="Z5" s="29"/>
    </row>
    <row r="6" spans="1:26" s="4" customFormat="1" ht="17.25" customHeight="1">
      <c r="A6" s="333" t="s">
        <v>493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29"/>
      <c r="Z6" s="29"/>
    </row>
    <row r="7" spans="1:26" s="5" customFormat="1" ht="17.25" customHeight="1" thickBot="1">
      <c r="A7" s="589" t="s">
        <v>391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29"/>
      <c r="P7" s="29"/>
      <c r="Q7" s="29"/>
      <c r="R7" s="29"/>
      <c r="S7" s="29"/>
      <c r="T7" s="29"/>
      <c r="U7" s="29"/>
      <c r="V7" s="29"/>
      <c r="W7" s="29"/>
      <c r="X7" s="30" t="s">
        <v>170</v>
      </c>
      <c r="Y7" s="29"/>
      <c r="Z7" s="29"/>
    </row>
    <row r="8" spans="1:26" s="5" customFormat="1" ht="17.25" customHeight="1">
      <c r="A8" s="597"/>
      <c r="B8" s="598"/>
      <c r="C8" s="599" t="s">
        <v>141</v>
      </c>
      <c r="D8" s="600"/>
      <c r="E8" s="601" t="s">
        <v>142</v>
      </c>
      <c r="F8" s="602"/>
      <c r="G8" s="602"/>
      <c r="H8" s="602"/>
      <c r="I8" s="602"/>
      <c r="J8" s="602"/>
      <c r="K8" s="602"/>
      <c r="L8" s="603"/>
      <c r="M8" s="604" t="s">
        <v>495</v>
      </c>
      <c r="N8" s="605"/>
      <c r="O8" s="605"/>
      <c r="P8" s="605"/>
      <c r="Q8" s="605"/>
      <c r="R8" s="605"/>
      <c r="S8" s="605"/>
      <c r="T8" s="605"/>
      <c r="U8" s="606"/>
      <c r="V8" s="601" t="s">
        <v>164</v>
      </c>
      <c r="W8" s="602"/>
      <c r="X8" s="602"/>
      <c r="Y8" s="29"/>
      <c r="Z8" s="29"/>
    </row>
    <row r="9" spans="1:26" s="5" customFormat="1" ht="17.25" customHeight="1">
      <c r="A9" s="343" t="s">
        <v>466</v>
      </c>
      <c r="B9" s="344"/>
      <c r="C9" s="336"/>
      <c r="D9" s="337"/>
      <c r="E9" s="328" t="s">
        <v>143</v>
      </c>
      <c r="F9" s="329"/>
      <c r="G9" s="329"/>
      <c r="H9" s="329"/>
      <c r="I9" s="329"/>
      <c r="J9" s="329"/>
      <c r="K9" s="329"/>
      <c r="L9" s="330"/>
      <c r="M9" s="334" t="s">
        <v>401</v>
      </c>
      <c r="N9" s="335"/>
      <c r="O9" s="331" t="s">
        <v>494</v>
      </c>
      <c r="P9" s="329"/>
      <c r="Q9" s="329"/>
      <c r="R9" s="329"/>
      <c r="S9" s="330"/>
      <c r="T9" s="324" t="s">
        <v>167</v>
      </c>
      <c r="U9" s="309"/>
      <c r="V9" s="320" t="s">
        <v>168</v>
      </c>
      <c r="W9" s="332"/>
      <c r="X9" s="332"/>
      <c r="Y9" s="29"/>
      <c r="Z9" s="29"/>
    </row>
    <row r="10" spans="1:26" s="5" customFormat="1" ht="17.25" customHeight="1">
      <c r="A10" s="343" t="s">
        <v>467</v>
      </c>
      <c r="B10" s="344"/>
      <c r="C10" s="336"/>
      <c r="D10" s="337"/>
      <c r="E10" s="325" t="s">
        <v>144</v>
      </c>
      <c r="F10" s="326"/>
      <c r="G10" s="322" t="s">
        <v>145</v>
      </c>
      <c r="H10" s="327"/>
      <c r="I10" s="323"/>
      <c r="J10" s="322" t="s">
        <v>163</v>
      </c>
      <c r="K10" s="327"/>
      <c r="L10" s="323"/>
      <c r="M10" s="336"/>
      <c r="N10" s="337"/>
      <c r="O10" s="322" t="s">
        <v>165</v>
      </c>
      <c r="P10" s="327"/>
      <c r="Q10" s="323"/>
      <c r="R10" s="320" t="s">
        <v>166</v>
      </c>
      <c r="S10" s="321"/>
      <c r="T10" s="322" t="s">
        <v>147</v>
      </c>
      <c r="U10" s="323"/>
      <c r="V10" s="320" t="s">
        <v>169</v>
      </c>
      <c r="W10" s="332"/>
      <c r="X10" s="332"/>
      <c r="Y10" s="29"/>
      <c r="Z10" s="29"/>
    </row>
    <row r="11" spans="1:26" ht="17.25" customHeight="1">
      <c r="A11" s="345" t="s">
        <v>465</v>
      </c>
      <c r="B11" s="317"/>
      <c r="C11" s="313"/>
      <c r="D11" s="314"/>
      <c r="E11" s="316" t="s">
        <v>171</v>
      </c>
      <c r="F11" s="317"/>
      <c r="G11" s="39" t="s">
        <v>146</v>
      </c>
      <c r="H11" s="311" t="s">
        <v>147</v>
      </c>
      <c r="I11" s="312"/>
      <c r="J11" s="41" t="s">
        <v>148</v>
      </c>
      <c r="K11" s="313" t="s">
        <v>149</v>
      </c>
      <c r="L11" s="314"/>
      <c r="M11" s="313"/>
      <c r="N11" s="314"/>
      <c r="O11" s="42" t="s">
        <v>348</v>
      </c>
      <c r="P11" s="41" t="s">
        <v>148</v>
      </c>
      <c r="Q11" s="37" t="s">
        <v>147</v>
      </c>
      <c r="R11" s="313" t="s">
        <v>149</v>
      </c>
      <c r="S11" s="314"/>
      <c r="T11" s="39" t="s">
        <v>150</v>
      </c>
      <c r="U11" s="39" t="s">
        <v>151</v>
      </c>
      <c r="V11" s="43" t="s">
        <v>152</v>
      </c>
      <c r="W11" s="315" t="s">
        <v>147</v>
      </c>
      <c r="X11" s="315"/>
      <c r="Y11" s="29"/>
      <c r="Z11" s="29"/>
    </row>
    <row r="12" spans="1:26" ht="17.25" customHeight="1">
      <c r="A12" s="339"/>
      <c r="B12" s="340"/>
      <c r="C12" s="305"/>
      <c r="D12" s="305"/>
      <c r="E12" s="305"/>
      <c r="F12" s="305"/>
      <c r="G12" s="45"/>
      <c r="H12" s="305"/>
      <c r="I12" s="305"/>
      <c r="J12" s="44"/>
      <c r="K12" s="304"/>
      <c r="L12" s="304"/>
      <c r="M12" s="304"/>
      <c r="N12" s="304"/>
      <c r="O12" s="44"/>
      <c r="P12" s="44"/>
      <c r="Q12" s="46"/>
      <c r="R12" s="47"/>
      <c r="S12" s="47"/>
      <c r="T12" s="45"/>
      <c r="U12" s="45"/>
      <c r="V12" s="44"/>
      <c r="W12" s="305"/>
      <c r="X12" s="305"/>
      <c r="Y12" s="29"/>
      <c r="Z12" s="29"/>
    </row>
    <row r="13" spans="1:26" ht="17.25" customHeight="1">
      <c r="A13" s="318" t="s">
        <v>469</v>
      </c>
      <c r="B13" s="319"/>
      <c r="C13" s="353">
        <f>SUM(E13,M13,T13,W13)</f>
        <v>1445395</v>
      </c>
      <c r="D13" s="301"/>
      <c r="E13" s="301">
        <f>SUM(H13,K13)</f>
        <v>1018086</v>
      </c>
      <c r="F13" s="301"/>
      <c r="G13" s="49">
        <v>509</v>
      </c>
      <c r="H13" s="301">
        <v>284300</v>
      </c>
      <c r="I13" s="301"/>
      <c r="J13" s="49">
        <v>665</v>
      </c>
      <c r="K13" s="301">
        <v>733786</v>
      </c>
      <c r="L13" s="301"/>
      <c r="M13" s="301">
        <f>SUM(Q13:S13)</f>
        <v>355989</v>
      </c>
      <c r="N13" s="301"/>
      <c r="O13" s="50">
        <v>3.1</v>
      </c>
      <c r="P13" s="49">
        <v>8</v>
      </c>
      <c r="Q13" s="49">
        <v>147662</v>
      </c>
      <c r="R13" s="301">
        <v>208327</v>
      </c>
      <c r="S13" s="301"/>
      <c r="T13" s="49" t="s">
        <v>487</v>
      </c>
      <c r="U13" s="49" t="s">
        <v>487</v>
      </c>
      <c r="V13" s="49">
        <v>9</v>
      </c>
      <c r="W13" s="301">
        <v>71320</v>
      </c>
      <c r="X13" s="301"/>
      <c r="Y13" s="29"/>
      <c r="Z13" s="29"/>
    </row>
    <row r="14" spans="1:25" s="17" customFormat="1" ht="17.25" customHeight="1">
      <c r="A14" s="346" t="s">
        <v>470</v>
      </c>
      <c r="B14" s="347"/>
      <c r="C14" s="354">
        <f>SUM(C16:D23,C25:D32)</f>
        <v>1825160</v>
      </c>
      <c r="D14" s="302"/>
      <c r="E14" s="302">
        <f>SUM(E16:F23,E25:F32)</f>
        <v>627147</v>
      </c>
      <c r="F14" s="302"/>
      <c r="G14" s="244">
        <f>SUM(G16:G23,G25:G32)</f>
        <v>155</v>
      </c>
      <c r="H14" s="302">
        <f>SUM(H16:I23,H25:I32)</f>
        <v>91571</v>
      </c>
      <c r="I14" s="302"/>
      <c r="J14" s="244">
        <f>SUM(J16:J23,J25:J32)</f>
        <v>394</v>
      </c>
      <c r="K14" s="302">
        <f>SUM(K16:L23,K25:L32)</f>
        <v>535576</v>
      </c>
      <c r="L14" s="302"/>
      <c r="M14" s="302">
        <f>SUM(M16:N23,M25:N32)</f>
        <v>521569</v>
      </c>
      <c r="N14" s="302"/>
      <c r="O14" s="245">
        <f>SUM(O16:O23,O25:O32)</f>
        <v>3.5</v>
      </c>
      <c r="P14" s="244">
        <f>SUM(P16:P23,P25:P32)</f>
        <v>11</v>
      </c>
      <c r="Q14" s="244">
        <f>SUM(Q16:Q23,Q25:Q32)</f>
        <v>389500</v>
      </c>
      <c r="R14" s="302">
        <f>SUM(R16:S23,R25:S32)</f>
        <v>132069</v>
      </c>
      <c r="S14" s="302"/>
      <c r="T14" s="244" t="s">
        <v>488</v>
      </c>
      <c r="U14" s="244">
        <f>SUM(U16:U23,U25:U32)</f>
        <v>22690</v>
      </c>
      <c r="V14" s="244">
        <f>SUM(V16:V23,V25:V32)</f>
        <v>29</v>
      </c>
      <c r="W14" s="302">
        <f>SUM(W16:X23,W25:X32)</f>
        <v>676444</v>
      </c>
      <c r="X14" s="302"/>
      <c r="Y14" s="67"/>
    </row>
    <row r="15" spans="1:26" ht="17.25" customHeight="1">
      <c r="A15" s="348"/>
      <c r="B15" s="349"/>
      <c r="C15" s="49"/>
      <c r="D15" s="49"/>
      <c r="E15" s="301"/>
      <c r="F15" s="301"/>
      <c r="G15" s="49"/>
      <c r="H15" s="301"/>
      <c r="I15" s="301"/>
      <c r="J15" s="49"/>
      <c r="K15" s="301"/>
      <c r="L15" s="301"/>
      <c r="M15" s="301"/>
      <c r="N15" s="301"/>
      <c r="O15" s="50"/>
      <c r="P15" s="49"/>
      <c r="Q15" s="49"/>
      <c r="R15" s="301"/>
      <c r="S15" s="301"/>
      <c r="T15" s="49"/>
      <c r="U15" s="49"/>
      <c r="V15" s="49"/>
      <c r="W15" s="301"/>
      <c r="X15" s="301"/>
      <c r="Y15" s="29"/>
      <c r="Z15" s="29"/>
    </row>
    <row r="16" spans="1:26" ht="17.25" customHeight="1">
      <c r="A16" s="341" t="s">
        <v>471</v>
      </c>
      <c r="B16" s="342"/>
      <c r="C16" s="353">
        <f>SUM(E16,M16,T16,W16)</f>
        <v>48570</v>
      </c>
      <c r="D16" s="301"/>
      <c r="E16" s="301">
        <f>SUM(H16,K16)</f>
        <v>38646</v>
      </c>
      <c r="F16" s="301"/>
      <c r="G16" s="49">
        <v>2</v>
      </c>
      <c r="H16" s="301">
        <v>405</v>
      </c>
      <c r="I16" s="301"/>
      <c r="J16" s="49">
        <v>38</v>
      </c>
      <c r="K16" s="301">
        <v>38241</v>
      </c>
      <c r="L16" s="301"/>
      <c r="M16" s="301">
        <f>SUM(Q16:S16)</f>
        <v>9924</v>
      </c>
      <c r="N16" s="301"/>
      <c r="O16" s="50" t="s">
        <v>402</v>
      </c>
      <c r="P16" s="49" t="s">
        <v>402</v>
      </c>
      <c r="Q16" s="49" t="s">
        <v>402</v>
      </c>
      <c r="R16" s="301">
        <v>9924</v>
      </c>
      <c r="S16" s="301"/>
      <c r="T16" s="49" t="s">
        <v>402</v>
      </c>
      <c r="U16" s="49">
        <v>8700</v>
      </c>
      <c r="V16" s="49" t="s">
        <v>402</v>
      </c>
      <c r="W16" s="301" t="s">
        <v>402</v>
      </c>
      <c r="X16" s="301"/>
      <c r="Y16" s="29"/>
      <c r="Z16" s="29"/>
    </row>
    <row r="17" spans="1:26" ht="17.25" customHeight="1">
      <c r="A17" s="341" t="s">
        <v>472</v>
      </c>
      <c r="B17" s="342"/>
      <c r="C17" s="353">
        <f aca="true" t="shared" si="0" ref="C17:C22">SUM(E17,M17,T17,W17)</f>
        <v>185798</v>
      </c>
      <c r="D17" s="301"/>
      <c r="E17" s="301">
        <f aca="true" t="shared" si="1" ref="E17:E32">SUM(H17,K17)</f>
        <v>80283</v>
      </c>
      <c r="F17" s="301"/>
      <c r="G17" s="49">
        <v>23</v>
      </c>
      <c r="H17" s="301">
        <v>11220</v>
      </c>
      <c r="I17" s="301"/>
      <c r="J17" s="49">
        <v>49</v>
      </c>
      <c r="K17" s="301">
        <v>69063</v>
      </c>
      <c r="L17" s="301"/>
      <c r="M17" s="301">
        <f aca="true" t="shared" si="2" ref="M17:M22">SUM(Q17:S17)</f>
        <v>32574</v>
      </c>
      <c r="N17" s="301"/>
      <c r="O17" s="50">
        <v>0.2</v>
      </c>
      <c r="P17" s="49">
        <v>1</v>
      </c>
      <c r="Q17" s="49">
        <v>30000</v>
      </c>
      <c r="R17" s="301">
        <v>2574</v>
      </c>
      <c r="S17" s="301"/>
      <c r="T17" s="49" t="s">
        <v>402</v>
      </c>
      <c r="U17" s="49" t="s">
        <v>402</v>
      </c>
      <c r="V17" s="49">
        <v>4</v>
      </c>
      <c r="W17" s="301">
        <v>72941</v>
      </c>
      <c r="X17" s="301"/>
      <c r="Y17" s="29"/>
      <c r="Z17" s="29"/>
    </row>
    <row r="18" spans="1:26" ht="17.25" customHeight="1">
      <c r="A18" s="341" t="s">
        <v>473</v>
      </c>
      <c r="B18" s="342"/>
      <c r="C18" s="353">
        <f t="shared" si="0"/>
        <v>3241</v>
      </c>
      <c r="D18" s="301"/>
      <c r="E18" s="301"/>
      <c r="F18" s="301"/>
      <c r="G18" s="49" t="s">
        <v>402</v>
      </c>
      <c r="H18" s="301" t="s">
        <v>402</v>
      </c>
      <c r="I18" s="301"/>
      <c r="J18" s="49" t="s">
        <v>402</v>
      </c>
      <c r="K18" s="301" t="s">
        <v>402</v>
      </c>
      <c r="L18" s="301"/>
      <c r="M18" s="301">
        <f t="shared" si="2"/>
        <v>3241</v>
      </c>
      <c r="N18" s="301"/>
      <c r="O18" s="50" t="s">
        <v>402</v>
      </c>
      <c r="P18" s="49" t="s">
        <v>402</v>
      </c>
      <c r="Q18" s="49" t="s">
        <v>402</v>
      </c>
      <c r="R18" s="301">
        <v>3241</v>
      </c>
      <c r="S18" s="301"/>
      <c r="T18" s="49" t="s">
        <v>402</v>
      </c>
      <c r="U18" s="49">
        <v>350</v>
      </c>
      <c r="V18" s="49" t="s">
        <v>402</v>
      </c>
      <c r="W18" s="301" t="s">
        <v>402</v>
      </c>
      <c r="X18" s="301"/>
      <c r="Y18" s="29"/>
      <c r="Z18" s="29"/>
    </row>
    <row r="19" spans="1:26" ht="17.25" customHeight="1">
      <c r="A19" s="341" t="s">
        <v>474</v>
      </c>
      <c r="B19" s="342"/>
      <c r="C19" s="353">
        <f t="shared" si="0"/>
        <v>114962</v>
      </c>
      <c r="D19" s="301"/>
      <c r="E19" s="301">
        <f t="shared" si="1"/>
        <v>51285</v>
      </c>
      <c r="F19" s="301"/>
      <c r="G19" s="49">
        <v>10</v>
      </c>
      <c r="H19" s="301">
        <v>6823</v>
      </c>
      <c r="I19" s="301"/>
      <c r="J19" s="49">
        <v>28</v>
      </c>
      <c r="K19" s="301">
        <v>44462</v>
      </c>
      <c r="L19" s="301"/>
      <c r="M19" s="301">
        <f t="shared" si="2"/>
        <v>29301</v>
      </c>
      <c r="N19" s="301"/>
      <c r="O19" s="50" t="s">
        <v>402</v>
      </c>
      <c r="P19" s="49" t="s">
        <v>402</v>
      </c>
      <c r="Q19" s="49" t="s">
        <v>402</v>
      </c>
      <c r="R19" s="301">
        <v>29301</v>
      </c>
      <c r="S19" s="301"/>
      <c r="T19" s="49" t="s">
        <v>402</v>
      </c>
      <c r="U19" s="49" t="s">
        <v>402</v>
      </c>
      <c r="V19" s="49">
        <v>1</v>
      </c>
      <c r="W19" s="301">
        <v>34376</v>
      </c>
      <c r="X19" s="301"/>
      <c r="Y19" s="29"/>
      <c r="Z19" s="29"/>
    </row>
    <row r="20" spans="1:26" ht="17.25" customHeight="1">
      <c r="A20" s="341" t="s">
        <v>475</v>
      </c>
      <c r="B20" s="342"/>
      <c r="C20" s="353">
        <f t="shared" si="0"/>
        <v>144413</v>
      </c>
      <c r="D20" s="301"/>
      <c r="E20" s="301">
        <f t="shared" si="1"/>
        <v>56101</v>
      </c>
      <c r="F20" s="301"/>
      <c r="G20" s="49">
        <v>12</v>
      </c>
      <c r="H20" s="301">
        <v>10766</v>
      </c>
      <c r="I20" s="301"/>
      <c r="J20" s="49">
        <v>23</v>
      </c>
      <c r="K20" s="301">
        <v>45335</v>
      </c>
      <c r="L20" s="301"/>
      <c r="M20" s="301">
        <f t="shared" si="2"/>
        <v>16507</v>
      </c>
      <c r="N20" s="301"/>
      <c r="O20" s="50" t="s">
        <v>402</v>
      </c>
      <c r="P20" s="49" t="s">
        <v>402</v>
      </c>
      <c r="Q20" s="49" t="s">
        <v>402</v>
      </c>
      <c r="R20" s="301">
        <v>16507</v>
      </c>
      <c r="S20" s="301"/>
      <c r="T20" s="49" t="s">
        <v>402</v>
      </c>
      <c r="U20" s="49" t="s">
        <v>402</v>
      </c>
      <c r="V20" s="49">
        <v>3</v>
      </c>
      <c r="W20" s="301">
        <v>71805</v>
      </c>
      <c r="X20" s="301"/>
      <c r="Y20" s="29"/>
      <c r="Z20" s="29"/>
    </row>
    <row r="21" spans="1:26" ht="17.25" customHeight="1">
      <c r="A21" s="341" t="s">
        <v>476</v>
      </c>
      <c r="B21" s="342"/>
      <c r="C21" s="353">
        <f t="shared" si="0"/>
        <v>165000</v>
      </c>
      <c r="D21" s="301"/>
      <c r="E21" s="301" t="s">
        <v>489</v>
      </c>
      <c r="F21" s="301"/>
      <c r="G21" s="49" t="s">
        <v>402</v>
      </c>
      <c r="H21" s="301" t="s">
        <v>402</v>
      </c>
      <c r="I21" s="301"/>
      <c r="J21" s="49" t="s">
        <v>402</v>
      </c>
      <c r="K21" s="301" t="s">
        <v>402</v>
      </c>
      <c r="L21" s="301"/>
      <c r="M21" s="301">
        <f t="shared" si="2"/>
        <v>165000</v>
      </c>
      <c r="N21" s="301"/>
      <c r="O21" s="50">
        <v>0.5</v>
      </c>
      <c r="P21" s="49">
        <v>2</v>
      </c>
      <c r="Q21" s="49">
        <v>165000</v>
      </c>
      <c r="R21" s="301" t="s">
        <v>402</v>
      </c>
      <c r="S21" s="301"/>
      <c r="T21" s="49" t="s">
        <v>402</v>
      </c>
      <c r="U21" s="49">
        <v>1600</v>
      </c>
      <c r="V21" s="49" t="s">
        <v>402</v>
      </c>
      <c r="W21" s="301" t="s">
        <v>402</v>
      </c>
      <c r="X21" s="301"/>
      <c r="Y21" s="29"/>
      <c r="Z21" s="29"/>
    </row>
    <row r="22" spans="1:26" ht="17.25" customHeight="1">
      <c r="A22" s="341" t="s">
        <v>477</v>
      </c>
      <c r="B22" s="342"/>
      <c r="C22" s="353">
        <f t="shared" si="0"/>
        <v>420751</v>
      </c>
      <c r="D22" s="301"/>
      <c r="E22" s="301">
        <f t="shared" si="1"/>
        <v>60791</v>
      </c>
      <c r="F22" s="301"/>
      <c r="G22" s="49">
        <v>3</v>
      </c>
      <c r="H22" s="301">
        <v>9236</v>
      </c>
      <c r="I22" s="301"/>
      <c r="J22" s="49">
        <v>16</v>
      </c>
      <c r="K22" s="301">
        <v>51555</v>
      </c>
      <c r="L22" s="301"/>
      <c r="M22" s="301">
        <f t="shared" si="2"/>
        <v>121500</v>
      </c>
      <c r="N22" s="301"/>
      <c r="O22" s="50">
        <v>1</v>
      </c>
      <c r="P22" s="49">
        <v>3</v>
      </c>
      <c r="Q22" s="49">
        <v>121500</v>
      </c>
      <c r="R22" s="301" t="s">
        <v>402</v>
      </c>
      <c r="S22" s="301"/>
      <c r="T22" s="49" t="s">
        <v>402</v>
      </c>
      <c r="U22" s="49" t="s">
        <v>402</v>
      </c>
      <c r="V22" s="49">
        <v>5</v>
      </c>
      <c r="W22" s="301">
        <v>238460</v>
      </c>
      <c r="X22" s="301"/>
      <c r="Y22" s="29"/>
      <c r="Z22" s="29"/>
    </row>
    <row r="23" spans="1:26" ht="17.25" customHeight="1">
      <c r="A23" s="341" t="s">
        <v>478</v>
      </c>
      <c r="B23" s="342"/>
      <c r="C23" s="353" t="s">
        <v>403</v>
      </c>
      <c r="D23" s="301"/>
      <c r="E23" s="301" t="s">
        <v>403</v>
      </c>
      <c r="F23" s="301"/>
      <c r="G23" s="49" t="s">
        <v>402</v>
      </c>
      <c r="H23" s="301" t="s">
        <v>402</v>
      </c>
      <c r="I23" s="301"/>
      <c r="J23" s="49" t="s">
        <v>402</v>
      </c>
      <c r="K23" s="301" t="s">
        <v>402</v>
      </c>
      <c r="L23" s="301"/>
      <c r="M23" s="301" t="s">
        <v>402</v>
      </c>
      <c r="N23" s="301"/>
      <c r="O23" s="50" t="s">
        <v>402</v>
      </c>
      <c r="P23" s="49" t="s">
        <v>402</v>
      </c>
      <c r="Q23" s="49" t="s">
        <v>402</v>
      </c>
      <c r="R23" s="301" t="s">
        <v>402</v>
      </c>
      <c r="S23" s="301"/>
      <c r="T23" s="49" t="s">
        <v>402</v>
      </c>
      <c r="U23" s="49" t="s">
        <v>402</v>
      </c>
      <c r="V23" s="49" t="s">
        <v>402</v>
      </c>
      <c r="W23" s="301" t="s">
        <v>402</v>
      </c>
      <c r="X23" s="301"/>
      <c r="Y23" s="29"/>
      <c r="Z23" s="29"/>
    </row>
    <row r="24" spans="1:26" ht="17.25" customHeight="1">
      <c r="A24" s="352"/>
      <c r="B24" s="342"/>
      <c r="C24" s="353"/>
      <c r="D24" s="301"/>
      <c r="E24" s="301"/>
      <c r="F24" s="301"/>
      <c r="G24" s="49"/>
      <c r="H24" s="301"/>
      <c r="I24" s="301"/>
      <c r="J24" s="49"/>
      <c r="K24" s="301"/>
      <c r="L24" s="301"/>
      <c r="M24" s="301"/>
      <c r="N24" s="301"/>
      <c r="O24" s="50"/>
      <c r="P24" s="49"/>
      <c r="Q24" s="49"/>
      <c r="R24" s="301"/>
      <c r="S24" s="301"/>
      <c r="T24" s="49"/>
      <c r="U24" s="49"/>
      <c r="V24" s="49"/>
      <c r="W24" s="301"/>
      <c r="X24" s="301"/>
      <c r="Y24" s="29"/>
      <c r="Z24" s="29"/>
    </row>
    <row r="25" spans="1:26" ht="17.25" customHeight="1">
      <c r="A25" s="341" t="s">
        <v>479</v>
      </c>
      <c r="B25" s="342"/>
      <c r="C25" s="353">
        <f>SUM(E25,M25,T25,W25)</f>
        <v>12686</v>
      </c>
      <c r="D25" s="301"/>
      <c r="E25" s="301">
        <f t="shared" si="1"/>
        <v>12686</v>
      </c>
      <c r="F25" s="301"/>
      <c r="G25" s="49" t="s">
        <v>402</v>
      </c>
      <c r="H25" s="301" t="s">
        <v>402</v>
      </c>
      <c r="I25" s="301"/>
      <c r="J25" s="49">
        <v>1</v>
      </c>
      <c r="K25" s="301">
        <v>12686</v>
      </c>
      <c r="L25" s="301"/>
      <c r="M25" s="301" t="s">
        <v>402</v>
      </c>
      <c r="N25" s="301"/>
      <c r="O25" s="50" t="s">
        <v>402</v>
      </c>
      <c r="P25" s="49" t="s">
        <v>402</v>
      </c>
      <c r="Q25" s="49" t="s">
        <v>402</v>
      </c>
      <c r="R25" s="301" t="s">
        <v>402</v>
      </c>
      <c r="S25" s="301"/>
      <c r="T25" s="49" t="s">
        <v>402</v>
      </c>
      <c r="U25" s="49" t="s">
        <v>402</v>
      </c>
      <c r="V25" s="49" t="s">
        <v>402</v>
      </c>
      <c r="W25" s="301" t="s">
        <v>402</v>
      </c>
      <c r="X25" s="301"/>
      <c r="Y25" s="29"/>
      <c r="Z25" s="29"/>
    </row>
    <row r="26" spans="1:26" ht="17.25" customHeight="1">
      <c r="A26" s="350" t="s">
        <v>480</v>
      </c>
      <c r="B26" s="351"/>
      <c r="C26" s="353" t="s">
        <v>490</v>
      </c>
      <c r="D26" s="301"/>
      <c r="E26" s="301" t="s">
        <v>491</v>
      </c>
      <c r="F26" s="301"/>
      <c r="G26" s="49" t="s">
        <v>402</v>
      </c>
      <c r="H26" s="301" t="s">
        <v>402</v>
      </c>
      <c r="I26" s="301"/>
      <c r="J26" s="49" t="s">
        <v>402</v>
      </c>
      <c r="K26" s="301" t="s">
        <v>402</v>
      </c>
      <c r="L26" s="301"/>
      <c r="M26" s="301" t="s">
        <v>402</v>
      </c>
      <c r="N26" s="301"/>
      <c r="O26" s="50" t="s">
        <v>402</v>
      </c>
      <c r="P26" s="49" t="s">
        <v>402</v>
      </c>
      <c r="Q26" s="49" t="s">
        <v>402</v>
      </c>
      <c r="R26" s="301" t="s">
        <v>402</v>
      </c>
      <c r="S26" s="301"/>
      <c r="T26" s="49" t="s">
        <v>402</v>
      </c>
      <c r="U26" s="49" t="s">
        <v>402</v>
      </c>
      <c r="V26" s="49" t="s">
        <v>402</v>
      </c>
      <c r="W26" s="301" t="s">
        <v>402</v>
      </c>
      <c r="X26" s="301"/>
      <c r="Y26" s="29"/>
      <c r="Z26" s="29"/>
    </row>
    <row r="27" spans="1:26" ht="17.25" customHeight="1">
      <c r="A27" s="350" t="s">
        <v>481</v>
      </c>
      <c r="B27" s="351"/>
      <c r="C27" s="353">
        <f aca="true" t="shared" si="3" ref="C27:C32">SUM(E27,M27,T27,W27)</f>
        <v>46477</v>
      </c>
      <c r="D27" s="301"/>
      <c r="E27" s="301" t="s">
        <v>492</v>
      </c>
      <c r="F27" s="301"/>
      <c r="G27" s="49" t="s">
        <v>402</v>
      </c>
      <c r="H27" s="301" t="s">
        <v>402</v>
      </c>
      <c r="I27" s="301"/>
      <c r="J27" s="49" t="s">
        <v>402</v>
      </c>
      <c r="K27" s="301" t="s">
        <v>402</v>
      </c>
      <c r="L27" s="301"/>
      <c r="M27" s="301">
        <f aca="true" t="shared" si="4" ref="M27:M32">SUM(Q27:S27)</f>
        <v>46477</v>
      </c>
      <c r="N27" s="301"/>
      <c r="O27" s="50">
        <v>1.6</v>
      </c>
      <c r="P27" s="49">
        <v>4</v>
      </c>
      <c r="Q27" s="49">
        <v>43000</v>
      </c>
      <c r="R27" s="301">
        <v>3477</v>
      </c>
      <c r="S27" s="301"/>
      <c r="T27" s="49" t="s">
        <v>402</v>
      </c>
      <c r="U27" s="49">
        <v>7040</v>
      </c>
      <c r="V27" s="49" t="s">
        <v>402</v>
      </c>
      <c r="W27" s="301" t="s">
        <v>402</v>
      </c>
      <c r="X27" s="301"/>
      <c r="Y27" s="29"/>
      <c r="Z27" s="29"/>
    </row>
    <row r="28" spans="1:26" ht="17.25" customHeight="1">
      <c r="A28" s="350" t="s">
        <v>482</v>
      </c>
      <c r="B28" s="351"/>
      <c r="C28" s="353">
        <f t="shared" si="3"/>
        <v>150462</v>
      </c>
      <c r="D28" s="301"/>
      <c r="E28" s="301">
        <f t="shared" si="1"/>
        <v>110828</v>
      </c>
      <c r="F28" s="301"/>
      <c r="G28" s="49">
        <v>19</v>
      </c>
      <c r="H28" s="301">
        <v>8964</v>
      </c>
      <c r="I28" s="301"/>
      <c r="J28" s="49">
        <v>79</v>
      </c>
      <c r="K28" s="301">
        <v>101864</v>
      </c>
      <c r="L28" s="301"/>
      <c r="M28" s="301">
        <f t="shared" si="4"/>
        <v>39634</v>
      </c>
      <c r="N28" s="301"/>
      <c r="O28" s="50">
        <v>0.2</v>
      </c>
      <c r="P28" s="49">
        <v>1</v>
      </c>
      <c r="Q28" s="49">
        <v>30000</v>
      </c>
      <c r="R28" s="301">
        <v>9634</v>
      </c>
      <c r="S28" s="301"/>
      <c r="T28" s="49" t="s">
        <v>402</v>
      </c>
      <c r="U28" s="49" t="s">
        <v>402</v>
      </c>
      <c r="V28" s="49" t="s">
        <v>402</v>
      </c>
      <c r="W28" s="301" t="s">
        <v>402</v>
      </c>
      <c r="X28" s="301"/>
      <c r="Y28" s="29"/>
      <c r="Z28" s="29"/>
    </row>
    <row r="29" spans="1:26" ht="17.25" customHeight="1">
      <c r="A29" s="350" t="s">
        <v>483</v>
      </c>
      <c r="B29" s="351"/>
      <c r="C29" s="353">
        <f t="shared" si="3"/>
        <v>310554</v>
      </c>
      <c r="D29" s="301"/>
      <c r="E29" s="301">
        <f t="shared" si="1"/>
        <v>69167</v>
      </c>
      <c r="F29" s="301"/>
      <c r="G29" s="49">
        <v>10</v>
      </c>
      <c r="H29" s="301">
        <v>6015</v>
      </c>
      <c r="I29" s="301"/>
      <c r="J29" s="49">
        <v>46</v>
      </c>
      <c r="K29" s="301">
        <v>63152</v>
      </c>
      <c r="L29" s="301"/>
      <c r="M29" s="301">
        <f t="shared" si="4"/>
        <v>9131</v>
      </c>
      <c r="N29" s="301"/>
      <c r="O29" s="49" t="s">
        <v>402</v>
      </c>
      <c r="P29" s="49" t="s">
        <v>402</v>
      </c>
      <c r="Q29" s="49" t="s">
        <v>402</v>
      </c>
      <c r="R29" s="301">
        <v>9131</v>
      </c>
      <c r="S29" s="301"/>
      <c r="T29" s="49" t="s">
        <v>402</v>
      </c>
      <c r="U29" s="49">
        <v>5000</v>
      </c>
      <c r="V29" s="49">
        <v>9</v>
      </c>
      <c r="W29" s="301">
        <v>232256</v>
      </c>
      <c r="X29" s="301"/>
      <c r="Y29" s="29"/>
      <c r="Z29" s="29"/>
    </row>
    <row r="30" spans="1:26" ht="17.25" customHeight="1">
      <c r="A30" s="350" t="s">
        <v>484</v>
      </c>
      <c r="B30" s="351"/>
      <c r="C30" s="353">
        <f t="shared" si="3"/>
        <v>47825</v>
      </c>
      <c r="D30" s="301"/>
      <c r="E30" s="301">
        <f t="shared" si="1"/>
        <v>35559</v>
      </c>
      <c r="F30" s="301"/>
      <c r="G30" s="49">
        <v>7</v>
      </c>
      <c r="H30" s="301">
        <v>3324</v>
      </c>
      <c r="I30" s="301"/>
      <c r="J30" s="49">
        <v>29</v>
      </c>
      <c r="K30" s="301">
        <v>32235</v>
      </c>
      <c r="L30" s="301"/>
      <c r="M30" s="301">
        <f t="shared" si="4"/>
        <v>12266</v>
      </c>
      <c r="N30" s="301"/>
      <c r="O30" s="49" t="s">
        <v>402</v>
      </c>
      <c r="P30" s="49" t="s">
        <v>402</v>
      </c>
      <c r="Q30" s="49" t="s">
        <v>402</v>
      </c>
      <c r="R30" s="301">
        <v>12266</v>
      </c>
      <c r="S30" s="301"/>
      <c r="T30" s="49" t="s">
        <v>402</v>
      </c>
      <c r="U30" s="49" t="s">
        <v>402</v>
      </c>
      <c r="V30" s="49" t="s">
        <v>402</v>
      </c>
      <c r="W30" s="301" t="s">
        <v>402</v>
      </c>
      <c r="X30" s="301"/>
      <c r="Y30" s="29"/>
      <c r="Z30" s="29"/>
    </row>
    <row r="31" spans="1:26" ht="17.25" customHeight="1">
      <c r="A31" s="341" t="s">
        <v>485</v>
      </c>
      <c r="B31" s="342"/>
      <c r="C31" s="353">
        <f t="shared" si="3"/>
        <v>165404</v>
      </c>
      <c r="D31" s="301"/>
      <c r="E31" s="301">
        <f t="shared" si="1"/>
        <v>104493</v>
      </c>
      <c r="F31" s="301"/>
      <c r="G31" s="49">
        <v>67</v>
      </c>
      <c r="H31" s="301">
        <v>32613</v>
      </c>
      <c r="I31" s="301"/>
      <c r="J31" s="49">
        <v>80</v>
      </c>
      <c r="K31" s="301">
        <v>71880</v>
      </c>
      <c r="L31" s="301"/>
      <c r="M31" s="301">
        <f t="shared" si="4"/>
        <v>34904</v>
      </c>
      <c r="N31" s="301"/>
      <c r="O31" s="49" t="s">
        <v>402</v>
      </c>
      <c r="P31" s="49" t="s">
        <v>402</v>
      </c>
      <c r="Q31" s="49" t="s">
        <v>402</v>
      </c>
      <c r="R31" s="301">
        <v>34904</v>
      </c>
      <c r="S31" s="301"/>
      <c r="T31" s="49" t="s">
        <v>402</v>
      </c>
      <c r="U31" s="49" t="s">
        <v>402</v>
      </c>
      <c r="V31" s="49">
        <v>6</v>
      </c>
      <c r="W31" s="301">
        <v>26007</v>
      </c>
      <c r="X31" s="301"/>
      <c r="Y31" s="29"/>
      <c r="Z31" s="29"/>
    </row>
    <row r="32" spans="1:26" ht="17.25" customHeight="1">
      <c r="A32" s="341" t="s">
        <v>486</v>
      </c>
      <c r="B32" s="342"/>
      <c r="C32" s="353">
        <f t="shared" si="3"/>
        <v>9017</v>
      </c>
      <c r="D32" s="301"/>
      <c r="E32" s="301">
        <f t="shared" si="1"/>
        <v>7308</v>
      </c>
      <c r="F32" s="301"/>
      <c r="G32" s="49">
        <v>2</v>
      </c>
      <c r="H32" s="301">
        <v>2205</v>
      </c>
      <c r="I32" s="301"/>
      <c r="J32" s="49">
        <v>5</v>
      </c>
      <c r="K32" s="301">
        <v>5103</v>
      </c>
      <c r="L32" s="301"/>
      <c r="M32" s="301">
        <f t="shared" si="4"/>
        <v>1110</v>
      </c>
      <c r="N32" s="301"/>
      <c r="O32" s="49" t="s">
        <v>402</v>
      </c>
      <c r="P32" s="49" t="s">
        <v>402</v>
      </c>
      <c r="Q32" s="49" t="s">
        <v>402</v>
      </c>
      <c r="R32" s="301">
        <v>1110</v>
      </c>
      <c r="S32" s="301"/>
      <c r="T32" s="49" t="s">
        <v>402</v>
      </c>
      <c r="U32" s="49" t="s">
        <v>402</v>
      </c>
      <c r="V32" s="49">
        <v>1</v>
      </c>
      <c r="W32" s="301">
        <v>599</v>
      </c>
      <c r="X32" s="301"/>
      <c r="Y32" s="29"/>
      <c r="Z32" s="29"/>
    </row>
    <row r="33" spans="1:26" s="7" customFormat="1" ht="17.25" customHeight="1">
      <c r="A33" s="357"/>
      <c r="B33" s="358"/>
      <c r="C33" s="53"/>
      <c r="D33" s="53"/>
      <c r="E33" s="303"/>
      <c r="F33" s="303"/>
      <c r="G33" s="53"/>
      <c r="H33" s="53"/>
      <c r="I33" s="53"/>
      <c r="J33" s="53"/>
      <c r="K33" s="53"/>
      <c r="L33" s="53"/>
      <c r="M33" s="53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29"/>
      <c r="Z33" s="29"/>
    </row>
    <row r="34" spans="1:26" s="7" customFormat="1" ht="17.25" customHeight="1">
      <c r="A34" s="247" t="s">
        <v>497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55"/>
      <c r="M34" s="55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s="7" customFormat="1" ht="17.25" customHeight="1">
      <c r="A35" s="29" t="s">
        <v>173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s="7" customFormat="1" ht="17.2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s="7" customFormat="1" ht="17.2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s="7" customFormat="1" ht="17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s="7" customFormat="1" ht="17.25" customHeight="1">
      <c r="A39" s="356" t="s">
        <v>496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29"/>
    </row>
    <row r="40" spans="1:26" s="7" customFormat="1" ht="17.25" customHeight="1" thickBo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 t="s">
        <v>174</v>
      </c>
      <c r="Z40" s="29"/>
    </row>
    <row r="41" spans="1:26" s="7" customFormat="1" ht="17.25" customHeight="1">
      <c r="A41" s="309" t="s">
        <v>153</v>
      </c>
      <c r="B41" s="306" t="s">
        <v>310</v>
      </c>
      <c r="C41" s="307"/>
      <c r="D41" s="308"/>
      <c r="E41" s="306" t="s">
        <v>349</v>
      </c>
      <c r="F41" s="307"/>
      <c r="G41" s="308"/>
      <c r="H41" s="306" t="s">
        <v>157</v>
      </c>
      <c r="I41" s="307"/>
      <c r="J41" s="308"/>
      <c r="K41" s="306" t="s">
        <v>158</v>
      </c>
      <c r="L41" s="307"/>
      <c r="M41" s="308"/>
      <c r="N41" s="306" t="s">
        <v>159</v>
      </c>
      <c r="O41" s="307"/>
      <c r="P41" s="308"/>
      <c r="Q41" s="306" t="s">
        <v>160</v>
      </c>
      <c r="R41" s="307"/>
      <c r="S41" s="308"/>
      <c r="T41" s="306" t="s">
        <v>161</v>
      </c>
      <c r="U41" s="307"/>
      <c r="V41" s="308"/>
      <c r="W41" s="307" t="s">
        <v>162</v>
      </c>
      <c r="X41" s="307"/>
      <c r="Y41" s="307"/>
      <c r="Z41" s="29"/>
    </row>
    <row r="42" spans="1:26" s="8" customFormat="1" ht="17.25" customHeight="1">
      <c r="A42" s="310"/>
      <c r="B42" s="60" t="s">
        <v>154</v>
      </c>
      <c r="C42" s="60" t="s">
        <v>155</v>
      </c>
      <c r="D42" s="60" t="s">
        <v>156</v>
      </c>
      <c r="E42" s="60" t="s">
        <v>154</v>
      </c>
      <c r="F42" s="60" t="s">
        <v>155</v>
      </c>
      <c r="G42" s="60" t="s">
        <v>156</v>
      </c>
      <c r="H42" s="60" t="s">
        <v>154</v>
      </c>
      <c r="I42" s="60" t="s">
        <v>155</v>
      </c>
      <c r="J42" s="60" t="s">
        <v>156</v>
      </c>
      <c r="K42" s="60" t="s">
        <v>154</v>
      </c>
      <c r="L42" s="60" t="s">
        <v>155</v>
      </c>
      <c r="M42" s="60" t="s">
        <v>156</v>
      </c>
      <c r="N42" s="60" t="s">
        <v>154</v>
      </c>
      <c r="O42" s="60" t="s">
        <v>155</v>
      </c>
      <c r="P42" s="60" t="s">
        <v>156</v>
      </c>
      <c r="Q42" s="60" t="s">
        <v>154</v>
      </c>
      <c r="R42" s="60" t="s">
        <v>155</v>
      </c>
      <c r="S42" s="60" t="s">
        <v>156</v>
      </c>
      <c r="T42" s="60" t="s">
        <v>154</v>
      </c>
      <c r="U42" s="60" t="s">
        <v>155</v>
      </c>
      <c r="V42" s="60" t="s">
        <v>156</v>
      </c>
      <c r="W42" s="60" t="s">
        <v>154</v>
      </c>
      <c r="X42" s="60" t="s">
        <v>155</v>
      </c>
      <c r="Y42" s="31" t="s">
        <v>311</v>
      </c>
      <c r="Z42" s="33"/>
    </row>
    <row r="43" spans="1:26" s="7" customFormat="1" ht="17.25" customHeight="1">
      <c r="A43" s="61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5" s="17" customFormat="1" ht="17.25" customHeight="1">
      <c r="A44" s="66" t="s">
        <v>172</v>
      </c>
      <c r="B44" s="246">
        <f>SUM(B46:B53,B55:B62)</f>
        <v>3760</v>
      </c>
      <c r="C44" s="246">
        <f>SUM(C46:C53,C55:C62)</f>
        <v>251868</v>
      </c>
      <c r="D44" s="246">
        <f aca="true" t="shared" si="5" ref="D44:Y44">SUM(D46:D53,D55:D62)</f>
        <v>21320</v>
      </c>
      <c r="E44" s="246">
        <f t="shared" si="5"/>
        <v>3826</v>
      </c>
      <c r="F44" s="246">
        <f t="shared" si="5"/>
        <v>65601</v>
      </c>
      <c r="G44" s="246">
        <f t="shared" si="5"/>
        <v>44904</v>
      </c>
      <c r="H44" s="246">
        <f t="shared" si="5"/>
        <v>949</v>
      </c>
      <c r="I44" s="246">
        <f t="shared" si="5"/>
        <v>39787</v>
      </c>
      <c r="J44" s="246">
        <f t="shared" si="5"/>
        <v>54504</v>
      </c>
      <c r="K44" s="246">
        <f t="shared" si="5"/>
        <v>21</v>
      </c>
      <c r="L44" s="246">
        <f t="shared" si="5"/>
        <v>4833</v>
      </c>
      <c r="M44" s="246">
        <f t="shared" si="5"/>
        <v>720</v>
      </c>
      <c r="N44" s="246">
        <f t="shared" si="5"/>
        <v>2764</v>
      </c>
      <c r="O44" s="246">
        <f t="shared" si="5"/>
        <v>76864</v>
      </c>
      <c r="P44" s="246">
        <f t="shared" si="5"/>
        <v>34362</v>
      </c>
      <c r="Q44" s="246">
        <f t="shared" si="5"/>
        <v>5</v>
      </c>
      <c r="R44" s="246">
        <f t="shared" si="5"/>
        <v>1621</v>
      </c>
      <c r="S44" s="246">
        <f t="shared" si="5"/>
        <v>725</v>
      </c>
      <c r="T44" s="62" t="s">
        <v>402</v>
      </c>
      <c r="U44" s="62" t="s">
        <v>402</v>
      </c>
      <c r="V44" s="62" t="s">
        <v>402</v>
      </c>
      <c r="W44" s="246">
        <f t="shared" si="5"/>
        <v>1864</v>
      </c>
      <c r="X44" s="246">
        <f t="shared" si="5"/>
        <v>96550</v>
      </c>
      <c r="Y44" s="246">
        <f t="shared" si="5"/>
        <v>1931</v>
      </c>
    </row>
    <row r="45" spans="1:26" s="5" customFormat="1" ht="17.25" customHeight="1">
      <c r="A45" s="5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29"/>
    </row>
    <row r="46" spans="1:26" s="5" customFormat="1" ht="17.25" customHeight="1">
      <c r="A46" s="35" t="s">
        <v>125</v>
      </c>
      <c r="B46" s="62">
        <v>276</v>
      </c>
      <c r="C46" s="62">
        <v>7017</v>
      </c>
      <c r="D46" s="62">
        <v>594</v>
      </c>
      <c r="E46" s="62" t="s">
        <v>402</v>
      </c>
      <c r="F46" s="62" t="s">
        <v>402</v>
      </c>
      <c r="G46" s="62" t="s">
        <v>402</v>
      </c>
      <c r="H46" s="62" t="s">
        <v>402</v>
      </c>
      <c r="I46" s="62" t="s">
        <v>402</v>
      </c>
      <c r="J46" s="62" t="s">
        <v>402</v>
      </c>
      <c r="K46" s="62" t="s">
        <v>402</v>
      </c>
      <c r="L46" s="62" t="s">
        <v>402</v>
      </c>
      <c r="M46" s="62" t="s">
        <v>402</v>
      </c>
      <c r="N46" s="62">
        <v>212</v>
      </c>
      <c r="O46" s="62">
        <v>4921</v>
      </c>
      <c r="P46" s="62">
        <v>2200</v>
      </c>
      <c r="Q46" s="62" t="s">
        <v>402</v>
      </c>
      <c r="R46" s="62" t="s">
        <v>402</v>
      </c>
      <c r="S46" s="62" t="s">
        <v>402</v>
      </c>
      <c r="T46" s="62" t="s">
        <v>402</v>
      </c>
      <c r="U46" s="62" t="s">
        <v>402</v>
      </c>
      <c r="V46" s="62" t="s">
        <v>402</v>
      </c>
      <c r="W46" s="62">
        <v>600</v>
      </c>
      <c r="X46" s="62">
        <v>5500</v>
      </c>
      <c r="Y46" s="62">
        <v>110</v>
      </c>
      <c r="Z46" s="29"/>
    </row>
    <row r="47" spans="1:26" s="5" customFormat="1" ht="17.25" customHeight="1">
      <c r="A47" s="35" t="s">
        <v>126</v>
      </c>
      <c r="B47" s="62">
        <v>3</v>
      </c>
      <c r="C47" s="62">
        <v>70</v>
      </c>
      <c r="D47" s="62">
        <v>6</v>
      </c>
      <c r="E47" s="62">
        <v>61</v>
      </c>
      <c r="F47" s="62">
        <v>1824</v>
      </c>
      <c r="G47" s="62">
        <v>1249</v>
      </c>
      <c r="H47" s="62" t="s">
        <v>402</v>
      </c>
      <c r="I47" s="62" t="s">
        <v>402</v>
      </c>
      <c r="J47" s="62" t="s">
        <v>402</v>
      </c>
      <c r="K47" s="62" t="s">
        <v>402</v>
      </c>
      <c r="L47" s="62" t="s">
        <v>402</v>
      </c>
      <c r="M47" s="62" t="s">
        <v>402</v>
      </c>
      <c r="N47" s="62" t="s">
        <v>402</v>
      </c>
      <c r="O47" s="62" t="s">
        <v>402</v>
      </c>
      <c r="P47" s="62" t="s">
        <v>402</v>
      </c>
      <c r="Q47" s="62" t="s">
        <v>402</v>
      </c>
      <c r="R47" s="62" t="s">
        <v>402</v>
      </c>
      <c r="S47" s="62" t="s">
        <v>402</v>
      </c>
      <c r="T47" s="62" t="s">
        <v>402</v>
      </c>
      <c r="U47" s="62" t="s">
        <v>402</v>
      </c>
      <c r="V47" s="62" t="s">
        <v>402</v>
      </c>
      <c r="W47" s="62" t="s">
        <v>402</v>
      </c>
      <c r="X47" s="62" t="s">
        <v>402</v>
      </c>
      <c r="Y47" s="62" t="s">
        <v>402</v>
      </c>
      <c r="Z47" s="29"/>
    </row>
    <row r="48" spans="1:26" s="5" customFormat="1" ht="17.25" customHeight="1">
      <c r="A48" s="35" t="s">
        <v>127</v>
      </c>
      <c r="B48" s="62">
        <v>15</v>
      </c>
      <c r="C48" s="62">
        <v>697</v>
      </c>
      <c r="D48" s="62">
        <v>59</v>
      </c>
      <c r="E48" s="62" t="s">
        <v>402</v>
      </c>
      <c r="F48" s="62" t="s">
        <v>402</v>
      </c>
      <c r="G48" s="62" t="s">
        <v>402</v>
      </c>
      <c r="H48" s="62" t="s">
        <v>402</v>
      </c>
      <c r="I48" s="62" t="s">
        <v>402</v>
      </c>
      <c r="J48" s="62" t="s">
        <v>402</v>
      </c>
      <c r="K48" s="62" t="s">
        <v>402</v>
      </c>
      <c r="L48" s="62" t="s">
        <v>402</v>
      </c>
      <c r="M48" s="62" t="s">
        <v>402</v>
      </c>
      <c r="N48" s="62">
        <v>68</v>
      </c>
      <c r="O48" s="62">
        <v>1543</v>
      </c>
      <c r="P48" s="62">
        <v>690</v>
      </c>
      <c r="Q48" s="62" t="s">
        <v>402</v>
      </c>
      <c r="R48" s="62" t="s">
        <v>402</v>
      </c>
      <c r="S48" s="62" t="s">
        <v>402</v>
      </c>
      <c r="T48" s="62" t="s">
        <v>402</v>
      </c>
      <c r="U48" s="62" t="s">
        <v>402</v>
      </c>
      <c r="V48" s="62" t="s">
        <v>402</v>
      </c>
      <c r="W48" s="62">
        <v>123</v>
      </c>
      <c r="X48" s="62">
        <v>1100</v>
      </c>
      <c r="Y48" s="62">
        <v>22</v>
      </c>
      <c r="Z48" s="29"/>
    </row>
    <row r="49" spans="1:26" s="5" customFormat="1" ht="17.25" customHeight="1">
      <c r="A49" s="35" t="s">
        <v>128</v>
      </c>
      <c r="B49" s="62">
        <v>10</v>
      </c>
      <c r="C49" s="62">
        <v>779</v>
      </c>
      <c r="D49" s="62">
        <v>66</v>
      </c>
      <c r="E49" s="62">
        <v>474</v>
      </c>
      <c r="F49" s="62">
        <v>11498</v>
      </c>
      <c r="G49" s="62">
        <v>7870</v>
      </c>
      <c r="H49" s="62" t="s">
        <v>402</v>
      </c>
      <c r="I49" s="62" t="s">
        <v>402</v>
      </c>
      <c r="J49" s="62" t="s">
        <v>402</v>
      </c>
      <c r="K49" s="62" t="s">
        <v>402</v>
      </c>
      <c r="L49" s="62" t="s">
        <v>402</v>
      </c>
      <c r="M49" s="62" t="s">
        <v>402</v>
      </c>
      <c r="N49" s="62">
        <v>1450</v>
      </c>
      <c r="O49" s="62">
        <v>27090</v>
      </c>
      <c r="P49" s="62">
        <v>12110</v>
      </c>
      <c r="Q49" s="62" t="s">
        <v>402</v>
      </c>
      <c r="R49" s="62" t="s">
        <v>402</v>
      </c>
      <c r="S49" s="62" t="s">
        <v>402</v>
      </c>
      <c r="T49" s="62" t="s">
        <v>402</v>
      </c>
      <c r="U49" s="62" t="s">
        <v>402</v>
      </c>
      <c r="V49" s="62" t="s">
        <v>402</v>
      </c>
      <c r="W49" s="62">
        <v>170</v>
      </c>
      <c r="X49" s="62">
        <v>17550</v>
      </c>
      <c r="Y49" s="62">
        <v>351</v>
      </c>
      <c r="Z49" s="29"/>
    </row>
    <row r="50" spans="1:26" s="5" customFormat="1" ht="17.25" customHeight="1">
      <c r="A50" s="35" t="s">
        <v>129</v>
      </c>
      <c r="B50" s="62">
        <v>48</v>
      </c>
      <c r="C50" s="62">
        <v>2410</v>
      </c>
      <c r="D50" s="62">
        <v>204</v>
      </c>
      <c r="E50" s="62">
        <v>1450</v>
      </c>
      <c r="F50" s="62">
        <v>20056</v>
      </c>
      <c r="G50" s="62">
        <v>13728</v>
      </c>
      <c r="H50" s="62">
        <v>949</v>
      </c>
      <c r="I50" s="62">
        <v>39787</v>
      </c>
      <c r="J50" s="62">
        <v>54504</v>
      </c>
      <c r="K50" s="62" t="s">
        <v>402</v>
      </c>
      <c r="L50" s="62" t="s">
        <v>402</v>
      </c>
      <c r="M50" s="62" t="s">
        <v>402</v>
      </c>
      <c r="N50" s="62">
        <v>325</v>
      </c>
      <c r="O50" s="62">
        <v>6845</v>
      </c>
      <c r="P50" s="62">
        <v>3060</v>
      </c>
      <c r="Q50" s="62" t="s">
        <v>402</v>
      </c>
      <c r="R50" s="62" t="s">
        <v>402</v>
      </c>
      <c r="S50" s="62" t="s">
        <v>402</v>
      </c>
      <c r="T50" s="62" t="s">
        <v>402</v>
      </c>
      <c r="U50" s="62" t="s">
        <v>402</v>
      </c>
      <c r="V50" s="62" t="s">
        <v>402</v>
      </c>
      <c r="W50" s="62">
        <v>110</v>
      </c>
      <c r="X50" s="62">
        <v>9500</v>
      </c>
      <c r="Y50" s="62">
        <v>190</v>
      </c>
      <c r="Z50" s="29"/>
    </row>
    <row r="51" spans="1:26" s="5" customFormat="1" ht="17.25" customHeight="1">
      <c r="A51" s="35" t="s">
        <v>130</v>
      </c>
      <c r="B51" s="62">
        <v>150</v>
      </c>
      <c r="C51" s="62">
        <v>389</v>
      </c>
      <c r="D51" s="62">
        <v>33</v>
      </c>
      <c r="E51" s="62" t="s">
        <v>402</v>
      </c>
      <c r="F51" s="62" t="s">
        <v>402</v>
      </c>
      <c r="G51" s="62" t="s">
        <v>402</v>
      </c>
      <c r="H51" s="62" t="s">
        <v>402</v>
      </c>
      <c r="I51" s="62" t="s">
        <v>402</v>
      </c>
      <c r="J51" s="62" t="s">
        <v>402</v>
      </c>
      <c r="K51" s="62" t="s">
        <v>402</v>
      </c>
      <c r="L51" s="62" t="s">
        <v>402</v>
      </c>
      <c r="M51" s="62" t="s">
        <v>402</v>
      </c>
      <c r="N51" s="62">
        <v>125</v>
      </c>
      <c r="O51" s="62">
        <v>2796</v>
      </c>
      <c r="P51" s="62">
        <v>1250</v>
      </c>
      <c r="Q51" s="62" t="s">
        <v>402</v>
      </c>
      <c r="R51" s="62" t="s">
        <v>402</v>
      </c>
      <c r="S51" s="62" t="s">
        <v>402</v>
      </c>
      <c r="T51" s="62" t="s">
        <v>402</v>
      </c>
      <c r="U51" s="62" t="s">
        <v>402</v>
      </c>
      <c r="V51" s="62" t="s">
        <v>402</v>
      </c>
      <c r="W51" s="62">
        <v>60</v>
      </c>
      <c r="X51" s="62">
        <v>2000</v>
      </c>
      <c r="Y51" s="62">
        <v>40</v>
      </c>
      <c r="Z51" s="29"/>
    </row>
    <row r="52" spans="1:26" s="5" customFormat="1" ht="17.25" customHeight="1">
      <c r="A52" s="35" t="s">
        <v>131</v>
      </c>
      <c r="B52" s="62">
        <v>428</v>
      </c>
      <c r="C52" s="62">
        <v>20958</v>
      </c>
      <c r="D52" s="62">
        <v>1774</v>
      </c>
      <c r="E52" s="62" t="s">
        <v>402</v>
      </c>
      <c r="F52" s="62" t="s">
        <v>402</v>
      </c>
      <c r="G52" s="62" t="s">
        <v>402</v>
      </c>
      <c r="H52" s="62" t="s">
        <v>402</v>
      </c>
      <c r="I52" s="62" t="s">
        <v>402</v>
      </c>
      <c r="J52" s="62" t="s">
        <v>402</v>
      </c>
      <c r="K52" s="62" t="s">
        <v>402</v>
      </c>
      <c r="L52" s="62" t="s">
        <v>402</v>
      </c>
      <c r="M52" s="62" t="s">
        <v>402</v>
      </c>
      <c r="N52" s="62" t="s">
        <v>402</v>
      </c>
      <c r="O52" s="62" t="s">
        <v>402</v>
      </c>
      <c r="P52" s="62" t="s">
        <v>402</v>
      </c>
      <c r="Q52" s="62" t="s">
        <v>402</v>
      </c>
      <c r="R52" s="62" t="s">
        <v>402</v>
      </c>
      <c r="S52" s="62" t="s">
        <v>402</v>
      </c>
      <c r="T52" s="62" t="s">
        <v>402</v>
      </c>
      <c r="U52" s="62" t="s">
        <v>402</v>
      </c>
      <c r="V52" s="62" t="s">
        <v>402</v>
      </c>
      <c r="W52" s="62">
        <v>7</v>
      </c>
      <c r="X52" s="62">
        <v>700</v>
      </c>
      <c r="Y52" s="62">
        <v>14</v>
      </c>
      <c r="Z52" s="29"/>
    </row>
    <row r="53" spans="1:26" s="5" customFormat="1" ht="17.25" customHeight="1">
      <c r="A53" s="35" t="s">
        <v>132</v>
      </c>
      <c r="B53" s="62" t="s">
        <v>403</v>
      </c>
      <c r="C53" s="62" t="s">
        <v>402</v>
      </c>
      <c r="D53" s="62" t="s">
        <v>402</v>
      </c>
      <c r="E53" s="62" t="s">
        <v>402</v>
      </c>
      <c r="F53" s="62" t="s">
        <v>402</v>
      </c>
      <c r="G53" s="62" t="s">
        <v>402</v>
      </c>
      <c r="H53" s="62" t="s">
        <v>402</v>
      </c>
      <c r="I53" s="62" t="s">
        <v>402</v>
      </c>
      <c r="J53" s="62" t="s">
        <v>402</v>
      </c>
      <c r="K53" s="62" t="s">
        <v>402</v>
      </c>
      <c r="L53" s="62" t="s">
        <v>402</v>
      </c>
      <c r="M53" s="62" t="s">
        <v>402</v>
      </c>
      <c r="N53" s="62" t="s">
        <v>402</v>
      </c>
      <c r="O53" s="62" t="s">
        <v>402</v>
      </c>
      <c r="P53" s="62" t="s">
        <v>402</v>
      </c>
      <c r="Q53" s="62" t="s">
        <v>402</v>
      </c>
      <c r="R53" s="62" t="s">
        <v>402</v>
      </c>
      <c r="S53" s="62" t="s">
        <v>402</v>
      </c>
      <c r="T53" s="62" t="s">
        <v>402</v>
      </c>
      <c r="U53" s="62" t="s">
        <v>402</v>
      </c>
      <c r="V53" s="62" t="s">
        <v>402</v>
      </c>
      <c r="W53" s="62" t="s">
        <v>402</v>
      </c>
      <c r="X53" s="62" t="s">
        <v>402</v>
      </c>
      <c r="Y53" s="62" t="s">
        <v>402</v>
      </c>
      <c r="Z53" s="29"/>
    </row>
    <row r="54" spans="1:26" s="5" customFormat="1" ht="17.25" customHeight="1">
      <c r="A54" s="35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29"/>
    </row>
    <row r="55" spans="1:26" s="5" customFormat="1" ht="17.25" customHeight="1">
      <c r="A55" s="35" t="s">
        <v>133</v>
      </c>
      <c r="B55" s="62" t="s">
        <v>403</v>
      </c>
      <c r="C55" s="62" t="s">
        <v>402</v>
      </c>
      <c r="D55" s="62" t="s">
        <v>402</v>
      </c>
      <c r="E55" s="62" t="s">
        <v>402</v>
      </c>
      <c r="F55" s="62" t="s">
        <v>402</v>
      </c>
      <c r="G55" s="62" t="s">
        <v>402</v>
      </c>
      <c r="H55" s="62" t="s">
        <v>402</v>
      </c>
      <c r="I55" s="62" t="s">
        <v>402</v>
      </c>
      <c r="J55" s="62" t="s">
        <v>402</v>
      </c>
      <c r="K55" s="62" t="s">
        <v>402</v>
      </c>
      <c r="L55" s="62" t="s">
        <v>402</v>
      </c>
      <c r="M55" s="62" t="s">
        <v>402</v>
      </c>
      <c r="N55" s="62" t="s">
        <v>402</v>
      </c>
      <c r="O55" s="62" t="s">
        <v>402</v>
      </c>
      <c r="P55" s="62" t="s">
        <v>402</v>
      </c>
      <c r="Q55" s="62" t="s">
        <v>402</v>
      </c>
      <c r="R55" s="62" t="s">
        <v>402</v>
      </c>
      <c r="S55" s="62" t="s">
        <v>402</v>
      </c>
      <c r="T55" s="62" t="s">
        <v>402</v>
      </c>
      <c r="U55" s="62" t="s">
        <v>402</v>
      </c>
      <c r="V55" s="62" t="s">
        <v>402</v>
      </c>
      <c r="W55" s="62">
        <v>10</v>
      </c>
      <c r="X55" s="62">
        <v>300</v>
      </c>
      <c r="Y55" s="62">
        <v>6</v>
      </c>
      <c r="Z55" s="29"/>
    </row>
    <row r="56" spans="1:26" s="5" customFormat="1" ht="17.25" customHeight="1">
      <c r="A56" s="36" t="s">
        <v>134</v>
      </c>
      <c r="B56" s="62">
        <v>282</v>
      </c>
      <c r="C56" s="62">
        <v>3237</v>
      </c>
      <c r="D56" s="62">
        <v>274</v>
      </c>
      <c r="E56" s="62" t="s">
        <v>402</v>
      </c>
      <c r="F56" s="62" t="s">
        <v>402</v>
      </c>
      <c r="G56" s="62" t="s">
        <v>402</v>
      </c>
      <c r="H56" s="62" t="s">
        <v>402</v>
      </c>
      <c r="I56" s="62" t="s">
        <v>402</v>
      </c>
      <c r="J56" s="62" t="s">
        <v>402</v>
      </c>
      <c r="K56" s="62" t="s">
        <v>402</v>
      </c>
      <c r="L56" s="62" t="s">
        <v>402</v>
      </c>
      <c r="M56" s="62" t="s">
        <v>402</v>
      </c>
      <c r="N56" s="62" t="s">
        <v>402</v>
      </c>
      <c r="O56" s="62" t="s">
        <v>402</v>
      </c>
      <c r="P56" s="62" t="s">
        <v>402</v>
      </c>
      <c r="Q56" s="62" t="s">
        <v>402</v>
      </c>
      <c r="R56" s="62" t="s">
        <v>402</v>
      </c>
      <c r="S56" s="62" t="s">
        <v>402</v>
      </c>
      <c r="T56" s="62" t="s">
        <v>402</v>
      </c>
      <c r="U56" s="62" t="s">
        <v>402</v>
      </c>
      <c r="V56" s="62" t="s">
        <v>402</v>
      </c>
      <c r="W56" s="62">
        <v>60</v>
      </c>
      <c r="X56" s="62">
        <v>2500</v>
      </c>
      <c r="Y56" s="62">
        <v>50</v>
      </c>
      <c r="Z56" s="29"/>
    </row>
    <row r="57" spans="1:26" s="5" customFormat="1" ht="17.25" customHeight="1">
      <c r="A57" s="36" t="s">
        <v>135</v>
      </c>
      <c r="B57" s="62">
        <v>12</v>
      </c>
      <c r="C57" s="62">
        <v>1394</v>
      </c>
      <c r="D57" s="62">
        <v>118</v>
      </c>
      <c r="E57" s="62" t="s">
        <v>402</v>
      </c>
      <c r="F57" s="62" t="s">
        <v>402</v>
      </c>
      <c r="G57" s="62" t="s">
        <v>402</v>
      </c>
      <c r="H57" s="62" t="s">
        <v>402</v>
      </c>
      <c r="I57" s="62" t="s">
        <v>402</v>
      </c>
      <c r="J57" s="62" t="s">
        <v>402</v>
      </c>
      <c r="K57" s="62" t="s">
        <v>402</v>
      </c>
      <c r="L57" s="62" t="s">
        <v>402</v>
      </c>
      <c r="M57" s="62" t="s">
        <v>402</v>
      </c>
      <c r="N57" s="62">
        <v>20</v>
      </c>
      <c r="O57" s="62">
        <v>492</v>
      </c>
      <c r="P57" s="62">
        <v>220</v>
      </c>
      <c r="Q57" s="62" t="s">
        <v>402</v>
      </c>
      <c r="R57" s="62" t="s">
        <v>402</v>
      </c>
      <c r="S57" s="62" t="s">
        <v>402</v>
      </c>
      <c r="T57" s="62" t="s">
        <v>402</v>
      </c>
      <c r="U57" s="62" t="s">
        <v>402</v>
      </c>
      <c r="V57" s="62" t="s">
        <v>402</v>
      </c>
      <c r="W57" s="62">
        <v>17</v>
      </c>
      <c r="X57" s="62">
        <v>150</v>
      </c>
      <c r="Y57" s="62">
        <v>3</v>
      </c>
      <c r="Z57" s="29"/>
    </row>
    <row r="58" spans="1:26" s="5" customFormat="1" ht="17.25" customHeight="1">
      <c r="A58" s="36" t="s">
        <v>136</v>
      </c>
      <c r="B58" s="62">
        <v>647</v>
      </c>
      <c r="C58" s="49">
        <v>75337</v>
      </c>
      <c r="D58" s="49">
        <v>6377</v>
      </c>
      <c r="E58" s="49" t="s">
        <v>402</v>
      </c>
      <c r="F58" s="49" t="s">
        <v>402</v>
      </c>
      <c r="G58" s="49" t="s">
        <v>402</v>
      </c>
      <c r="H58" s="49" t="s">
        <v>402</v>
      </c>
      <c r="I58" s="49" t="s">
        <v>402</v>
      </c>
      <c r="J58" s="49" t="s">
        <v>402</v>
      </c>
      <c r="K58" s="49" t="s">
        <v>402</v>
      </c>
      <c r="L58" s="49" t="s">
        <v>402</v>
      </c>
      <c r="M58" s="49" t="s">
        <v>402</v>
      </c>
      <c r="N58" s="49">
        <v>92</v>
      </c>
      <c r="O58" s="49">
        <v>2469</v>
      </c>
      <c r="P58" s="49">
        <v>1104</v>
      </c>
      <c r="Q58" s="49" t="s">
        <v>402</v>
      </c>
      <c r="R58" s="49" t="s">
        <v>402</v>
      </c>
      <c r="S58" s="49" t="s">
        <v>402</v>
      </c>
      <c r="T58" s="49" t="s">
        <v>402</v>
      </c>
      <c r="U58" s="49" t="s">
        <v>402</v>
      </c>
      <c r="V58" s="49" t="s">
        <v>402</v>
      </c>
      <c r="W58" s="49" t="s">
        <v>402</v>
      </c>
      <c r="X58" s="49" t="s">
        <v>402</v>
      </c>
      <c r="Y58" s="49" t="s">
        <v>402</v>
      </c>
      <c r="Z58" s="29"/>
    </row>
    <row r="59" spans="1:26" s="5" customFormat="1" ht="17.25" customHeight="1">
      <c r="A59" s="36" t="s">
        <v>137</v>
      </c>
      <c r="B59" s="62">
        <v>1171</v>
      </c>
      <c r="C59" s="49">
        <v>89668</v>
      </c>
      <c r="D59" s="49">
        <v>7590</v>
      </c>
      <c r="E59" s="49">
        <v>116</v>
      </c>
      <c r="F59" s="49">
        <v>1636</v>
      </c>
      <c r="G59" s="49">
        <v>1120</v>
      </c>
      <c r="H59" s="49" t="s">
        <v>402</v>
      </c>
      <c r="I59" s="49" t="s">
        <v>402</v>
      </c>
      <c r="J59" s="49" t="s">
        <v>402</v>
      </c>
      <c r="K59" s="49">
        <v>21</v>
      </c>
      <c r="L59" s="49">
        <v>4833</v>
      </c>
      <c r="M59" s="49">
        <v>720</v>
      </c>
      <c r="N59" s="49">
        <v>33</v>
      </c>
      <c r="O59" s="49">
        <v>1939</v>
      </c>
      <c r="P59" s="49">
        <v>867</v>
      </c>
      <c r="Q59" s="49" t="s">
        <v>402</v>
      </c>
      <c r="R59" s="49" t="s">
        <v>402</v>
      </c>
      <c r="S59" s="49" t="s">
        <v>402</v>
      </c>
      <c r="T59" s="49" t="s">
        <v>402</v>
      </c>
      <c r="U59" s="49" t="s">
        <v>402</v>
      </c>
      <c r="V59" s="49" t="s">
        <v>402</v>
      </c>
      <c r="W59" s="49">
        <v>225</v>
      </c>
      <c r="X59" s="49">
        <v>16300</v>
      </c>
      <c r="Y59" s="49">
        <v>326</v>
      </c>
      <c r="Z59" s="29"/>
    </row>
    <row r="60" spans="1:26" s="5" customFormat="1" ht="17.25" customHeight="1">
      <c r="A60" s="36" t="s">
        <v>138</v>
      </c>
      <c r="B60" s="62">
        <v>499</v>
      </c>
      <c r="C60" s="49">
        <v>33858</v>
      </c>
      <c r="D60" s="49">
        <v>2866</v>
      </c>
      <c r="E60" s="49">
        <v>10</v>
      </c>
      <c r="F60" s="49">
        <v>233</v>
      </c>
      <c r="G60" s="49">
        <v>160</v>
      </c>
      <c r="H60" s="49" t="s">
        <v>402</v>
      </c>
      <c r="I60" s="49" t="s">
        <v>402</v>
      </c>
      <c r="J60" s="49" t="s">
        <v>402</v>
      </c>
      <c r="K60" s="49" t="s">
        <v>402</v>
      </c>
      <c r="L60" s="49" t="s">
        <v>402</v>
      </c>
      <c r="M60" s="49" t="s">
        <v>402</v>
      </c>
      <c r="N60" s="49">
        <v>25</v>
      </c>
      <c r="O60" s="49">
        <v>1995</v>
      </c>
      <c r="P60" s="49">
        <v>892</v>
      </c>
      <c r="Q60" s="49">
        <v>5</v>
      </c>
      <c r="R60" s="49">
        <v>1621</v>
      </c>
      <c r="S60" s="49">
        <v>725</v>
      </c>
      <c r="T60" s="49" t="s">
        <v>402</v>
      </c>
      <c r="U60" s="49" t="s">
        <v>402</v>
      </c>
      <c r="V60" s="49" t="s">
        <v>402</v>
      </c>
      <c r="W60" s="49">
        <v>107</v>
      </c>
      <c r="X60" s="49">
        <v>4000</v>
      </c>
      <c r="Y60" s="49">
        <v>80</v>
      </c>
      <c r="Z60" s="29"/>
    </row>
    <row r="61" spans="1:26" s="5" customFormat="1" ht="17.25" customHeight="1">
      <c r="A61" s="35" t="s">
        <v>139</v>
      </c>
      <c r="B61" s="62">
        <v>120</v>
      </c>
      <c r="C61" s="49">
        <v>7501</v>
      </c>
      <c r="D61" s="49">
        <v>635</v>
      </c>
      <c r="E61" s="49">
        <v>1259</v>
      </c>
      <c r="F61" s="49">
        <v>24183</v>
      </c>
      <c r="G61" s="49">
        <v>16553</v>
      </c>
      <c r="H61" s="49" t="s">
        <v>402</v>
      </c>
      <c r="I61" s="49" t="s">
        <v>402</v>
      </c>
      <c r="J61" s="49" t="s">
        <v>402</v>
      </c>
      <c r="K61" s="49" t="s">
        <v>402</v>
      </c>
      <c r="L61" s="49" t="s">
        <v>402</v>
      </c>
      <c r="M61" s="49" t="s">
        <v>402</v>
      </c>
      <c r="N61" s="49">
        <v>395</v>
      </c>
      <c r="O61" s="49">
        <v>26439</v>
      </c>
      <c r="P61" s="49">
        <v>11819</v>
      </c>
      <c r="Q61" s="49" t="s">
        <v>402</v>
      </c>
      <c r="R61" s="49" t="s">
        <v>402</v>
      </c>
      <c r="S61" s="49" t="s">
        <v>402</v>
      </c>
      <c r="T61" s="49" t="s">
        <v>402</v>
      </c>
      <c r="U61" s="49" t="s">
        <v>402</v>
      </c>
      <c r="V61" s="49" t="s">
        <v>402</v>
      </c>
      <c r="W61" s="49">
        <v>350</v>
      </c>
      <c r="X61" s="49">
        <v>34700</v>
      </c>
      <c r="Y61" s="49">
        <v>694</v>
      </c>
      <c r="Z61" s="29"/>
    </row>
    <row r="62" spans="1:26" ht="17.25" customHeight="1">
      <c r="A62" s="35" t="s">
        <v>140</v>
      </c>
      <c r="B62" s="62">
        <v>99</v>
      </c>
      <c r="C62" s="49">
        <v>8553</v>
      </c>
      <c r="D62" s="49">
        <v>724</v>
      </c>
      <c r="E62" s="49">
        <v>456</v>
      </c>
      <c r="F62" s="49">
        <v>6171</v>
      </c>
      <c r="G62" s="49">
        <v>4224</v>
      </c>
      <c r="H62" s="49" t="s">
        <v>402</v>
      </c>
      <c r="I62" s="49" t="s">
        <v>402</v>
      </c>
      <c r="J62" s="49" t="s">
        <v>402</v>
      </c>
      <c r="K62" s="49" t="s">
        <v>402</v>
      </c>
      <c r="L62" s="49" t="s">
        <v>402</v>
      </c>
      <c r="M62" s="49" t="s">
        <v>402</v>
      </c>
      <c r="N62" s="49">
        <v>19</v>
      </c>
      <c r="O62" s="49">
        <v>335</v>
      </c>
      <c r="P62" s="49">
        <v>150</v>
      </c>
      <c r="Q62" s="49" t="s">
        <v>402</v>
      </c>
      <c r="R62" s="49" t="s">
        <v>402</v>
      </c>
      <c r="S62" s="49" t="s">
        <v>402</v>
      </c>
      <c r="T62" s="49" t="s">
        <v>402</v>
      </c>
      <c r="U62" s="49" t="s">
        <v>402</v>
      </c>
      <c r="V62" s="49" t="s">
        <v>402</v>
      </c>
      <c r="W62" s="49">
        <v>25</v>
      </c>
      <c r="X62" s="49">
        <v>2250</v>
      </c>
      <c r="Y62" s="49">
        <v>45</v>
      </c>
      <c r="Z62" s="29"/>
    </row>
    <row r="63" spans="1:26" ht="17.25" customHeight="1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29"/>
    </row>
    <row r="64" spans="1:26" ht="17.25" customHeight="1">
      <c r="A64" s="29" t="s">
        <v>175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5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5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5.7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5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5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5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5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</sheetData>
  <sheetProtection/>
  <mergeCells count="205">
    <mergeCell ref="M21:N21"/>
    <mergeCell ref="W32:X32"/>
    <mergeCell ref="C32:D32"/>
    <mergeCell ref="E32:F32"/>
    <mergeCell ref="H32:I32"/>
    <mergeCell ref="K32:L32"/>
    <mergeCell ref="M32:N32"/>
    <mergeCell ref="R32:S32"/>
    <mergeCell ref="R31:S31"/>
    <mergeCell ref="W31:X31"/>
    <mergeCell ref="M22:N22"/>
    <mergeCell ref="R22:S22"/>
    <mergeCell ref="C30:D30"/>
    <mergeCell ref="E30:F30"/>
    <mergeCell ref="H30:I30"/>
    <mergeCell ref="K30:L30"/>
    <mergeCell ref="C28:D28"/>
    <mergeCell ref="E28:F28"/>
    <mergeCell ref="W30:X30"/>
    <mergeCell ref="C31:D31"/>
    <mergeCell ref="E31:F31"/>
    <mergeCell ref="H31:I31"/>
    <mergeCell ref="K31:L31"/>
    <mergeCell ref="M31:N31"/>
    <mergeCell ref="M30:N30"/>
    <mergeCell ref="R30:S30"/>
    <mergeCell ref="M28:N28"/>
    <mergeCell ref="R28:S28"/>
    <mergeCell ref="C29:D29"/>
    <mergeCell ref="E29:F29"/>
    <mergeCell ref="W28:X28"/>
    <mergeCell ref="M29:N29"/>
    <mergeCell ref="R29:S29"/>
    <mergeCell ref="H28:I28"/>
    <mergeCell ref="K28:L28"/>
    <mergeCell ref="H29:I29"/>
    <mergeCell ref="K29:L29"/>
    <mergeCell ref="W29:X29"/>
    <mergeCell ref="M24:N24"/>
    <mergeCell ref="W24:X24"/>
    <mergeCell ref="W26:X26"/>
    <mergeCell ref="R27:S27"/>
    <mergeCell ref="W27:X27"/>
    <mergeCell ref="C27:D27"/>
    <mergeCell ref="E27:F27"/>
    <mergeCell ref="H27:I27"/>
    <mergeCell ref="K27:L27"/>
    <mergeCell ref="M27:N27"/>
    <mergeCell ref="C26:D26"/>
    <mergeCell ref="K26:L26"/>
    <mergeCell ref="E26:F26"/>
    <mergeCell ref="C25:D25"/>
    <mergeCell ref="C24:D24"/>
    <mergeCell ref="H26:I26"/>
    <mergeCell ref="A39:Y39"/>
    <mergeCell ref="E24:F24"/>
    <mergeCell ref="H24:I24"/>
    <mergeCell ref="A32:B32"/>
    <mergeCell ref="A33:B33"/>
    <mergeCell ref="A30:B30"/>
    <mergeCell ref="M26:N26"/>
    <mergeCell ref="M23:N23"/>
    <mergeCell ref="R23:S23"/>
    <mergeCell ref="W23:X23"/>
    <mergeCell ref="M25:N25"/>
    <mergeCell ref="E25:F25"/>
    <mergeCell ref="H25:I25"/>
    <mergeCell ref="K25:L25"/>
    <mergeCell ref="K24:L24"/>
    <mergeCell ref="R24:S24"/>
    <mergeCell ref="R25:S25"/>
    <mergeCell ref="C23:D23"/>
    <mergeCell ref="E23:F23"/>
    <mergeCell ref="H23:I23"/>
    <mergeCell ref="K23:L23"/>
    <mergeCell ref="C21:D21"/>
    <mergeCell ref="E21:F21"/>
    <mergeCell ref="H21:I21"/>
    <mergeCell ref="K21:L21"/>
    <mergeCell ref="C22:D22"/>
    <mergeCell ref="E22:F22"/>
    <mergeCell ref="H22:I22"/>
    <mergeCell ref="K22:L22"/>
    <mergeCell ref="W19:X19"/>
    <mergeCell ref="M20:N20"/>
    <mergeCell ref="R20:S20"/>
    <mergeCell ref="A4:X4"/>
    <mergeCell ref="W20:X20"/>
    <mergeCell ref="K15:L15"/>
    <mergeCell ref="M15:N15"/>
    <mergeCell ref="R15:S15"/>
    <mergeCell ref="C20:D20"/>
    <mergeCell ref="E20:F20"/>
    <mergeCell ref="H20:I20"/>
    <mergeCell ref="K20:L20"/>
    <mergeCell ref="E19:F19"/>
    <mergeCell ref="H19:I19"/>
    <mergeCell ref="K19:L19"/>
    <mergeCell ref="M19:N19"/>
    <mergeCell ref="H16:I16"/>
    <mergeCell ref="K16:L16"/>
    <mergeCell ref="W17:X17"/>
    <mergeCell ref="C18:D18"/>
    <mergeCell ref="E18:F18"/>
    <mergeCell ref="H18:I18"/>
    <mergeCell ref="K18:L18"/>
    <mergeCell ref="M18:N18"/>
    <mergeCell ref="R18:S18"/>
    <mergeCell ref="E15:F15"/>
    <mergeCell ref="H15:I15"/>
    <mergeCell ref="W16:X16"/>
    <mergeCell ref="C17:D17"/>
    <mergeCell ref="E17:F17"/>
    <mergeCell ref="H17:I17"/>
    <mergeCell ref="K17:L17"/>
    <mergeCell ref="M17:N17"/>
    <mergeCell ref="R17:S17"/>
    <mergeCell ref="W12:X12"/>
    <mergeCell ref="A31:B31"/>
    <mergeCell ref="C12:D12"/>
    <mergeCell ref="C13:D13"/>
    <mergeCell ref="C14:D14"/>
    <mergeCell ref="C16:D16"/>
    <mergeCell ref="C19:D19"/>
    <mergeCell ref="R13:S13"/>
    <mergeCell ref="W13:X13"/>
    <mergeCell ref="R14:S14"/>
    <mergeCell ref="A18:B18"/>
    <mergeCell ref="A29:B29"/>
    <mergeCell ref="A23:B23"/>
    <mergeCell ref="A24:B24"/>
    <mergeCell ref="A25:B25"/>
    <mergeCell ref="A26:B26"/>
    <mergeCell ref="A27:B27"/>
    <mergeCell ref="A28:B28"/>
    <mergeCell ref="A21:B21"/>
    <mergeCell ref="A22:B22"/>
    <mergeCell ref="A19:B19"/>
    <mergeCell ref="A20:B20"/>
    <mergeCell ref="A9:B9"/>
    <mergeCell ref="A10:B10"/>
    <mergeCell ref="A11:B11"/>
    <mergeCell ref="A12:B12"/>
    <mergeCell ref="A14:B14"/>
    <mergeCell ref="A15:B15"/>
    <mergeCell ref="A17:B17"/>
    <mergeCell ref="A16:B16"/>
    <mergeCell ref="V10:X10"/>
    <mergeCell ref="V9:X9"/>
    <mergeCell ref="A6:X6"/>
    <mergeCell ref="E8:L8"/>
    <mergeCell ref="C8:D11"/>
    <mergeCell ref="V8:X8"/>
    <mergeCell ref="M8:U8"/>
    <mergeCell ref="M9:N11"/>
    <mergeCell ref="O10:Q10"/>
    <mergeCell ref="A8:B8"/>
    <mergeCell ref="R10:S10"/>
    <mergeCell ref="T10:U10"/>
    <mergeCell ref="T9:U9"/>
    <mergeCell ref="E10:F10"/>
    <mergeCell ref="G10:I10"/>
    <mergeCell ref="J10:L10"/>
    <mergeCell ref="E9:L9"/>
    <mergeCell ref="O9:S9"/>
    <mergeCell ref="W41:Y41"/>
    <mergeCell ref="A41:A42"/>
    <mergeCell ref="H11:I11"/>
    <mergeCell ref="K11:L11"/>
    <mergeCell ref="R11:S11"/>
    <mergeCell ref="W11:X11"/>
    <mergeCell ref="E11:F11"/>
    <mergeCell ref="E41:G41"/>
    <mergeCell ref="A13:B13"/>
    <mergeCell ref="K41:M41"/>
    <mergeCell ref="N41:P41"/>
    <mergeCell ref="Q41:S41"/>
    <mergeCell ref="T41:V41"/>
    <mergeCell ref="B41:D41"/>
    <mergeCell ref="H41:J41"/>
    <mergeCell ref="W15:X15"/>
    <mergeCell ref="R16:S16"/>
    <mergeCell ref="R26:S26"/>
    <mergeCell ref="R19:S19"/>
    <mergeCell ref="W22:X22"/>
    <mergeCell ref="E33:F33"/>
    <mergeCell ref="M12:N12"/>
    <mergeCell ref="H12:I12"/>
    <mergeCell ref="K12:L12"/>
    <mergeCell ref="E12:F12"/>
    <mergeCell ref="E13:F13"/>
    <mergeCell ref="H13:I13"/>
    <mergeCell ref="E16:F16"/>
    <mergeCell ref="E14:F14"/>
    <mergeCell ref="H14:I14"/>
    <mergeCell ref="K13:L13"/>
    <mergeCell ref="M13:N13"/>
    <mergeCell ref="M16:N16"/>
    <mergeCell ref="W25:X25"/>
    <mergeCell ref="R21:S21"/>
    <mergeCell ref="W21:X21"/>
    <mergeCell ref="W14:X14"/>
    <mergeCell ref="K14:L14"/>
    <mergeCell ref="M14:N14"/>
    <mergeCell ref="W18:X18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8"/>
  <sheetViews>
    <sheetView zoomScale="75" zoomScaleNormal="75" zoomScaleSheetLayoutView="75" zoomScalePageLayoutView="0" workbookViewId="0" topLeftCell="L1">
      <selection activeCell="R8" sqref="R8:X8"/>
    </sheetView>
  </sheetViews>
  <sheetFormatPr defaultColWidth="10.59765625" defaultRowHeight="15"/>
  <cols>
    <col min="1" max="1" width="10.59765625" style="10" customWidth="1"/>
    <col min="2" max="21" width="14.59765625" style="10" customWidth="1"/>
    <col min="22" max="25" width="9.09765625" style="10" customWidth="1"/>
    <col min="26" max="16384" width="10.59765625" style="10" customWidth="1"/>
  </cols>
  <sheetData>
    <row r="1" spans="1:25" s="2" customFormat="1" ht="15" customHeight="1">
      <c r="A1" s="18" t="s">
        <v>507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3" t="s">
        <v>498</v>
      </c>
      <c r="R1" s="28"/>
      <c r="S1" s="3"/>
      <c r="T1" s="28"/>
      <c r="U1" s="28"/>
      <c r="V1" s="28"/>
      <c r="W1" s="28"/>
      <c r="X1" s="28"/>
      <c r="Y1" s="3"/>
    </row>
    <row r="2" spans="1:25" s="2" customFormat="1" ht="15" customHeight="1">
      <c r="A2" s="1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3"/>
      <c r="R2" s="28"/>
      <c r="S2" s="3"/>
      <c r="T2" s="28"/>
      <c r="U2" s="28"/>
      <c r="V2" s="28"/>
      <c r="W2" s="28"/>
      <c r="X2" s="28"/>
      <c r="Y2" s="3"/>
    </row>
    <row r="3" spans="1:25" s="2" customFormat="1" ht="15" customHeight="1">
      <c r="A3" s="1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"/>
      <c r="R3" s="28"/>
      <c r="S3" s="3"/>
      <c r="T3" s="28"/>
      <c r="U3" s="28"/>
      <c r="V3" s="28"/>
      <c r="W3" s="28"/>
      <c r="X3" s="28"/>
      <c r="Y3" s="3"/>
    </row>
    <row r="4" spans="1:25" ht="20.25" customHeight="1">
      <c r="A4" s="356" t="s">
        <v>499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26"/>
      <c r="S4" s="26"/>
      <c r="T4" s="26"/>
      <c r="U4" s="26"/>
      <c r="V4" s="26"/>
      <c r="W4" s="26"/>
      <c r="X4" s="26"/>
      <c r="Y4" s="29"/>
    </row>
    <row r="5" spans="1:25" ht="15" customHeight="1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9"/>
      <c r="L5" s="26"/>
      <c r="M5" s="26"/>
      <c r="N5" s="26"/>
      <c r="O5" s="29"/>
      <c r="P5" s="26"/>
      <c r="Q5" s="82" t="s">
        <v>350</v>
      </c>
      <c r="R5" s="26"/>
      <c r="S5" s="82"/>
      <c r="T5" s="26"/>
      <c r="U5" s="26"/>
      <c r="V5" s="26"/>
      <c r="W5" s="83"/>
      <c r="X5" s="26"/>
      <c r="Y5" s="29"/>
    </row>
    <row r="6" spans="1:25" ht="15" customHeight="1">
      <c r="A6" s="368" t="s">
        <v>347</v>
      </c>
      <c r="B6" s="361" t="s">
        <v>380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29"/>
      <c r="S6" s="29"/>
      <c r="T6" s="29"/>
      <c r="U6" s="29"/>
      <c r="V6" s="29"/>
      <c r="W6" s="29"/>
      <c r="X6" s="29"/>
      <c r="Y6" s="29"/>
    </row>
    <row r="7" spans="1:25" ht="15" customHeight="1" thickBot="1">
      <c r="A7" s="309"/>
      <c r="B7" s="366" t="s">
        <v>172</v>
      </c>
      <c r="C7" s="369"/>
      <c r="D7" s="366" t="s">
        <v>179</v>
      </c>
      <c r="E7" s="594"/>
      <c r="F7" s="594"/>
      <c r="G7" s="594"/>
      <c r="H7" s="594"/>
      <c r="I7" s="594"/>
      <c r="J7" s="594"/>
      <c r="K7" s="369"/>
      <c r="L7" s="595" t="s">
        <v>505</v>
      </c>
      <c r="M7" s="596"/>
      <c r="N7" s="596"/>
      <c r="O7" s="596"/>
      <c r="P7" s="596"/>
      <c r="Q7" s="596"/>
      <c r="R7" s="29"/>
      <c r="S7" s="29"/>
      <c r="T7" s="29"/>
      <c r="U7" s="29"/>
      <c r="V7" s="29"/>
      <c r="W7" s="29"/>
      <c r="X7" s="29"/>
      <c r="Y7" s="29"/>
    </row>
    <row r="8" spans="1:25" ht="15" customHeight="1">
      <c r="A8" s="609"/>
      <c r="B8" s="601"/>
      <c r="C8" s="603"/>
      <c r="D8" s="320" t="s">
        <v>180</v>
      </c>
      <c r="E8" s="321"/>
      <c r="F8" s="320" t="s">
        <v>181</v>
      </c>
      <c r="G8" s="321"/>
      <c r="H8" s="320" t="s">
        <v>182</v>
      </c>
      <c r="I8" s="321"/>
      <c r="J8" s="332" t="s">
        <v>183</v>
      </c>
      <c r="K8" s="332"/>
      <c r="L8" s="320" t="s">
        <v>180</v>
      </c>
      <c r="M8" s="321"/>
      <c r="N8" s="320" t="s">
        <v>185</v>
      </c>
      <c r="O8" s="332"/>
      <c r="P8" s="320" t="s">
        <v>186</v>
      </c>
      <c r="Q8" s="332"/>
      <c r="R8" s="73"/>
      <c r="S8" s="73"/>
      <c r="T8" s="73"/>
      <c r="U8" s="73"/>
      <c r="V8" s="73"/>
      <c r="W8" s="73"/>
      <c r="X8" s="73"/>
      <c r="Y8" s="29"/>
    </row>
    <row r="9" spans="1:25" ht="15" customHeight="1">
      <c r="A9" s="310"/>
      <c r="B9" s="32" t="s">
        <v>177</v>
      </c>
      <c r="C9" s="60" t="s">
        <v>178</v>
      </c>
      <c r="D9" s="32" t="s">
        <v>177</v>
      </c>
      <c r="E9" s="60" t="s">
        <v>178</v>
      </c>
      <c r="F9" s="60" t="s">
        <v>177</v>
      </c>
      <c r="G9" s="60" t="s">
        <v>178</v>
      </c>
      <c r="H9" s="60" t="s">
        <v>177</v>
      </c>
      <c r="I9" s="60" t="s">
        <v>178</v>
      </c>
      <c r="J9" s="60" t="s">
        <v>177</v>
      </c>
      <c r="K9" s="31" t="s">
        <v>178</v>
      </c>
      <c r="L9" s="60" t="s">
        <v>177</v>
      </c>
      <c r="M9" s="60" t="s">
        <v>178</v>
      </c>
      <c r="N9" s="60" t="s">
        <v>177</v>
      </c>
      <c r="O9" s="31" t="s">
        <v>178</v>
      </c>
      <c r="P9" s="60" t="s">
        <v>177</v>
      </c>
      <c r="Q9" s="31" t="s">
        <v>178</v>
      </c>
      <c r="R9" s="73"/>
      <c r="S9" s="73"/>
      <c r="T9" s="73"/>
      <c r="U9" s="73"/>
      <c r="V9" s="73"/>
      <c r="W9" s="73"/>
      <c r="X9" s="73"/>
      <c r="Y9" s="29"/>
    </row>
    <row r="10" spans="1:25" ht="15" customHeight="1">
      <c r="A10" s="34"/>
      <c r="B10" s="73"/>
      <c r="C10" s="73"/>
      <c r="D10" s="74"/>
      <c r="E10" s="74"/>
      <c r="F10" s="74"/>
      <c r="G10" s="74"/>
      <c r="H10" s="74"/>
      <c r="I10" s="74"/>
      <c r="J10" s="74"/>
      <c r="K10" s="74"/>
      <c r="L10" s="73"/>
      <c r="M10" s="73"/>
      <c r="N10" s="74"/>
      <c r="O10" s="74"/>
      <c r="P10" s="74"/>
      <c r="Q10" s="74"/>
      <c r="R10" s="73"/>
      <c r="S10" s="73"/>
      <c r="T10" s="73"/>
      <c r="U10" s="73"/>
      <c r="V10" s="73"/>
      <c r="W10" s="73"/>
      <c r="X10" s="73"/>
      <c r="Y10" s="29"/>
    </row>
    <row r="11" spans="1:25" ht="15" customHeight="1">
      <c r="A11" s="36" t="s">
        <v>392</v>
      </c>
      <c r="B11" s="49">
        <v>53800</v>
      </c>
      <c r="C11" s="49">
        <v>26000</v>
      </c>
      <c r="D11" s="49">
        <v>19600</v>
      </c>
      <c r="E11" s="49">
        <v>6710</v>
      </c>
      <c r="F11" s="49">
        <v>2810</v>
      </c>
      <c r="G11" s="49">
        <v>994</v>
      </c>
      <c r="H11" s="49">
        <v>0</v>
      </c>
      <c r="I11" s="49">
        <v>0</v>
      </c>
      <c r="J11" s="49">
        <v>16800</v>
      </c>
      <c r="K11" s="49">
        <v>5720</v>
      </c>
      <c r="L11" s="49">
        <v>30500</v>
      </c>
      <c r="M11" s="49">
        <v>19000</v>
      </c>
      <c r="N11" s="75">
        <v>26700</v>
      </c>
      <c r="O11" s="75">
        <v>18600</v>
      </c>
      <c r="P11" s="75">
        <v>3690</v>
      </c>
      <c r="Q11" s="75">
        <v>379</v>
      </c>
      <c r="R11" s="73"/>
      <c r="S11" s="73"/>
      <c r="T11" s="73"/>
      <c r="U11" s="73"/>
      <c r="V11" s="73"/>
      <c r="W11" s="73"/>
      <c r="X11" s="73"/>
      <c r="Y11" s="29"/>
    </row>
    <row r="12" spans="1:25" ht="15" customHeight="1">
      <c r="A12" s="248" t="s">
        <v>500</v>
      </c>
      <c r="B12" s="62">
        <v>19900</v>
      </c>
      <c r="C12" s="49">
        <v>5130</v>
      </c>
      <c r="D12" s="49">
        <v>2400</v>
      </c>
      <c r="E12" s="49">
        <v>746</v>
      </c>
      <c r="F12" s="49">
        <v>1780</v>
      </c>
      <c r="G12" s="49">
        <v>533</v>
      </c>
      <c r="H12" s="49">
        <v>413</v>
      </c>
      <c r="I12" s="49">
        <v>130</v>
      </c>
      <c r="J12" s="49">
        <v>200</v>
      </c>
      <c r="K12" s="49">
        <v>80</v>
      </c>
      <c r="L12" s="49">
        <v>13400</v>
      </c>
      <c r="M12" s="49">
        <v>4130</v>
      </c>
      <c r="N12" s="75">
        <v>10400</v>
      </c>
      <c r="O12" s="75">
        <v>3760</v>
      </c>
      <c r="P12" s="75">
        <v>2800</v>
      </c>
      <c r="Q12" s="75">
        <v>349</v>
      </c>
      <c r="R12" s="29"/>
      <c r="S12" s="29"/>
      <c r="T12" s="29"/>
      <c r="U12" s="29"/>
      <c r="V12" s="29"/>
      <c r="W12" s="29"/>
      <c r="X12" s="29"/>
      <c r="Y12" s="29"/>
    </row>
    <row r="13" spans="1:25" ht="15" customHeight="1">
      <c r="A13" s="248" t="s">
        <v>501</v>
      </c>
      <c r="B13" s="62">
        <v>23700</v>
      </c>
      <c r="C13" s="49">
        <v>8180</v>
      </c>
      <c r="D13" s="49">
        <v>11500</v>
      </c>
      <c r="E13" s="49">
        <v>6770</v>
      </c>
      <c r="F13" s="49">
        <v>6680</v>
      </c>
      <c r="G13" s="49">
        <v>3950</v>
      </c>
      <c r="H13" s="49">
        <v>4640</v>
      </c>
      <c r="I13" s="49">
        <v>2620</v>
      </c>
      <c r="J13" s="49" t="s">
        <v>403</v>
      </c>
      <c r="K13" s="49" t="s">
        <v>403</v>
      </c>
      <c r="L13" s="49">
        <v>8840</v>
      </c>
      <c r="M13" s="49">
        <v>1270</v>
      </c>
      <c r="N13" s="75">
        <v>4860</v>
      </c>
      <c r="O13" s="75">
        <v>824</v>
      </c>
      <c r="P13" s="75">
        <v>1990</v>
      </c>
      <c r="Q13" s="75">
        <v>225</v>
      </c>
      <c r="R13" s="29"/>
      <c r="S13" s="29"/>
      <c r="T13" s="29"/>
      <c r="U13" s="29"/>
      <c r="V13" s="29"/>
      <c r="W13" s="29"/>
      <c r="X13" s="29"/>
      <c r="Y13" s="29"/>
    </row>
    <row r="14" spans="1:25" ht="15" customHeight="1">
      <c r="A14" s="248" t="s">
        <v>502</v>
      </c>
      <c r="B14" s="62">
        <v>25800</v>
      </c>
      <c r="C14" s="49">
        <v>7410</v>
      </c>
      <c r="D14" s="49">
        <v>14000</v>
      </c>
      <c r="E14" s="49">
        <v>5080</v>
      </c>
      <c r="F14" s="49">
        <v>13800</v>
      </c>
      <c r="G14" s="49">
        <v>4960</v>
      </c>
      <c r="H14" s="49">
        <v>46</v>
      </c>
      <c r="I14" s="49">
        <v>18</v>
      </c>
      <c r="J14" s="49" t="s">
        <v>403</v>
      </c>
      <c r="K14" s="49" t="s">
        <v>403</v>
      </c>
      <c r="L14" s="49">
        <v>6890</v>
      </c>
      <c r="M14" s="49">
        <v>1830</v>
      </c>
      <c r="N14" s="75">
        <v>5230</v>
      </c>
      <c r="O14" s="75">
        <v>1650</v>
      </c>
      <c r="P14" s="75">
        <v>1570</v>
      </c>
      <c r="Q14" s="75">
        <v>172</v>
      </c>
      <c r="R14" s="29"/>
      <c r="S14" s="29"/>
      <c r="T14" s="29"/>
      <c r="U14" s="29"/>
      <c r="V14" s="29"/>
      <c r="W14" s="29"/>
      <c r="X14" s="29"/>
      <c r="Y14" s="29"/>
    </row>
    <row r="15" spans="1:25" ht="15" customHeight="1">
      <c r="A15" s="84" t="s">
        <v>503</v>
      </c>
      <c r="B15" s="65">
        <v>74000</v>
      </c>
      <c r="C15" s="68">
        <v>31200</v>
      </c>
      <c r="D15" s="68">
        <v>40300</v>
      </c>
      <c r="E15" s="68">
        <v>12300</v>
      </c>
      <c r="F15" s="68">
        <v>1800</v>
      </c>
      <c r="G15" s="68">
        <f>SUM(G17:G24,G26:G33)</f>
        <v>573</v>
      </c>
      <c r="H15" s="244" t="s">
        <v>504</v>
      </c>
      <c r="I15" s="244" t="s">
        <v>504</v>
      </c>
      <c r="J15" s="68">
        <v>38500</v>
      </c>
      <c r="K15" s="68">
        <v>11700</v>
      </c>
      <c r="L15" s="68">
        <v>30500</v>
      </c>
      <c r="M15" s="68">
        <f>SUM(M17:M24,M26:M33)</f>
        <v>18740</v>
      </c>
      <c r="N15" s="86">
        <v>23800</v>
      </c>
      <c r="O15" s="86">
        <v>18100</v>
      </c>
      <c r="P15" s="86">
        <v>6300</v>
      </c>
      <c r="Q15" s="86">
        <f>SUM(Q17:Q24,Q26:Q33)</f>
        <v>366</v>
      </c>
      <c r="R15" s="29"/>
      <c r="S15" s="29"/>
      <c r="T15" s="29"/>
      <c r="U15" s="29"/>
      <c r="V15" s="29"/>
      <c r="W15" s="29"/>
      <c r="X15" s="29"/>
      <c r="Y15" s="29"/>
    </row>
    <row r="16" spans="1:25" ht="15" customHeight="1">
      <c r="A16" s="61"/>
      <c r="B16" s="62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75"/>
      <c r="O16" s="75"/>
      <c r="P16" s="75"/>
      <c r="Q16" s="75"/>
      <c r="R16" s="29"/>
      <c r="S16" s="29"/>
      <c r="T16" s="29"/>
      <c r="U16" s="29"/>
      <c r="V16" s="29"/>
      <c r="W16" s="29"/>
      <c r="X16" s="29"/>
      <c r="Y16" s="29"/>
    </row>
    <row r="17" spans="1:25" ht="15" customHeight="1">
      <c r="A17" s="36" t="s">
        <v>351</v>
      </c>
      <c r="B17" s="62">
        <v>8560</v>
      </c>
      <c r="C17" s="49">
        <v>3050</v>
      </c>
      <c r="D17" s="49">
        <v>4410</v>
      </c>
      <c r="E17" s="49">
        <v>1210</v>
      </c>
      <c r="F17" s="49">
        <v>151</v>
      </c>
      <c r="G17" s="49">
        <v>64</v>
      </c>
      <c r="H17" s="49" t="s">
        <v>403</v>
      </c>
      <c r="I17" s="49" t="s">
        <v>403</v>
      </c>
      <c r="J17" s="49">
        <v>4250</v>
      </c>
      <c r="K17" s="49">
        <v>1150</v>
      </c>
      <c r="L17" s="49">
        <v>4040</v>
      </c>
      <c r="M17" s="49">
        <v>1820</v>
      </c>
      <c r="N17" s="75">
        <v>2260</v>
      </c>
      <c r="O17" s="75">
        <v>1610</v>
      </c>
      <c r="P17" s="75">
        <v>1570</v>
      </c>
      <c r="Q17" s="75">
        <v>79</v>
      </c>
      <c r="R17" s="29"/>
      <c r="S17" s="29"/>
      <c r="T17" s="29"/>
      <c r="U17" s="29"/>
      <c r="V17" s="29"/>
      <c r="W17" s="29"/>
      <c r="X17" s="29"/>
      <c r="Y17" s="29"/>
    </row>
    <row r="18" spans="1:25" ht="15" customHeight="1">
      <c r="A18" s="36" t="s">
        <v>126</v>
      </c>
      <c r="B18" s="62">
        <v>3170</v>
      </c>
      <c r="C18" s="49">
        <v>995</v>
      </c>
      <c r="D18" s="49">
        <v>1620</v>
      </c>
      <c r="E18" s="49">
        <v>278</v>
      </c>
      <c r="F18" s="49">
        <v>64</v>
      </c>
      <c r="G18" s="49">
        <v>3</v>
      </c>
      <c r="H18" s="49" t="s">
        <v>403</v>
      </c>
      <c r="I18" s="49" t="s">
        <v>403</v>
      </c>
      <c r="J18" s="49">
        <v>1560</v>
      </c>
      <c r="K18" s="49">
        <v>275</v>
      </c>
      <c r="L18" s="49">
        <v>1360</v>
      </c>
      <c r="M18" s="49">
        <v>707</v>
      </c>
      <c r="N18" s="75">
        <v>1110</v>
      </c>
      <c r="O18" s="75">
        <v>690</v>
      </c>
      <c r="P18" s="75">
        <v>236</v>
      </c>
      <c r="Q18" s="75">
        <v>15</v>
      </c>
      <c r="R18" s="29"/>
      <c r="S18" s="29"/>
      <c r="T18" s="29"/>
      <c r="U18" s="29"/>
      <c r="V18" s="29"/>
      <c r="W18" s="29"/>
      <c r="X18" s="29"/>
      <c r="Y18" s="29"/>
    </row>
    <row r="19" spans="1:25" ht="15" customHeight="1">
      <c r="A19" s="36" t="s">
        <v>352</v>
      </c>
      <c r="B19" s="62">
        <v>7390</v>
      </c>
      <c r="C19" s="49">
        <v>4450</v>
      </c>
      <c r="D19" s="49">
        <v>3810</v>
      </c>
      <c r="E19" s="49">
        <v>1900</v>
      </c>
      <c r="F19" s="49">
        <v>216</v>
      </c>
      <c r="G19" s="49">
        <v>36</v>
      </c>
      <c r="H19" s="49" t="s">
        <v>403</v>
      </c>
      <c r="I19" s="49" t="s">
        <v>403</v>
      </c>
      <c r="J19" s="49">
        <v>3590</v>
      </c>
      <c r="K19" s="49">
        <v>1860</v>
      </c>
      <c r="L19" s="49">
        <v>2940</v>
      </c>
      <c r="M19" s="49">
        <v>2500</v>
      </c>
      <c r="N19" s="75">
        <v>2690</v>
      </c>
      <c r="O19" s="75">
        <v>2470</v>
      </c>
      <c r="P19" s="75">
        <v>215</v>
      </c>
      <c r="Q19" s="75">
        <v>13</v>
      </c>
      <c r="R19" s="29"/>
      <c r="S19" s="29"/>
      <c r="T19" s="29"/>
      <c r="U19" s="29"/>
      <c r="V19" s="29"/>
      <c r="W19" s="29"/>
      <c r="X19" s="29"/>
      <c r="Y19" s="29"/>
    </row>
    <row r="20" spans="1:25" ht="15" customHeight="1">
      <c r="A20" s="36" t="s">
        <v>353</v>
      </c>
      <c r="B20" s="62">
        <v>2430</v>
      </c>
      <c r="C20" s="49">
        <v>848</v>
      </c>
      <c r="D20" s="49">
        <v>1430</v>
      </c>
      <c r="E20" s="49">
        <v>256</v>
      </c>
      <c r="F20" s="49">
        <v>88</v>
      </c>
      <c r="G20" s="49">
        <v>46</v>
      </c>
      <c r="H20" s="49" t="s">
        <v>403</v>
      </c>
      <c r="I20" s="49" t="s">
        <v>403</v>
      </c>
      <c r="J20" s="49">
        <v>1340</v>
      </c>
      <c r="K20" s="49">
        <v>210</v>
      </c>
      <c r="L20" s="49">
        <v>887</v>
      </c>
      <c r="M20" s="49">
        <v>588</v>
      </c>
      <c r="N20" s="75">
        <v>804</v>
      </c>
      <c r="O20" s="75">
        <v>581</v>
      </c>
      <c r="P20" s="75">
        <v>83</v>
      </c>
      <c r="Q20" s="75">
        <v>7</v>
      </c>
      <c r="R20" s="29"/>
      <c r="S20" s="29"/>
      <c r="T20" s="29"/>
      <c r="U20" s="29"/>
      <c r="V20" s="29"/>
      <c r="W20" s="29"/>
      <c r="X20" s="29"/>
      <c r="Y20" s="29"/>
    </row>
    <row r="21" spans="1:25" ht="15" customHeight="1">
      <c r="A21" s="36" t="s">
        <v>354</v>
      </c>
      <c r="B21" s="62">
        <v>2230</v>
      </c>
      <c r="C21" s="49">
        <v>650</v>
      </c>
      <c r="D21" s="49">
        <v>1580</v>
      </c>
      <c r="E21" s="49">
        <v>367</v>
      </c>
      <c r="F21" s="49">
        <v>80</v>
      </c>
      <c r="G21" s="49">
        <v>10</v>
      </c>
      <c r="H21" s="49" t="s">
        <v>403</v>
      </c>
      <c r="I21" s="49" t="s">
        <v>403</v>
      </c>
      <c r="J21" s="49">
        <v>1500</v>
      </c>
      <c r="K21" s="49">
        <v>357</v>
      </c>
      <c r="L21" s="49">
        <v>629</v>
      </c>
      <c r="M21" s="49">
        <v>283</v>
      </c>
      <c r="N21" s="75">
        <v>538</v>
      </c>
      <c r="O21" s="75">
        <v>265</v>
      </c>
      <c r="P21" s="75">
        <v>78</v>
      </c>
      <c r="Q21" s="75">
        <v>9</v>
      </c>
      <c r="R21" s="29"/>
      <c r="S21" s="29"/>
      <c r="T21" s="29"/>
      <c r="U21" s="29"/>
      <c r="V21" s="29"/>
      <c r="W21" s="29"/>
      <c r="X21" s="29"/>
      <c r="Y21" s="29"/>
    </row>
    <row r="22" spans="1:25" ht="15" customHeight="1">
      <c r="A22" s="36" t="s">
        <v>130</v>
      </c>
      <c r="B22" s="62">
        <v>5650</v>
      </c>
      <c r="C22" s="49">
        <v>3230</v>
      </c>
      <c r="D22" s="49">
        <v>3030</v>
      </c>
      <c r="E22" s="49">
        <v>1390</v>
      </c>
      <c r="F22" s="49">
        <v>198</v>
      </c>
      <c r="G22" s="49">
        <v>32</v>
      </c>
      <c r="H22" s="49" t="s">
        <v>403</v>
      </c>
      <c r="I22" s="49" t="s">
        <v>403</v>
      </c>
      <c r="J22" s="49">
        <v>2830</v>
      </c>
      <c r="K22" s="49">
        <v>1360</v>
      </c>
      <c r="L22" s="49">
        <v>2130</v>
      </c>
      <c r="M22" s="49">
        <v>1810</v>
      </c>
      <c r="N22" s="75">
        <v>1960</v>
      </c>
      <c r="O22" s="75">
        <v>1800</v>
      </c>
      <c r="P22" s="75">
        <v>170</v>
      </c>
      <c r="Q22" s="75">
        <v>10</v>
      </c>
      <c r="R22" s="29"/>
      <c r="S22" s="29"/>
      <c r="T22" s="29"/>
      <c r="U22" s="29"/>
      <c r="V22" s="29"/>
      <c r="W22" s="29"/>
      <c r="X22" s="29"/>
      <c r="Y22" s="29"/>
    </row>
    <row r="23" spans="1:25" ht="15" customHeight="1">
      <c r="A23" s="36" t="s">
        <v>355</v>
      </c>
      <c r="B23" s="62">
        <v>3150</v>
      </c>
      <c r="C23" s="49">
        <v>968</v>
      </c>
      <c r="D23" s="49">
        <v>2130</v>
      </c>
      <c r="E23" s="49">
        <v>667</v>
      </c>
      <c r="F23" s="49">
        <v>50</v>
      </c>
      <c r="G23" s="49">
        <v>32</v>
      </c>
      <c r="H23" s="49" t="s">
        <v>403</v>
      </c>
      <c r="I23" s="49" t="s">
        <v>403</v>
      </c>
      <c r="J23" s="49">
        <v>2080</v>
      </c>
      <c r="K23" s="49">
        <v>635</v>
      </c>
      <c r="L23" s="49">
        <v>960</v>
      </c>
      <c r="M23" s="49">
        <v>297</v>
      </c>
      <c r="N23" s="75">
        <v>935</v>
      </c>
      <c r="O23" s="75">
        <v>293</v>
      </c>
      <c r="P23" s="75">
        <v>20</v>
      </c>
      <c r="Q23" s="75">
        <v>2</v>
      </c>
      <c r="R23" s="29"/>
      <c r="S23" s="29"/>
      <c r="T23" s="29"/>
      <c r="U23" s="29"/>
      <c r="V23" s="29"/>
      <c r="W23" s="29"/>
      <c r="X23" s="29"/>
      <c r="Y23" s="29"/>
    </row>
    <row r="24" spans="1:25" ht="15" customHeight="1">
      <c r="A24" s="36" t="s">
        <v>132</v>
      </c>
      <c r="B24" s="62">
        <v>7580</v>
      </c>
      <c r="C24" s="49">
        <v>3730</v>
      </c>
      <c r="D24" s="49">
        <v>3430</v>
      </c>
      <c r="E24" s="49">
        <v>992</v>
      </c>
      <c r="F24" s="49">
        <v>164</v>
      </c>
      <c r="G24" s="49">
        <v>76</v>
      </c>
      <c r="H24" s="49" t="s">
        <v>403</v>
      </c>
      <c r="I24" s="49" t="s">
        <v>403</v>
      </c>
      <c r="J24" s="49">
        <v>3270</v>
      </c>
      <c r="K24" s="49">
        <v>916</v>
      </c>
      <c r="L24" s="49">
        <v>4070</v>
      </c>
      <c r="M24" s="49">
        <v>2790</v>
      </c>
      <c r="N24" s="75">
        <v>2690</v>
      </c>
      <c r="O24" s="75">
        <v>2650</v>
      </c>
      <c r="P24" s="75">
        <v>1380</v>
      </c>
      <c r="Q24" s="75">
        <v>76</v>
      </c>
      <c r="R24" s="29"/>
      <c r="S24" s="29"/>
      <c r="T24" s="29"/>
      <c r="U24" s="29"/>
      <c r="V24" s="29"/>
      <c r="W24" s="29"/>
      <c r="X24" s="29"/>
      <c r="Y24" s="29"/>
    </row>
    <row r="25" spans="1:25" ht="15" customHeight="1">
      <c r="A25" s="61"/>
      <c r="B25" s="62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75"/>
      <c r="O25" s="75"/>
      <c r="P25" s="75"/>
      <c r="Q25" s="75"/>
      <c r="R25" s="29"/>
      <c r="S25" s="29"/>
      <c r="T25" s="29"/>
      <c r="U25" s="29"/>
      <c r="V25" s="29"/>
      <c r="W25" s="29"/>
      <c r="X25" s="29"/>
      <c r="Y25" s="29"/>
    </row>
    <row r="26" spans="1:25" ht="15" customHeight="1">
      <c r="A26" s="36" t="s">
        <v>133</v>
      </c>
      <c r="B26" s="62">
        <v>166</v>
      </c>
      <c r="C26" s="49">
        <v>123</v>
      </c>
      <c r="D26" s="49">
        <f>SUM(F26,H26,J26)</f>
        <v>87</v>
      </c>
      <c r="E26" s="49">
        <v>53</v>
      </c>
      <c r="F26" s="49">
        <v>4</v>
      </c>
      <c r="G26" s="49">
        <v>1</v>
      </c>
      <c r="H26" s="49" t="s">
        <v>403</v>
      </c>
      <c r="I26" s="49" t="s">
        <v>403</v>
      </c>
      <c r="J26" s="49">
        <v>83</v>
      </c>
      <c r="K26" s="49">
        <v>52</v>
      </c>
      <c r="L26" s="49">
        <v>66</v>
      </c>
      <c r="M26" s="49">
        <v>70</v>
      </c>
      <c r="N26" s="75">
        <v>61</v>
      </c>
      <c r="O26" s="75">
        <v>70</v>
      </c>
      <c r="P26" s="75">
        <v>5</v>
      </c>
      <c r="Q26" s="75">
        <v>0</v>
      </c>
      <c r="R26" s="29"/>
      <c r="S26" s="29"/>
      <c r="T26" s="29"/>
      <c r="U26" s="29"/>
      <c r="V26" s="29"/>
      <c r="W26" s="29"/>
      <c r="X26" s="29"/>
      <c r="Y26" s="29"/>
    </row>
    <row r="27" spans="1:25" ht="15" customHeight="1">
      <c r="A27" s="36" t="s">
        <v>356</v>
      </c>
      <c r="B27" s="62">
        <v>5180</v>
      </c>
      <c r="C27" s="49">
        <v>3300</v>
      </c>
      <c r="D27" s="49">
        <v>2730</v>
      </c>
      <c r="E27" s="49">
        <v>1420</v>
      </c>
      <c r="F27" s="49">
        <v>153</v>
      </c>
      <c r="G27" s="49">
        <v>29</v>
      </c>
      <c r="H27" s="49" t="s">
        <v>403</v>
      </c>
      <c r="I27" s="49" t="s">
        <v>403</v>
      </c>
      <c r="J27" s="49">
        <v>2570</v>
      </c>
      <c r="K27" s="49">
        <v>1390</v>
      </c>
      <c r="L27" s="49">
        <v>2020</v>
      </c>
      <c r="M27" s="49">
        <v>1850</v>
      </c>
      <c r="N27" s="75">
        <v>1870</v>
      </c>
      <c r="O27" s="75">
        <v>1840</v>
      </c>
      <c r="P27" s="75">
        <v>154</v>
      </c>
      <c r="Q27" s="75">
        <v>9</v>
      </c>
      <c r="R27" s="29"/>
      <c r="S27" s="29"/>
      <c r="T27" s="29"/>
      <c r="U27" s="29"/>
      <c r="V27" s="29"/>
      <c r="W27" s="29"/>
      <c r="X27" s="29"/>
      <c r="Y27" s="29"/>
    </row>
    <row r="28" spans="1:25" ht="15" customHeight="1">
      <c r="A28" s="36" t="s">
        <v>135</v>
      </c>
      <c r="B28" s="62">
        <v>4410</v>
      </c>
      <c r="C28" s="49">
        <v>1940</v>
      </c>
      <c r="D28" s="49">
        <v>2290</v>
      </c>
      <c r="E28" s="49">
        <v>659</v>
      </c>
      <c r="F28" s="49">
        <v>98</v>
      </c>
      <c r="G28" s="49">
        <v>38</v>
      </c>
      <c r="H28" s="49" t="s">
        <v>403</v>
      </c>
      <c r="I28" s="49" t="s">
        <v>403</v>
      </c>
      <c r="J28" s="49">
        <v>2190</v>
      </c>
      <c r="K28" s="49">
        <v>621</v>
      </c>
      <c r="L28" s="49">
        <v>2040</v>
      </c>
      <c r="M28" s="49">
        <v>1280</v>
      </c>
      <c r="N28" s="75">
        <v>1260</v>
      </c>
      <c r="O28" s="75">
        <v>1240</v>
      </c>
      <c r="P28" s="75">
        <v>773</v>
      </c>
      <c r="Q28" s="75">
        <v>40</v>
      </c>
      <c r="R28" s="29"/>
      <c r="S28" s="29"/>
      <c r="T28" s="29"/>
      <c r="U28" s="29"/>
      <c r="V28" s="29"/>
      <c r="W28" s="29"/>
      <c r="X28" s="29"/>
      <c r="Y28" s="29"/>
    </row>
    <row r="29" spans="1:25" ht="15" customHeight="1">
      <c r="A29" s="36" t="s">
        <v>136</v>
      </c>
      <c r="B29" s="62">
        <v>5510</v>
      </c>
      <c r="C29" s="49">
        <v>1960</v>
      </c>
      <c r="D29" s="49">
        <v>2820</v>
      </c>
      <c r="E29" s="49">
        <v>750</v>
      </c>
      <c r="F29" s="49">
        <v>104</v>
      </c>
      <c r="G29" s="49">
        <v>38</v>
      </c>
      <c r="H29" s="49" t="s">
        <v>403</v>
      </c>
      <c r="I29" s="49" t="s">
        <v>403</v>
      </c>
      <c r="J29" s="49">
        <v>2720</v>
      </c>
      <c r="K29" s="49">
        <v>712</v>
      </c>
      <c r="L29" s="49">
        <v>2570</v>
      </c>
      <c r="M29" s="49">
        <v>1200</v>
      </c>
      <c r="N29" s="75">
        <v>1590</v>
      </c>
      <c r="O29" s="75">
        <v>1120</v>
      </c>
      <c r="P29" s="75">
        <v>968</v>
      </c>
      <c r="Q29" s="75">
        <v>48</v>
      </c>
      <c r="R29" s="29"/>
      <c r="S29" s="29"/>
      <c r="T29" s="29"/>
      <c r="U29" s="29"/>
      <c r="V29" s="29"/>
      <c r="W29" s="29"/>
      <c r="X29" s="29"/>
      <c r="Y29" s="29"/>
    </row>
    <row r="30" spans="1:25" ht="15" customHeight="1">
      <c r="A30" s="36" t="s">
        <v>357</v>
      </c>
      <c r="B30" s="62">
        <v>6400</v>
      </c>
      <c r="C30" s="49">
        <v>2100</v>
      </c>
      <c r="D30" s="49">
        <v>3780</v>
      </c>
      <c r="E30" s="49">
        <v>1060</v>
      </c>
      <c r="F30" s="49">
        <v>88</v>
      </c>
      <c r="G30" s="49">
        <v>62</v>
      </c>
      <c r="H30" s="49" t="s">
        <v>403</v>
      </c>
      <c r="I30" s="49" t="s">
        <v>403</v>
      </c>
      <c r="J30" s="49">
        <v>3690</v>
      </c>
      <c r="K30" s="49">
        <v>1000</v>
      </c>
      <c r="L30" s="49">
        <v>2400</v>
      </c>
      <c r="M30" s="49">
        <v>1020</v>
      </c>
      <c r="N30" s="75">
        <v>2230</v>
      </c>
      <c r="O30" s="75">
        <v>999</v>
      </c>
      <c r="P30" s="75">
        <v>162</v>
      </c>
      <c r="Q30" s="75">
        <v>19</v>
      </c>
      <c r="R30" s="29"/>
      <c r="S30" s="29"/>
      <c r="T30" s="29"/>
      <c r="U30" s="29"/>
      <c r="V30" s="29"/>
      <c r="W30" s="29"/>
      <c r="X30" s="29"/>
      <c r="Y30" s="29"/>
    </row>
    <row r="31" spans="1:25" ht="15" customHeight="1">
      <c r="A31" s="36" t="s">
        <v>138</v>
      </c>
      <c r="B31" s="62">
        <v>6060</v>
      </c>
      <c r="C31" s="49">
        <v>1790</v>
      </c>
      <c r="D31" s="49">
        <v>3510</v>
      </c>
      <c r="E31" s="49">
        <v>612</v>
      </c>
      <c r="F31" s="49">
        <v>146</v>
      </c>
      <c r="G31" s="49">
        <v>7</v>
      </c>
      <c r="H31" s="49" t="s">
        <v>403</v>
      </c>
      <c r="I31" s="49" t="s">
        <v>403</v>
      </c>
      <c r="J31" s="49">
        <v>3360</v>
      </c>
      <c r="K31" s="49">
        <v>555</v>
      </c>
      <c r="L31" s="49">
        <v>2160</v>
      </c>
      <c r="M31" s="49">
        <v>1150</v>
      </c>
      <c r="N31" s="75">
        <v>1800</v>
      </c>
      <c r="O31" s="75">
        <v>1120</v>
      </c>
      <c r="P31" s="75">
        <v>314</v>
      </c>
      <c r="Q31" s="75">
        <v>20</v>
      </c>
      <c r="R31" s="29"/>
      <c r="S31" s="29"/>
      <c r="T31" s="29"/>
      <c r="U31" s="29"/>
      <c r="V31" s="29"/>
      <c r="W31" s="29"/>
      <c r="X31" s="29"/>
      <c r="Y31" s="29"/>
    </row>
    <row r="32" spans="1:25" ht="15" customHeight="1">
      <c r="A32" s="36" t="s">
        <v>139</v>
      </c>
      <c r="B32" s="62">
        <v>5550</v>
      </c>
      <c r="C32" s="49">
        <v>1890</v>
      </c>
      <c r="D32" s="49">
        <v>3300</v>
      </c>
      <c r="E32" s="49">
        <f>SUM(G32,I32,K32)</f>
        <v>594</v>
      </c>
      <c r="F32" s="49">
        <v>193</v>
      </c>
      <c r="G32" s="49">
        <v>99</v>
      </c>
      <c r="H32" s="49" t="s">
        <v>403</v>
      </c>
      <c r="I32" s="49" t="s">
        <v>403</v>
      </c>
      <c r="J32" s="49">
        <v>3110</v>
      </c>
      <c r="K32" s="49">
        <v>495</v>
      </c>
      <c r="L32" s="49">
        <v>2030</v>
      </c>
      <c r="M32" s="49">
        <v>1290</v>
      </c>
      <c r="N32" s="75">
        <v>1870</v>
      </c>
      <c r="O32" s="75">
        <v>1270</v>
      </c>
      <c r="P32" s="75">
        <v>162</v>
      </c>
      <c r="Q32" s="75">
        <v>18</v>
      </c>
      <c r="R32" s="29"/>
      <c r="S32" s="29"/>
      <c r="T32" s="29"/>
      <c r="U32" s="29"/>
      <c r="V32" s="29"/>
      <c r="W32" s="29"/>
      <c r="X32" s="29"/>
      <c r="Y32" s="29"/>
    </row>
    <row r="33" spans="1:25" ht="15" customHeight="1">
      <c r="A33" s="36" t="s">
        <v>140</v>
      </c>
      <c r="B33" s="62">
        <v>504</v>
      </c>
      <c r="C33" s="49">
        <v>150</v>
      </c>
      <c r="D33" s="49">
        <v>321</v>
      </c>
      <c r="E33" s="49">
        <f>SUM(G33,I33,K33)</f>
        <v>65</v>
      </c>
      <c r="F33" s="49" t="s">
        <v>403</v>
      </c>
      <c r="G33" s="49" t="s">
        <v>403</v>
      </c>
      <c r="H33" s="49" t="s">
        <v>403</v>
      </c>
      <c r="I33" s="49" t="s">
        <v>403</v>
      </c>
      <c r="J33" s="49">
        <v>321</v>
      </c>
      <c r="K33" s="49">
        <v>65</v>
      </c>
      <c r="L33" s="49">
        <v>180</v>
      </c>
      <c r="M33" s="49">
        <v>85</v>
      </c>
      <c r="N33" s="75">
        <v>172</v>
      </c>
      <c r="O33" s="75">
        <v>83</v>
      </c>
      <c r="P33" s="75">
        <v>7</v>
      </c>
      <c r="Q33" s="75">
        <v>1</v>
      </c>
      <c r="R33" s="29"/>
      <c r="S33" s="29"/>
      <c r="T33" s="29"/>
      <c r="U33" s="29"/>
      <c r="V33" s="29"/>
      <c r="W33" s="29"/>
      <c r="X33" s="29"/>
      <c r="Y33" s="29"/>
    </row>
    <row r="34" spans="1:25" ht="15" customHeight="1">
      <c r="A34" s="59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8"/>
      <c r="O34" s="78"/>
      <c r="P34" s="78"/>
      <c r="Q34" s="78"/>
      <c r="R34" s="29"/>
      <c r="S34" s="29"/>
      <c r="T34" s="29"/>
      <c r="U34" s="29"/>
      <c r="V34" s="29"/>
      <c r="W34" s="29"/>
      <c r="X34" s="29"/>
      <c r="Y34" s="29"/>
    </row>
    <row r="35" spans="1:25" ht="1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 ht="1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 ht="1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4:25" ht="15" customHeight="1"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25" ht="18.75" customHeight="1">
      <c r="A39" s="356" t="s">
        <v>379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29"/>
      <c r="S39" s="29"/>
      <c r="T39" s="29"/>
      <c r="U39" s="29"/>
      <c r="V39" s="29"/>
      <c r="W39" s="29"/>
      <c r="X39" s="29"/>
      <c r="Y39" s="29"/>
    </row>
    <row r="40" spans="1:25" ht="15" customHeight="1" thickBot="1">
      <c r="A40" s="29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238"/>
      <c r="M40" s="9"/>
      <c r="N40" s="29"/>
      <c r="O40" s="82"/>
      <c r="P40" s="29"/>
      <c r="Q40" s="82" t="s">
        <v>350</v>
      </c>
      <c r="R40" s="29"/>
      <c r="S40" s="29"/>
      <c r="T40" s="29"/>
      <c r="U40" s="29"/>
      <c r="V40" s="29"/>
      <c r="W40" s="29"/>
      <c r="X40" s="29"/>
      <c r="Y40" s="29"/>
    </row>
    <row r="41" spans="1:25" ht="15" customHeight="1">
      <c r="A41" s="368" t="s">
        <v>347</v>
      </c>
      <c r="B41" s="361" t="s">
        <v>380</v>
      </c>
      <c r="C41" s="362"/>
      <c r="D41" s="362"/>
      <c r="E41" s="362"/>
      <c r="F41" s="362"/>
      <c r="G41" s="362"/>
      <c r="H41" s="362"/>
      <c r="I41" s="363"/>
      <c r="J41" s="364" t="s">
        <v>506</v>
      </c>
      <c r="K41" s="365"/>
      <c r="L41" s="365"/>
      <c r="M41" s="365"/>
      <c r="N41" s="365"/>
      <c r="O41" s="365"/>
      <c r="P41" s="365"/>
      <c r="Q41" s="365"/>
      <c r="R41" s="29"/>
      <c r="S41" s="29"/>
      <c r="T41" s="29"/>
      <c r="U41" s="29"/>
      <c r="V41" s="29"/>
      <c r="W41" s="29"/>
      <c r="X41" s="29"/>
      <c r="Y41" s="29"/>
    </row>
    <row r="42" spans="1:25" ht="15" customHeight="1">
      <c r="A42" s="309"/>
      <c r="B42" s="320" t="s">
        <v>381</v>
      </c>
      <c r="C42" s="332"/>
      <c r="D42" s="332"/>
      <c r="E42" s="332"/>
      <c r="F42" s="332"/>
      <c r="G42" s="321"/>
      <c r="H42" s="320" t="s">
        <v>184</v>
      </c>
      <c r="I42" s="321"/>
      <c r="J42" s="320" t="s">
        <v>172</v>
      </c>
      <c r="K42" s="321"/>
      <c r="L42" s="320" t="s">
        <v>383</v>
      </c>
      <c r="M42" s="321"/>
      <c r="N42" s="320" t="s">
        <v>382</v>
      </c>
      <c r="O42" s="321"/>
      <c r="P42" s="320" t="s">
        <v>184</v>
      </c>
      <c r="Q42" s="332"/>
      <c r="R42" s="29"/>
      <c r="S42" s="29"/>
      <c r="T42" s="29"/>
      <c r="U42" s="29"/>
      <c r="V42" s="29"/>
      <c r="W42" s="29"/>
      <c r="X42" s="29"/>
      <c r="Y42" s="29"/>
    </row>
    <row r="43" spans="1:25" ht="15" customHeight="1">
      <c r="A43" s="309"/>
      <c r="B43" s="332" t="s">
        <v>180</v>
      </c>
      <c r="C43" s="321"/>
      <c r="D43" s="332" t="s">
        <v>187</v>
      </c>
      <c r="E43" s="321"/>
      <c r="F43" s="320" t="s">
        <v>188</v>
      </c>
      <c r="G43" s="321"/>
      <c r="H43" s="359" t="s">
        <v>177</v>
      </c>
      <c r="I43" s="359" t="s">
        <v>178</v>
      </c>
      <c r="J43" s="359" t="s">
        <v>177</v>
      </c>
      <c r="K43" s="359" t="s">
        <v>178</v>
      </c>
      <c r="L43" s="359" t="s">
        <v>177</v>
      </c>
      <c r="M43" s="359" t="s">
        <v>178</v>
      </c>
      <c r="N43" s="359" t="s">
        <v>177</v>
      </c>
      <c r="O43" s="359" t="s">
        <v>178</v>
      </c>
      <c r="P43" s="359" t="s">
        <v>177</v>
      </c>
      <c r="Q43" s="366" t="s">
        <v>178</v>
      </c>
      <c r="R43" s="29"/>
      <c r="S43" s="29"/>
      <c r="T43" s="29"/>
      <c r="U43" s="29"/>
      <c r="V43" s="29"/>
      <c r="W43" s="29"/>
      <c r="X43" s="29"/>
      <c r="Y43" s="29"/>
    </row>
    <row r="44" spans="1:25" ht="15" customHeight="1">
      <c r="A44" s="310"/>
      <c r="B44" s="32" t="s">
        <v>177</v>
      </c>
      <c r="C44" s="60" t="s">
        <v>178</v>
      </c>
      <c r="D44" s="60" t="s">
        <v>177</v>
      </c>
      <c r="E44" s="60" t="s">
        <v>178</v>
      </c>
      <c r="F44" s="60" t="s">
        <v>177</v>
      </c>
      <c r="G44" s="60" t="s">
        <v>178</v>
      </c>
      <c r="H44" s="360"/>
      <c r="I44" s="360"/>
      <c r="J44" s="360"/>
      <c r="K44" s="360"/>
      <c r="L44" s="360"/>
      <c r="M44" s="360"/>
      <c r="N44" s="360"/>
      <c r="O44" s="360"/>
      <c r="P44" s="360"/>
      <c r="Q44" s="367"/>
      <c r="R44" s="29"/>
      <c r="S44" s="29"/>
      <c r="T44" s="29"/>
      <c r="U44" s="29"/>
      <c r="V44" s="29"/>
      <c r="W44" s="29"/>
      <c r="X44" s="29"/>
      <c r="Y44" s="29"/>
    </row>
    <row r="45" spans="1:25" ht="15" customHeight="1">
      <c r="A45" s="34"/>
      <c r="B45" s="80"/>
      <c r="C45" s="81"/>
      <c r="D45" s="73"/>
      <c r="E45" s="73"/>
      <c r="F45" s="74"/>
      <c r="G45" s="29"/>
      <c r="H45" s="339"/>
      <c r="I45" s="339"/>
      <c r="J45" s="73">
        <f>SUM(L45,N45,P45)</f>
        <v>17</v>
      </c>
      <c r="K45" s="73">
        <f>SUM(M45,O45,Q45)</f>
        <v>13</v>
      </c>
      <c r="L45" s="73">
        <v>5</v>
      </c>
      <c r="M45" s="73">
        <v>10</v>
      </c>
      <c r="N45" s="73">
        <v>6</v>
      </c>
      <c r="O45" s="73">
        <v>0</v>
      </c>
      <c r="P45" s="73">
        <v>6</v>
      </c>
      <c r="Q45" s="73">
        <v>3</v>
      </c>
      <c r="R45" s="29"/>
      <c r="S45" s="29"/>
      <c r="T45" s="29"/>
      <c r="U45" s="29"/>
      <c r="V45" s="29"/>
      <c r="W45" s="29"/>
      <c r="X45" s="29"/>
      <c r="Y45" s="29"/>
    </row>
    <row r="46" spans="1:25" ht="15" customHeight="1">
      <c r="A46" s="36" t="s">
        <v>392</v>
      </c>
      <c r="B46" s="48">
        <v>2390</v>
      </c>
      <c r="C46" s="49">
        <v>222</v>
      </c>
      <c r="D46" s="49">
        <v>436</v>
      </c>
      <c r="E46" s="49">
        <v>39</v>
      </c>
      <c r="F46" s="49">
        <v>317</v>
      </c>
      <c r="G46" s="62">
        <v>18</v>
      </c>
      <c r="H46" s="49">
        <v>342</v>
      </c>
      <c r="I46" s="49">
        <v>20</v>
      </c>
      <c r="J46" s="49" t="s">
        <v>405</v>
      </c>
      <c r="K46" s="49" t="s">
        <v>404</v>
      </c>
      <c r="L46" s="49" t="s">
        <v>404</v>
      </c>
      <c r="M46" s="49" t="s">
        <v>404</v>
      </c>
      <c r="N46" s="49" t="s">
        <v>404</v>
      </c>
      <c r="O46" s="49" t="s">
        <v>404</v>
      </c>
      <c r="P46" s="49" t="s">
        <v>404</v>
      </c>
      <c r="Q46" s="49" t="s">
        <v>404</v>
      </c>
      <c r="R46" s="29"/>
      <c r="S46" s="29"/>
      <c r="T46" s="29"/>
      <c r="U46" s="29"/>
      <c r="V46" s="29"/>
      <c r="W46" s="29"/>
      <c r="X46" s="29"/>
      <c r="Y46" s="29"/>
    </row>
    <row r="47" spans="1:25" ht="15" customHeight="1">
      <c r="A47" s="248" t="s">
        <v>500</v>
      </c>
      <c r="B47" s="48">
        <v>3860</v>
      </c>
      <c r="C47" s="49">
        <v>236</v>
      </c>
      <c r="D47" s="49">
        <v>587</v>
      </c>
      <c r="E47" s="49">
        <v>99</v>
      </c>
      <c r="F47" s="49">
        <v>450</v>
      </c>
      <c r="G47" s="62">
        <v>25</v>
      </c>
      <c r="H47" s="49">
        <v>194</v>
      </c>
      <c r="I47" s="49">
        <v>16</v>
      </c>
      <c r="J47" s="49" t="s">
        <v>405</v>
      </c>
      <c r="K47" s="49" t="s">
        <v>404</v>
      </c>
      <c r="L47" s="49" t="s">
        <v>404</v>
      </c>
      <c r="M47" s="49" t="s">
        <v>404</v>
      </c>
      <c r="N47" s="49" t="s">
        <v>404</v>
      </c>
      <c r="O47" s="49" t="s">
        <v>404</v>
      </c>
      <c r="P47" s="49" t="s">
        <v>404</v>
      </c>
      <c r="Q47" s="49" t="s">
        <v>404</v>
      </c>
      <c r="R47" s="29"/>
      <c r="S47" s="29"/>
      <c r="T47" s="29"/>
      <c r="U47" s="29"/>
      <c r="V47" s="29"/>
      <c r="W47" s="29"/>
      <c r="X47" s="29"/>
      <c r="Y47" s="29"/>
    </row>
    <row r="48" spans="1:25" ht="15" customHeight="1">
      <c r="A48" s="248" t="s">
        <v>501</v>
      </c>
      <c r="B48" s="48">
        <v>3220</v>
      </c>
      <c r="C48" s="49">
        <v>136</v>
      </c>
      <c r="D48" s="49">
        <v>508</v>
      </c>
      <c r="E48" s="49">
        <v>31</v>
      </c>
      <c r="F48" s="49">
        <v>606</v>
      </c>
      <c r="G48" s="62">
        <v>22</v>
      </c>
      <c r="H48" s="49">
        <v>162</v>
      </c>
      <c r="I48" s="49">
        <v>8</v>
      </c>
      <c r="J48" s="49" t="s">
        <v>405</v>
      </c>
      <c r="K48" s="49" t="s">
        <v>404</v>
      </c>
      <c r="L48" s="49" t="s">
        <v>404</v>
      </c>
      <c r="M48" s="49" t="s">
        <v>404</v>
      </c>
      <c r="N48" s="49" t="s">
        <v>404</v>
      </c>
      <c r="O48" s="49" t="s">
        <v>404</v>
      </c>
      <c r="P48" s="49" t="s">
        <v>404</v>
      </c>
      <c r="Q48" s="49" t="s">
        <v>404</v>
      </c>
      <c r="R48" s="29"/>
      <c r="S48" s="29"/>
      <c r="T48" s="29"/>
      <c r="U48" s="29"/>
      <c r="V48" s="29"/>
      <c r="W48" s="29"/>
      <c r="X48" s="29"/>
      <c r="Y48" s="29"/>
    </row>
    <row r="49" spans="1:25" ht="15" customHeight="1">
      <c r="A49" s="248" t="s">
        <v>502</v>
      </c>
      <c r="B49" s="48">
        <v>4610</v>
      </c>
      <c r="C49" s="49">
        <v>463</v>
      </c>
      <c r="D49" s="49">
        <v>2270</v>
      </c>
      <c r="E49" s="49">
        <v>312</v>
      </c>
      <c r="F49" s="49">
        <v>1060</v>
      </c>
      <c r="G49" s="62">
        <v>102</v>
      </c>
      <c r="H49" s="49">
        <v>279</v>
      </c>
      <c r="I49" s="49">
        <v>35</v>
      </c>
      <c r="J49" s="49" t="s">
        <v>405</v>
      </c>
      <c r="K49" s="49" t="s">
        <v>404</v>
      </c>
      <c r="L49" s="49" t="s">
        <v>404</v>
      </c>
      <c r="M49" s="49" t="s">
        <v>404</v>
      </c>
      <c r="N49" s="49" t="s">
        <v>404</v>
      </c>
      <c r="O49" s="49" t="s">
        <v>404</v>
      </c>
      <c r="P49" s="49" t="s">
        <v>404</v>
      </c>
      <c r="Q49" s="49" t="s">
        <v>404</v>
      </c>
      <c r="R49" s="29"/>
      <c r="S49" s="29"/>
      <c r="T49" s="29"/>
      <c r="U49" s="29"/>
      <c r="V49" s="29"/>
      <c r="W49" s="29"/>
      <c r="X49" s="29"/>
      <c r="Y49" s="29"/>
    </row>
    <row r="50" spans="1:25" ht="15" customHeight="1">
      <c r="A50" s="84" t="s">
        <v>503</v>
      </c>
      <c r="B50" s="85">
        <v>2910</v>
      </c>
      <c r="C50" s="65">
        <f>SUM(C52:C59,C61:C68)</f>
        <v>176</v>
      </c>
      <c r="D50" s="65">
        <v>1370</v>
      </c>
      <c r="E50" s="65">
        <f>SUM(E52:E59,E61:E68)</f>
        <v>109</v>
      </c>
      <c r="F50" s="65">
        <f>SUM(F52:F59,F61:F68)</f>
        <v>225</v>
      </c>
      <c r="G50" s="65">
        <f>SUM(G52:G59,G61:G68)</f>
        <v>17</v>
      </c>
      <c r="H50" s="68">
        <f>SUM(H52:H59,H61:H68)</f>
        <v>240</v>
      </c>
      <c r="I50" s="68">
        <f>SUM(I52:I59,I61:I68)</f>
        <v>35</v>
      </c>
      <c r="J50" s="49" t="s">
        <v>405</v>
      </c>
      <c r="K50" s="68" t="s">
        <v>404</v>
      </c>
      <c r="L50" s="68" t="s">
        <v>404</v>
      </c>
      <c r="M50" s="68" t="s">
        <v>404</v>
      </c>
      <c r="N50" s="68" t="s">
        <v>404</v>
      </c>
      <c r="O50" s="68" t="s">
        <v>404</v>
      </c>
      <c r="P50" s="68" t="s">
        <v>404</v>
      </c>
      <c r="Q50" s="68" t="s">
        <v>404</v>
      </c>
      <c r="R50" s="29"/>
      <c r="S50" s="29"/>
      <c r="T50" s="29"/>
      <c r="U50" s="29"/>
      <c r="V50" s="29"/>
      <c r="W50" s="29"/>
      <c r="X50" s="29"/>
      <c r="Y50" s="29"/>
    </row>
    <row r="51" spans="1:25" ht="15" customHeight="1">
      <c r="A51" s="61"/>
      <c r="B51" s="48"/>
      <c r="C51" s="49"/>
      <c r="D51" s="49"/>
      <c r="E51" s="49"/>
      <c r="F51" s="49"/>
      <c r="G51" s="62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29"/>
      <c r="S51" s="29"/>
      <c r="T51" s="29"/>
      <c r="U51" s="29"/>
      <c r="V51" s="29"/>
      <c r="W51" s="29"/>
      <c r="X51" s="29"/>
      <c r="Y51" s="29"/>
    </row>
    <row r="52" spans="1:25" ht="15" customHeight="1">
      <c r="A52" s="36" t="s">
        <v>351</v>
      </c>
      <c r="B52" s="48">
        <v>89</v>
      </c>
      <c r="C52" s="49">
        <v>7</v>
      </c>
      <c r="D52" s="49">
        <v>10</v>
      </c>
      <c r="E52" s="49">
        <v>2</v>
      </c>
      <c r="F52" s="49">
        <v>11</v>
      </c>
      <c r="G52" s="49">
        <v>2</v>
      </c>
      <c r="H52" s="49">
        <v>17</v>
      </c>
      <c r="I52" s="49">
        <v>6</v>
      </c>
      <c r="J52" s="49" t="s">
        <v>405</v>
      </c>
      <c r="K52" s="49" t="s">
        <v>404</v>
      </c>
      <c r="L52" s="49" t="s">
        <v>404</v>
      </c>
      <c r="M52" s="49" t="s">
        <v>404</v>
      </c>
      <c r="N52" s="49" t="s">
        <v>404</v>
      </c>
      <c r="O52" s="49" t="s">
        <v>404</v>
      </c>
      <c r="P52" s="49" t="s">
        <v>404</v>
      </c>
      <c r="Q52" s="49" t="s">
        <v>404</v>
      </c>
      <c r="R52" s="29"/>
      <c r="S52" s="29"/>
      <c r="T52" s="29"/>
      <c r="U52" s="29"/>
      <c r="V52" s="29"/>
      <c r="W52" s="29"/>
      <c r="X52" s="29"/>
      <c r="Y52" s="29"/>
    </row>
    <row r="53" spans="1:25" ht="15" customHeight="1">
      <c r="A53" s="36" t="s">
        <v>126</v>
      </c>
      <c r="B53" s="48">
        <v>167</v>
      </c>
      <c r="C53" s="49">
        <v>10</v>
      </c>
      <c r="D53" s="49">
        <v>45</v>
      </c>
      <c r="E53" s="49">
        <v>5</v>
      </c>
      <c r="F53" s="49">
        <v>21</v>
      </c>
      <c r="G53" s="62">
        <v>2</v>
      </c>
      <c r="H53" s="49">
        <v>14</v>
      </c>
      <c r="I53" s="49">
        <v>0</v>
      </c>
      <c r="J53" s="49" t="s">
        <v>405</v>
      </c>
      <c r="K53" s="49" t="s">
        <v>404</v>
      </c>
      <c r="L53" s="49" t="s">
        <v>404</v>
      </c>
      <c r="M53" s="49" t="s">
        <v>404</v>
      </c>
      <c r="N53" s="49" t="s">
        <v>404</v>
      </c>
      <c r="O53" s="49" t="s">
        <v>404</v>
      </c>
      <c r="P53" s="49" t="s">
        <v>404</v>
      </c>
      <c r="Q53" s="49" t="s">
        <v>404</v>
      </c>
      <c r="R53" s="29"/>
      <c r="S53" s="29"/>
      <c r="T53" s="29"/>
      <c r="U53" s="29"/>
      <c r="V53" s="29"/>
      <c r="W53" s="29"/>
      <c r="X53" s="29"/>
      <c r="Y53" s="29"/>
    </row>
    <row r="54" spans="1:25" ht="15" customHeight="1">
      <c r="A54" s="36" t="s">
        <v>352</v>
      </c>
      <c r="B54" s="48">
        <v>632</v>
      </c>
      <c r="C54" s="49">
        <v>43</v>
      </c>
      <c r="D54" s="49">
        <v>395</v>
      </c>
      <c r="E54" s="49">
        <v>28</v>
      </c>
      <c r="F54" s="49">
        <v>30</v>
      </c>
      <c r="G54" s="49">
        <v>2</v>
      </c>
      <c r="H54" s="49">
        <v>10</v>
      </c>
      <c r="I54" s="49">
        <v>2</v>
      </c>
      <c r="J54" s="49" t="s">
        <v>405</v>
      </c>
      <c r="K54" s="49" t="s">
        <v>404</v>
      </c>
      <c r="L54" s="49" t="s">
        <v>404</v>
      </c>
      <c r="M54" s="49" t="s">
        <v>404</v>
      </c>
      <c r="N54" s="49" t="s">
        <v>404</v>
      </c>
      <c r="O54" s="49" t="s">
        <v>404</v>
      </c>
      <c r="P54" s="49" t="s">
        <v>404</v>
      </c>
      <c r="Q54" s="49" t="s">
        <v>404</v>
      </c>
      <c r="R54" s="29"/>
      <c r="S54" s="29"/>
      <c r="T54" s="29"/>
      <c r="U54" s="29"/>
      <c r="V54" s="29"/>
      <c r="W54" s="29"/>
      <c r="X54" s="29"/>
      <c r="Y54" s="29"/>
    </row>
    <row r="55" spans="1:25" ht="15" customHeight="1">
      <c r="A55" s="36" t="s">
        <v>353</v>
      </c>
      <c r="B55" s="48">
        <v>110</v>
      </c>
      <c r="C55" s="49">
        <v>4</v>
      </c>
      <c r="D55" s="49">
        <v>40</v>
      </c>
      <c r="E55" s="49">
        <v>1</v>
      </c>
      <c r="F55" s="49">
        <v>16</v>
      </c>
      <c r="G55" s="62">
        <v>1</v>
      </c>
      <c r="H55" s="49" t="s">
        <v>403</v>
      </c>
      <c r="I55" s="49" t="s">
        <v>403</v>
      </c>
      <c r="J55" s="49" t="s">
        <v>405</v>
      </c>
      <c r="K55" s="49" t="s">
        <v>404</v>
      </c>
      <c r="L55" s="49" t="s">
        <v>404</v>
      </c>
      <c r="M55" s="49" t="s">
        <v>404</v>
      </c>
      <c r="N55" s="49" t="s">
        <v>404</v>
      </c>
      <c r="O55" s="49" t="s">
        <v>404</v>
      </c>
      <c r="P55" s="49" t="s">
        <v>404</v>
      </c>
      <c r="Q55" s="49" t="s">
        <v>404</v>
      </c>
      <c r="R55" s="29"/>
      <c r="S55" s="29"/>
      <c r="T55" s="29"/>
      <c r="U55" s="29"/>
      <c r="V55" s="29"/>
      <c r="W55" s="29"/>
      <c r="X55" s="29"/>
      <c r="Y55" s="29"/>
    </row>
    <row r="56" spans="1:25" ht="15" customHeight="1">
      <c r="A56" s="36" t="s">
        <v>354</v>
      </c>
      <c r="B56" s="48">
        <v>22</v>
      </c>
      <c r="C56" s="49">
        <v>0</v>
      </c>
      <c r="D56" s="49">
        <v>3</v>
      </c>
      <c r="E56" s="49">
        <v>0</v>
      </c>
      <c r="F56" s="49" t="s">
        <v>403</v>
      </c>
      <c r="G56" s="49" t="s">
        <v>403</v>
      </c>
      <c r="H56" s="49" t="s">
        <v>403</v>
      </c>
      <c r="I56" s="49" t="s">
        <v>403</v>
      </c>
      <c r="J56" s="49" t="s">
        <v>405</v>
      </c>
      <c r="K56" s="49" t="s">
        <v>404</v>
      </c>
      <c r="L56" s="49" t="s">
        <v>404</v>
      </c>
      <c r="M56" s="49" t="s">
        <v>404</v>
      </c>
      <c r="N56" s="49" t="s">
        <v>404</v>
      </c>
      <c r="O56" s="49" t="s">
        <v>404</v>
      </c>
      <c r="P56" s="49" t="s">
        <v>404</v>
      </c>
      <c r="Q56" s="49" t="s">
        <v>404</v>
      </c>
      <c r="R56" s="29"/>
      <c r="S56" s="29"/>
      <c r="T56" s="29"/>
      <c r="U56" s="29"/>
      <c r="V56" s="29"/>
      <c r="W56" s="29"/>
      <c r="X56" s="29"/>
      <c r="Y56" s="29"/>
    </row>
    <row r="57" spans="1:25" ht="15" customHeight="1">
      <c r="A57" s="36" t="s">
        <v>130</v>
      </c>
      <c r="B57" s="48">
        <v>487</v>
      </c>
      <c r="C57" s="49">
        <v>33</v>
      </c>
      <c r="D57" s="49">
        <v>311</v>
      </c>
      <c r="E57" s="49">
        <v>22</v>
      </c>
      <c r="F57" s="49">
        <v>25</v>
      </c>
      <c r="G57" s="62">
        <v>2</v>
      </c>
      <c r="H57" s="49">
        <v>5</v>
      </c>
      <c r="I57" s="49">
        <v>1</v>
      </c>
      <c r="J57" s="49" t="s">
        <v>405</v>
      </c>
      <c r="K57" s="49" t="s">
        <v>404</v>
      </c>
      <c r="L57" s="49" t="s">
        <v>404</v>
      </c>
      <c r="M57" s="49" t="s">
        <v>404</v>
      </c>
      <c r="N57" s="49" t="s">
        <v>404</v>
      </c>
      <c r="O57" s="49" t="s">
        <v>404</v>
      </c>
      <c r="P57" s="49" t="s">
        <v>404</v>
      </c>
      <c r="Q57" s="49" t="s">
        <v>404</v>
      </c>
      <c r="R57" s="29"/>
      <c r="S57" s="29"/>
      <c r="T57" s="29"/>
      <c r="U57" s="29"/>
      <c r="V57" s="29"/>
      <c r="W57" s="29"/>
      <c r="X57" s="29"/>
      <c r="Y57" s="29"/>
    </row>
    <row r="58" spans="1:25" ht="15" customHeight="1">
      <c r="A58" s="36" t="s">
        <v>355</v>
      </c>
      <c r="B58" s="48">
        <v>37</v>
      </c>
      <c r="C58" s="49">
        <v>3</v>
      </c>
      <c r="D58" s="49">
        <v>15</v>
      </c>
      <c r="E58" s="49">
        <v>3</v>
      </c>
      <c r="F58" s="49" t="s">
        <v>403</v>
      </c>
      <c r="G58" s="62" t="s">
        <v>403</v>
      </c>
      <c r="H58" s="49">
        <v>22</v>
      </c>
      <c r="I58" s="49">
        <v>1</v>
      </c>
      <c r="J58" s="49" t="s">
        <v>405</v>
      </c>
      <c r="K58" s="49" t="s">
        <v>404</v>
      </c>
      <c r="L58" s="49" t="s">
        <v>404</v>
      </c>
      <c r="M58" s="49" t="s">
        <v>404</v>
      </c>
      <c r="N58" s="49" t="s">
        <v>404</v>
      </c>
      <c r="O58" s="49" t="s">
        <v>404</v>
      </c>
      <c r="P58" s="49" t="s">
        <v>404</v>
      </c>
      <c r="Q58" s="49" t="s">
        <v>404</v>
      </c>
      <c r="R58" s="29"/>
      <c r="S58" s="29"/>
      <c r="T58" s="29"/>
      <c r="U58" s="29"/>
      <c r="V58" s="29"/>
      <c r="W58" s="29"/>
      <c r="X58" s="29"/>
      <c r="Y58" s="29"/>
    </row>
    <row r="59" spans="1:25" ht="15" customHeight="1">
      <c r="A59" s="36" t="s">
        <v>132</v>
      </c>
      <c r="B59" s="48">
        <v>65</v>
      </c>
      <c r="C59" s="49">
        <v>6</v>
      </c>
      <c r="D59" s="49">
        <v>12</v>
      </c>
      <c r="E59" s="49">
        <v>2</v>
      </c>
      <c r="F59" s="49">
        <v>11</v>
      </c>
      <c r="G59" s="49">
        <v>2</v>
      </c>
      <c r="H59" s="49">
        <v>7</v>
      </c>
      <c r="I59" s="49">
        <v>2</v>
      </c>
      <c r="J59" s="49" t="s">
        <v>405</v>
      </c>
      <c r="K59" s="49" t="s">
        <v>404</v>
      </c>
      <c r="L59" s="49" t="s">
        <v>404</v>
      </c>
      <c r="M59" s="49" t="s">
        <v>404</v>
      </c>
      <c r="N59" s="49" t="s">
        <v>404</v>
      </c>
      <c r="O59" s="49" t="s">
        <v>404</v>
      </c>
      <c r="P59" s="49" t="s">
        <v>404</v>
      </c>
      <c r="Q59" s="49" t="s">
        <v>404</v>
      </c>
      <c r="R59" s="29"/>
      <c r="S59" s="29"/>
      <c r="T59" s="29"/>
      <c r="U59" s="29"/>
      <c r="V59" s="29"/>
      <c r="W59" s="29"/>
      <c r="X59" s="29"/>
      <c r="Y59" s="29"/>
    </row>
    <row r="60" spans="1:25" ht="15" customHeight="1">
      <c r="A60" s="61"/>
      <c r="B60" s="48"/>
      <c r="C60" s="49"/>
      <c r="D60" s="49"/>
      <c r="E60" s="49"/>
      <c r="F60" s="49"/>
      <c r="G60" s="62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29"/>
      <c r="S60" s="29"/>
      <c r="T60" s="29"/>
      <c r="U60" s="29"/>
      <c r="V60" s="29"/>
      <c r="W60" s="29"/>
      <c r="X60" s="29"/>
      <c r="Y60" s="29"/>
    </row>
    <row r="61" spans="1:25" ht="15" customHeight="1">
      <c r="A61" s="36" t="s">
        <v>133</v>
      </c>
      <c r="B61" s="48">
        <v>13</v>
      </c>
      <c r="C61" s="49">
        <v>0</v>
      </c>
      <c r="D61" s="49">
        <v>8</v>
      </c>
      <c r="E61" s="49">
        <v>0</v>
      </c>
      <c r="F61" s="49">
        <v>0</v>
      </c>
      <c r="G61" s="62">
        <v>0</v>
      </c>
      <c r="H61" s="49" t="s">
        <v>403</v>
      </c>
      <c r="I61" s="49" t="s">
        <v>403</v>
      </c>
      <c r="J61" s="49" t="s">
        <v>405</v>
      </c>
      <c r="K61" s="49" t="s">
        <v>404</v>
      </c>
      <c r="L61" s="49" t="s">
        <v>404</v>
      </c>
      <c r="M61" s="49" t="s">
        <v>404</v>
      </c>
      <c r="N61" s="49" t="s">
        <v>404</v>
      </c>
      <c r="O61" s="49" t="s">
        <v>404</v>
      </c>
      <c r="P61" s="49" t="s">
        <v>404</v>
      </c>
      <c r="Q61" s="49" t="s">
        <v>404</v>
      </c>
      <c r="R61" s="29"/>
      <c r="S61" s="29"/>
      <c r="T61" s="29"/>
      <c r="U61" s="29"/>
      <c r="V61" s="29"/>
      <c r="W61" s="29"/>
      <c r="X61" s="29"/>
      <c r="Y61" s="29"/>
    </row>
    <row r="62" spans="1:25" ht="15" customHeight="1">
      <c r="A62" s="36" t="s">
        <v>356</v>
      </c>
      <c r="B62" s="48">
        <v>412</v>
      </c>
      <c r="C62" s="49">
        <v>23</v>
      </c>
      <c r="D62" s="49">
        <v>280</v>
      </c>
      <c r="E62" s="49">
        <v>19</v>
      </c>
      <c r="F62" s="49">
        <v>12</v>
      </c>
      <c r="G62" s="49">
        <v>0</v>
      </c>
      <c r="H62" s="49">
        <v>10</v>
      </c>
      <c r="I62" s="49">
        <v>4</v>
      </c>
      <c r="J62" s="49" t="s">
        <v>405</v>
      </c>
      <c r="K62" s="49" t="s">
        <v>404</v>
      </c>
      <c r="L62" s="49" t="s">
        <v>404</v>
      </c>
      <c r="M62" s="49" t="s">
        <v>404</v>
      </c>
      <c r="N62" s="49" t="s">
        <v>404</v>
      </c>
      <c r="O62" s="49" t="s">
        <v>404</v>
      </c>
      <c r="P62" s="49" t="s">
        <v>404</v>
      </c>
      <c r="Q62" s="49" t="s">
        <v>404</v>
      </c>
      <c r="R62" s="29"/>
      <c r="S62" s="29"/>
      <c r="T62" s="29"/>
      <c r="U62" s="29"/>
      <c r="V62" s="29"/>
      <c r="W62" s="29"/>
      <c r="X62" s="29"/>
      <c r="Y62" s="29"/>
    </row>
    <row r="63" spans="1:25" ht="15" customHeight="1">
      <c r="A63" s="36" t="s">
        <v>135</v>
      </c>
      <c r="B63" s="48">
        <v>80</v>
      </c>
      <c r="C63" s="49">
        <v>1</v>
      </c>
      <c r="D63" s="49">
        <v>12</v>
      </c>
      <c r="E63" s="49">
        <v>0</v>
      </c>
      <c r="F63" s="49">
        <v>10</v>
      </c>
      <c r="G63" s="62">
        <v>0</v>
      </c>
      <c r="H63" s="49">
        <v>3</v>
      </c>
      <c r="I63" s="49">
        <v>0</v>
      </c>
      <c r="J63" s="49" t="s">
        <v>405</v>
      </c>
      <c r="K63" s="49" t="s">
        <v>404</v>
      </c>
      <c r="L63" s="49" t="s">
        <v>404</v>
      </c>
      <c r="M63" s="49" t="s">
        <v>404</v>
      </c>
      <c r="N63" s="49" t="s">
        <v>404</v>
      </c>
      <c r="O63" s="49" t="s">
        <v>404</v>
      </c>
      <c r="P63" s="49" t="s">
        <v>404</v>
      </c>
      <c r="Q63" s="49" t="s">
        <v>404</v>
      </c>
      <c r="R63" s="29"/>
      <c r="S63" s="29"/>
      <c r="T63" s="29"/>
      <c r="U63" s="29"/>
      <c r="V63" s="29"/>
      <c r="W63" s="29"/>
      <c r="X63" s="29"/>
      <c r="Y63" s="29"/>
    </row>
    <row r="64" spans="1:25" ht="15" customHeight="1">
      <c r="A64" s="36" t="s">
        <v>136</v>
      </c>
      <c r="B64" s="48">
        <v>64</v>
      </c>
      <c r="C64" s="49">
        <v>2</v>
      </c>
      <c r="D64" s="49">
        <v>9</v>
      </c>
      <c r="E64" s="49">
        <v>0</v>
      </c>
      <c r="F64" s="49">
        <v>8</v>
      </c>
      <c r="G64" s="49">
        <v>0</v>
      </c>
      <c r="H64" s="49">
        <v>43</v>
      </c>
      <c r="I64" s="49">
        <v>13</v>
      </c>
      <c r="J64" s="49" t="s">
        <v>405</v>
      </c>
      <c r="K64" s="49" t="s">
        <v>404</v>
      </c>
      <c r="L64" s="49" t="s">
        <v>404</v>
      </c>
      <c r="M64" s="49" t="s">
        <v>404</v>
      </c>
      <c r="N64" s="49" t="s">
        <v>404</v>
      </c>
      <c r="O64" s="49" t="s">
        <v>404</v>
      </c>
      <c r="P64" s="49" t="s">
        <v>404</v>
      </c>
      <c r="Q64" s="49" t="s">
        <v>404</v>
      </c>
      <c r="R64" s="29"/>
      <c r="S64" s="29"/>
      <c r="T64" s="29"/>
      <c r="U64" s="29"/>
      <c r="V64" s="29"/>
      <c r="W64" s="29"/>
      <c r="X64" s="29"/>
      <c r="Y64" s="29"/>
    </row>
    <row r="65" spans="1:25" ht="15" customHeight="1">
      <c r="A65" s="36" t="s">
        <v>357</v>
      </c>
      <c r="B65" s="48">
        <v>148</v>
      </c>
      <c r="C65" s="49">
        <v>11</v>
      </c>
      <c r="D65" s="49">
        <v>40</v>
      </c>
      <c r="E65" s="49">
        <v>9</v>
      </c>
      <c r="F65" s="49" t="s">
        <v>403</v>
      </c>
      <c r="G65" s="62">
        <v>0</v>
      </c>
      <c r="H65" s="49">
        <v>78</v>
      </c>
      <c r="I65" s="49">
        <v>6</v>
      </c>
      <c r="J65" s="49" t="s">
        <v>405</v>
      </c>
      <c r="K65" s="49" t="s">
        <v>404</v>
      </c>
      <c r="L65" s="49" t="s">
        <v>404</v>
      </c>
      <c r="M65" s="49" t="s">
        <v>404</v>
      </c>
      <c r="N65" s="49" t="s">
        <v>404</v>
      </c>
      <c r="O65" s="49" t="s">
        <v>404</v>
      </c>
      <c r="P65" s="49" t="s">
        <v>404</v>
      </c>
      <c r="Q65" s="49" t="s">
        <v>404</v>
      </c>
      <c r="R65" s="29"/>
      <c r="S65" s="29"/>
      <c r="T65" s="29"/>
      <c r="U65" s="29"/>
      <c r="V65" s="29"/>
      <c r="W65" s="29"/>
      <c r="X65" s="29"/>
      <c r="Y65" s="29"/>
    </row>
    <row r="66" spans="1:25" ht="15" customHeight="1">
      <c r="A66" s="36" t="s">
        <v>138</v>
      </c>
      <c r="B66" s="48">
        <v>358</v>
      </c>
      <c r="C66" s="49">
        <v>24</v>
      </c>
      <c r="D66" s="49">
        <v>125</v>
      </c>
      <c r="E66" s="49">
        <v>14</v>
      </c>
      <c r="F66" s="49">
        <v>54</v>
      </c>
      <c r="G66" s="49">
        <v>5</v>
      </c>
      <c r="H66" s="49">
        <v>31</v>
      </c>
      <c r="I66" s="49">
        <v>0</v>
      </c>
      <c r="J66" s="49" t="s">
        <v>405</v>
      </c>
      <c r="K66" s="49" t="s">
        <v>404</v>
      </c>
      <c r="L66" s="49" t="s">
        <v>404</v>
      </c>
      <c r="M66" s="49" t="s">
        <v>404</v>
      </c>
      <c r="N66" s="49" t="s">
        <v>404</v>
      </c>
      <c r="O66" s="49" t="s">
        <v>404</v>
      </c>
      <c r="P66" s="49" t="s">
        <v>404</v>
      </c>
      <c r="Q66" s="49" t="s">
        <v>404</v>
      </c>
      <c r="R66" s="29"/>
      <c r="S66" s="29"/>
      <c r="T66" s="29"/>
      <c r="U66" s="29"/>
      <c r="V66" s="29"/>
      <c r="W66" s="29"/>
      <c r="X66" s="29"/>
      <c r="Y66" s="29"/>
    </row>
    <row r="67" spans="1:25" ht="15" customHeight="1">
      <c r="A67" s="36" t="s">
        <v>139</v>
      </c>
      <c r="B67" s="48">
        <v>215</v>
      </c>
      <c r="C67" s="49">
        <v>9</v>
      </c>
      <c r="D67" s="49">
        <v>66</v>
      </c>
      <c r="E67" s="49">
        <v>4</v>
      </c>
      <c r="F67" s="49">
        <v>27</v>
      </c>
      <c r="G67" s="62">
        <v>1</v>
      </c>
      <c r="H67" s="49" t="s">
        <v>403</v>
      </c>
      <c r="I67" s="49" t="s">
        <v>403</v>
      </c>
      <c r="J67" s="49" t="s">
        <v>405</v>
      </c>
      <c r="K67" s="49" t="s">
        <v>404</v>
      </c>
      <c r="L67" s="49" t="s">
        <v>404</v>
      </c>
      <c r="M67" s="49" t="s">
        <v>404</v>
      </c>
      <c r="N67" s="49" t="s">
        <v>404</v>
      </c>
      <c r="O67" s="49" t="s">
        <v>404</v>
      </c>
      <c r="P67" s="49" t="s">
        <v>404</v>
      </c>
      <c r="Q67" s="49" t="s">
        <v>404</v>
      </c>
      <c r="R67" s="29"/>
      <c r="S67" s="29"/>
      <c r="T67" s="29"/>
      <c r="U67" s="29"/>
      <c r="V67" s="29"/>
      <c r="W67" s="29"/>
      <c r="X67" s="29"/>
      <c r="Y67" s="29"/>
    </row>
    <row r="68" spans="1:25" ht="15" customHeight="1">
      <c r="A68" s="36" t="s">
        <v>140</v>
      </c>
      <c r="B68" s="48">
        <v>3</v>
      </c>
      <c r="C68" s="49">
        <v>0</v>
      </c>
      <c r="D68" s="49">
        <v>0</v>
      </c>
      <c r="E68" s="49">
        <v>0</v>
      </c>
      <c r="F68" s="49" t="s">
        <v>403</v>
      </c>
      <c r="G68" s="49" t="s">
        <v>403</v>
      </c>
      <c r="H68" s="49" t="s">
        <v>403</v>
      </c>
      <c r="I68" s="49" t="s">
        <v>403</v>
      </c>
      <c r="J68" s="49" t="s">
        <v>405</v>
      </c>
      <c r="K68" s="49" t="s">
        <v>404</v>
      </c>
      <c r="L68" s="49" t="s">
        <v>404</v>
      </c>
      <c r="M68" s="49" t="s">
        <v>404</v>
      </c>
      <c r="N68" s="49" t="s">
        <v>404</v>
      </c>
      <c r="O68" s="49" t="s">
        <v>404</v>
      </c>
      <c r="P68" s="49" t="s">
        <v>404</v>
      </c>
      <c r="Q68" s="49" t="s">
        <v>404</v>
      </c>
      <c r="R68" s="29"/>
      <c r="S68" s="29"/>
      <c r="T68" s="29"/>
      <c r="U68" s="29"/>
      <c r="V68" s="29"/>
      <c r="W68" s="29"/>
      <c r="X68" s="29"/>
      <c r="Y68" s="29"/>
    </row>
    <row r="69" spans="1:25" ht="15" customHeight="1">
      <c r="A69" s="59"/>
      <c r="B69" s="77"/>
      <c r="C69" s="76"/>
      <c r="D69" s="76"/>
      <c r="E69" s="76"/>
      <c r="F69" s="76"/>
      <c r="G69" s="76"/>
      <c r="H69" s="371"/>
      <c r="I69" s="371"/>
      <c r="J69" s="76"/>
      <c r="K69" s="76"/>
      <c r="L69" s="76"/>
      <c r="M69" s="76"/>
      <c r="N69" s="76"/>
      <c r="O69" s="76"/>
      <c r="P69" s="76"/>
      <c r="Q69" s="76"/>
      <c r="R69" s="29"/>
      <c r="S69" s="29"/>
      <c r="T69" s="29"/>
      <c r="U69" s="29"/>
      <c r="V69" s="29"/>
      <c r="W69" s="29"/>
      <c r="X69" s="29"/>
      <c r="Y69" s="29"/>
    </row>
    <row r="70" spans="1:25" ht="15" customHeight="1">
      <c r="A70" s="29" t="s">
        <v>385</v>
      </c>
      <c r="B70" s="29"/>
      <c r="C70" s="29"/>
      <c r="D70" s="73"/>
      <c r="E70" s="73"/>
      <c r="F70" s="73"/>
      <c r="G70" s="73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2:25" ht="15" customHeight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15.7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5" ht="15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 spans="1:25" ht="15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 spans="1:25" ht="15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 spans="1:25" ht="15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 spans="1:25" ht="15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 spans="1:25" ht="15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25" ht="15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1:25" ht="15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 spans="1:25" ht="15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:25" ht="15.7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:25" ht="15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 spans="1:25" ht="15.7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1:25" ht="15.7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spans="1:25" ht="15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1:25" ht="15.7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spans="1:25" ht="15.7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 spans="1:25" ht="15.7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 spans="1:25" ht="15.7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 spans="1:25" ht="15.7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 spans="1:25" ht="15.7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 spans="1:25" ht="15.7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 spans="1:25" ht="15.7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 spans="1:25" ht="15.7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 spans="1:25" ht="15.7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 spans="1:25" ht="15.7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 spans="1:25" ht="15.7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 spans="1:25" ht="15.7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 spans="1:25" ht="15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 spans="1:25" ht="15.7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 spans="1:25" ht="15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 spans="1:25" ht="15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 spans="1:25" ht="15.7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 spans="1:25" ht="15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15.7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 spans="1:25" ht="15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 spans="1:25" ht="15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</sheetData>
  <sheetProtection/>
  <mergeCells count="38">
    <mergeCell ref="H45:I45"/>
    <mergeCell ref="F43:G43"/>
    <mergeCell ref="H69:I69"/>
    <mergeCell ref="D8:E8"/>
    <mergeCell ref="D43:E43"/>
    <mergeCell ref="A41:A44"/>
    <mergeCell ref="B43:C43"/>
    <mergeCell ref="H43:H44"/>
    <mergeCell ref="I43:I44"/>
    <mergeCell ref="Q43:Q44"/>
    <mergeCell ref="J42:K42"/>
    <mergeCell ref="N8:O8"/>
    <mergeCell ref="D7:K7"/>
    <mergeCell ref="B6:Q6"/>
    <mergeCell ref="A6:A9"/>
    <mergeCell ref="P8:Q8"/>
    <mergeCell ref="B7:C8"/>
    <mergeCell ref="L7:Q7"/>
    <mergeCell ref="M43:M44"/>
    <mergeCell ref="F8:G8"/>
    <mergeCell ref="J8:K8"/>
    <mergeCell ref="H8:I8"/>
    <mergeCell ref="L8:M8"/>
    <mergeCell ref="P43:P44"/>
    <mergeCell ref="H42:I42"/>
    <mergeCell ref="B42:G42"/>
    <mergeCell ref="B41:I41"/>
    <mergeCell ref="J41:Q41"/>
    <mergeCell ref="P42:Q42"/>
    <mergeCell ref="N42:O42"/>
    <mergeCell ref="A4:Q4"/>
    <mergeCell ref="A39:Q39"/>
    <mergeCell ref="N43:N44"/>
    <mergeCell ref="O43:O44"/>
    <mergeCell ref="J43:J44"/>
    <mergeCell ref="K43:K44"/>
    <mergeCell ref="L42:M42"/>
    <mergeCell ref="L43:L44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2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1"/>
  <sheetViews>
    <sheetView zoomScaleSheetLayoutView="75" zoomScalePageLayoutView="0" workbookViewId="0" topLeftCell="K1">
      <selection activeCell="X6" sqref="X6:X11"/>
    </sheetView>
  </sheetViews>
  <sheetFormatPr defaultColWidth="10.59765625" defaultRowHeight="15"/>
  <cols>
    <col min="1" max="1" width="11.69921875" style="10" customWidth="1"/>
    <col min="2" max="11" width="10.59765625" style="10" customWidth="1"/>
    <col min="12" max="12" width="8.5" style="10" customWidth="1"/>
    <col min="13" max="13" width="7.09765625" style="10" customWidth="1"/>
    <col min="14" max="15" width="3.19921875" style="10" customWidth="1"/>
    <col min="16" max="16" width="17.19921875" style="10" customWidth="1"/>
    <col min="17" max="17" width="5.59765625" style="10" customWidth="1"/>
    <col min="18" max="18" width="8.69921875" style="10" customWidth="1"/>
    <col min="19" max="36" width="5.59765625" style="10" customWidth="1"/>
    <col min="37" max="41" width="9.69921875" style="10" customWidth="1"/>
    <col min="42" max="16384" width="10.59765625" style="10" customWidth="1"/>
  </cols>
  <sheetData>
    <row r="1" spans="1:45" s="2" customFormat="1" ht="15.75" customHeight="1">
      <c r="A1" s="18" t="s">
        <v>508</v>
      </c>
      <c r="B1" s="1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3"/>
      <c r="AK1" s="3" t="s">
        <v>509</v>
      </c>
      <c r="AL1" s="28"/>
      <c r="AM1" s="28"/>
      <c r="AN1" s="28"/>
      <c r="AO1" s="28"/>
      <c r="AP1" s="28"/>
      <c r="AQ1" s="28"/>
      <c r="AR1" s="28"/>
      <c r="AS1" s="28"/>
    </row>
    <row r="2" spans="1:45" s="2" customFormat="1" ht="15.75" customHeight="1">
      <c r="A2" s="18"/>
      <c r="B2" s="1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3"/>
      <c r="AK2" s="3"/>
      <c r="AL2" s="28"/>
      <c r="AM2" s="28"/>
      <c r="AN2" s="28"/>
      <c r="AO2" s="28"/>
      <c r="AP2" s="28"/>
      <c r="AQ2" s="28"/>
      <c r="AR2" s="28"/>
      <c r="AS2" s="28"/>
    </row>
    <row r="3" spans="1:45" s="2" customFormat="1" ht="15.75" customHeight="1">
      <c r="A3" s="1"/>
      <c r="B3" s="1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3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</row>
    <row r="4" spans="1:45" ht="18.75" customHeight="1">
      <c r="A4" s="356" t="s">
        <v>510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O4" s="372" t="s">
        <v>528</v>
      </c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29"/>
      <c r="AM4" s="29"/>
      <c r="AN4" s="29"/>
      <c r="AO4" s="29"/>
      <c r="AP4" s="29"/>
      <c r="AQ4" s="29"/>
      <c r="AR4" s="29"/>
      <c r="AS4" s="29"/>
    </row>
    <row r="5" spans="1:45" ht="15.7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73"/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29"/>
      <c r="AL5" s="29"/>
      <c r="AM5" s="29"/>
      <c r="AN5" s="29"/>
      <c r="AO5" s="29"/>
      <c r="AP5" s="29"/>
      <c r="AQ5" s="29"/>
      <c r="AR5" s="29"/>
      <c r="AS5" s="29"/>
    </row>
    <row r="6" spans="1:45" ht="15.75" customHeight="1">
      <c r="A6" s="400" t="s">
        <v>219</v>
      </c>
      <c r="B6" s="250" t="s">
        <v>465</v>
      </c>
      <c r="C6" s="379" t="s">
        <v>312</v>
      </c>
      <c r="D6" s="403" t="s">
        <v>514</v>
      </c>
      <c r="E6" s="404"/>
      <c r="F6" s="404"/>
      <c r="G6" s="404"/>
      <c r="H6" s="403" t="s">
        <v>515</v>
      </c>
      <c r="I6" s="404"/>
      <c r="J6" s="404"/>
      <c r="K6" s="404"/>
      <c r="L6" s="404"/>
      <c r="M6" s="404"/>
      <c r="N6" s="52"/>
      <c r="O6" s="418" t="s">
        <v>533</v>
      </c>
      <c r="P6" s="404"/>
      <c r="Q6" s="419"/>
      <c r="R6" s="411" t="s">
        <v>172</v>
      </c>
      <c r="S6" s="384" t="s">
        <v>452</v>
      </c>
      <c r="T6" s="387" t="s">
        <v>220</v>
      </c>
      <c r="U6" s="387" t="s">
        <v>221</v>
      </c>
      <c r="V6" s="387" t="s">
        <v>374</v>
      </c>
      <c r="W6" s="384" t="s">
        <v>453</v>
      </c>
      <c r="X6" s="637" t="s">
        <v>222</v>
      </c>
      <c r="Y6" s="640" t="s">
        <v>454</v>
      </c>
      <c r="Z6" s="384" t="s">
        <v>455</v>
      </c>
      <c r="AA6" s="387" t="s">
        <v>223</v>
      </c>
      <c r="AB6" s="384" t="s">
        <v>456</v>
      </c>
      <c r="AC6" s="384" t="s">
        <v>457</v>
      </c>
      <c r="AD6" s="387" t="s">
        <v>224</v>
      </c>
      <c r="AE6" s="387" t="s">
        <v>225</v>
      </c>
      <c r="AF6" s="387" t="s">
        <v>226</v>
      </c>
      <c r="AG6" s="384" t="s">
        <v>458</v>
      </c>
      <c r="AH6" s="384" t="s">
        <v>459</v>
      </c>
      <c r="AI6" s="409" t="s">
        <v>460</v>
      </c>
      <c r="AJ6" s="387" t="s">
        <v>184</v>
      </c>
      <c r="AK6" s="410" t="s">
        <v>227</v>
      </c>
      <c r="AL6" s="29"/>
      <c r="AM6" s="29"/>
      <c r="AN6" s="29"/>
      <c r="AO6" s="29"/>
      <c r="AP6" s="29"/>
      <c r="AQ6" s="29"/>
      <c r="AR6" s="29"/>
      <c r="AS6" s="29"/>
    </row>
    <row r="7" spans="1:45" ht="15.75" customHeight="1" thickBot="1">
      <c r="A7" s="401"/>
      <c r="B7" s="87" t="s">
        <v>193</v>
      </c>
      <c r="C7" s="380"/>
      <c r="D7" s="593"/>
      <c r="E7" s="420"/>
      <c r="F7" s="420"/>
      <c r="G7" s="420"/>
      <c r="H7" s="593"/>
      <c r="I7" s="420"/>
      <c r="J7" s="420"/>
      <c r="K7" s="420"/>
      <c r="L7" s="420"/>
      <c r="M7" s="420"/>
      <c r="N7" s="52"/>
      <c r="O7" s="420"/>
      <c r="P7" s="420"/>
      <c r="Q7" s="351"/>
      <c r="R7" s="411"/>
      <c r="S7" s="385"/>
      <c r="T7" s="385"/>
      <c r="U7" s="385"/>
      <c r="V7" s="385"/>
      <c r="W7" s="385"/>
      <c r="X7" s="385"/>
      <c r="Y7" s="557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411"/>
      <c r="AL7" s="29"/>
      <c r="AM7" s="29"/>
      <c r="AN7" s="29"/>
      <c r="AO7" s="29"/>
      <c r="AP7" s="29"/>
      <c r="AQ7" s="29"/>
      <c r="AR7" s="29"/>
      <c r="AS7" s="29"/>
    </row>
    <row r="8" spans="1:45" ht="15.75" customHeight="1">
      <c r="A8" s="632"/>
      <c r="B8" s="87" t="s">
        <v>194</v>
      </c>
      <c r="C8" s="633"/>
      <c r="D8" s="391" t="s">
        <v>180</v>
      </c>
      <c r="E8" s="389" t="s">
        <v>511</v>
      </c>
      <c r="F8" s="391" t="s">
        <v>195</v>
      </c>
      <c r="G8" s="79" t="s">
        <v>202</v>
      </c>
      <c r="H8" s="391" t="s">
        <v>180</v>
      </c>
      <c r="I8" s="389" t="s">
        <v>512</v>
      </c>
      <c r="J8" s="389" t="s">
        <v>513</v>
      </c>
      <c r="K8" s="79" t="s">
        <v>197</v>
      </c>
      <c r="L8" s="79" t="s">
        <v>199</v>
      </c>
      <c r="M8" s="70" t="s">
        <v>200</v>
      </c>
      <c r="N8" s="91"/>
      <c r="O8" s="634"/>
      <c r="P8" s="634"/>
      <c r="Q8" s="635"/>
      <c r="R8" s="636"/>
      <c r="S8" s="637"/>
      <c r="T8" s="637"/>
      <c r="U8" s="637"/>
      <c r="V8" s="637"/>
      <c r="W8" s="637"/>
      <c r="X8" s="637"/>
      <c r="Y8" s="557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411"/>
      <c r="AL8" s="29"/>
      <c r="AM8" s="29"/>
      <c r="AN8" s="29"/>
      <c r="AO8" s="29"/>
      <c r="AP8" s="29"/>
      <c r="AQ8" s="29"/>
      <c r="AR8" s="29"/>
      <c r="AS8" s="29"/>
    </row>
    <row r="9" spans="1:45" ht="15.75" customHeight="1">
      <c r="A9" s="402"/>
      <c r="B9" s="249" t="s">
        <v>465</v>
      </c>
      <c r="C9" s="381"/>
      <c r="D9" s="390"/>
      <c r="E9" s="390"/>
      <c r="F9" s="390"/>
      <c r="G9" s="43" t="s">
        <v>196</v>
      </c>
      <c r="H9" s="390"/>
      <c r="I9" s="390"/>
      <c r="J9" s="390"/>
      <c r="K9" s="43" t="s">
        <v>198</v>
      </c>
      <c r="L9" s="43" t="s">
        <v>201</v>
      </c>
      <c r="M9" s="71" t="s">
        <v>201</v>
      </c>
      <c r="N9" s="91"/>
      <c r="O9" s="420"/>
      <c r="P9" s="420"/>
      <c r="Q9" s="351"/>
      <c r="R9" s="411"/>
      <c r="S9" s="385"/>
      <c r="T9" s="385"/>
      <c r="U9" s="385"/>
      <c r="V9" s="385"/>
      <c r="W9" s="385"/>
      <c r="X9" s="385"/>
      <c r="Y9" s="557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411"/>
      <c r="AL9" s="29"/>
      <c r="AM9" s="29"/>
      <c r="AN9" s="29"/>
      <c r="AO9" s="29"/>
      <c r="AP9" s="29"/>
      <c r="AQ9" s="29"/>
      <c r="AR9" s="29"/>
      <c r="AS9" s="29"/>
    </row>
    <row r="10" spans="1:45" s="16" customFormat="1" ht="15.75" customHeight="1">
      <c r="A10" s="93"/>
      <c r="B10" s="49" t="s">
        <v>203</v>
      </c>
      <c r="C10" s="638" t="s">
        <v>256</v>
      </c>
      <c r="D10" s="49" t="s">
        <v>204</v>
      </c>
      <c r="E10" s="49" t="s">
        <v>204</v>
      </c>
      <c r="F10" s="49" t="s">
        <v>204</v>
      </c>
      <c r="G10" s="49" t="s">
        <v>204</v>
      </c>
      <c r="H10" s="49" t="s">
        <v>205</v>
      </c>
      <c r="I10" s="49" t="s">
        <v>205</v>
      </c>
      <c r="J10" s="49" t="s">
        <v>205</v>
      </c>
      <c r="K10" s="49" t="s">
        <v>205</v>
      </c>
      <c r="L10" s="49" t="s">
        <v>205</v>
      </c>
      <c r="M10" s="49" t="s">
        <v>205</v>
      </c>
      <c r="N10" s="639"/>
      <c r="O10" s="420"/>
      <c r="P10" s="420"/>
      <c r="Q10" s="351"/>
      <c r="R10" s="411"/>
      <c r="S10" s="385"/>
      <c r="T10" s="385"/>
      <c r="U10" s="385"/>
      <c r="V10" s="385"/>
      <c r="W10" s="385"/>
      <c r="X10" s="385"/>
      <c r="Y10" s="557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411"/>
      <c r="AL10" s="30"/>
      <c r="AM10" s="30"/>
      <c r="AN10" s="30"/>
      <c r="AO10" s="30"/>
      <c r="AP10" s="30"/>
      <c r="AQ10" s="30"/>
      <c r="AR10" s="30"/>
      <c r="AS10" s="30"/>
    </row>
    <row r="11" spans="1:45" ht="15.75" customHeight="1">
      <c r="A11" s="36" t="s">
        <v>409</v>
      </c>
      <c r="B11" s="49">
        <v>201</v>
      </c>
      <c r="C11" s="49">
        <v>810</v>
      </c>
      <c r="D11" s="49">
        <f>SUM(E11:G11)</f>
        <v>6</v>
      </c>
      <c r="E11" s="49" t="s">
        <v>402</v>
      </c>
      <c r="F11" s="49">
        <v>6</v>
      </c>
      <c r="G11" s="49" t="s">
        <v>402</v>
      </c>
      <c r="H11" s="49">
        <f>SUM(I11:M11)</f>
        <v>1100</v>
      </c>
      <c r="I11" s="49">
        <v>2</v>
      </c>
      <c r="J11" s="49">
        <v>10</v>
      </c>
      <c r="K11" s="49">
        <v>15</v>
      </c>
      <c r="L11" s="49">
        <v>188</v>
      </c>
      <c r="M11" s="49">
        <v>885</v>
      </c>
      <c r="N11" s="73"/>
      <c r="O11" s="307"/>
      <c r="P11" s="307"/>
      <c r="Q11" s="308"/>
      <c r="R11" s="412"/>
      <c r="S11" s="386"/>
      <c r="T11" s="386"/>
      <c r="U11" s="386"/>
      <c r="V11" s="386"/>
      <c r="W11" s="386"/>
      <c r="X11" s="386"/>
      <c r="Y11" s="558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412"/>
      <c r="AL11" s="29"/>
      <c r="AM11" s="29"/>
      <c r="AN11" s="29"/>
      <c r="AO11" s="29"/>
      <c r="AP11" s="29"/>
      <c r="AQ11" s="29"/>
      <c r="AR11" s="29"/>
      <c r="AS11" s="29"/>
    </row>
    <row r="12" spans="1:45" ht="15.75" customHeight="1">
      <c r="A12" s="248" t="s">
        <v>500</v>
      </c>
      <c r="B12" s="62">
        <v>29</v>
      </c>
      <c r="C12" s="62">
        <v>103</v>
      </c>
      <c r="D12" s="62">
        <f>SUM(E12:G12)</f>
        <v>74</v>
      </c>
      <c r="E12" s="62">
        <v>13</v>
      </c>
      <c r="F12" s="62">
        <v>58</v>
      </c>
      <c r="G12" s="62">
        <v>3</v>
      </c>
      <c r="H12" s="62">
        <f>SUM(I12:M12)</f>
        <v>776</v>
      </c>
      <c r="I12" s="62">
        <v>11</v>
      </c>
      <c r="J12" s="62">
        <v>15</v>
      </c>
      <c r="K12" s="62">
        <v>705</v>
      </c>
      <c r="L12" s="62">
        <v>5</v>
      </c>
      <c r="M12" s="62">
        <v>40</v>
      </c>
      <c r="N12" s="29"/>
      <c r="O12" s="94"/>
      <c r="P12" s="94"/>
      <c r="Q12" s="89"/>
      <c r="R12" s="252">
        <f>SUM(R14,R42,R44,R52,R54,R56,R58,R60,R62,R64,R66)</f>
        <v>-26</v>
      </c>
      <c r="S12" s="252">
        <f>SUM(S14,S42,S44,S52,S54,S56,S58,S60,S62,S64,S66)</f>
        <v>-7</v>
      </c>
      <c r="T12" s="252"/>
      <c r="U12" s="252"/>
      <c r="V12" s="252">
        <f aca="true" t="shared" si="0" ref="T12:AK13">SUM(V14,V42,V44,V52,V54,V56,V58,V60,V62,V64,V66)</f>
        <v>-3</v>
      </c>
      <c r="W12" s="252">
        <f t="shared" si="0"/>
        <v>-3</v>
      </c>
      <c r="X12" s="252">
        <f t="shared" si="0"/>
        <v>-4</v>
      </c>
      <c r="Y12" s="252">
        <f t="shared" si="0"/>
        <v>-4</v>
      </c>
      <c r="Z12" s="252"/>
      <c r="AA12" s="252"/>
      <c r="AB12" s="252"/>
      <c r="AC12" s="252">
        <f t="shared" si="0"/>
        <v>-1</v>
      </c>
      <c r="AD12" s="252">
        <f t="shared" si="0"/>
        <v>-2</v>
      </c>
      <c r="AE12" s="252"/>
      <c r="AF12" s="252"/>
      <c r="AG12" s="252">
        <f t="shared" si="0"/>
        <v>-1</v>
      </c>
      <c r="AH12" s="252"/>
      <c r="AI12" s="252"/>
      <c r="AJ12" s="252">
        <f t="shared" si="0"/>
        <v>-1</v>
      </c>
      <c r="AK12" s="253"/>
      <c r="AL12" s="29"/>
      <c r="AM12" s="29"/>
      <c r="AN12" s="29"/>
      <c r="AO12" s="29"/>
      <c r="AP12" s="29"/>
      <c r="AQ12" s="29"/>
      <c r="AR12" s="29"/>
      <c r="AS12" s="29"/>
    </row>
    <row r="13" spans="1:45" ht="15.75" customHeight="1">
      <c r="A13" s="248" t="s">
        <v>525</v>
      </c>
      <c r="B13" s="62">
        <v>101</v>
      </c>
      <c r="C13" s="62">
        <v>366</v>
      </c>
      <c r="D13" s="62" t="s">
        <v>402</v>
      </c>
      <c r="E13" s="62" t="s">
        <v>402</v>
      </c>
      <c r="F13" s="62" t="s">
        <v>402</v>
      </c>
      <c r="G13" s="62" t="s">
        <v>402</v>
      </c>
      <c r="H13" s="62">
        <f>SUM(I13:M13)</f>
        <v>1139</v>
      </c>
      <c r="I13" s="62">
        <v>1</v>
      </c>
      <c r="J13" s="62" t="s">
        <v>402</v>
      </c>
      <c r="K13" s="62">
        <v>3</v>
      </c>
      <c r="L13" s="62">
        <v>112</v>
      </c>
      <c r="M13" s="62">
        <v>1023</v>
      </c>
      <c r="N13" s="29"/>
      <c r="O13" s="421" t="s">
        <v>228</v>
      </c>
      <c r="P13" s="421"/>
      <c r="Q13" s="422"/>
      <c r="R13" s="254">
        <f>SUM(R15,R43,R45,R53,R55,R57,R59,R61,R63,R65,R67)</f>
        <v>3274</v>
      </c>
      <c r="S13" s="254">
        <f>SUM(S15,S43,S45,S53,S55,S57,S59,S61,S63,S65,S67)</f>
        <v>539</v>
      </c>
      <c r="T13" s="254">
        <f t="shared" si="0"/>
        <v>386</v>
      </c>
      <c r="U13" s="254">
        <f t="shared" si="0"/>
        <v>149</v>
      </c>
      <c r="V13" s="254">
        <f t="shared" si="0"/>
        <v>536</v>
      </c>
      <c r="W13" s="254">
        <f t="shared" si="0"/>
        <v>122</v>
      </c>
      <c r="X13" s="254">
        <f t="shared" si="0"/>
        <v>136</v>
      </c>
      <c r="Y13" s="254">
        <f t="shared" si="0"/>
        <v>484</v>
      </c>
      <c r="Z13" s="254">
        <f t="shared" si="0"/>
        <v>405</v>
      </c>
      <c r="AA13" s="254">
        <f t="shared" si="0"/>
        <v>6</v>
      </c>
      <c r="AB13" s="254">
        <f t="shared" si="0"/>
        <v>47</v>
      </c>
      <c r="AC13" s="254">
        <f t="shared" si="0"/>
        <v>6</v>
      </c>
      <c r="AD13" s="254">
        <f t="shared" si="0"/>
        <v>14</v>
      </c>
      <c r="AE13" s="254">
        <f t="shared" si="0"/>
        <v>4</v>
      </c>
      <c r="AF13" s="254">
        <f t="shared" si="0"/>
        <v>2</v>
      </c>
      <c r="AG13" s="254">
        <f t="shared" si="0"/>
        <v>121</v>
      </c>
      <c r="AH13" s="254">
        <f t="shared" si="0"/>
        <v>3</v>
      </c>
      <c r="AI13" s="254">
        <f t="shared" si="0"/>
        <v>282</v>
      </c>
      <c r="AJ13" s="254">
        <f t="shared" si="0"/>
        <v>27</v>
      </c>
      <c r="AK13" s="254">
        <f t="shared" si="0"/>
        <v>5</v>
      </c>
      <c r="AL13" s="29"/>
      <c r="AM13" s="29"/>
      <c r="AN13" s="29"/>
      <c r="AO13" s="29"/>
      <c r="AP13" s="29"/>
      <c r="AQ13" s="29"/>
      <c r="AR13" s="29"/>
      <c r="AS13" s="29"/>
    </row>
    <row r="14" spans="1:45" ht="15.75" customHeight="1">
      <c r="A14" s="248" t="s">
        <v>526</v>
      </c>
      <c r="B14" s="62">
        <v>119</v>
      </c>
      <c r="C14" s="62">
        <v>466</v>
      </c>
      <c r="D14" s="62">
        <f>SUM(E14:G14)</f>
        <v>6</v>
      </c>
      <c r="E14" s="62" t="s">
        <v>402</v>
      </c>
      <c r="F14" s="62">
        <v>6</v>
      </c>
      <c r="G14" s="62" t="s">
        <v>402</v>
      </c>
      <c r="H14" s="62">
        <f>SUM(I14:M14)</f>
        <v>1101</v>
      </c>
      <c r="I14" s="62">
        <v>1</v>
      </c>
      <c r="J14" s="62">
        <v>6</v>
      </c>
      <c r="K14" s="62">
        <v>71</v>
      </c>
      <c r="L14" s="62">
        <v>109</v>
      </c>
      <c r="M14" s="62">
        <v>914</v>
      </c>
      <c r="N14" s="29"/>
      <c r="O14" s="94"/>
      <c r="P14" s="106"/>
      <c r="Q14" s="109"/>
      <c r="R14" s="95">
        <f aca="true" t="shared" si="1" ref="R14:AJ15">SUM(R16,R18,R20,R22,R24,R26,R28,R30,R32,R34,R36,R38,R40)</f>
        <v>-5</v>
      </c>
      <c r="S14" s="95">
        <f t="shared" si="1"/>
        <v>-1</v>
      </c>
      <c r="T14" s="95"/>
      <c r="U14" s="95"/>
      <c r="V14" s="95">
        <f t="shared" si="1"/>
        <v>-1</v>
      </c>
      <c r="W14" s="95">
        <f t="shared" si="1"/>
        <v>-1</v>
      </c>
      <c r="X14" s="95"/>
      <c r="Y14" s="95"/>
      <c r="Z14" s="95"/>
      <c r="AA14" s="95"/>
      <c r="AB14" s="95"/>
      <c r="AC14" s="95">
        <f t="shared" si="1"/>
        <v>-1</v>
      </c>
      <c r="AD14" s="95">
        <f t="shared" si="1"/>
        <v>-1</v>
      </c>
      <c r="AE14" s="95"/>
      <c r="AF14" s="95"/>
      <c r="AG14" s="95"/>
      <c r="AH14" s="95"/>
      <c r="AI14" s="95"/>
      <c r="AJ14" s="95"/>
      <c r="AK14" s="95"/>
      <c r="AL14" s="17"/>
      <c r="AM14" s="17"/>
      <c r="AN14" s="17"/>
      <c r="AO14" s="17"/>
      <c r="AP14" s="17"/>
      <c r="AQ14" s="17"/>
      <c r="AR14" s="17"/>
      <c r="AS14" s="17"/>
    </row>
    <row r="15" spans="1:45" s="17" customFormat="1" ht="15.75" customHeight="1">
      <c r="A15" s="108" t="s">
        <v>527</v>
      </c>
      <c r="B15" s="65" t="s">
        <v>406</v>
      </c>
      <c r="C15" s="65" t="s">
        <v>406</v>
      </c>
      <c r="D15" s="244">
        <f>SUM(D16:D22)</f>
        <v>2</v>
      </c>
      <c r="E15" s="244">
        <f>SUM(E16:E22)</f>
        <v>1</v>
      </c>
      <c r="F15" s="244">
        <f>SUM(F16:F22)</f>
        <v>1</v>
      </c>
      <c r="G15" s="244" t="s">
        <v>403</v>
      </c>
      <c r="H15" s="244">
        <f>SUM(H16:H22)</f>
        <v>184</v>
      </c>
      <c r="I15" s="244" t="s">
        <v>516</v>
      </c>
      <c r="J15" s="244">
        <f>SUM(J16:J22)</f>
        <v>3</v>
      </c>
      <c r="K15" s="244">
        <f>SUM(K16:K22)</f>
        <v>12</v>
      </c>
      <c r="L15" s="244">
        <f>SUM(L16:L22)</f>
        <v>6</v>
      </c>
      <c r="M15" s="244">
        <f>SUM(M16:M22)</f>
        <v>163</v>
      </c>
      <c r="N15" s="67"/>
      <c r="O15" s="106"/>
      <c r="P15" s="415" t="s">
        <v>229</v>
      </c>
      <c r="Q15" s="416"/>
      <c r="R15" s="255">
        <f>SUM(R17,R19,R21,R23,R25,R27,R29,R31,R33,R35,R37,R39,R41)</f>
        <v>1118</v>
      </c>
      <c r="S15" s="255">
        <f>SUM(S17,S19,S21,S23,S25,S27,S29,S31,S33,S35,S37,S39,S41)</f>
        <v>67</v>
      </c>
      <c r="T15" s="255">
        <f t="shared" si="1"/>
        <v>85</v>
      </c>
      <c r="U15" s="255">
        <f t="shared" si="1"/>
        <v>53</v>
      </c>
      <c r="V15" s="255">
        <f t="shared" si="1"/>
        <v>202</v>
      </c>
      <c r="W15" s="255">
        <f t="shared" si="1"/>
        <v>40</v>
      </c>
      <c r="X15" s="255">
        <f t="shared" si="1"/>
        <v>47</v>
      </c>
      <c r="Y15" s="255">
        <f t="shared" si="1"/>
        <v>292</v>
      </c>
      <c r="Z15" s="255">
        <f t="shared" si="1"/>
        <v>163</v>
      </c>
      <c r="AA15" s="255" t="s">
        <v>403</v>
      </c>
      <c r="AB15" s="255">
        <f t="shared" si="1"/>
        <v>22</v>
      </c>
      <c r="AC15" s="255">
        <f t="shared" si="1"/>
        <v>5</v>
      </c>
      <c r="AD15" s="255">
        <f t="shared" si="1"/>
        <v>4</v>
      </c>
      <c r="AE15" s="255">
        <f t="shared" si="1"/>
        <v>2</v>
      </c>
      <c r="AF15" s="255" t="s">
        <v>403</v>
      </c>
      <c r="AG15" s="255">
        <f t="shared" si="1"/>
        <v>16</v>
      </c>
      <c r="AH15" s="255">
        <f t="shared" si="1"/>
        <v>1</v>
      </c>
      <c r="AI15" s="255">
        <f t="shared" si="1"/>
        <v>104</v>
      </c>
      <c r="AJ15" s="255">
        <f t="shared" si="1"/>
        <v>15</v>
      </c>
      <c r="AK15" s="95" t="s">
        <v>403</v>
      </c>
      <c r="AL15" s="29"/>
      <c r="AM15" s="29"/>
      <c r="AN15" s="29"/>
      <c r="AO15" s="29"/>
      <c r="AP15" s="29"/>
      <c r="AQ15" s="29"/>
      <c r="AR15" s="29"/>
      <c r="AS15" s="29"/>
    </row>
    <row r="16" spans="1:45" ht="15.75" customHeight="1">
      <c r="A16" s="89" t="s">
        <v>189</v>
      </c>
      <c r="B16" s="62" t="s">
        <v>402</v>
      </c>
      <c r="C16" s="62" t="s">
        <v>402</v>
      </c>
      <c r="D16" s="62" t="s">
        <v>402</v>
      </c>
      <c r="E16" s="62" t="s">
        <v>402</v>
      </c>
      <c r="F16" s="62" t="s">
        <v>402</v>
      </c>
      <c r="G16" s="62" t="s">
        <v>402</v>
      </c>
      <c r="H16" s="62">
        <f>SUM(I16:M16)</f>
        <v>89</v>
      </c>
      <c r="I16" s="62" t="s">
        <v>402</v>
      </c>
      <c r="J16" s="62">
        <v>1</v>
      </c>
      <c r="K16" s="62">
        <v>4</v>
      </c>
      <c r="L16" s="62">
        <v>2</v>
      </c>
      <c r="M16" s="62">
        <v>82</v>
      </c>
      <c r="N16" s="29"/>
      <c r="O16" s="94"/>
      <c r="P16" s="96"/>
      <c r="Q16" s="97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29"/>
      <c r="AM16" s="29"/>
      <c r="AN16" s="29"/>
      <c r="AO16" s="29"/>
      <c r="AP16" s="29"/>
      <c r="AQ16" s="29"/>
      <c r="AR16" s="29"/>
      <c r="AS16" s="29"/>
    </row>
    <row r="17" spans="1:45" ht="15.75" customHeight="1">
      <c r="A17" s="89" t="s">
        <v>190</v>
      </c>
      <c r="B17" s="62" t="s">
        <v>402</v>
      </c>
      <c r="C17" s="62" t="s">
        <v>402</v>
      </c>
      <c r="D17" s="62">
        <f>SUM(E17:G17)</f>
        <v>2</v>
      </c>
      <c r="E17" s="62">
        <v>1</v>
      </c>
      <c r="F17" s="62">
        <v>1</v>
      </c>
      <c r="G17" s="62" t="s">
        <v>402</v>
      </c>
      <c r="H17" s="62">
        <f>SUM(I17:M17)</f>
        <v>94</v>
      </c>
      <c r="I17" s="62" t="s">
        <v>402</v>
      </c>
      <c r="J17" s="62">
        <v>1</v>
      </c>
      <c r="K17" s="62">
        <v>8</v>
      </c>
      <c r="L17" s="62">
        <v>4</v>
      </c>
      <c r="M17" s="62">
        <v>81</v>
      </c>
      <c r="N17" s="29"/>
      <c r="O17" s="94"/>
      <c r="P17" s="375" t="s">
        <v>534</v>
      </c>
      <c r="Q17" s="374"/>
      <c r="R17" s="256">
        <f>SUM(S17:AK17)</f>
        <v>94</v>
      </c>
      <c r="S17" s="256">
        <v>8</v>
      </c>
      <c r="T17" s="256">
        <v>15</v>
      </c>
      <c r="U17" s="256">
        <v>5</v>
      </c>
      <c r="V17" s="256">
        <v>8</v>
      </c>
      <c r="W17" s="256" t="s">
        <v>403</v>
      </c>
      <c r="X17" s="256">
        <v>1</v>
      </c>
      <c r="Y17" s="256">
        <v>17</v>
      </c>
      <c r="Z17" s="256">
        <v>23</v>
      </c>
      <c r="AA17" s="256" t="s">
        <v>403</v>
      </c>
      <c r="AB17" s="256">
        <v>3</v>
      </c>
      <c r="AC17" s="256" t="s">
        <v>403</v>
      </c>
      <c r="AD17" s="256">
        <v>1</v>
      </c>
      <c r="AE17" s="256" t="s">
        <v>403</v>
      </c>
      <c r="AF17" s="256" t="s">
        <v>403</v>
      </c>
      <c r="AG17" s="256">
        <v>5</v>
      </c>
      <c r="AH17" s="256" t="s">
        <v>403</v>
      </c>
      <c r="AI17" s="256">
        <v>6</v>
      </c>
      <c r="AJ17" s="256">
        <v>2</v>
      </c>
      <c r="AK17" s="95" t="s">
        <v>403</v>
      </c>
      <c r="AL17" s="29"/>
      <c r="AM17" s="29"/>
      <c r="AN17" s="29"/>
      <c r="AO17" s="29"/>
      <c r="AP17" s="29"/>
      <c r="AQ17" s="29"/>
      <c r="AR17" s="29"/>
      <c r="AS17" s="29"/>
    </row>
    <row r="18" spans="1:45" ht="15.75" customHeight="1">
      <c r="A18" s="89" t="s">
        <v>191</v>
      </c>
      <c r="B18" s="62" t="s">
        <v>402</v>
      </c>
      <c r="C18" s="62" t="s">
        <v>402</v>
      </c>
      <c r="D18" s="62" t="s">
        <v>402</v>
      </c>
      <c r="E18" s="62" t="s">
        <v>402</v>
      </c>
      <c r="F18" s="62" t="s">
        <v>402</v>
      </c>
      <c r="G18" s="62" t="s">
        <v>402</v>
      </c>
      <c r="H18" s="62" t="s">
        <v>492</v>
      </c>
      <c r="I18" s="62" t="s">
        <v>402</v>
      </c>
      <c r="J18" s="62" t="s">
        <v>402</v>
      </c>
      <c r="K18" s="62" t="s">
        <v>402</v>
      </c>
      <c r="L18" s="62" t="s">
        <v>402</v>
      </c>
      <c r="M18" s="62" t="s">
        <v>402</v>
      </c>
      <c r="N18" s="29"/>
      <c r="O18" s="94"/>
      <c r="P18" s="96"/>
      <c r="Q18" s="97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95"/>
      <c r="AL18" s="29"/>
      <c r="AM18" s="29"/>
      <c r="AN18" s="29"/>
      <c r="AO18" s="29"/>
      <c r="AP18" s="29"/>
      <c r="AQ18" s="29"/>
      <c r="AR18" s="29"/>
      <c r="AS18" s="29"/>
    </row>
    <row r="19" spans="1:45" ht="15.75" customHeight="1">
      <c r="A19" s="89" t="s">
        <v>192</v>
      </c>
      <c r="B19" s="62" t="s">
        <v>402</v>
      </c>
      <c r="C19" s="62" t="s">
        <v>402</v>
      </c>
      <c r="D19" s="62" t="s">
        <v>402</v>
      </c>
      <c r="E19" s="62" t="s">
        <v>402</v>
      </c>
      <c r="F19" s="62" t="s">
        <v>402</v>
      </c>
      <c r="G19" s="62" t="s">
        <v>402</v>
      </c>
      <c r="H19" s="62" t="s">
        <v>402</v>
      </c>
      <c r="I19" s="62" t="s">
        <v>402</v>
      </c>
      <c r="J19" s="62" t="s">
        <v>402</v>
      </c>
      <c r="K19" s="62" t="s">
        <v>402</v>
      </c>
      <c r="L19" s="62" t="s">
        <v>402</v>
      </c>
      <c r="M19" s="62" t="s">
        <v>402</v>
      </c>
      <c r="N19" s="29"/>
      <c r="O19" s="94"/>
      <c r="P19" s="375" t="s">
        <v>535</v>
      </c>
      <c r="Q19" s="374"/>
      <c r="R19" s="256">
        <f>SUM(S19:AK19)</f>
        <v>136</v>
      </c>
      <c r="S19" s="256">
        <v>13</v>
      </c>
      <c r="T19" s="256">
        <v>10</v>
      </c>
      <c r="U19" s="256">
        <v>6</v>
      </c>
      <c r="V19" s="256">
        <v>21</v>
      </c>
      <c r="W19" s="256">
        <v>2</v>
      </c>
      <c r="X19" s="256">
        <v>3</v>
      </c>
      <c r="Y19" s="256">
        <v>53</v>
      </c>
      <c r="Z19" s="256">
        <v>9</v>
      </c>
      <c r="AA19" s="256" t="s">
        <v>403</v>
      </c>
      <c r="AB19" s="256">
        <v>3</v>
      </c>
      <c r="AC19" s="256">
        <v>1</v>
      </c>
      <c r="AD19" s="256" t="s">
        <v>529</v>
      </c>
      <c r="AE19" s="256">
        <v>1</v>
      </c>
      <c r="AF19" s="256" t="s">
        <v>403</v>
      </c>
      <c r="AG19" s="256">
        <v>2</v>
      </c>
      <c r="AH19" s="256">
        <v>1</v>
      </c>
      <c r="AI19" s="256">
        <v>5</v>
      </c>
      <c r="AJ19" s="256">
        <v>6</v>
      </c>
      <c r="AK19" s="95" t="s">
        <v>403</v>
      </c>
      <c r="AL19" s="29"/>
      <c r="AM19" s="29"/>
      <c r="AN19" s="29"/>
      <c r="AO19" s="29"/>
      <c r="AP19" s="29"/>
      <c r="AQ19" s="29"/>
      <c r="AR19" s="29"/>
      <c r="AS19" s="29"/>
    </row>
    <row r="20" spans="1:45" ht="15.75" customHeight="1">
      <c r="A20" s="89" t="s">
        <v>358</v>
      </c>
      <c r="B20" s="62" t="s">
        <v>402</v>
      </c>
      <c r="C20" s="62" t="s">
        <v>402</v>
      </c>
      <c r="D20" s="62" t="s">
        <v>402</v>
      </c>
      <c r="E20" s="62" t="s">
        <v>402</v>
      </c>
      <c r="F20" s="62" t="s">
        <v>402</v>
      </c>
      <c r="G20" s="62" t="s">
        <v>402</v>
      </c>
      <c r="H20" s="62">
        <f>SUM(I20:M20)</f>
        <v>1</v>
      </c>
      <c r="I20" s="62" t="s">
        <v>402</v>
      </c>
      <c r="J20" s="62">
        <v>1</v>
      </c>
      <c r="K20" s="62" t="s">
        <v>402</v>
      </c>
      <c r="L20" s="62" t="s">
        <v>402</v>
      </c>
      <c r="M20" s="62" t="s">
        <v>402</v>
      </c>
      <c r="N20" s="29"/>
      <c r="O20" s="94"/>
      <c r="P20" s="96"/>
      <c r="Q20" s="97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95"/>
      <c r="AL20" s="29"/>
      <c r="AM20" s="29"/>
      <c r="AN20" s="29"/>
      <c r="AO20" s="29"/>
      <c r="AP20" s="29"/>
      <c r="AQ20" s="29"/>
      <c r="AR20" s="29"/>
      <c r="AS20" s="29"/>
    </row>
    <row r="21" spans="1:45" ht="15.75" customHeight="1">
      <c r="A21" s="88" t="s">
        <v>393</v>
      </c>
      <c r="B21" s="353" t="s">
        <v>402</v>
      </c>
      <c r="C21" s="423" t="s">
        <v>402</v>
      </c>
      <c r="D21" s="423" t="s">
        <v>402</v>
      </c>
      <c r="E21" s="423" t="s">
        <v>402</v>
      </c>
      <c r="F21" s="423" t="s">
        <v>402</v>
      </c>
      <c r="G21" s="423" t="s">
        <v>402</v>
      </c>
      <c r="H21" s="423" t="s">
        <v>402</v>
      </c>
      <c r="I21" s="423" t="s">
        <v>402</v>
      </c>
      <c r="J21" s="423" t="s">
        <v>402</v>
      </c>
      <c r="K21" s="423" t="s">
        <v>402</v>
      </c>
      <c r="L21" s="423" t="s">
        <v>402</v>
      </c>
      <c r="M21" s="423" t="s">
        <v>402</v>
      </c>
      <c r="N21" s="29"/>
      <c r="O21" s="94"/>
      <c r="P21" s="376" t="s">
        <v>360</v>
      </c>
      <c r="Q21" s="377"/>
      <c r="R21" s="256">
        <f>SUM(S21:AK21)</f>
        <v>10</v>
      </c>
      <c r="S21" s="256" t="s">
        <v>403</v>
      </c>
      <c r="T21" s="256">
        <v>1</v>
      </c>
      <c r="U21" s="256" t="s">
        <v>403</v>
      </c>
      <c r="V21" s="256">
        <v>1</v>
      </c>
      <c r="W21" s="256" t="s">
        <v>403</v>
      </c>
      <c r="X21" s="256" t="s">
        <v>403</v>
      </c>
      <c r="Y21" s="256">
        <v>1</v>
      </c>
      <c r="Z21" s="256">
        <v>5</v>
      </c>
      <c r="AA21" s="256" t="s">
        <v>403</v>
      </c>
      <c r="AB21" s="256" t="s">
        <v>403</v>
      </c>
      <c r="AC21" s="256" t="s">
        <v>403</v>
      </c>
      <c r="AD21" s="256" t="s">
        <v>403</v>
      </c>
      <c r="AE21" s="256" t="s">
        <v>403</v>
      </c>
      <c r="AF21" s="256" t="s">
        <v>403</v>
      </c>
      <c r="AG21" s="256" t="s">
        <v>489</v>
      </c>
      <c r="AH21" s="256" t="s">
        <v>489</v>
      </c>
      <c r="AI21" s="256">
        <v>1</v>
      </c>
      <c r="AJ21" s="256">
        <v>1</v>
      </c>
      <c r="AK21" s="95" t="s">
        <v>403</v>
      </c>
      <c r="AL21" s="29"/>
      <c r="AM21" s="29"/>
      <c r="AN21" s="29"/>
      <c r="AO21" s="29"/>
      <c r="AP21" s="29"/>
      <c r="AQ21" s="29"/>
      <c r="AR21" s="29"/>
      <c r="AS21" s="29"/>
    </row>
    <row r="22" spans="1:45" ht="15.75" customHeight="1">
      <c r="A22" s="92" t="s">
        <v>394</v>
      </c>
      <c r="B22" s="424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29"/>
      <c r="O22" s="94"/>
      <c r="P22" s="96"/>
      <c r="Q22" s="97"/>
      <c r="R22" s="95">
        <f>SUM(S22:AK22)</f>
        <v>-1</v>
      </c>
      <c r="S22" s="95">
        <v>-1</v>
      </c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29"/>
      <c r="AM22" s="29"/>
      <c r="AN22" s="29"/>
      <c r="AO22" s="29"/>
      <c r="AP22" s="29"/>
      <c r="AQ22" s="29"/>
      <c r="AR22" s="29"/>
      <c r="AS22" s="29"/>
    </row>
    <row r="23" spans="1:45" ht="15.75" customHeight="1" thickBo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73"/>
      <c r="N23" s="29"/>
      <c r="O23" s="94"/>
      <c r="P23" s="373" t="s">
        <v>230</v>
      </c>
      <c r="Q23" s="374"/>
      <c r="R23" s="256">
        <f>SUM(S23:AK23)</f>
        <v>170</v>
      </c>
      <c r="S23" s="256">
        <v>7</v>
      </c>
      <c r="T23" s="256">
        <v>12</v>
      </c>
      <c r="U23" s="256">
        <v>11</v>
      </c>
      <c r="V23" s="256">
        <v>41</v>
      </c>
      <c r="W23" s="256">
        <v>6</v>
      </c>
      <c r="X23" s="256">
        <v>8</v>
      </c>
      <c r="Y23" s="256">
        <v>28</v>
      </c>
      <c r="Z23" s="256">
        <v>38</v>
      </c>
      <c r="AA23" s="256" t="s">
        <v>522</v>
      </c>
      <c r="AB23" s="256" t="s">
        <v>403</v>
      </c>
      <c r="AC23" s="256" t="s">
        <v>489</v>
      </c>
      <c r="AD23" s="256" t="s">
        <v>489</v>
      </c>
      <c r="AE23" s="256" t="s">
        <v>403</v>
      </c>
      <c r="AF23" s="256" t="s">
        <v>403</v>
      </c>
      <c r="AG23" s="256" t="s">
        <v>523</v>
      </c>
      <c r="AH23" s="256" t="s">
        <v>523</v>
      </c>
      <c r="AI23" s="256">
        <v>17</v>
      </c>
      <c r="AJ23" s="256">
        <v>2</v>
      </c>
      <c r="AK23" s="95" t="s">
        <v>523</v>
      </c>
      <c r="AL23" s="29"/>
      <c r="AM23" s="29"/>
      <c r="AN23" s="29"/>
      <c r="AO23" s="29"/>
      <c r="AP23" s="29"/>
      <c r="AQ23" s="29"/>
      <c r="AR23" s="29"/>
      <c r="AS23" s="29"/>
    </row>
    <row r="24" spans="1:45" ht="15.75" customHeight="1">
      <c r="A24" s="400" t="s">
        <v>219</v>
      </c>
      <c r="B24" s="379" t="s">
        <v>206</v>
      </c>
      <c r="C24" s="392" t="s">
        <v>521</v>
      </c>
      <c r="D24" s="393"/>
      <c r="E24" s="393"/>
      <c r="F24" s="393"/>
      <c r="G24" s="393"/>
      <c r="H24" s="317"/>
      <c r="I24" s="405" t="s">
        <v>518</v>
      </c>
      <c r="J24" s="406" t="s">
        <v>519</v>
      </c>
      <c r="K24" s="405" t="s">
        <v>520</v>
      </c>
      <c r="L24" s="378" t="s">
        <v>210</v>
      </c>
      <c r="M24" s="33"/>
      <c r="N24" s="73"/>
      <c r="O24" s="94"/>
      <c r="P24" s="378"/>
      <c r="Q24" s="344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95"/>
      <c r="AL24" s="29"/>
      <c r="AM24" s="29"/>
      <c r="AN24" s="29"/>
      <c r="AO24" s="29"/>
      <c r="AP24" s="29"/>
      <c r="AQ24" s="29"/>
      <c r="AR24" s="29"/>
      <c r="AS24" s="29"/>
    </row>
    <row r="25" spans="1:45" ht="15.75" customHeight="1">
      <c r="A25" s="401"/>
      <c r="B25" s="380"/>
      <c r="C25" s="395" t="s">
        <v>180</v>
      </c>
      <c r="D25" s="344"/>
      <c r="E25" s="394" t="s">
        <v>207</v>
      </c>
      <c r="F25" s="338"/>
      <c r="G25" s="394" t="s">
        <v>208</v>
      </c>
      <c r="H25" s="338"/>
      <c r="I25" s="344"/>
      <c r="J25" s="380"/>
      <c r="K25" s="344"/>
      <c r="L25" s="378"/>
      <c r="M25" s="33"/>
      <c r="N25" s="73"/>
      <c r="O25" s="94"/>
      <c r="P25" s="376" t="s">
        <v>359</v>
      </c>
      <c r="Q25" s="377"/>
      <c r="R25" s="256">
        <f>SUM(S25:AK25)</f>
        <v>5</v>
      </c>
      <c r="S25" s="256">
        <v>1</v>
      </c>
      <c r="T25" s="256" t="s">
        <v>489</v>
      </c>
      <c r="U25" s="256" t="s">
        <v>522</v>
      </c>
      <c r="V25" s="256" t="s">
        <v>522</v>
      </c>
      <c r="W25" s="256" t="s">
        <v>530</v>
      </c>
      <c r="X25" s="256">
        <v>1</v>
      </c>
      <c r="Y25" s="256">
        <v>2</v>
      </c>
      <c r="Z25" s="256">
        <v>1</v>
      </c>
      <c r="AA25" s="256" t="s">
        <v>522</v>
      </c>
      <c r="AB25" s="256" t="s">
        <v>530</v>
      </c>
      <c r="AC25" s="256" t="s">
        <v>489</v>
      </c>
      <c r="AD25" s="256" t="s">
        <v>523</v>
      </c>
      <c r="AE25" s="256" t="s">
        <v>523</v>
      </c>
      <c r="AF25" s="256" t="s">
        <v>489</v>
      </c>
      <c r="AG25" s="256" t="s">
        <v>492</v>
      </c>
      <c r="AH25" s="256" t="s">
        <v>489</v>
      </c>
      <c r="AI25" s="256" t="s">
        <v>522</v>
      </c>
      <c r="AJ25" s="256" t="s">
        <v>403</v>
      </c>
      <c r="AK25" s="95" t="s">
        <v>403</v>
      </c>
      <c r="AL25" s="29"/>
      <c r="AM25" s="29"/>
      <c r="AN25" s="29"/>
      <c r="AO25" s="29"/>
      <c r="AP25" s="29"/>
      <c r="AQ25" s="29"/>
      <c r="AR25" s="29"/>
      <c r="AS25" s="29"/>
    </row>
    <row r="26" spans="1:45" ht="15.75" customHeight="1">
      <c r="A26" s="401"/>
      <c r="B26" s="380"/>
      <c r="C26" s="395"/>
      <c r="D26" s="344"/>
      <c r="E26" s="396" t="s">
        <v>211</v>
      </c>
      <c r="F26" s="398" t="s">
        <v>517</v>
      </c>
      <c r="G26" s="399" t="s">
        <v>211</v>
      </c>
      <c r="H26" s="398" t="s">
        <v>517</v>
      </c>
      <c r="I26" s="344"/>
      <c r="J26" s="380"/>
      <c r="K26" s="344"/>
      <c r="L26" s="378"/>
      <c r="M26" s="33"/>
      <c r="N26" s="33"/>
      <c r="O26" s="94"/>
      <c r="P26" s="96"/>
      <c r="Q26" s="97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95"/>
      <c r="AL26" s="29"/>
      <c r="AM26" s="29"/>
      <c r="AN26" s="29"/>
      <c r="AO26" s="29"/>
      <c r="AP26" s="29"/>
      <c r="AQ26" s="29"/>
      <c r="AR26" s="29"/>
      <c r="AS26" s="29"/>
    </row>
    <row r="27" spans="1:45" ht="15.75" customHeight="1">
      <c r="A27" s="402"/>
      <c r="B27" s="381"/>
      <c r="C27" s="316"/>
      <c r="D27" s="317"/>
      <c r="E27" s="397"/>
      <c r="F27" s="381"/>
      <c r="G27" s="397"/>
      <c r="H27" s="381"/>
      <c r="I27" s="317"/>
      <c r="J27" s="381"/>
      <c r="K27" s="317"/>
      <c r="L27" s="393"/>
      <c r="M27" s="33"/>
      <c r="N27" s="33"/>
      <c r="O27" s="94"/>
      <c r="P27" s="373" t="s">
        <v>314</v>
      </c>
      <c r="Q27" s="374"/>
      <c r="R27" s="256">
        <f aca="true" t="shared" si="2" ref="R27:R33">SUM(S27:AK27)</f>
        <v>46</v>
      </c>
      <c r="S27" s="256">
        <v>1</v>
      </c>
      <c r="T27" s="256">
        <v>1</v>
      </c>
      <c r="U27" s="256" t="s">
        <v>403</v>
      </c>
      <c r="V27" s="256">
        <v>2</v>
      </c>
      <c r="W27" s="256">
        <v>1</v>
      </c>
      <c r="X27" s="256">
        <v>2</v>
      </c>
      <c r="Y27" s="256">
        <v>5</v>
      </c>
      <c r="Z27" s="256">
        <v>28</v>
      </c>
      <c r="AA27" s="256" t="s">
        <v>403</v>
      </c>
      <c r="AB27" s="256" t="s">
        <v>403</v>
      </c>
      <c r="AC27" s="256" t="s">
        <v>403</v>
      </c>
      <c r="AD27" s="256" t="s">
        <v>492</v>
      </c>
      <c r="AE27" s="256" t="s">
        <v>530</v>
      </c>
      <c r="AF27" s="256" t="s">
        <v>516</v>
      </c>
      <c r="AG27" s="256" t="s">
        <v>516</v>
      </c>
      <c r="AH27" s="256" t="s">
        <v>516</v>
      </c>
      <c r="AI27" s="256">
        <v>2</v>
      </c>
      <c r="AJ27" s="256">
        <v>4</v>
      </c>
      <c r="AK27" s="95" t="s">
        <v>516</v>
      </c>
      <c r="AL27" s="29"/>
      <c r="AM27" s="29"/>
      <c r="AN27" s="29"/>
      <c r="AO27" s="29"/>
      <c r="AP27" s="29"/>
      <c r="AQ27" s="29"/>
      <c r="AR27" s="29"/>
      <c r="AS27" s="29"/>
    </row>
    <row r="28" spans="1:45" ht="15.75" customHeight="1">
      <c r="A28" s="93"/>
      <c r="B28" s="30" t="s">
        <v>205</v>
      </c>
      <c r="C28" s="407" t="s">
        <v>408</v>
      </c>
      <c r="D28" s="407"/>
      <c r="E28" s="30" t="s">
        <v>408</v>
      </c>
      <c r="F28" s="30" t="s">
        <v>408</v>
      </c>
      <c r="G28" s="30" t="s">
        <v>408</v>
      </c>
      <c r="H28" s="30" t="s">
        <v>408</v>
      </c>
      <c r="I28" s="30" t="s">
        <v>218</v>
      </c>
      <c r="J28" s="30" t="s">
        <v>218</v>
      </c>
      <c r="K28" s="30" t="s">
        <v>218</v>
      </c>
      <c r="L28" s="30" t="s">
        <v>218</v>
      </c>
      <c r="M28" s="30"/>
      <c r="N28" s="33"/>
      <c r="O28" s="94"/>
      <c r="P28" s="96"/>
      <c r="Q28" s="97"/>
      <c r="R28" s="95">
        <f t="shared" si="2"/>
        <v>-1</v>
      </c>
      <c r="S28" s="95"/>
      <c r="T28" s="95"/>
      <c r="U28" s="95"/>
      <c r="V28" s="95"/>
      <c r="W28" s="95">
        <v>-1</v>
      </c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30"/>
      <c r="AM28" s="30"/>
      <c r="AN28" s="30"/>
      <c r="AO28" s="30"/>
      <c r="AP28" s="30"/>
      <c r="AQ28" s="29"/>
      <c r="AR28" s="29"/>
      <c r="AS28" s="29"/>
    </row>
    <row r="29" spans="1:45" ht="15.75" customHeight="1">
      <c r="A29" s="36" t="s">
        <v>392</v>
      </c>
      <c r="B29" s="30">
        <v>266</v>
      </c>
      <c r="C29" s="388">
        <v>14338.4</v>
      </c>
      <c r="D29" s="388"/>
      <c r="E29" s="50">
        <v>98.4</v>
      </c>
      <c r="F29" s="50">
        <v>14176.9</v>
      </c>
      <c r="G29" s="50">
        <v>25</v>
      </c>
      <c r="H29" s="50">
        <v>38.1</v>
      </c>
      <c r="I29" s="49">
        <v>9</v>
      </c>
      <c r="J29" s="49" t="s">
        <v>402</v>
      </c>
      <c r="K29" s="49">
        <v>831</v>
      </c>
      <c r="L29" s="49">
        <v>16</v>
      </c>
      <c r="M29" s="29"/>
      <c r="N29" s="33"/>
      <c r="O29" s="94"/>
      <c r="P29" s="373" t="s">
        <v>361</v>
      </c>
      <c r="Q29" s="374"/>
      <c r="R29" s="256">
        <f t="shared" si="2"/>
        <v>136</v>
      </c>
      <c r="S29" s="256">
        <v>8</v>
      </c>
      <c r="T29" s="256">
        <v>16</v>
      </c>
      <c r="U29" s="256">
        <v>9</v>
      </c>
      <c r="V29" s="256">
        <v>26</v>
      </c>
      <c r="W29" s="256">
        <v>7</v>
      </c>
      <c r="X29" s="256">
        <v>7</v>
      </c>
      <c r="Y29" s="256">
        <v>32</v>
      </c>
      <c r="Z29" s="256">
        <v>6</v>
      </c>
      <c r="AA29" s="256" t="s">
        <v>492</v>
      </c>
      <c r="AB29" s="256">
        <v>4</v>
      </c>
      <c r="AC29" s="256" t="s">
        <v>403</v>
      </c>
      <c r="AD29" s="256" t="s">
        <v>403</v>
      </c>
      <c r="AE29" s="256" t="s">
        <v>403</v>
      </c>
      <c r="AF29" s="256" t="s">
        <v>516</v>
      </c>
      <c r="AG29" s="256">
        <v>5</v>
      </c>
      <c r="AH29" s="256" t="s">
        <v>492</v>
      </c>
      <c r="AI29" s="256">
        <v>16</v>
      </c>
      <c r="AJ29" s="95" t="s">
        <v>522</v>
      </c>
      <c r="AK29" s="95" t="s">
        <v>522</v>
      </c>
      <c r="AL29" s="29"/>
      <c r="AM29" s="29"/>
      <c r="AN29" s="29"/>
      <c r="AO29" s="29"/>
      <c r="AP29" s="29"/>
      <c r="AQ29" s="30"/>
      <c r="AR29" s="30"/>
      <c r="AS29" s="30"/>
    </row>
    <row r="30" spans="1:45" s="16" customFormat="1" ht="15.75" customHeight="1">
      <c r="A30" s="248" t="s">
        <v>500</v>
      </c>
      <c r="B30" s="30">
        <v>395</v>
      </c>
      <c r="C30" s="388">
        <v>1.99</v>
      </c>
      <c r="D30" s="388"/>
      <c r="E30" s="50">
        <v>0.89</v>
      </c>
      <c r="F30" s="50">
        <v>0.4</v>
      </c>
      <c r="G30" s="50">
        <v>0.7</v>
      </c>
      <c r="H30" s="50" t="s">
        <v>402</v>
      </c>
      <c r="I30" s="49">
        <v>22</v>
      </c>
      <c r="J30" s="49">
        <v>1</v>
      </c>
      <c r="K30" s="49">
        <v>345</v>
      </c>
      <c r="L30" s="49">
        <v>2</v>
      </c>
      <c r="M30" s="29"/>
      <c r="N30" s="30"/>
      <c r="O30" s="94"/>
      <c r="P30" s="96"/>
      <c r="Q30" s="97"/>
      <c r="R30" s="95">
        <f t="shared" si="2"/>
        <v>-1</v>
      </c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>
        <v>-1</v>
      </c>
      <c r="AE30" s="95"/>
      <c r="AF30" s="95"/>
      <c r="AG30" s="95"/>
      <c r="AH30" s="95"/>
      <c r="AI30" s="95"/>
      <c r="AJ30" s="95"/>
      <c r="AK30" s="95"/>
      <c r="AL30" s="29"/>
      <c r="AM30" s="29"/>
      <c r="AN30" s="29"/>
      <c r="AO30" s="29"/>
      <c r="AP30" s="29"/>
      <c r="AQ30" s="29"/>
      <c r="AR30" s="29"/>
      <c r="AS30" s="29"/>
    </row>
    <row r="31" spans="1:45" ht="15.75" customHeight="1">
      <c r="A31" s="248" t="s">
        <v>525</v>
      </c>
      <c r="B31" s="30">
        <v>73</v>
      </c>
      <c r="C31" s="388">
        <v>1873.9</v>
      </c>
      <c r="D31" s="388"/>
      <c r="E31" s="50">
        <v>34</v>
      </c>
      <c r="F31" s="50">
        <v>1720</v>
      </c>
      <c r="G31" s="50" t="s">
        <v>402</v>
      </c>
      <c r="H31" s="50" t="s">
        <v>407</v>
      </c>
      <c r="I31" s="49">
        <v>3</v>
      </c>
      <c r="J31" s="49" t="s">
        <v>402</v>
      </c>
      <c r="K31" s="49">
        <v>366</v>
      </c>
      <c r="L31" s="49">
        <v>3</v>
      </c>
      <c r="M31" s="29"/>
      <c r="N31" s="29"/>
      <c r="O31" s="94"/>
      <c r="P31" s="375" t="s">
        <v>536</v>
      </c>
      <c r="Q31" s="374"/>
      <c r="R31" s="256">
        <f t="shared" si="2"/>
        <v>41</v>
      </c>
      <c r="S31" s="256">
        <v>4</v>
      </c>
      <c r="T31" s="256">
        <v>2</v>
      </c>
      <c r="U31" s="256">
        <v>2</v>
      </c>
      <c r="V31" s="256">
        <v>10</v>
      </c>
      <c r="W31" s="256" t="s">
        <v>524</v>
      </c>
      <c r="X31" s="256">
        <v>2</v>
      </c>
      <c r="Y31" s="256">
        <v>6</v>
      </c>
      <c r="Z31" s="256">
        <v>2</v>
      </c>
      <c r="AA31" s="256" t="s">
        <v>403</v>
      </c>
      <c r="AB31" s="256">
        <v>2</v>
      </c>
      <c r="AC31" s="256" t="s">
        <v>492</v>
      </c>
      <c r="AD31" s="256">
        <v>2</v>
      </c>
      <c r="AE31" s="256" t="s">
        <v>523</v>
      </c>
      <c r="AF31" s="256" t="s">
        <v>523</v>
      </c>
      <c r="AG31" s="256" t="s">
        <v>492</v>
      </c>
      <c r="AH31" s="256" t="s">
        <v>489</v>
      </c>
      <c r="AI31" s="256">
        <v>9</v>
      </c>
      <c r="AJ31" s="95" t="s">
        <v>523</v>
      </c>
      <c r="AK31" s="95" t="s">
        <v>516</v>
      </c>
      <c r="AL31" s="29"/>
      <c r="AM31" s="29"/>
      <c r="AN31" s="29"/>
      <c r="AO31" s="29"/>
      <c r="AP31" s="29"/>
      <c r="AQ31" s="29"/>
      <c r="AR31" s="29"/>
      <c r="AS31" s="29"/>
    </row>
    <row r="32" spans="1:45" ht="15.75" customHeight="1">
      <c r="A32" s="248" t="s">
        <v>526</v>
      </c>
      <c r="B32" s="30">
        <v>148</v>
      </c>
      <c r="C32" s="388">
        <v>1053.1</v>
      </c>
      <c r="D32" s="388"/>
      <c r="E32" s="50">
        <v>14</v>
      </c>
      <c r="F32" s="50">
        <v>410</v>
      </c>
      <c r="G32" s="50" t="s">
        <v>402</v>
      </c>
      <c r="H32" s="50">
        <v>119.9</v>
      </c>
      <c r="I32" s="49">
        <v>5</v>
      </c>
      <c r="J32" s="49" t="s">
        <v>402</v>
      </c>
      <c r="K32" s="49">
        <v>461</v>
      </c>
      <c r="L32" s="49">
        <v>5</v>
      </c>
      <c r="M32" s="29"/>
      <c r="N32" s="29"/>
      <c r="O32" s="94"/>
      <c r="P32" s="96"/>
      <c r="Q32" s="97"/>
      <c r="R32" s="95">
        <f t="shared" si="2"/>
        <v>-1</v>
      </c>
      <c r="S32" s="95"/>
      <c r="T32" s="95"/>
      <c r="U32" s="95"/>
      <c r="V32" s="95">
        <v>-1</v>
      </c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29"/>
      <c r="AM32" s="29"/>
      <c r="AN32" s="29"/>
      <c r="AO32" s="29"/>
      <c r="AP32" s="29"/>
      <c r="AQ32" s="29"/>
      <c r="AR32" s="29"/>
      <c r="AS32" s="29"/>
    </row>
    <row r="33" spans="1:45" ht="15.75" customHeight="1">
      <c r="A33" s="108" t="s">
        <v>527</v>
      </c>
      <c r="B33" s="251">
        <f>SUM(B34:B40)</f>
        <v>22</v>
      </c>
      <c r="C33" s="408">
        <f>SUM(C34:D40)</f>
        <v>22.2</v>
      </c>
      <c r="D33" s="408"/>
      <c r="E33" s="69" t="s">
        <v>490</v>
      </c>
      <c r="F33" s="69">
        <f>SUM(F34:F40)</f>
        <v>11</v>
      </c>
      <c r="G33" s="69">
        <f>SUM(G34:G40)</f>
        <v>11.2</v>
      </c>
      <c r="H33" s="69" t="s">
        <v>522</v>
      </c>
      <c r="I33" s="68">
        <f>SUM(I34:I40)</f>
        <v>22</v>
      </c>
      <c r="J33" s="68" t="s">
        <v>523</v>
      </c>
      <c r="K33" s="68">
        <f>SUM(K34:K40)</f>
        <v>366</v>
      </c>
      <c r="L33" s="68" t="s">
        <v>406</v>
      </c>
      <c r="M33" s="67"/>
      <c r="N33" s="29"/>
      <c r="O33" s="94"/>
      <c r="P33" s="375" t="s">
        <v>537</v>
      </c>
      <c r="Q33" s="374"/>
      <c r="R33" s="256">
        <f t="shared" si="2"/>
        <v>134</v>
      </c>
      <c r="S33" s="256">
        <v>6</v>
      </c>
      <c r="T33" s="256">
        <v>9</v>
      </c>
      <c r="U33" s="256">
        <v>7</v>
      </c>
      <c r="V33" s="256">
        <v>30</v>
      </c>
      <c r="W33" s="256">
        <v>10</v>
      </c>
      <c r="X33" s="256">
        <v>5</v>
      </c>
      <c r="Y33" s="256">
        <v>39</v>
      </c>
      <c r="Z33" s="256">
        <v>16</v>
      </c>
      <c r="AA33" s="256" t="s">
        <v>516</v>
      </c>
      <c r="AB33" s="256">
        <v>3</v>
      </c>
      <c r="AC33" s="256">
        <v>1</v>
      </c>
      <c r="AD33" s="256" t="s">
        <v>492</v>
      </c>
      <c r="AE33" s="256" t="s">
        <v>516</v>
      </c>
      <c r="AF33" s="256" t="s">
        <v>516</v>
      </c>
      <c r="AG33" s="256">
        <v>1</v>
      </c>
      <c r="AH33" s="256" t="s">
        <v>492</v>
      </c>
      <c r="AI33" s="256">
        <v>7</v>
      </c>
      <c r="AJ33" s="95" t="s">
        <v>523</v>
      </c>
      <c r="AK33" s="95" t="s">
        <v>492</v>
      </c>
      <c r="AL33" s="17"/>
      <c r="AM33" s="17"/>
      <c r="AN33" s="17"/>
      <c r="AO33" s="17"/>
      <c r="AP33" s="17"/>
      <c r="AQ33" s="29"/>
      <c r="AR33" s="29"/>
      <c r="AS33" s="29"/>
    </row>
    <row r="34" spans="1:45" ht="15.75" customHeight="1">
      <c r="A34" s="89" t="s">
        <v>189</v>
      </c>
      <c r="B34" s="30">
        <v>22</v>
      </c>
      <c r="C34" s="388">
        <v>22.2</v>
      </c>
      <c r="D34" s="388"/>
      <c r="E34" s="50" t="s">
        <v>402</v>
      </c>
      <c r="F34" s="50">
        <v>11</v>
      </c>
      <c r="G34" s="50">
        <v>11.2</v>
      </c>
      <c r="H34" s="50" t="s">
        <v>402</v>
      </c>
      <c r="I34" s="49">
        <v>4</v>
      </c>
      <c r="J34" s="49" t="s">
        <v>402</v>
      </c>
      <c r="K34" s="49">
        <v>290</v>
      </c>
      <c r="L34" s="49" t="s">
        <v>402</v>
      </c>
      <c r="M34" s="29"/>
      <c r="N34" s="29"/>
      <c r="O34" s="94"/>
      <c r="P34" s="96"/>
      <c r="Q34" s="97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29"/>
      <c r="AM34" s="29"/>
      <c r="AN34" s="29"/>
      <c r="AO34" s="29"/>
      <c r="AP34" s="29"/>
      <c r="AQ34" s="17"/>
      <c r="AR34" s="17"/>
      <c r="AS34" s="17"/>
    </row>
    <row r="35" spans="1:45" s="17" customFormat="1" ht="15.75" customHeight="1">
      <c r="A35" s="89" t="s">
        <v>190</v>
      </c>
      <c r="B35" s="30" t="s">
        <v>402</v>
      </c>
      <c r="C35" s="388" t="s">
        <v>407</v>
      </c>
      <c r="D35" s="388"/>
      <c r="E35" s="50" t="s">
        <v>402</v>
      </c>
      <c r="F35" s="50" t="s">
        <v>402</v>
      </c>
      <c r="G35" s="50" t="s">
        <v>402</v>
      </c>
      <c r="H35" s="50" t="s">
        <v>402</v>
      </c>
      <c r="I35" s="49">
        <v>18</v>
      </c>
      <c r="J35" s="49" t="s">
        <v>402</v>
      </c>
      <c r="K35" s="49">
        <v>34</v>
      </c>
      <c r="L35" s="49" t="s">
        <v>402</v>
      </c>
      <c r="M35" s="29"/>
      <c r="N35" s="67"/>
      <c r="O35" s="106"/>
      <c r="P35" s="373" t="s">
        <v>231</v>
      </c>
      <c r="Q35" s="374"/>
      <c r="R35" s="256">
        <f>SUM(S35:AK35)</f>
        <v>187</v>
      </c>
      <c r="S35" s="256">
        <v>6</v>
      </c>
      <c r="T35" s="256">
        <v>8</v>
      </c>
      <c r="U35" s="256">
        <v>8</v>
      </c>
      <c r="V35" s="256">
        <v>44</v>
      </c>
      <c r="W35" s="256">
        <v>7</v>
      </c>
      <c r="X35" s="256">
        <v>11</v>
      </c>
      <c r="Y35" s="256">
        <v>55</v>
      </c>
      <c r="Z35" s="256">
        <v>25</v>
      </c>
      <c r="AA35" s="256" t="s">
        <v>523</v>
      </c>
      <c r="AB35" s="256">
        <v>5</v>
      </c>
      <c r="AC35" s="256" t="s">
        <v>523</v>
      </c>
      <c r="AD35" s="256" t="s">
        <v>522</v>
      </c>
      <c r="AE35" s="256" t="s">
        <v>492</v>
      </c>
      <c r="AF35" s="256" t="s">
        <v>523</v>
      </c>
      <c r="AG35" s="256" t="s">
        <v>523</v>
      </c>
      <c r="AH35" s="256" t="s">
        <v>524</v>
      </c>
      <c r="AI35" s="256">
        <v>18</v>
      </c>
      <c r="AJ35" s="95" t="s">
        <v>489</v>
      </c>
      <c r="AK35" s="95" t="s">
        <v>492</v>
      </c>
      <c r="AL35" s="29"/>
      <c r="AM35" s="29"/>
      <c r="AN35" s="29"/>
      <c r="AO35" s="29"/>
      <c r="AP35" s="29"/>
      <c r="AQ35" s="29"/>
      <c r="AR35" s="29"/>
      <c r="AS35" s="29"/>
    </row>
    <row r="36" spans="1:45" ht="15.75" customHeight="1">
      <c r="A36" s="89" t="s">
        <v>191</v>
      </c>
      <c r="B36" s="30" t="s">
        <v>402</v>
      </c>
      <c r="C36" s="388" t="s">
        <v>407</v>
      </c>
      <c r="D36" s="388"/>
      <c r="E36" s="50" t="s">
        <v>402</v>
      </c>
      <c r="F36" s="50" t="s">
        <v>402</v>
      </c>
      <c r="G36" s="50" t="s">
        <v>402</v>
      </c>
      <c r="H36" s="50" t="s">
        <v>402</v>
      </c>
      <c r="I36" s="49" t="s">
        <v>402</v>
      </c>
      <c r="J36" s="49" t="s">
        <v>402</v>
      </c>
      <c r="K36" s="49">
        <v>10</v>
      </c>
      <c r="L36" s="49" t="s">
        <v>402</v>
      </c>
      <c r="M36" s="29"/>
      <c r="N36" s="29"/>
      <c r="O36" s="94"/>
      <c r="P36" s="105"/>
      <c r="Q36" s="104"/>
      <c r="R36" s="95">
        <f>SUM(S36:AK36)</f>
        <v>-1</v>
      </c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>
        <v>-1</v>
      </c>
      <c r="AD36" s="95"/>
      <c r="AE36" s="95"/>
      <c r="AF36" s="95"/>
      <c r="AG36" s="95"/>
      <c r="AH36" s="95"/>
      <c r="AI36" s="95"/>
      <c r="AJ36" s="95"/>
      <c r="AK36" s="95"/>
      <c r="AL36" s="29"/>
      <c r="AM36" s="29"/>
      <c r="AN36" s="29"/>
      <c r="AO36" s="29"/>
      <c r="AP36" s="29"/>
      <c r="AQ36" s="29"/>
      <c r="AR36" s="29"/>
      <c r="AS36" s="29"/>
    </row>
    <row r="37" spans="1:45" ht="15.75" customHeight="1">
      <c r="A37" s="89" t="s">
        <v>192</v>
      </c>
      <c r="B37" s="30" t="s">
        <v>402</v>
      </c>
      <c r="C37" s="388" t="s">
        <v>407</v>
      </c>
      <c r="D37" s="388"/>
      <c r="E37" s="100" t="s">
        <v>402</v>
      </c>
      <c r="F37" s="100" t="s">
        <v>402</v>
      </c>
      <c r="G37" s="100" t="s">
        <v>402</v>
      </c>
      <c r="H37" s="100" t="s">
        <v>402</v>
      </c>
      <c r="I37" s="62" t="s">
        <v>402</v>
      </c>
      <c r="J37" s="62" t="s">
        <v>402</v>
      </c>
      <c r="K37" s="62" t="s">
        <v>402</v>
      </c>
      <c r="L37" s="49" t="s">
        <v>402</v>
      </c>
      <c r="M37" s="29"/>
      <c r="N37" s="29"/>
      <c r="O37" s="94"/>
      <c r="P37" s="373" t="s">
        <v>232</v>
      </c>
      <c r="Q37" s="374"/>
      <c r="R37" s="256">
        <f>SUM(S37:AK37)</f>
        <v>20</v>
      </c>
      <c r="S37" s="256" t="s">
        <v>523</v>
      </c>
      <c r="T37" s="256">
        <v>1</v>
      </c>
      <c r="U37" s="256">
        <v>1</v>
      </c>
      <c r="V37" s="256">
        <v>4</v>
      </c>
      <c r="W37" s="256">
        <v>1</v>
      </c>
      <c r="X37" s="256" t="s">
        <v>523</v>
      </c>
      <c r="Y37" s="256">
        <v>9</v>
      </c>
      <c r="Z37" s="256" t="s">
        <v>522</v>
      </c>
      <c r="AA37" s="256" t="s">
        <v>489</v>
      </c>
      <c r="AB37" s="256" t="s">
        <v>403</v>
      </c>
      <c r="AC37" s="256">
        <v>2</v>
      </c>
      <c r="AD37" s="256" t="s">
        <v>403</v>
      </c>
      <c r="AE37" s="256" t="s">
        <v>492</v>
      </c>
      <c r="AF37" s="256" t="s">
        <v>530</v>
      </c>
      <c r="AG37" s="256" t="s">
        <v>524</v>
      </c>
      <c r="AH37" s="256" t="s">
        <v>530</v>
      </c>
      <c r="AI37" s="256">
        <v>2</v>
      </c>
      <c r="AJ37" s="95" t="s">
        <v>492</v>
      </c>
      <c r="AK37" s="95" t="s">
        <v>522</v>
      </c>
      <c r="AL37" s="29"/>
      <c r="AM37" s="29"/>
      <c r="AN37" s="29"/>
      <c r="AO37" s="29"/>
      <c r="AP37" s="29"/>
      <c r="AQ37" s="29"/>
      <c r="AR37" s="29"/>
      <c r="AS37" s="29"/>
    </row>
    <row r="38" spans="1:45" ht="15.75" customHeight="1">
      <c r="A38" s="89" t="s">
        <v>358</v>
      </c>
      <c r="B38" s="101" t="s">
        <v>402</v>
      </c>
      <c r="C38" s="388" t="s">
        <v>407</v>
      </c>
      <c r="D38" s="388"/>
      <c r="E38" s="50" t="s">
        <v>402</v>
      </c>
      <c r="F38" s="50" t="s">
        <v>402</v>
      </c>
      <c r="G38" s="50" t="s">
        <v>402</v>
      </c>
      <c r="H38" s="50" t="s">
        <v>402</v>
      </c>
      <c r="I38" s="49" t="s">
        <v>402</v>
      </c>
      <c r="J38" s="49" t="s">
        <v>402</v>
      </c>
      <c r="K38" s="49">
        <v>28</v>
      </c>
      <c r="L38" s="49" t="s">
        <v>402</v>
      </c>
      <c r="M38" s="29"/>
      <c r="N38" s="29"/>
      <c r="O38" s="94"/>
      <c r="P38" s="96"/>
      <c r="Q38" s="97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29"/>
      <c r="AM38" s="29"/>
      <c r="AN38" s="29"/>
      <c r="AO38" s="29"/>
      <c r="AP38" s="29"/>
      <c r="AQ38" s="29"/>
      <c r="AR38" s="29"/>
      <c r="AS38" s="29"/>
    </row>
    <row r="39" spans="1:45" ht="15.75" customHeight="1">
      <c r="A39" s="88" t="s">
        <v>393</v>
      </c>
      <c r="B39" s="353" t="s">
        <v>402</v>
      </c>
      <c r="C39" s="388" t="s">
        <v>407</v>
      </c>
      <c r="D39" s="388"/>
      <c r="E39" s="388" t="s">
        <v>402</v>
      </c>
      <c r="F39" s="388" t="s">
        <v>402</v>
      </c>
      <c r="G39" s="388" t="s">
        <v>402</v>
      </c>
      <c r="H39" s="388" t="s">
        <v>402</v>
      </c>
      <c r="I39" s="423" t="s">
        <v>402</v>
      </c>
      <c r="J39" s="423" t="s">
        <v>402</v>
      </c>
      <c r="K39" s="423">
        <v>4</v>
      </c>
      <c r="L39" s="423" t="s">
        <v>402</v>
      </c>
      <c r="M39" s="73"/>
      <c r="N39" s="29"/>
      <c r="O39" s="94"/>
      <c r="P39" s="373" t="s">
        <v>233</v>
      </c>
      <c r="Q39" s="374"/>
      <c r="R39" s="256">
        <f>SUM(S39:AK39)</f>
        <v>35</v>
      </c>
      <c r="S39" s="256">
        <v>3</v>
      </c>
      <c r="T39" s="256">
        <v>2</v>
      </c>
      <c r="U39" s="256" t="s">
        <v>522</v>
      </c>
      <c r="V39" s="256">
        <v>5</v>
      </c>
      <c r="W39" s="256">
        <v>3</v>
      </c>
      <c r="X39" s="256">
        <v>2</v>
      </c>
      <c r="Y39" s="256">
        <v>11</v>
      </c>
      <c r="Z39" s="256">
        <v>2</v>
      </c>
      <c r="AA39" s="256" t="s">
        <v>489</v>
      </c>
      <c r="AB39" s="256" t="s">
        <v>522</v>
      </c>
      <c r="AC39" s="256">
        <v>1</v>
      </c>
      <c r="AD39" s="256" t="s">
        <v>530</v>
      </c>
      <c r="AE39" s="256" t="s">
        <v>489</v>
      </c>
      <c r="AF39" s="256" t="s">
        <v>489</v>
      </c>
      <c r="AG39" s="256" t="s">
        <v>522</v>
      </c>
      <c r="AH39" s="256" t="s">
        <v>492</v>
      </c>
      <c r="AI39" s="256">
        <v>6</v>
      </c>
      <c r="AJ39" s="95" t="s">
        <v>492</v>
      </c>
      <c r="AK39" s="95" t="s">
        <v>492</v>
      </c>
      <c r="AL39" s="29"/>
      <c r="AM39" s="29"/>
      <c r="AN39" s="29"/>
      <c r="AO39" s="29"/>
      <c r="AP39" s="29"/>
      <c r="AQ39" s="29"/>
      <c r="AR39" s="29"/>
      <c r="AS39" s="29"/>
    </row>
    <row r="40" spans="1:45" ht="15.75" customHeight="1">
      <c r="A40" s="92" t="s">
        <v>394</v>
      </c>
      <c r="B40" s="424"/>
      <c r="C40" s="425"/>
      <c r="D40" s="425"/>
      <c r="E40" s="425"/>
      <c r="F40" s="425"/>
      <c r="G40" s="425"/>
      <c r="H40" s="425"/>
      <c r="I40" s="371"/>
      <c r="J40" s="371"/>
      <c r="K40" s="371"/>
      <c r="L40" s="371"/>
      <c r="M40" s="73"/>
      <c r="N40" s="29"/>
      <c r="O40" s="94"/>
      <c r="P40" s="29"/>
      <c r="Q40" s="29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95"/>
      <c r="AK40" s="95"/>
      <c r="AL40" s="29"/>
      <c r="AM40" s="29"/>
      <c r="AN40" s="29"/>
      <c r="AO40" s="29"/>
      <c r="AP40" s="29"/>
      <c r="AQ40" s="29"/>
      <c r="AR40" s="29"/>
      <c r="AS40" s="29"/>
    </row>
    <row r="41" spans="1:45" ht="15.75" customHeight="1" thickBot="1">
      <c r="A41" s="29"/>
      <c r="B41" s="2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73"/>
      <c r="N41" s="73"/>
      <c r="O41" s="94"/>
      <c r="P41" s="375" t="s">
        <v>538</v>
      </c>
      <c r="Q41" s="374"/>
      <c r="R41" s="256">
        <f>SUM(S41:AK41)</f>
        <v>104</v>
      </c>
      <c r="S41" s="256">
        <v>10</v>
      </c>
      <c r="T41" s="256">
        <v>8</v>
      </c>
      <c r="U41" s="256">
        <v>4</v>
      </c>
      <c r="V41" s="256">
        <v>10</v>
      </c>
      <c r="W41" s="256">
        <v>3</v>
      </c>
      <c r="X41" s="256">
        <v>5</v>
      </c>
      <c r="Y41" s="256">
        <v>34</v>
      </c>
      <c r="Z41" s="256">
        <v>8</v>
      </c>
      <c r="AA41" s="256" t="s">
        <v>489</v>
      </c>
      <c r="AB41" s="256">
        <v>2</v>
      </c>
      <c r="AC41" s="256" t="s">
        <v>403</v>
      </c>
      <c r="AD41" s="256">
        <v>1</v>
      </c>
      <c r="AE41" s="256">
        <v>1</v>
      </c>
      <c r="AF41" s="256" t="s">
        <v>403</v>
      </c>
      <c r="AG41" s="256">
        <v>3</v>
      </c>
      <c r="AH41" s="256" t="s">
        <v>403</v>
      </c>
      <c r="AI41" s="256">
        <v>15</v>
      </c>
      <c r="AJ41" s="95" t="s">
        <v>531</v>
      </c>
      <c r="AK41" s="95" t="s">
        <v>531</v>
      </c>
      <c r="AL41" s="29"/>
      <c r="AM41" s="29"/>
      <c r="AN41" s="29"/>
      <c r="AO41" s="29"/>
      <c r="AP41" s="29"/>
      <c r="AQ41" s="29"/>
      <c r="AR41" s="29"/>
      <c r="AS41" s="29"/>
    </row>
    <row r="42" spans="1:45" ht="15.75" customHeight="1">
      <c r="A42" s="400" t="s">
        <v>219</v>
      </c>
      <c r="B42" s="382" t="s">
        <v>212</v>
      </c>
      <c r="C42" s="382" t="s">
        <v>213</v>
      </c>
      <c r="D42" s="382" t="s">
        <v>214</v>
      </c>
      <c r="E42" s="382" t="s">
        <v>373</v>
      </c>
      <c r="F42" s="382" t="s">
        <v>124</v>
      </c>
      <c r="G42" s="382" t="s">
        <v>192</v>
      </c>
      <c r="H42" s="382" t="s">
        <v>215</v>
      </c>
      <c r="I42" s="382" t="s">
        <v>216</v>
      </c>
      <c r="J42" s="426" t="s">
        <v>386</v>
      </c>
      <c r="K42" s="414" t="s">
        <v>344</v>
      </c>
      <c r="L42" s="414"/>
      <c r="M42" s="73"/>
      <c r="N42" s="73"/>
      <c r="O42" s="94"/>
      <c r="P42" s="96"/>
      <c r="Q42" s="97"/>
      <c r="R42" s="95">
        <f>SUM(S42:AK42)</f>
        <v>-4</v>
      </c>
      <c r="S42" s="95">
        <v>-2</v>
      </c>
      <c r="T42" s="95"/>
      <c r="U42" s="95"/>
      <c r="V42" s="95"/>
      <c r="W42" s="95">
        <v>-1</v>
      </c>
      <c r="X42" s="95"/>
      <c r="Y42" s="95">
        <v>-1</v>
      </c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29"/>
      <c r="AM42" s="29"/>
      <c r="AN42" s="29"/>
      <c r="AO42" s="29"/>
      <c r="AP42" s="29"/>
      <c r="AQ42" s="29"/>
      <c r="AR42" s="29"/>
      <c r="AS42" s="29"/>
    </row>
    <row r="43" spans="1:45" ht="15.75" customHeight="1">
      <c r="A43" s="401"/>
      <c r="B43" s="383"/>
      <c r="C43" s="383"/>
      <c r="D43" s="383"/>
      <c r="E43" s="383"/>
      <c r="F43" s="383"/>
      <c r="G43" s="383"/>
      <c r="H43" s="383"/>
      <c r="I43" s="383"/>
      <c r="J43" s="427"/>
      <c r="K43" s="414"/>
      <c r="L43" s="414"/>
      <c r="M43" s="73"/>
      <c r="N43" s="73"/>
      <c r="O43" s="94"/>
      <c r="P43" s="415" t="s">
        <v>234</v>
      </c>
      <c r="Q43" s="416"/>
      <c r="R43" s="256">
        <f>SUM(S43:AK43)</f>
        <v>24</v>
      </c>
      <c r="S43" s="256">
        <v>4</v>
      </c>
      <c r="T43" s="256">
        <v>1</v>
      </c>
      <c r="U43" s="256">
        <v>2</v>
      </c>
      <c r="V43" s="256">
        <v>5</v>
      </c>
      <c r="W43" s="256">
        <v>1</v>
      </c>
      <c r="X43" s="256" t="s">
        <v>531</v>
      </c>
      <c r="Y43" s="256">
        <v>6</v>
      </c>
      <c r="Z43" s="256">
        <v>1</v>
      </c>
      <c r="AA43" s="256" t="s">
        <v>532</v>
      </c>
      <c r="AB43" s="256" t="s">
        <v>531</v>
      </c>
      <c r="AC43" s="256" t="s">
        <v>531</v>
      </c>
      <c r="AD43" s="256" t="s">
        <v>531</v>
      </c>
      <c r="AE43" s="256">
        <v>1</v>
      </c>
      <c r="AF43" s="256" t="s">
        <v>531</v>
      </c>
      <c r="AG43" s="256">
        <v>1</v>
      </c>
      <c r="AH43" s="256" t="s">
        <v>531</v>
      </c>
      <c r="AI43" s="256">
        <v>2</v>
      </c>
      <c r="AJ43" s="95" t="s">
        <v>531</v>
      </c>
      <c r="AK43" s="95" t="s">
        <v>531</v>
      </c>
      <c r="AL43" s="29"/>
      <c r="AM43" s="29"/>
      <c r="AN43" s="29"/>
      <c r="AO43" s="29"/>
      <c r="AP43" s="29"/>
      <c r="AQ43" s="29"/>
      <c r="AR43" s="29"/>
      <c r="AS43" s="29"/>
    </row>
    <row r="44" spans="1:45" ht="15.75" customHeight="1">
      <c r="A44" s="401"/>
      <c r="B44" s="383"/>
      <c r="C44" s="383"/>
      <c r="D44" s="383"/>
      <c r="E44" s="383"/>
      <c r="F44" s="383"/>
      <c r="G44" s="383"/>
      <c r="H44" s="383"/>
      <c r="I44" s="383"/>
      <c r="J44" s="427"/>
      <c r="K44" s="414"/>
      <c r="L44" s="414"/>
      <c r="M44" s="91"/>
      <c r="N44" s="73"/>
      <c r="O44" s="94"/>
      <c r="P44" s="96"/>
      <c r="Q44" s="97"/>
      <c r="R44" s="95">
        <f aca="true" t="shared" si="3" ref="R44:AJ45">SUM(R46,R48,R50)</f>
        <v>-12</v>
      </c>
      <c r="S44" s="95">
        <f t="shared" si="3"/>
        <v>-3</v>
      </c>
      <c r="T44" s="95"/>
      <c r="U44" s="95"/>
      <c r="V44" s="95">
        <f t="shared" si="3"/>
        <v>-2</v>
      </c>
      <c r="W44" s="95">
        <f t="shared" si="3"/>
        <v>-1</v>
      </c>
      <c r="X44" s="95">
        <f t="shared" si="3"/>
        <v>-3</v>
      </c>
      <c r="Y44" s="95">
        <f t="shared" si="3"/>
        <v>-1</v>
      </c>
      <c r="Z44" s="95"/>
      <c r="AA44" s="95"/>
      <c r="AB44" s="95"/>
      <c r="AC44" s="95"/>
      <c r="AD44" s="95">
        <f t="shared" si="3"/>
        <v>-1</v>
      </c>
      <c r="AE44" s="95"/>
      <c r="AF44" s="95"/>
      <c r="AG44" s="95">
        <f t="shared" si="3"/>
        <v>-1</v>
      </c>
      <c r="AH44" s="95"/>
      <c r="AI44" s="95"/>
      <c r="AJ44" s="95"/>
      <c r="AK44" s="95"/>
      <c r="AL44" s="29"/>
      <c r="AM44" s="29"/>
      <c r="AN44" s="29"/>
      <c r="AO44" s="29"/>
      <c r="AP44" s="29"/>
      <c r="AQ44" s="29"/>
      <c r="AR44" s="29"/>
      <c r="AS44" s="29"/>
    </row>
    <row r="45" spans="1:45" ht="15.75" customHeight="1">
      <c r="A45" s="402"/>
      <c r="B45" s="360"/>
      <c r="C45" s="360"/>
      <c r="D45" s="360"/>
      <c r="E45" s="360"/>
      <c r="F45" s="360"/>
      <c r="G45" s="360"/>
      <c r="H45" s="360"/>
      <c r="I45" s="360"/>
      <c r="J45" s="428"/>
      <c r="K45" s="315"/>
      <c r="L45" s="315"/>
      <c r="M45" s="91"/>
      <c r="N45" s="73"/>
      <c r="O45" s="94"/>
      <c r="P45" s="415" t="s">
        <v>235</v>
      </c>
      <c r="Q45" s="416"/>
      <c r="R45" s="255">
        <f>SUM(R47,R49,R51)</f>
        <v>1112</v>
      </c>
      <c r="S45" s="255">
        <f>SUM(S47,S49,S51)</f>
        <v>304</v>
      </c>
      <c r="T45" s="255">
        <f t="shared" si="3"/>
        <v>108</v>
      </c>
      <c r="U45" s="255">
        <f t="shared" si="3"/>
        <v>44</v>
      </c>
      <c r="V45" s="255">
        <f t="shared" si="3"/>
        <v>215</v>
      </c>
      <c r="W45" s="255">
        <f t="shared" si="3"/>
        <v>49</v>
      </c>
      <c r="X45" s="255">
        <f t="shared" si="3"/>
        <v>48</v>
      </c>
      <c r="Y45" s="255">
        <f t="shared" si="3"/>
        <v>102</v>
      </c>
      <c r="Z45" s="255">
        <f t="shared" si="3"/>
        <v>152</v>
      </c>
      <c r="AA45" s="255">
        <f t="shared" si="3"/>
        <v>5</v>
      </c>
      <c r="AB45" s="255">
        <f t="shared" si="3"/>
        <v>9</v>
      </c>
      <c r="AC45" s="255" t="s">
        <v>531</v>
      </c>
      <c r="AD45" s="255">
        <f t="shared" si="3"/>
        <v>2</v>
      </c>
      <c r="AE45" s="255" t="s">
        <v>531</v>
      </c>
      <c r="AF45" s="255">
        <f t="shared" si="3"/>
        <v>1</v>
      </c>
      <c r="AG45" s="255">
        <f t="shared" si="3"/>
        <v>11</v>
      </c>
      <c r="AH45" s="255">
        <f t="shared" si="3"/>
        <v>2</v>
      </c>
      <c r="AI45" s="255">
        <f t="shared" si="3"/>
        <v>59</v>
      </c>
      <c r="AJ45" s="255">
        <f t="shared" si="3"/>
        <v>1</v>
      </c>
      <c r="AK45" s="95" t="s">
        <v>531</v>
      </c>
      <c r="AL45" s="29"/>
      <c r="AM45" s="29"/>
      <c r="AN45" s="29"/>
      <c r="AO45" s="29"/>
      <c r="AP45" s="29"/>
      <c r="AQ45" s="29"/>
      <c r="AR45" s="29"/>
      <c r="AS45" s="29"/>
    </row>
    <row r="46" spans="1:45" ht="15.75" customHeight="1">
      <c r="A46" s="93"/>
      <c r="B46" s="30" t="s">
        <v>218</v>
      </c>
      <c r="C46" s="30" t="s">
        <v>218</v>
      </c>
      <c r="D46" s="30" t="s">
        <v>218</v>
      </c>
      <c r="E46" s="96" t="s">
        <v>148</v>
      </c>
      <c r="F46" s="96" t="s">
        <v>218</v>
      </c>
      <c r="G46" s="96" t="s">
        <v>218</v>
      </c>
      <c r="H46" s="96" t="s">
        <v>218</v>
      </c>
      <c r="I46" s="96" t="s">
        <v>218</v>
      </c>
      <c r="J46" s="96" t="s">
        <v>218</v>
      </c>
      <c r="K46" s="373" t="s">
        <v>217</v>
      </c>
      <c r="L46" s="373"/>
      <c r="M46" s="91"/>
      <c r="N46" s="91"/>
      <c r="O46" s="94"/>
      <c r="P46" s="96"/>
      <c r="Q46" s="97"/>
      <c r="R46" s="95">
        <f aca="true" t="shared" si="4" ref="R46:R53">SUM(S46:AK46)</f>
        <v>-6</v>
      </c>
      <c r="S46" s="95">
        <v>-1</v>
      </c>
      <c r="T46" s="95"/>
      <c r="U46" s="95"/>
      <c r="V46" s="95">
        <v>-1</v>
      </c>
      <c r="W46" s="95"/>
      <c r="X46" s="95">
        <v>-2</v>
      </c>
      <c r="Y46" s="95">
        <v>-1</v>
      </c>
      <c r="Z46" s="95"/>
      <c r="AA46" s="95"/>
      <c r="AB46" s="95"/>
      <c r="AC46" s="95"/>
      <c r="AD46" s="95"/>
      <c r="AE46" s="95"/>
      <c r="AF46" s="95"/>
      <c r="AG46" s="95">
        <v>-1</v>
      </c>
      <c r="AH46" s="95"/>
      <c r="AI46" s="95"/>
      <c r="AJ46" s="95"/>
      <c r="AK46" s="95"/>
      <c r="AL46" s="29"/>
      <c r="AM46" s="29"/>
      <c r="AN46" s="29"/>
      <c r="AO46" s="29"/>
      <c r="AP46" s="29"/>
      <c r="AQ46" s="29"/>
      <c r="AR46" s="29"/>
      <c r="AS46" s="29"/>
    </row>
    <row r="47" spans="1:45" ht="15.75" customHeight="1">
      <c r="A47" s="36" t="s">
        <v>392</v>
      </c>
      <c r="B47" s="62">
        <v>660</v>
      </c>
      <c r="C47" s="49">
        <v>4</v>
      </c>
      <c r="D47" s="49">
        <v>7</v>
      </c>
      <c r="E47" s="49">
        <v>6</v>
      </c>
      <c r="F47" s="49">
        <v>1</v>
      </c>
      <c r="G47" s="49">
        <v>304</v>
      </c>
      <c r="H47" s="49">
        <v>3</v>
      </c>
      <c r="I47" s="49">
        <v>56</v>
      </c>
      <c r="J47" s="49">
        <v>3</v>
      </c>
      <c r="K47" s="301">
        <v>1040494</v>
      </c>
      <c r="L47" s="301"/>
      <c r="M47" s="91"/>
      <c r="N47" s="91"/>
      <c r="O47" s="94"/>
      <c r="P47" s="375" t="s">
        <v>539</v>
      </c>
      <c r="Q47" s="374"/>
      <c r="R47" s="256">
        <f t="shared" si="4"/>
        <v>420</v>
      </c>
      <c r="S47" s="256">
        <v>80</v>
      </c>
      <c r="T47" s="256">
        <v>59</v>
      </c>
      <c r="U47" s="256">
        <v>21</v>
      </c>
      <c r="V47" s="256">
        <v>93</v>
      </c>
      <c r="W47" s="256">
        <v>28</v>
      </c>
      <c r="X47" s="256">
        <v>30</v>
      </c>
      <c r="Y47" s="256">
        <v>61</v>
      </c>
      <c r="Z47" s="256">
        <v>17</v>
      </c>
      <c r="AA47" s="256" t="s">
        <v>531</v>
      </c>
      <c r="AB47" s="256">
        <v>4</v>
      </c>
      <c r="AC47" s="256" t="s">
        <v>531</v>
      </c>
      <c r="AD47" s="256" t="s">
        <v>531</v>
      </c>
      <c r="AE47" s="256" t="s">
        <v>531</v>
      </c>
      <c r="AF47" s="256" t="s">
        <v>531</v>
      </c>
      <c r="AG47" s="256">
        <v>8</v>
      </c>
      <c r="AH47" s="256" t="s">
        <v>531</v>
      </c>
      <c r="AI47" s="256">
        <v>18</v>
      </c>
      <c r="AJ47" s="256">
        <v>1</v>
      </c>
      <c r="AK47" s="95" t="s">
        <v>531</v>
      </c>
      <c r="AL47" s="29"/>
      <c r="AM47" s="29"/>
      <c r="AN47" s="29"/>
      <c r="AO47" s="29"/>
      <c r="AP47" s="29"/>
      <c r="AQ47" s="29"/>
      <c r="AR47" s="29"/>
      <c r="AS47" s="29"/>
    </row>
    <row r="48" spans="1:45" ht="15.75" customHeight="1">
      <c r="A48" s="248" t="s">
        <v>500</v>
      </c>
      <c r="B48" s="62">
        <v>3</v>
      </c>
      <c r="C48" s="49" t="s">
        <v>402</v>
      </c>
      <c r="D48" s="49" t="s">
        <v>402</v>
      </c>
      <c r="E48" s="49" t="s">
        <v>402</v>
      </c>
      <c r="F48" s="49" t="s">
        <v>402</v>
      </c>
      <c r="G48" s="49">
        <v>5</v>
      </c>
      <c r="H48" s="49" t="s">
        <v>402</v>
      </c>
      <c r="I48" s="49" t="s">
        <v>402</v>
      </c>
      <c r="J48" s="49">
        <v>5063</v>
      </c>
      <c r="K48" s="301">
        <v>4626905</v>
      </c>
      <c r="L48" s="301"/>
      <c r="M48" s="96"/>
      <c r="N48" s="91"/>
      <c r="O48" s="94"/>
      <c r="P48" s="96"/>
      <c r="Q48" s="97"/>
      <c r="R48" s="95">
        <f t="shared" si="4"/>
        <v>-4</v>
      </c>
      <c r="S48" s="95">
        <v>-2</v>
      </c>
      <c r="T48" s="95"/>
      <c r="U48" s="95"/>
      <c r="V48" s="95">
        <v>-1</v>
      </c>
      <c r="W48" s="95">
        <v>-1</v>
      </c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30"/>
      <c r="AM48" s="30"/>
      <c r="AN48" s="30"/>
      <c r="AO48" s="30"/>
      <c r="AP48" s="30"/>
      <c r="AQ48" s="29"/>
      <c r="AR48" s="29"/>
      <c r="AS48" s="29"/>
    </row>
    <row r="49" spans="1:45" ht="15.75" customHeight="1">
      <c r="A49" s="248" t="s">
        <v>525</v>
      </c>
      <c r="B49" s="62">
        <v>475</v>
      </c>
      <c r="C49" s="49" t="s">
        <v>402</v>
      </c>
      <c r="D49" s="49">
        <v>12</v>
      </c>
      <c r="E49" s="49">
        <v>2</v>
      </c>
      <c r="F49" s="49" t="s">
        <v>402</v>
      </c>
      <c r="G49" s="49">
        <v>33</v>
      </c>
      <c r="H49" s="49">
        <v>1</v>
      </c>
      <c r="I49" s="49" t="s">
        <v>402</v>
      </c>
      <c r="J49" s="49">
        <v>1</v>
      </c>
      <c r="K49" s="301">
        <v>728043</v>
      </c>
      <c r="L49" s="301"/>
      <c r="M49" s="33"/>
      <c r="N49" s="91"/>
      <c r="O49" s="94"/>
      <c r="P49" s="375" t="s">
        <v>540</v>
      </c>
      <c r="Q49" s="374"/>
      <c r="R49" s="256">
        <f t="shared" si="4"/>
        <v>596</v>
      </c>
      <c r="S49" s="256">
        <v>193</v>
      </c>
      <c r="T49" s="256">
        <v>45</v>
      </c>
      <c r="U49" s="256">
        <v>20</v>
      </c>
      <c r="V49" s="256">
        <v>103</v>
      </c>
      <c r="W49" s="256">
        <v>14</v>
      </c>
      <c r="X49" s="256">
        <v>14</v>
      </c>
      <c r="Y49" s="256">
        <v>32</v>
      </c>
      <c r="Z49" s="256">
        <v>128</v>
      </c>
      <c r="AA49" s="256">
        <v>4</v>
      </c>
      <c r="AB49" s="256">
        <v>4</v>
      </c>
      <c r="AC49" s="256" t="s">
        <v>531</v>
      </c>
      <c r="AD49" s="256">
        <v>1</v>
      </c>
      <c r="AE49" s="256" t="s">
        <v>531</v>
      </c>
      <c r="AF49" s="256">
        <v>1</v>
      </c>
      <c r="AG49" s="256">
        <v>3</v>
      </c>
      <c r="AH49" s="256">
        <v>1</v>
      </c>
      <c r="AI49" s="256">
        <v>33</v>
      </c>
      <c r="AJ49" s="95" t="s">
        <v>531</v>
      </c>
      <c r="AK49" s="95" t="s">
        <v>531</v>
      </c>
      <c r="AL49" s="30"/>
      <c r="AM49" s="30"/>
      <c r="AN49" s="30"/>
      <c r="AO49" s="29"/>
      <c r="AP49" s="29"/>
      <c r="AQ49" s="30"/>
      <c r="AR49" s="30"/>
      <c r="AS49" s="30"/>
    </row>
    <row r="50" spans="1:45" s="16" customFormat="1" ht="15.75" customHeight="1">
      <c r="A50" s="248" t="s">
        <v>526</v>
      </c>
      <c r="B50" s="62">
        <v>611</v>
      </c>
      <c r="C50" s="49" t="s">
        <v>402</v>
      </c>
      <c r="D50" s="49">
        <v>4</v>
      </c>
      <c r="E50" s="49" t="s">
        <v>402</v>
      </c>
      <c r="F50" s="49" t="s">
        <v>402</v>
      </c>
      <c r="G50" s="49" t="s">
        <v>402</v>
      </c>
      <c r="H50" s="49" t="s">
        <v>402</v>
      </c>
      <c r="I50" s="49" t="s">
        <v>402</v>
      </c>
      <c r="J50" s="49">
        <v>20</v>
      </c>
      <c r="K50" s="301">
        <v>8570947</v>
      </c>
      <c r="L50" s="301"/>
      <c r="M50" s="33"/>
      <c r="N50" s="96"/>
      <c r="O50" s="94"/>
      <c r="P50" s="96"/>
      <c r="Q50" s="97"/>
      <c r="R50" s="95">
        <f t="shared" si="4"/>
        <v>-2</v>
      </c>
      <c r="S50" s="95"/>
      <c r="T50" s="95"/>
      <c r="U50" s="95"/>
      <c r="V50" s="95"/>
      <c r="W50" s="95"/>
      <c r="X50" s="95">
        <v>-1</v>
      </c>
      <c r="Y50" s="95"/>
      <c r="Z50" s="95"/>
      <c r="AA50" s="95"/>
      <c r="AB50" s="95"/>
      <c r="AC50" s="95"/>
      <c r="AD50" s="95">
        <v>-1</v>
      </c>
      <c r="AE50" s="95"/>
      <c r="AF50" s="95"/>
      <c r="AG50" s="95"/>
      <c r="AH50" s="95"/>
      <c r="AI50" s="95"/>
      <c r="AJ50" s="95"/>
      <c r="AK50" s="95"/>
      <c r="AL50" s="30"/>
      <c r="AM50" s="30"/>
      <c r="AN50" s="30"/>
      <c r="AO50" s="29"/>
      <c r="AP50" s="29"/>
      <c r="AQ50" s="29"/>
      <c r="AR50" s="29"/>
      <c r="AS50" s="29"/>
    </row>
    <row r="51" spans="1:45" ht="15.75" customHeight="1">
      <c r="A51" s="108" t="s">
        <v>527</v>
      </c>
      <c r="B51" s="65">
        <f>SUM(B52:B58)</f>
        <v>212</v>
      </c>
      <c r="C51" s="68">
        <f>SUM(C52:C58)</f>
        <v>25</v>
      </c>
      <c r="D51" s="68" t="s">
        <v>523</v>
      </c>
      <c r="E51" s="68" t="s">
        <v>523</v>
      </c>
      <c r="F51" s="68" t="s">
        <v>524</v>
      </c>
      <c r="G51" s="68">
        <f>SUM(G52:G58)</f>
        <v>1</v>
      </c>
      <c r="H51" s="68" t="s">
        <v>403</v>
      </c>
      <c r="I51" s="68">
        <f>SUM(I52:I58)</f>
        <v>208</v>
      </c>
      <c r="J51" s="68">
        <f>SUM(J52:J58)</f>
        <v>3</v>
      </c>
      <c r="K51" s="413">
        <f>SUM(K52:L58)</f>
        <v>1446207</v>
      </c>
      <c r="L51" s="413"/>
      <c r="M51" s="33"/>
      <c r="N51" s="33"/>
      <c r="O51" s="94"/>
      <c r="P51" s="375" t="s">
        <v>541</v>
      </c>
      <c r="Q51" s="374"/>
      <c r="R51" s="256">
        <f t="shared" si="4"/>
        <v>96</v>
      </c>
      <c r="S51" s="256">
        <v>31</v>
      </c>
      <c r="T51" s="256">
        <v>4</v>
      </c>
      <c r="U51" s="256">
        <v>3</v>
      </c>
      <c r="V51" s="256">
        <v>19</v>
      </c>
      <c r="W51" s="256">
        <v>7</v>
      </c>
      <c r="X51" s="256">
        <v>4</v>
      </c>
      <c r="Y51" s="256">
        <v>9</v>
      </c>
      <c r="Z51" s="256">
        <v>7</v>
      </c>
      <c r="AA51" s="256">
        <v>1</v>
      </c>
      <c r="AB51" s="256">
        <v>1</v>
      </c>
      <c r="AC51" s="256" t="s">
        <v>531</v>
      </c>
      <c r="AD51" s="256">
        <v>1</v>
      </c>
      <c r="AE51" s="256" t="s">
        <v>531</v>
      </c>
      <c r="AF51" s="256" t="s">
        <v>531</v>
      </c>
      <c r="AG51" s="256" t="s">
        <v>531</v>
      </c>
      <c r="AH51" s="256">
        <v>1</v>
      </c>
      <c r="AI51" s="256">
        <v>8</v>
      </c>
      <c r="AJ51" s="95" t="s">
        <v>531</v>
      </c>
      <c r="AK51" s="95" t="s">
        <v>531</v>
      </c>
      <c r="AL51" s="29"/>
      <c r="AM51" s="29"/>
      <c r="AN51" s="29"/>
      <c r="AO51" s="29"/>
      <c r="AP51" s="29"/>
      <c r="AQ51" s="29"/>
      <c r="AR51" s="29"/>
      <c r="AS51" s="29"/>
    </row>
    <row r="52" spans="1:45" ht="15.75" customHeight="1">
      <c r="A52" s="89" t="s">
        <v>189</v>
      </c>
      <c r="B52" s="62">
        <v>177</v>
      </c>
      <c r="C52" s="49" t="s">
        <v>402</v>
      </c>
      <c r="D52" s="49" t="s">
        <v>402</v>
      </c>
      <c r="E52" s="49" t="s">
        <v>402</v>
      </c>
      <c r="F52" s="49" t="s">
        <v>402</v>
      </c>
      <c r="G52" s="49" t="s">
        <v>402</v>
      </c>
      <c r="H52" s="49" t="s">
        <v>402</v>
      </c>
      <c r="I52" s="49" t="s">
        <v>402</v>
      </c>
      <c r="J52" s="49">
        <v>1</v>
      </c>
      <c r="K52" s="301">
        <v>337851</v>
      </c>
      <c r="L52" s="301"/>
      <c r="M52" s="33"/>
      <c r="N52" s="33"/>
      <c r="O52" s="94"/>
      <c r="P52" s="96"/>
      <c r="Q52" s="97"/>
      <c r="R52" s="95">
        <f t="shared" si="4"/>
        <v>-1</v>
      </c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>
        <v>-1</v>
      </c>
      <c r="AK52" s="95"/>
      <c r="AL52" s="29"/>
      <c r="AM52" s="29"/>
      <c r="AN52" s="29"/>
      <c r="AO52" s="29"/>
      <c r="AP52" s="29"/>
      <c r="AQ52" s="29"/>
      <c r="AR52" s="29"/>
      <c r="AS52" s="29"/>
    </row>
    <row r="53" spans="1:45" ht="15.75" customHeight="1">
      <c r="A53" s="89" t="s">
        <v>190</v>
      </c>
      <c r="B53" s="62">
        <v>18</v>
      </c>
      <c r="C53" s="49">
        <v>25</v>
      </c>
      <c r="D53" s="49" t="s">
        <v>402</v>
      </c>
      <c r="E53" s="49" t="s">
        <v>402</v>
      </c>
      <c r="F53" s="49" t="s">
        <v>402</v>
      </c>
      <c r="G53" s="49">
        <v>1</v>
      </c>
      <c r="H53" s="49" t="s">
        <v>402</v>
      </c>
      <c r="I53" s="49">
        <v>208</v>
      </c>
      <c r="J53" s="49">
        <v>2</v>
      </c>
      <c r="K53" s="301">
        <v>695614</v>
      </c>
      <c r="L53" s="301"/>
      <c r="M53" s="107"/>
      <c r="N53" s="33"/>
      <c r="O53" s="94"/>
      <c r="P53" s="415" t="s">
        <v>236</v>
      </c>
      <c r="Q53" s="416"/>
      <c r="R53" s="256">
        <f t="shared" si="4"/>
        <v>44</v>
      </c>
      <c r="S53" s="256">
        <v>3</v>
      </c>
      <c r="T53" s="256">
        <v>7</v>
      </c>
      <c r="U53" s="256">
        <v>1</v>
      </c>
      <c r="V53" s="256">
        <v>2</v>
      </c>
      <c r="W53" s="256" t="s">
        <v>531</v>
      </c>
      <c r="X53" s="256">
        <v>1</v>
      </c>
      <c r="Y53" s="256">
        <v>3</v>
      </c>
      <c r="Z53" s="256">
        <v>1</v>
      </c>
      <c r="AA53" s="256" t="s">
        <v>531</v>
      </c>
      <c r="AB53" s="256">
        <v>1</v>
      </c>
      <c r="AC53" s="256" t="s">
        <v>531</v>
      </c>
      <c r="AD53" s="256">
        <v>3</v>
      </c>
      <c r="AE53" s="256" t="s">
        <v>531</v>
      </c>
      <c r="AF53" s="256" t="s">
        <v>531</v>
      </c>
      <c r="AG53" s="256">
        <v>15</v>
      </c>
      <c r="AH53" s="256" t="s">
        <v>531</v>
      </c>
      <c r="AI53" s="256">
        <v>5</v>
      </c>
      <c r="AJ53" s="256">
        <v>1</v>
      </c>
      <c r="AK53" s="256">
        <v>1</v>
      </c>
      <c r="AL53" s="29"/>
      <c r="AM53" s="29"/>
      <c r="AN53" s="29"/>
      <c r="AO53" s="17"/>
      <c r="AP53" s="17"/>
      <c r="AQ53" s="29"/>
      <c r="AR53" s="29"/>
      <c r="AS53" s="29"/>
    </row>
    <row r="54" spans="1:45" ht="15.75" customHeight="1">
      <c r="A54" s="89" t="s">
        <v>191</v>
      </c>
      <c r="B54" s="62" t="s">
        <v>407</v>
      </c>
      <c r="C54" s="49" t="s">
        <v>402</v>
      </c>
      <c r="D54" s="49" t="s">
        <v>402</v>
      </c>
      <c r="E54" s="49" t="s">
        <v>402</v>
      </c>
      <c r="F54" s="49" t="s">
        <v>402</v>
      </c>
      <c r="G54" s="49" t="s">
        <v>402</v>
      </c>
      <c r="H54" s="49" t="s">
        <v>402</v>
      </c>
      <c r="I54" s="49" t="s">
        <v>402</v>
      </c>
      <c r="J54" s="49" t="s">
        <v>402</v>
      </c>
      <c r="K54" s="301">
        <v>3315</v>
      </c>
      <c r="L54" s="301"/>
      <c r="M54" s="33"/>
      <c r="N54" s="33"/>
      <c r="O54" s="94"/>
      <c r="P54" s="96"/>
      <c r="Q54" s="97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29"/>
      <c r="AM54" s="29"/>
      <c r="AN54" s="29"/>
      <c r="AO54" s="29"/>
      <c r="AP54" s="29"/>
      <c r="AQ54" s="17"/>
      <c r="AR54" s="17"/>
      <c r="AS54" s="17"/>
    </row>
    <row r="55" spans="1:45" s="17" customFormat="1" ht="15.75" customHeight="1">
      <c r="A55" s="89" t="s">
        <v>192</v>
      </c>
      <c r="B55" s="62" t="s">
        <v>407</v>
      </c>
      <c r="C55" s="62" t="s">
        <v>402</v>
      </c>
      <c r="D55" s="62" t="s">
        <v>402</v>
      </c>
      <c r="E55" s="62" t="s">
        <v>402</v>
      </c>
      <c r="F55" s="62" t="s">
        <v>402</v>
      </c>
      <c r="G55" s="62" t="s">
        <v>402</v>
      </c>
      <c r="H55" s="62" t="s">
        <v>402</v>
      </c>
      <c r="I55" s="62" t="s">
        <v>402</v>
      </c>
      <c r="J55" s="62" t="s">
        <v>402</v>
      </c>
      <c r="K55" s="301" t="s">
        <v>407</v>
      </c>
      <c r="L55" s="301"/>
      <c r="M55" s="33"/>
      <c r="N55" s="107"/>
      <c r="O55" s="106"/>
      <c r="P55" s="415" t="s">
        <v>237</v>
      </c>
      <c r="Q55" s="416"/>
      <c r="R55" s="256">
        <f>SUM(S55:AK55)</f>
        <v>171</v>
      </c>
      <c r="S55" s="256">
        <v>35</v>
      </c>
      <c r="T55" s="256">
        <v>11</v>
      </c>
      <c r="U55" s="256">
        <v>13</v>
      </c>
      <c r="V55" s="256">
        <v>25</v>
      </c>
      <c r="W55" s="256">
        <v>9</v>
      </c>
      <c r="X55" s="256">
        <v>6</v>
      </c>
      <c r="Y55" s="256">
        <v>17</v>
      </c>
      <c r="Z55" s="256">
        <v>3</v>
      </c>
      <c r="AA55" s="256" t="s">
        <v>531</v>
      </c>
      <c r="AB55" s="256" t="s">
        <v>531</v>
      </c>
      <c r="AC55" s="256" t="s">
        <v>531</v>
      </c>
      <c r="AD55" s="256">
        <v>2</v>
      </c>
      <c r="AE55" s="256" t="s">
        <v>531</v>
      </c>
      <c r="AF55" s="256" t="s">
        <v>531</v>
      </c>
      <c r="AG55" s="256">
        <v>21</v>
      </c>
      <c r="AH55" s="256" t="s">
        <v>531</v>
      </c>
      <c r="AI55" s="256">
        <v>28</v>
      </c>
      <c r="AJ55" s="256">
        <v>1</v>
      </c>
      <c r="AK55" s="95" t="s">
        <v>531</v>
      </c>
      <c r="AO55" s="29"/>
      <c r="AP55" s="29"/>
      <c r="AQ55" s="29"/>
      <c r="AR55" s="29"/>
      <c r="AS55" s="29"/>
    </row>
    <row r="56" spans="1:45" ht="15.75" customHeight="1">
      <c r="A56" s="89" t="s">
        <v>358</v>
      </c>
      <c r="B56" s="48">
        <v>2</v>
      </c>
      <c r="C56" s="49" t="s">
        <v>402</v>
      </c>
      <c r="D56" s="49" t="s">
        <v>402</v>
      </c>
      <c r="E56" s="49" t="s">
        <v>402</v>
      </c>
      <c r="F56" s="49" t="s">
        <v>402</v>
      </c>
      <c r="G56" s="49" t="s">
        <v>402</v>
      </c>
      <c r="H56" s="49" t="s">
        <v>402</v>
      </c>
      <c r="I56" s="49" t="s">
        <v>402</v>
      </c>
      <c r="J56" s="49" t="s">
        <v>402</v>
      </c>
      <c r="K56" s="301">
        <v>365071</v>
      </c>
      <c r="L56" s="301"/>
      <c r="M56" s="33"/>
      <c r="N56" s="33"/>
      <c r="O56" s="94"/>
      <c r="P56" s="96"/>
      <c r="Q56" s="97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95"/>
      <c r="AL56" s="29"/>
      <c r="AM56" s="29"/>
      <c r="AN56" s="29"/>
      <c r="AO56" s="29"/>
      <c r="AP56" s="29"/>
      <c r="AQ56" s="29"/>
      <c r="AR56" s="29"/>
      <c r="AS56" s="29"/>
    </row>
    <row r="57" spans="1:45" ht="15.75" customHeight="1">
      <c r="A57" s="88" t="s">
        <v>393</v>
      </c>
      <c r="B57" s="353">
        <v>15</v>
      </c>
      <c r="C57" s="423" t="s">
        <v>402</v>
      </c>
      <c r="D57" s="423" t="s">
        <v>402</v>
      </c>
      <c r="E57" s="423" t="s">
        <v>402</v>
      </c>
      <c r="F57" s="423" t="s">
        <v>402</v>
      </c>
      <c r="G57" s="423" t="s">
        <v>402</v>
      </c>
      <c r="H57" s="423" t="s">
        <v>402</v>
      </c>
      <c r="I57" s="423" t="s">
        <v>402</v>
      </c>
      <c r="J57" s="423" t="s">
        <v>402</v>
      </c>
      <c r="K57" s="423">
        <v>44356</v>
      </c>
      <c r="L57" s="423"/>
      <c r="M57" s="33"/>
      <c r="N57" s="33"/>
      <c r="O57" s="94"/>
      <c r="P57" s="415" t="s">
        <v>389</v>
      </c>
      <c r="Q57" s="416"/>
      <c r="R57" s="256">
        <f>SUM(S57:AK57)</f>
        <v>9</v>
      </c>
      <c r="S57" s="256">
        <v>3</v>
      </c>
      <c r="T57" s="256" t="s">
        <v>531</v>
      </c>
      <c r="U57" s="256" t="s">
        <v>531</v>
      </c>
      <c r="V57" s="256">
        <v>1</v>
      </c>
      <c r="W57" s="256" t="s">
        <v>531</v>
      </c>
      <c r="X57" s="256" t="s">
        <v>531</v>
      </c>
      <c r="Y57" s="256">
        <v>2</v>
      </c>
      <c r="Z57" s="256" t="s">
        <v>531</v>
      </c>
      <c r="AA57" s="256" t="s">
        <v>531</v>
      </c>
      <c r="AB57" s="256">
        <v>1</v>
      </c>
      <c r="AC57" s="256" t="s">
        <v>531</v>
      </c>
      <c r="AD57" s="256">
        <v>2</v>
      </c>
      <c r="AE57" s="256" t="s">
        <v>531</v>
      </c>
      <c r="AF57" s="256" t="s">
        <v>531</v>
      </c>
      <c r="AG57" s="256" t="s">
        <v>531</v>
      </c>
      <c r="AH57" s="256" t="s">
        <v>531</v>
      </c>
      <c r="AI57" s="256" t="s">
        <v>531</v>
      </c>
      <c r="AJ57" s="256" t="s">
        <v>531</v>
      </c>
      <c r="AK57" s="95" t="s">
        <v>531</v>
      </c>
      <c r="AL57" s="29"/>
      <c r="AM57" s="29"/>
      <c r="AN57" s="29"/>
      <c r="AO57" s="29"/>
      <c r="AP57" s="29"/>
      <c r="AQ57" s="29"/>
      <c r="AR57" s="29"/>
      <c r="AS57" s="29"/>
    </row>
    <row r="58" spans="1:45" ht="15.75" customHeight="1">
      <c r="A58" s="92" t="s">
        <v>394</v>
      </c>
      <c r="B58" s="424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3"/>
      <c r="N58" s="33"/>
      <c r="O58" s="94"/>
      <c r="P58" s="105"/>
      <c r="Q58" s="104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95"/>
      <c r="AL58" s="29"/>
      <c r="AM58" s="29"/>
      <c r="AN58" s="29"/>
      <c r="AO58" s="29"/>
      <c r="AP58" s="29"/>
      <c r="AQ58" s="29"/>
      <c r="AR58" s="29"/>
      <c r="AS58" s="29"/>
    </row>
    <row r="59" spans="1:45" ht="15.75" customHeight="1">
      <c r="A59" s="29" t="s">
        <v>372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33"/>
      <c r="N59" s="33"/>
      <c r="O59" s="94"/>
      <c r="P59" s="415" t="s">
        <v>313</v>
      </c>
      <c r="Q59" s="416"/>
      <c r="R59" s="256">
        <f>SUM(S59:AK59)</f>
        <v>8</v>
      </c>
      <c r="S59" s="256">
        <v>2</v>
      </c>
      <c r="T59" s="256" t="s">
        <v>531</v>
      </c>
      <c r="U59" s="256">
        <v>1</v>
      </c>
      <c r="V59" s="256">
        <v>1</v>
      </c>
      <c r="W59" s="256">
        <v>1</v>
      </c>
      <c r="X59" s="256">
        <v>1</v>
      </c>
      <c r="Y59" s="256" t="s">
        <v>531</v>
      </c>
      <c r="Z59" s="256" t="s">
        <v>531</v>
      </c>
      <c r="AA59" s="256" t="s">
        <v>531</v>
      </c>
      <c r="AB59" s="256" t="s">
        <v>531</v>
      </c>
      <c r="AC59" s="256" t="s">
        <v>531</v>
      </c>
      <c r="AD59" s="256" t="s">
        <v>531</v>
      </c>
      <c r="AE59" s="256" t="s">
        <v>531</v>
      </c>
      <c r="AF59" s="256" t="s">
        <v>531</v>
      </c>
      <c r="AG59" s="256">
        <v>2</v>
      </c>
      <c r="AH59" s="256" t="s">
        <v>531</v>
      </c>
      <c r="AI59" s="256" t="s">
        <v>531</v>
      </c>
      <c r="AJ59" s="256" t="s">
        <v>531</v>
      </c>
      <c r="AK59" s="95" t="s">
        <v>531</v>
      </c>
      <c r="AL59" s="29"/>
      <c r="AM59" s="29"/>
      <c r="AN59" s="29"/>
      <c r="AO59" s="29"/>
      <c r="AP59" s="29"/>
      <c r="AQ59" s="29"/>
      <c r="AR59" s="29"/>
      <c r="AS59" s="29"/>
    </row>
    <row r="60" spans="2:45" ht="15.75" customHeight="1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3"/>
      <c r="N60" s="33"/>
      <c r="O60" s="94"/>
      <c r="P60" s="96"/>
      <c r="Q60" s="97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95"/>
      <c r="AL60" s="29"/>
      <c r="AM60" s="29"/>
      <c r="AN60" s="29"/>
      <c r="AO60" s="29"/>
      <c r="AP60" s="29"/>
      <c r="AQ60" s="29"/>
      <c r="AR60" s="29"/>
      <c r="AS60" s="29"/>
    </row>
    <row r="61" spans="1:45" ht="15.7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3"/>
      <c r="N61" s="33"/>
      <c r="O61" s="94"/>
      <c r="P61" s="415" t="s">
        <v>362</v>
      </c>
      <c r="Q61" s="416"/>
      <c r="R61" s="256">
        <f>SUM(S61:AK61)</f>
        <v>9</v>
      </c>
      <c r="S61" s="256" t="s">
        <v>531</v>
      </c>
      <c r="T61" s="256">
        <v>1</v>
      </c>
      <c r="U61" s="256">
        <v>1</v>
      </c>
      <c r="V61" s="256">
        <v>4</v>
      </c>
      <c r="W61" s="256">
        <v>1</v>
      </c>
      <c r="X61" s="256" t="s">
        <v>531</v>
      </c>
      <c r="Y61" s="256">
        <v>2</v>
      </c>
      <c r="Z61" s="256" t="s">
        <v>531</v>
      </c>
      <c r="AA61" s="256" t="s">
        <v>531</v>
      </c>
      <c r="AB61" s="256" t="s">
        <v>531</v>
      </c>
      <c r="AC61" s="256" t="s">
        <v>531</v>
      </c>
      <c r="AD61" s="256" t="s">
        <v>531</v>
      </c>
      <c r="AE61" s="256" t="s">
        <v>531</v>
      </c>
      <c r="AF61" s="256" t="s">
        <v>531</v>
      </c>
      <c r="AG61" s="256" t="s">
        <v>531</v>
      </c>
      <c r="AH61" s="256" t="s">
        <v>531</v>
      </c>
      <c r="AI61" s="256" t="s">
        <v>531</v>
      </c>
      <c r="AJ61" s="256" t="s">
        <v>531</v>
      </c>
      <c r="AK61" s="95" t="s">
        <v>531</v>
      </c>
      <c r="AL61" s="29"/>
      <c r="AM61" s="29"/>
      <c r="AN61" s="29"/>
      <c r="AO61" s="29"/>
      <c r="AP61" s="29"/>
      <c r="AQ61" s="29"/>
      <c r="AR61" s="29"/>
      <c r="AS61" s="29"/>
    </row>
    <row r="62" spans="1:45" ht="15.7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33"/>
      <c r="O62" s="94"/>
      <c r="P62" s="96"/>
      <c r="Q62" s="97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95"/>
      <c r="AL62" s="29"/>
      <c r="AM62" s="29"/>
      <c r="AN62" s="29"/>
      <c r="AO62" s="29"/>
      <c r="AP62" s="29"/>
      <c r="AQ62" s="29"/>
      <c r="AR62" s="29"/>
      <c r="AS62" s="29"/>
    </row>
    <row r="63" spans="1:45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33"/>
      <c r="O63" s="94"/>
      <c r="P63" s="415" t="s">
        <v>238</v>
      </c>
      <c r="Q63" s="416"/>
      <c r="R63" s="256">
        <f>SUM(S63:AK63)</f>
        <v>118</v>
      </c>
      <c r="S63" s="256">
        <v>13</v>
      </c>
      <c r="T63" s="256">
        <v>20</v>
      </c>
      <c r="U63" s="256">
        <v>1</v>
      </c>
      <c r="V63" s="256">
        <v>25</v>
      </c>
      <c r="W63" s="256">
        <v>2</v>
      </c>
      <c r="X63" s="256">
        <v>12</v>
      </c>
      <c r="Y63" s="256">
        <v>7</v>
      </c>
      <c r="Z63" s="256">
        <v>36</v>
      </c>
      <c r="AA63" s="256" t="s">
        <v>531</v>
      </c>
      <c r="AB63" s="256" t="s">
        <v>531</v>
      </c>
      <c r="AC63" s="256" t="s">
        <v>531</v>
      </c>
      <c r="AD63" s="256" t="s">
        <v>531</v>
      </c>
      <c r="AE63" s="256" t="s">
        <v>531</v>
      </c>
      <c r="AF63" s="256" t="s">
        <v>531</v>
      </c>
      <c r="AG63" s="256" t="s">
        <v>531</v>
      </c>
      <c r="AH63" s="256" t="s">
        <v>531</v>
      </c>
      <c r="AI63" s="256">
        <v>2</v>
      </c>
      <c r="AJ63" s="256" t="s">
        <v>531</v>
      </c>
      <c r="AK63" s="95" t="s">
        <v>531</v>
      </c>
      <c r="AL63" s="29"/>
      <c r="AM63" s="29"/>
      <c r="AN63" s="29"/>
      <c r="AO63" s="29"/>
      <c r="AP63" s="29"/>
      <c r="AQ63" s="29"/>
      <c r="AR63" s="29"/>
      <c r="AS63" s="29"/>
    </row>
    <row r="64" spans="1:45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73"/>
      <c r="P64" s="96"/>
      <c r="Q64" s="97"/>
      <c r="R64" s="95">
        <f>SUM(S64:AK64)</f>
        <v>-1</v>
      </c>
      <c r="S64" s="95"/>
      <c r="T64" s="95"/>
      <c r="U64" s="95"/>
      <c r="V64" s="95"/>
      <c r="W64" s="95"/>
      <c r="X64" s="95"/>
      <c r="Y64" s="95">
        <v>-1</v>
      </c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29"/>
      <c r="AM64" s="29"/>
      <c r="AN64" s="29"/>
      <c r="AO64" s="29"/>
      <c r="AP64" s="29"/>
      <c r="AQ64" s="29"/>
      <c r="AR64" s="29"/>
      <c r="AS64" s="29"/>
    </row>
    <row r="65" spans="1:45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417" t="s">
        <v>239</v>
      </c>
      <c r="Q65" s="401"/>
      <c r="R65" s="256">
        <f>SUM(S65:AK65)</f>
        <v>56</v>
      </c>
      <c r="S65" s="256">
        <v>2</v>
      </c>
      <c r="T65" s="256">
        <v>12</v>
      </c>
      <c r="U65" s="256">
        <v>4</v>
      </c>
      <c r="V65" s="256">
        <v>10</v>
      </c>
      <c r="W65" s="256">
        <v>1</v>
      </c>
      <c r="X65" s="256">
        <v>3</v>
      </c>
      <c r="Y65" s="256">
        <v>14</v>
      </c>
      <c r="Z65" s="256">
        <v>4</v>
      </c>
      <c r="AA65" s="256">
        <v>1</v>
      </c>
      <c r="AB65" s="256" t="s">
        <v>531</v>
      </c>
      <c r="AC65" s="256" t="s">
        <v>531</v>
      </c>
      <c r="AD65" s="256" t="s">
        <v>531</v>
      </c>
      <c r="AE65" s="256" t="s">
        <v>531</v>
      </c>
      <c r="AF65" s="256" t="s">
        <v>531</v>
      </c>
      <c r="AG65" s="256" t="s">
        <v>531</v>
      </c>
      <c r="AH65" s="256" t="s">
        <v>531</v>
      </c>
      <c r="AI65" s="256">
        <v>4</v>
      </c>
      <c r="AJ65" s="256">
        <v>1</v>
      </c>
      <c r="AK65" s="95" t="s">
        <v>531</v>
      </c>
      <c r="AL65" s="29"/>
      <c r="AM65" s="29"/>
      <c r="AN65" s="29"/>
      <c r="AO65" s="29"/>
      <c r="AP65" s="29"/>
      <c r="AQ65" s="29"/>
      <c r="AR65" s="29"/>
      <c r="AS65" s="29"/>
    </row>
    <row r="66" spans="1:45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96"/>
      <c r="Q66" s="97"/>
      <c r="R66" s="95">
        <f>SUM(S66:AK66)</f>
        <v>-3</v>
      </c>
      <c r="S66" s="95">
        <v>-1</v>
      </c>
      <c r="T66" s="95"/>
      <c r="U66" s="95"/>
      <c r="V66" s="95"/>
      <c r="W66" s="95"/>
      <c r="X66" s="95">
        <v>-1</v>
      </c>
      <c r="Y66" s="95">
        <v>-1</v>
      </c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29"/>
      <c r="AM66" s="29"/>
      <c r="AN66" s="29"/>
      <c r="AO66" s="29"/>
      <c r="AP66" s="29"/>
      <c r="AQ66" s="29"/>
      <c r="AR66" s="29"/>
      <c r="AS66" s="29"/>
    </row>
    <row r="67" spans="1:45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415" t="s">
        <v>240</v>
      </c>
      <c r="Q67" s="416"/>
      <c r="R67" s="256">
        <f>SUM(S67:AK67)</f>
        <v>605</v>
      </c>
      <c r="S67" s="256">
        <v>106</v>
      </c>
      <c r="T67" s="256">
        <v>141</v>
      </c>
      <c r="U67" s="256">
        <v>29</v>
      </c>
      <c r="V67" s="256">
        <v>46</v>
      </c>
      <c r="W67" s="256">
        <v>18</v>
      </c>
      <c r="X67" s="256">
        <v>18</v>
      </c>
      <c r="Y67" s="256">
        <v>39</v>
      </c>
      <c r="Z67" s="256">
        <v>45</v>
      </c>
      <c r="AA67" s="256" t="s">
        <v>531</v>
      </c>
      <c r="AB67" s="256">
        <v>14</v>
      </c>
      <c r="AC67" s="256">
        <v>1</v>
      </c>
      <c r="AD67" s="256">
        <v>1</v>
      </c>
      <c r="AE67" s="256">
        <v>1</v>
      </c>
      <c r="AF67" s="256">
        <v>1</v>
      </c>
      <c r="AG67" s="256">
        <v>55</v>
      </c>
      <c r="AH67" s="256" t="s">
        <v>531</v>
      </c>
      <c r="AI67" s="256">
        <v>78</v>
      </c>
      <c r="AJ67" s="256">
        <v>8</v>
      </c>
      <c r="AK67" s="256">
        <v>4</v>
      </c>
      <c r="AL67" s="29"/>
      <c r="AM67" s="29"/>
      <c r="AN67" s="29"/>
      <c r="AO67" s="29"/>
      <c r="AP67" s="29"/>
      <c r="AQ67" s="29"/>
      <c r="AR67" s="29"/>
      <c r="AS67" s="29"/>
    </row>
    <row r="68" spans="1:45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64"/>
      <c r="Q68" s="63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3"/>
      <c r="AL68" s="29"/>
      <c r="AM68" s="29"/>
      <c r="AN68" s="29"/>
      <c r="AO68" s="29"/>
      <c r="AP68" s="29"/>
      <c r="AQ68" s="29"/>
      <c r="AR68" s="29"/>
      <c r="AS68" s="29"/>
    </row>
    <row r="69" spans="1:45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 t="s">
        <v>315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</row>
    <row r="70" spans="1:45" ht="15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47" t="s">
        <v>542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</row>
    <row r="71" spans="1:45" ht="15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 t="s">
        <v>363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</row>
  </sheetData>
  <sheetProtection/>
  <mergeCells count="141">
    <mergeCell ref="K57:L58"/>
    <mergeCell ref="K39:K40"/>
    <mergeCell ref="L39:L40"/>
    <mergeCell ref="K53:L53"/>
    <mergeCell ref="K54:L54"/>
    <mergeCell ref="K55:L55"/>
    <mergeCell ref="K47:L47"/>
    <mergeCell ref="K48:L48"/>
    <mergeCell ref="B57:B58"/>
    <mergeCell ref="C57:C58"/>
    <mergeCell ref="D57:D58"/>
    <mergeCell ref="E57:E58"/>
    <mergeCell ref="F57:F58"/>
    <mergeCell ref="G57:G58"/>
    <mergeCell ref="H57:H58"/>
    <mergeCell ref="I57:I58"/>
    <mergeCell ref="G39:G40"/>
    <mergeCell ref="H39:H40"/>
    <mergeCell ref="I39:I40"/>
    <mergeCell ref="J39:J40"/>
    <mergeCell ref="I42:I45"/>
    <mergeCell ref="J57:J58"/>
    <mergeCell ref="J42:J45"/>
    <mergeCell ref="B39:B40"/>
    <mergeCell ref="C39:D40"/>
    <mergeCell ref="E39:E40"/>
    <mergeCell ref="F39:F40"/>
    <mergeCell ref="J21:J22"/>
    <mergeCell ref="K21:K22"/>
    <mergeCell ref="B21:B22"/>
    <mergeCell ref="C21:C22"/>
    <mergeCell ref="D21:D22"/>
    <mergeCell ref="E21:E22"/>
    <mergeCell ref="U6:U11"/>
    <mergeCell ref="T6:T11"/>
    <mergeCell ref="L21:L22"/>
    <mergeCell ref="M21:M22"/>
    <mergeCell ref="F21:F22"/>
    <mergeCell ref="G21:G22"/>
    <mergeCell ref="H21:H22"/>
    <mergeCell ref="I21:I22"/>
    <mergeCell ref="P57:Q57"/>
    <mergeCell ref="P61:Q61"/>
    <mergeCell ref="P63:Q63"/>
    <mergeCell ref="P65:Q65"/>
    <mergeCell ref="O6:Q11"/>
    <mergeCell ref="O13:Q13"/>
    <mergeCell ref="P15:Q15"/>
    <mergeCell ref="P43:Q43"/>
    <mergeCell ref="AF6:AF11"/>
    <mergeCell ref="AE6:AE11"/>
    <mergeCell ref="P67:Q67"/>
    <mergeCell ref="P45:Q45"/>
    <mergeCell ref="P53:Q53"/>
    <mergeCell ref="P55:Q55"/>
    <mergeCell ref="P59:Q59"/>
    <mergeCell ref="P47:Q47"/>
    <mergeCell ref="P49:Q49"/>
    <mergeCell ref="P51:Q51"/>
    <mergeCell ref="K42:L45"/>
    <mergeCell ref="K46:L46"/>
    <mergeCell ref="S6:S11"/>
    <mergeCell ref="R6:R11"/>
    <mergeCell ref="AH6:AH11"/>
    <mergeCell ref="AG6:AG11"/>
    <mergeCell ref="AD6:AD11"/>
    <mergeCell ref="AC6:AC11"/>
    <mergeCell ref="AB6:AB11"/>
    <mergeCell ref="AA6:AA11"/>
    <mergeCell ref="A42:A45"/>
    <mergeCell ref="B42:B45"/>
    <mergeCell ref="AI6:AI11"/>
    <mergeCell ref="AJ6:AJ11"/>
    <mergeCell ref="AK6:AK11"/>
    <mergeCell ref="K56:L56"/>
    <mergeCell ref="K49:L49"/>
    <mergeCell ref="K50:L50"/>
    <mergeCell ref="K51:L51"/>
    <mergeCell ref="K52:L52"/>
    <mergeCell ref="C32:D32"/>
    <mergeCell ref="C33:D33"/>
    <mergeCell ref="E42:E45"/>
    <mergeCell ref="F42:F45"/>
    <mergeCell ref="G42:G45"/>
    <mergeCell ref="H42:H45"/>
    <mergeCell ref="L24:L27"/>
    <mergeCell ref="E8:E9"/>
    <mergeCell ref="C28:D28"/>
    <mergeCell ref="C29:D29"/>
    <mergeCell ref="C30:D30"/>
    <mergeCell ref="C31:D31"/>
    <mergeCell ref="G26:G27"/>
    <mergeCell ref="H26:H27"/>
    <mergeCell ref="C34:D34"/>
    <mergeCell ref="A24:A27"/>
    <mergeCell ref="D6:G7"/>
    <mergeCell ref="H6:M7"/>
    <mergeCell ref="A6:A9"/>
    <mergeCell ref="I24:I27"/>
    <mergeCell ref="J24:J27"/>
    <mergeCell ref="K24:K27"/>
    <mergeCell ref="C36:D36"/>
    <mergeCell ref="C37:D37"/>
    <mergeCell ref="B24:B27"/>
    <mergeCell ref="J8:J9"/>
    <mergeCell ref="I8:I9"/>
    <mergeCell ref="H8:H9"/>
    <mergeCell ref="F8:F9"/>
    <mergeCell ref="D8:D9"/>
    <mergeCell ref="C24:H24"/>
    <mergeCell ref="G25:H25"/>
    <mergeCell ref="C42:C45"/>
    <mergeCell ref="D42:D45"/>
    <mergeCell ref="Z6:Z11"/>
    <mergeCell ref="Y6:Y11"/>
    <mergeCell ref="X6:X11"/>
    <mergeCell ref="W6:W11"/>
    <mergeCell ref="V6:V11"/>
    <mergeCell ref="C38:D38"/>
    <mergeCell ref="P27:Q27"/>
    <mergeCell ref="C35:D35"/>
    <mergeCell ref="P19:Q19"/>
    <mergeCell ref="P21:Q21"/>
    <mergeCell ref="P23:Q23"/>
    <mergeCell ref="P24:Q24"/>
    <mergeCell ref="P25:Q25"/>
    <mergeCell ref="C6:C9"/>
    <mergeCell ref="E25:F25"/>
    <mergeCell ref="C25:D27"/>
    <mergeCell ref="E26:E27"/>
    <mergeCell ref="F26:F27"/>
    <mergeCell ref="A4:M4"/>
    <mergeCell ref="O4:AK4"/>
    <mergeCell ref="P29:Q29"/>
    <mergeCell ref="P31:Q31"/>
    <mergeCell ref="P41:Q41"/>
    <mergeCell ref="P33:Q33"/>
    <mergeCell ref="P35:Q35"/>
    <mergeCell ref="P37:Q37"/>
    <mergeCell ref="P39:Q39"/>
    <mergeCell ref="P17:Q1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zoomScale="75" zoomScaleNormal="75" zoomScalePageLayoutView="0" workbookViewId="0" topLeftCell="K1">
      <selection activeCell="AB1" sqref="AB1"/>
    </sheetView>
  </sheetViews>
  <sheetFormatPr defaultColWidth="10.59765625" defaultRowHeight="15"/>
  <cols>
    <col min="1" max="1" width="12.8984375" style="10" customWidth="1"/>
    <col min="2" max="3" width="10.3984375" style="10" customWidth="1"/>
    <col min="4" max="4" width="13.8984375" style="10" customWidth="1"/>
    <col min="5" max="5" width="10.3984375" style="10" customWidth="1"/>
    <col min="6" max="6" width="13.8984375" style="10" customWidth="1"/>
    <col min="7" max="7" width="10.3984375" style="10" customWidth="1"/>
    <col min="8" max="8" width="13.69921875" style="10" customWidth="1"/>
    <col min="9" max="11" width="10.3984375" style="10" customWidth="1"/>
    <col min="12" max="12" width="12.8984375" style="10" customWidth="1"/>
    <col min="13" max="14" width="10.3984375" style="10" customWidth="1"/>
    <col min="15" max="15" width="12.5" style="10" customWidth="1"/>
    <col min="16" max="16" width="11.3984375" style="10" customWidth="1"/>
    <col min="17" max="17" width="11.8984375" style="10" customWidth="1"/>
    <col min="18" max="18" width="10.3984375" style="10" customWidth="1"/>
    <col min="19" max="20" width="11.8984375" style="10" customWidth="1"/>
    <col min="21" max="21" width="10.3984375" style="10" customWidth="1"/>
    <col min="22" max="16384" width="10.59765625" style="10" customWidth="1"/>
  </cols>
  <sheetData>
    <row r="1" spans="1:26" s="2" customFormat="1" ht="16.5" customHeight="1">
      <c r="A1" s="18" t="s">
        <v>553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"/>
      <c r="U1" s="3" t="s">
        <v>554</v>
      </c>
      <c r="V1" s="28"/>
      <c r="W1" s="28"/>
      <c r="X1" s="28"/>
      <c r="Y1" s="28"/>
      <c r="Z1" s="28"/>
    </row>
    <row r="2" spans="1:26" s="2" customFormat="1" ht="16.5" customHeight="1">
      <c r="A2" s="1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"/>
      <c r="U2" s="3"/>
      <c r="V2" s="28"/>
      <c r="W2" s="28"/>
      <c r="X2" s="28"/>
      <c r="Y2" s="28"/>
      <c r="Z2" s="28"/>
    </row>
    <row r="3" spans="1:26" s="2" customFormat="1" ht="16.5" customHeight="1">
      <c r="A3" s="1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3"/>
      <c r="U3" s="3"/>
      <c r="V3" s="28"/>
      <c r="W3" s="28"/>
      <c r="X3" s="28"/>
      <c r="Y3" s="28"/>
      <c r="Z3" s="28"/>
    </row>
    <row r="4" spans="1:26" ht="18" customHeight="1">
      <c r="A4" s="429" t="s">
        <v>550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257"/>
      <c r="P4" s="257"/>
      <c r="Q4" s="257"/>
      <c r="R4" s="257"/>
      <c r="S4" s="257"/>
      <c r="T4" s="257"/>
      <c r="U4" s="29"/>
      <c r="V4" s="29"/>
      <c r="W4" s="29"/>
      <c r="X4" s="29"/>
      <c r="Y4" s="29"/>
      <c r="Z4" s="29"/>
    </row>
    <row r="5" spans="1:26" ht="16.5" customHeight="1" thickBot="1">
      <c r="A5" s="29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 t="s">
        <v>249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6.5" customHeight="1">
      <c r="A6" s="447" t="s">
        <v>543</v>
      </c>
      <c r="B6" s="449" t="s">
        <v>544</v>
      </c>
      <c r="C6" s="450"/>
      <c r="D6" s="457" t="s">
        <v>241</v>
      </c>
      <c r="E6" s="458"/>
      <c r="F6" s="450"/>
      <c r="G6" s="438" t="s">
        <v>549</v>
      </c>
      <c r="H6" s="439"/>
      <c r="I6" s="439"/>
      <c r="J6" s="439"/>
      <c r="K6" s="439"/>
      <c r="L6" s="439"/>
      <c r="M6" s="439"/>
      <c r="N6" s="43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6.5" customHeight="1" thickBot="1">
      <c r="A7" s="448"/>
      <c r="B7" s="451"/>
      <c r="C7" s="452"/>
      <c r="D7" s="451"/>
      <c r="E7" s="472"/>
      <c r="F7" s="452"/>
      <c r="G7" s="459" t="s">
        <v>548</v>
      </c>
      <c r="H7" s="326"/>
      <c r="I7" s="459" t="s">
        <v>546</v>
      </c>
      <c r="J7" s="590"/>
      <c r="K7" s="326"/>
      <c r="L7" s="591" t="s">
        <v>547</v>
      </c>
      <c r="M7" s="592"/>
      <c r="N7" s="592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6.5" customHeight="1">
      <c r="A8" s="630"/>
      <c r="B8" s="616"/>
      <c r="C8" s="631"/>
      <c r="D8" s="112" t="s">
        <v>242</v>
      </c>
      <c r="E8" s="454" t="s">
        <v>545</v>
      </c>
      <c r="F8" s="456"/>
      <c r="G8" s="616"/>
      <c r="H8" s="631"/>
      <c r="I8" s="112" t="s">
        <v>242</v>
      </c>
      <c r="J8" s="454" t="s">
        <v>545</v>
      </c>
      <c r="K8" s="455"/>
      <c r="L8" s="112" t="s">
        <v>242</v>
      </c>
      <c r="M8" s="454" t="s">
        <v>545</v>
      </c>
      <c r="N8" s="455"/>
      <c r="O8" s="73"/>
      <c r="P8" s="73"/>
      <c r="Q8" s="73"/>
      <c r="R8" s="73"/>
      <c r="S8" s="73"/>
      <c r="T8" s="73"/>
      <c r="U8" s="73"/>
      <c r="V8" s="73"/>
      <c r="W8" s="73"/>
      <c r="X8" s="73"/>
      <c r="Y8" s="29"/>
      <c r="Z8" s="29"/>
    </row>
    <row r="9" spans="1:26" ht="16.5" customHeight="1">
      <c r="A9" s="113"/>
      <c r="B9" s="446"/>
      <c r="C9" s="339"/>
      <c r="D9" s="73"/>
      <c r="E9" s="339"/>
      <c r="F9" s="339"/>
      <c r="G9" s="339"/>
      <c r="H9" s="339"/>
      <c r="I9" s="73"/>
      <c r="J9" s="339"/>
      <c r="K9" s="339"/>
      <c r="L9" s="73"/>
      <c r="M9" s="339"/>
      <c r="N9" s="339"/>
      <c r="O9" s="73"/>
      <c r="P9" s="73"/>
      <c r="Q9" s="73"/>
      <c r="R9" s="73"/>
      <c r="S9" s="73"/>
      <c r="T9" s="73"/>
      <c r="U9" s="73"/>
      <c r="V9" s="73"/>
      <c r="W9" s="73"/>
      <c r="X9" s="73"/>
      <c r="Y9" s="29"/>
      <c r="Z9" s="29"/>
    </row>
    <row r="10" spans="1:26" ht="16.5" customHeight="1">
      <c r="A10" s="27" t="s">
        <v>395</v>
      </c>
      <c r="B10" s="443">
        <f>SUM(B12:C19,B21:C28)</f>
        <v>6491717</v>
      </c>
      <c r="C10" s="443"/>
      <c r="D10" s="258">
        <f>SUM(D12:D19,D21:D28)</f>
        <v>6</v>
      </c>
      <c r="E10" s="443">
        <f>SUM(E12:F19,E21:F28)</f>
        <v>243018</v>
      </c>
      <c r="F10" s="443"/>
      <c r="G10" s="443">
        <f>SUM(G12:H19,G21:H28)</f>
        <v>74149</v>
      </c>
      <c r="H10" s="443"/>
      <c r="I10" s="258">
        <f>SUM(I12:I19,I21:I28)</f>
        <v>13</v>
      </c>
      <c r="J10" s="443">
        <f>SUM(J12:K19,J21:K28)</f>
        <v>40302</v>
      </c>
      <c r="K10" s="443"/>
      <c r="L10" s="258">
        <f>SUM(L12:L19,L21:L28)</f>
        <v>31</v>
      </c>
      <c r="M10" s="443">
        <f>SUM(M12:N19,M21:N28)</f>
        <v>33847</v>
      </c>
      <c r="N10" s="44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29"/>
      <c r="Z10" s="29"/>
    </row>
    <row r="11" spans="1:26" ht="16.5" customHeight="1">
      <c r="A11" s="111"/>
      <c r="B11" s="444"/>
      <c r="C11" s="445"/>
      <c r="D11" s="49"/>
      <c r="E11" s="301"/>
      <c r="F11" s="301"/>
      <c r="G11" s="301"/>
      <c r="H11" s="301"/>
      <c r="I11" s="49"/>
      <c r="J11" s="301"/>
      <c r="K11" s="301"/>
      <c r="L11" s="49"/>
      <c r="M11" s="301"/>
      <c r="N11" s="301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29"/>
      <c r="Z11" s="29"/>
    </row>
    <row r="12" spans="1:26" ht="16.5" customHeight="1">
      <c r="A12" s="35" t="s">
        <v>125</v>
      </c>
      <c r="B12" s="444">
        <f aca="true" t="shared" si="0" ref="B12:B19">SUM(E12:H12,B41)</f>
        <v>351583</v>
      </c>
      <c r="C12" s="445"/>
      <c r="D12" s="49" t="s">
        <v>492</v>
      </c>
      <c r="E12" s="301" t="s">
        <v>522</v>
      </c>
      <c r="F12" s="301"/>
      <c r="G12" s="301">
        <f>SUM(J12,M12)</f>
        <v>18477</v>
      </c>
      <c r="H12" s="301"/>
      <c r="I12" s="49">
        <v>2</v>
      </c>
      <c r="J12" s="301">
        <v>16061</v>
      </c>
      <c r="K12" s="301"/>
      <c r="L12" s="49">
        <v>5</v>
      </c>
      <c r="M12" s="301">
        <v>2416</v>
      </c>
      <c r="N12" s="301"/>
      <c r="O12" s="73"/>
      <c r="P12" s="73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6.5" customHeight="1">
      <c r="A13" s="35" t="s">
        <v>126</v>
      </c>
      <c r="B13" s="444">
        <f t="shared" si="0"/>
        <v>125386</v>
      </c>
      <c r="C13" s="445"/>
      <c r="D13" s="49" t="s">
        <v>522</v>
      </c>
      <c r="E13" s="301" t="s">
        <v>524</v>
      </c>
      <c r="F13" s="301"/>
      <c r="G13" s="301">
        <f>SUM(J13,M13)</f>
        <v>5285</v>
      </c>
      <c r="H13" s="301"/>
      <c r="I13" s="49">
        <v>1</v>
      </c>
      <c r="J13" s="301">
        <v>472</v>
      </c>
      <c r="K13" s="301"/>
      <c r="L13" s="49">
        <v>2</v>
      </c>
      <c r="M13" s="301">
        <v>4813</v>
      </c>
      <c r="N13" s="301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6.5" customHeight="1">
      <c r="A14" s="35" t="s">
        <v>127</v>
      </c>
      <c r="B14" s="444">
        <f t="shared" si="0"/>
        <v>694794</v>
      </c>
      <c r="C14" s="445"/>
      <c r="D14" s="49" t="s">
        <v>403</v>
      </c>
      <c r="E14" s="301" t="s">
        <v>492</v>
      </c>
      <c r="F14" s="301"/>
      <c r="G14" s="301" t="s">
        <v>523</v>
      </c>
      <c r="H14" s="301"/>
      <c r="I14" s="49" t="s">
        <v>523</v>
      </c>
      <c r="J14" s="301" t="s">
        <v>488</v>
      </c>
      <c r="K14" s="301"/>
      <c r="L14" s="49" t="s">
        <v>489</v>
      </c>
      <c r="M14" s="301" t="s">
        <v>523</v>
      </c>
      <c r="N14" s="301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6.5" customHeight="1">
      <c r="A15" s="35" t="s">
        <v>128</v>
      </c>
      <c r="B15" s="444">
        <f t="shared" si="0"/>
        <v>345848</v>
      </c>
      <c r="C15" s="445"/>
      <c r="D15" s="49" t="s">
        <v>523</v>
      </c>
      <c r="E15" s="301" t="s">
        <v>523</v>
      </c>
      <c r="F15" s="301"/>
      <c r="G15" s="301">
        <f>SUM(J15,M15)</f>
        <v>4404</v>
      </c>
      <c r="H15" s="301"/>
      <c r="I15" s="49">
        <v>1</v>
      </c>
      <c r="J15" s="301">
        <v>2543</v>
      </c>
      <c r="K15" s="301"/>
      <c r="L15" s="49">
        <v>3</v>
      </c>
      <c r="M15" s="301">
        <v>1861</v>
      </c>
      <c r="N15" s="301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6.5" customHeight="1">
      <c r="A16" s="35" t="s">
        <v>129</v>
      </c>
      <c r="B16" s="444">
        <f t="shared" si="0"/>
        <v>148540</v>
      </c>
      <c r="C16" s="445"/>
      <c r="D16" s="49" t="s">
        <v>492</v>
      </c>
      <c r="E16" s="301" t="s">
        <v>523</v>
      </c>
      <c r="F16" s="301"/>
      <c r="G16" s="301">
        <f>SUM(J16,M16)</f>
        <v>4824</v>
      </c>
      <c r="H16" s="301"/>
      <c r="I16" s="49" t="s">
        <v>523</v>
      </c>
      <c r="J16" s="301" t="s">
        <v>488</v>
      </c>
      <c r="K16" s="301"/>
      <c r="L16" s="49">
        <v>4</v>
      </c>
      <c r="M16" s="301">
        <v>4824</v>
      </c>
      <c r="N16" s="301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6.5" customHeight="1">
      <c r="A17" s="35" t="s">
        <v>130</v>
      </c>
      <c r="B17" s="444">
        <f t="shared" si="0"/>
        <v>504456</v>
      </c>
      <c r="C17" s="445"/>
      <c r="D17" s="49" t="s">
        <v>516</v>
      </c>
      <c r="E17" s="301" t="s">
        <v>492</v>
      </c>
      <c r="F17" s="301"/>
      <c r="G17" s="301">
        <f>SUM(J17,M17)</f>
        <v>1526</v>
      </c>
      <c r="H17" s="301"/>
      <c r="I17" s="49">
        <v>1</v>
      </c>
      <c r="J17" s="301">
        <v>1526</v>
      </c>
      <c r="K17" s="301"/>
      <c r="L17" s="49" t="s">
        <v>516</v>
      </c>
      <c r="M17" s="301" t="s">
        <v>523</v>
      </c>
      <c r="N17" s="301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6.5" customHeight="1">
      <c r="A18" s="35" t="s">
        <v>131</v>
      </c>
      <c r="B18" s="444">
        <f t="shared" si="0"/>
        <v>519974</v>
      </c>
      <c r="C18" s="445"/>
      <c r="D18" s="49" t="s">
        <v>492</v>
      </c>
      <c r="E18" s="301" t="s">
        <v>492</v>
      </c>
      <c r="F18" s="301"/>
      <c r="G18" s="301">
        <f>SUM(J18,M18)</f>
        <v>2785</v>
      </c>
      <c r="H18" s="301"/>
      <c r="I18" s="49">
        <v>1</v>
      </c>
      <c r="J18" s="301">
        <v>2025</v>
      </c>
      <c r="K18" s="301"/>
      <c r="L18" s="49">
        <v>1</v>
      </c>
      <c r="M18" s="301">
        <v>760</v>
      </c>
      <c r="N18" s="301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6.5" customHeight="1">
      <c r="A19" s="35" t="s">
        <v>132</v>
      </c>
      <c r="B19" s="444">
        <f t="shared" si="0"/>
        <v>22785</v>
      </c>
      <c r="C19" s="445"/>
      <c r="D19" s="49" t="s">
        <v>523</v>
      </c>
      <c r="E19" s="301" t="s">
        <v>523</v>
      </c>
      <c r="F19" s="301"/>
      <c r="G19" s="301" t="s">
        <v>524</v>
      </c>
      <c r="H19" s="301"/>
      <c r="I19" s="49" t="s">
        <v>489</v>
      </c>
      <c r="J19" s="301" t="s">
        <v>492</v>
      </c>
      <c r="K19" s="301"/>
      <c r="L19" s="49" t="s">
        <v>523</v>
      </c>
      <c r="M19" s="301" t="s">
        <v>523</v>
      </c>
      <c r="N19" s="301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customHeight="1">
      <c r="A20" s="35"/>
      <c r="B20" s="444"/>
      <c r="C20" s="445"/>
      <c r="D20" s="62"/>
      <c r="E20" s="301"/>
      <c r="F20" s="301"/>
      <c r="G20" s="301"/>
      <c r="H20" s="301"/>
      <c r="I20" s="62"/>
      <c r="J20" s="301"/>
      <c r="K20" s="301"/>
      <c r="L20" s="62"/>
      <c r="M20" s="301"/>
      <c r="N20" s="301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6.5" customHeight="1">
      <c r="A21" s="35" t="s">
        <v>133</v>
      </c>
      <c r="B21" s="444">
        <f aca="true" t="shared" si="1" ref="B21:B28">SUM(E21:H21,B50)</f>
        <v>21705</v>
      </c>
      <c r="C21" s="445"/>
      <c r="D21" s="62" t="s">
        <v>402</v>
      </c>
      <c r="E21" s="301" t="s">
        <v>402</v>
      </c>
      <c r="F21" s="301"/>
      <c r="G21" s="301">
        <f>SUM(J21,M21)</f>
        <v>3300</v>
      </c>
      <c r="H21" s="301"/>
      <c r="I21" s="62" t="s">
        <v>402</v>
      </c>
      <c r="J21" s="301" t="s">
        <v>402</v>
      </c>
      <c r="K21" s="301"/>
      <c r="L21" s="62">
        <v>1</v>
      </c>
      <c r="M21" s="301">
        <v>3300</v>
      </c>
      <c r="N21" s="301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6.5" customHeight="1">
      <c r="A22" s="36" t="s">
        <v>134</v>
      </c>
      <c r="B22" s="444">
        <f t="shared" si="1"/>
        <v>248124</v>
      </c>
      <c r="C22" s="445"/>
      <c r="D22" s="62">
        <v>6</v>
      </c>
      <c r="E22" s="301">
        <v>243018</v>
      </c>
      <c r="F22" s="301"/>
      <c r="G22" s="301" t="s">
        <v>402</v>
      </c>
      <c r="H22" s="301"/>
      <c r="I22" s="62" t="s">
        <v>402</v>
      </c>
      <c r="J22" s="301" t="s">
        <v>402</v>
      </c>
      <c r="K22" s="301"/>
      <c r="L22" s="62" t="s">
        <v>402</v>
      </c>
      <c r="M22" s="301" t="s">
        <v>402</v>
      </c>
      <c r="N22" s="301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customHeight="1">
      <c r="A23" s="36" t="s">
        <v>135</v>
      </c>
      <c r="B23" s="444">
        <f t="shared" si="1"/>
        <v>159622</v>
      </c>
      <c r="C23" s="445"/>
      <c r="D23" s="62" t="s">
        <v>402</v>
      </c>
      <c r="E23" s="301" t="s">
        <v>402</v>
      </c>
      <c r="F23" s="301"/>
      <c r="G23" s="301" t="s">
        <v>402</v>
      </c>
      <c r="H23" s="301"/>
      <c r="I23" s="62" t="s">
        <v>402</v>
      </c>
      <c r="J23" s="301" t="s">
        <v>402</v>
      </c>
      <c r="K23" s="301"/>
      <c r="L23" s="62" t="s">
        <v>402</v>
      </c>
      <c r="M23" s="301" t="s">
        <v>402</v>
      </c>
      <c r="N23" s="30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>
      <c r="A24" s="36" t="s">
        <v>136</v>
      </c>
      <c r="B24" s="444">
        <f t="shared" si="1"/>
        <v>1389310</v>
      </c>
      <c r="C24" s="445"/>
      <c r="D24" s="49" t="s">
        <v>402</v>
      </c>
      <c r="E24" s="301" t="s">
        <v>402</v>
      </c>
      <c r="F24" s="301"/>
      <c r="G24" s="301">
        <f>SUM(J24,M24)</f>
        <v>3394</v>
      </c>
      <c r="H24" s="301"/>
      <c r="I24" s="49">
        <v>1</v>
      </c>
      <c r="J24" s="301">
        <v>3083</v>
      </c>
      <c r="K24" s="301"/>
      <c r="L24" s="49">
        <v>1</v>
      </c>
      <c r="M24" s="301">
        <v>311</v>
      </c>
      <c r="N24" s="301"/>
      <c r="O24" s="73"/>
      <c r="P24" s="73"/>
      <c r="Q24" s="73"/>
      <c r="R24" s="73"/>
      <c r="S24" s="73"/>
      <c r="T24" s="29"/>
      <c r="U24" s="29"/>
      <c r="V24" s="29"/>
      <c r="W24" s="29"/>
      <c r="X24" s="29"/>
      <c r="Y24" s="29"/>
      <c r="Z24" s="29"/>
    </row>
    <row r="25" spans="1:26" ht="16.5" customHeight="1">
      <c r="A25" s="36" t="s">
        <v>137</v>
      </c>
      <c r="B25" s="444">
        <f t="shared" si="1"/>
        <v>912959</v>
      </c>
      <c r="C25" s="445"/>
      <c r="D25" s="49" t="s">
        <v>402</v>
      </c>
      <c r="E25" s="301" t="s">
        <v>402</v>
      </c>
      <c r="F25" s="301"/>
      <c r="G25" s="301">
        <f>SUM(J25,M25)</f>
        <v>11902</v>
      </c>
      <c r="H25" s="301"/>
      <c r="I25" s="49">
        <v>3</v>
      </c>
      <c r="J25" s="301">
        <v>7392</v>
      </c>
      <c r="K25" s="301"/>
      <c r="L25" s="49">
        <v>3</v>
      </c>
      <c r="M25" s="301">
        <v>4510</v>
      </c>
      <c r="N25" s="301"/>
      <c r="O25" s="73"/>
      <c r="P25" s="73"/>
      <c r="Q25" s="73"/>
      <c r="R25" s="73"/>
      <c r="S25" s="73"/>
      <c r="T25" s="29"/>
      <c r="U25" s="29"/>
      <c r="V25" s="29"/>
      <c r="W25" s="29"/>
      <c r="X25" s="29"/>
      <c r="Y25" s="29"/>
      <c r="Z25" s="29"/>
    </row>
    <row r="26" spans="1:26" ht="16.5" customHeight="1">
      <c r="A26" s="36" t="s">
        <v>138</v>
      </c>
      <c r="B26" s="444">
        <f t="shared" si="1"/>
        <v>103490</v>
      </c>
      <c r="C26" s="445"/>
      <c r="D26" s="49" t="s">
        <v>402</v>
      </c>
      <c r="E26" s="301" t="s">
        <v>402</v>
      </c>
      <c r="F26" s="301"/>
      <c r="G26" s="301">
        <f>SUM(J26,M26)</f>
        <v>10681</v>
      </c>
      <c r="H26" s="301"/>
      <c r="I26" s="49">
        <v>3</v>
      </c>
      <c r="J26" s="301">
        <v>7200</v>
      </c>
      <c r="K26" s="301"/>
      <c r="L26" s="49">
        <v>4</v>
      </c>
      <c r="M26" s="301">
        <v>3481</v>
      </c>
      <c r="N26" s="301"/>
      <c r="O26" s="73"/>
      <c r="P26" s="73"/>
      <c r="Q26" s="73"/>
      <c r="R26" s="73"/>
      <c r="S26" s="73"/>
      <c r="T26" s="29"/>
      <c r="U26" s="29"/>
      <c r="V26" s="29"/>
      <c r="W26" s="29"/>
      <c r="X26" s="29"/>
      <c r="Y26" s="29"/>
      <c r="Z26" s="29"/>
    </row>
    <row r="27" spans="1:26" ht="16.5" customHeight="1">
      <c r="A27" s="35" t="s">
        <v>139</v>
      </c>
      <c r="B27" s="444">
        <f t="shared" si="1"/>
        <v>934681</v>
      </c>
      <c r="C27" s="445"/>
      <c r="D27" s="49" t="s">
        <v>402</v>
      </c>
      <c r="E27" s="301" t="s">
        <v>402</v>
      </c>
      <c r="F27" s="301"/>
      <c r="G27" s="301">
        <f>SUM(J27,M27)</f>
        <v>7571</v>
      </c>
      <c r="H27" s="301"/>
      <c r="I27" s="49" t="s">
        <v>402</v>
      </c>
      <c r="J27" s="301" t="s">
        <v>402</v>
      </c>
      <c r="K27" s="301"/>
      <c r="L27" s="49">
        <v>7</v>
      </c>
      <c r="M27" s="301">
        <v>7571</v>
      </c>
      <c r="N27" s="301"/>
      <c r="O27" s="73"/>
      <c r="P27" s="73"/>
      <c r="Q27" s="73"/>
      <c r="R27" s="73"/>
      <c r="S27" s="73"/>
      <c r="T27" s="29"/>
      <c r="U27" s="29"/>
      <c r="V27" s="29"/>
      <c r="W27" s="29"/>
      <c r="X27" s="29"/>
      <c r="Y27" s="29"/>
      <c r="Z27" s="29"/>
    </row>
    <row r="28" spans="1:26" ht="16.5" customHeight="1">
      <c r="A28" s="40" t="s">
        <v>140</v>
      </c>
      <c r="B28" s="424">
        <f t="shared" si="1"/>
        <v>8460</v>
      </c>
      <c r="C28" s="371"/>
      <c r="D28" s="76" t="s">
        <v>402</v>
      </c>
      <c r="E28" s="371" t="s">
        <v>402</v>
      </c>
      <c r="F28" s="371"/>
      <c r="G28" s="371" t="s">
        <v>402</v>
      </c>
      <c r="H28" s="371"/>
      <c r="I28" s="76" t="s">
        <v>402</v>
      </c>
      <c r="J28" s="371" t="s">
        <v>402</v>
      </c>
      <c r="K28" s="371"/>
      <c r="L28" s="76" t="s">
        <v>402</v>
      </c>
      <c r="M28" s="371" t="s">
        <v>402</v>
      </c>
      <c r="N28" s="371"/>
      <c r="O28" s="73"/>
      <c r="P28" s="73"/>
      <c r="Q28" s="73"/>
      <c r="R28" s="73"/>
      <c r="S28" s="73"/>
      <c r="T28" s="29"/>
      <c r="U28" s="29"/>
      <c r="V28" s="29"/>
      <c r="W28" s="29"/>
      <c r="X28" s="29"/>
      <c r="Y28" s="29"/>
      <c r="Z28" s="29"/>
    </row>
    <row r="29" spans="1:26" s="11" customFormat="1" ht="16.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spans="1:26" s="11" customFormat="1" ht="16.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spans="1:26" ht="16.5" customHeight="1">
      <c r="A31" s="118"/>
      <c r="B31" s="117"/>
      <c r="C31" s="117"/>
      <c r="D31" s="117"/>
      <c r="E31" s="117"/>
      <c r="F31" s="117"/>
      <c r="G31" s="117"/>
      <c r="H31" s="107"/>
      <c r="I31" s="117"/>
      <c r="J31" s="117"/>
      <c r="K31" s="117"/>
      <c r="L31" s="117"/>
      <c r="M31" s="117"/>
      <c r="N31" s="117"/>
      <c r="O31" s="117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8" customHeight="1">
      <c r="A32" s="429" t="s">
        <v>551</v>
      </c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29"/>
      <c r="W32" s="29"/>
      <c r="X32" s="29"/>
      <c r="Y32" s="29"/>
      <c r="Z32" s="29"/>
    </row>
    <row r="33" spans="1:26" ht="16.5" customHeight="1" thickBo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8"/>
      <c r="U33" s="58" t="s">
        <v>249</v>
      </c>
      <c r="V33" s="29"/>
      <c r="W33" s="29"/>
      <c r="X33" s="29"/>
      <c r="Y33" s="29"/>
      <c r="Z33" s="29"/>
    </row>
    <row r="34" spans="1:26" ht="16.5" customHeight="1">
      <c r="A34" s="440" t="s">
        <v>552</v>
      </c>
      <c r="B34" s="361" t="s">
        <v>247</v>
      </c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29"/>
      <c r="W34" s="29"/>
      <c r="X34" s="29"/>
      <c r="Y34" s="29"/>
      <c r="Z34" s="29"/>
    </row>
    <row r="35" spans="1:26" ht="16.5" customHeight="1">
      <c r="A35" s="441"/>
      <c r="B35" s="430" t="s">
        <v>244</v>
      </c>
      <c r="C35" s="431"/>
      <c r="D35" s="320" t="s">
        <v>246</v>
      </c>
      <c r="E35" s="332"/>
      <c r="F35" s="332"/>
      <c r="G35" s="332"/>
      <c r="H35" s="332"/>
      <c r="I35" s="332"/>
      <c r="J35" s="332"/>
      <c r="K35" s="332"/>
      <c r="L35" s="332"/>
      <c r="M35" s="332"/>
      <c r="N35" s="321"/>
      <c r="O35" s="320" t="s">
        <v>245</v>
      </c>
      <c r="P35" s="332"/>
      <c r="Q35" s="332"/>
      <c r="R35" s="332"/>
      <c r="S35" s="332"/>
      <c r="T35" s="332"/>
      <c r="U35" s="332"/>
      <c r="V35" s="29"/>
      <c r="W35" s="29"/>
      <c r="X35" s="29"/>
      <c r="Y35" s="29"/>
      <c r="Z35" s="29"/>
    </row>
    <row r="36" spans="1:26" ht="16.5" customHeight="1">
      <c r="A36" s="441"/>
      <c r="B36" s="432"/>
      <c r="C36" s="433"/>
      <c r="D36" s="436" t="s">
        <v>144</v>
      </c>
      <c r="E36" s="320" t="s">
        <v>212</v>
      </c>
      <c r="F36" s="321"/>
      <c r="G36" s="320" t="s">
        <v>248</v>
      </c>
      <c r="H36" s="321"/>
      <c r="I36" s="332" t="s">
        <v>214</v>
      </c>
      <c r="J36" s="332"/>
      <c r="K36" s="320" t="s">
        <v>209</v>
      </c>
      <c r="L36" s="321"/>
      <c r="M36" s="332" t="s">
        <v>210</v>
      </c>
      <c r="N36" s="332"/>
      <c r="O36" s="391" t="s">
        <v>144</v>
      </c>
      <c r="P36" s="332" t="s">
        <v>212</v>
      </c>
      <c r="Q36" s="332"/>
      <c r="R36" s="320" t="s">
        <v>209</v>
      </c>
      <c r="S36" s="321"/>
      <c r="T36" s="332" t="s">
        <v>210</v>
      </c>
      <c r="U36" s="332"/>
      <c r="V36" s="29"/>
      <c r="W36" s="29"/>
      <c r="X36" s="29"/>
      <c r="Y36" s="29"/>
      <c r="Z36" s="29"/>
    </row>
    <row r="37" spans="1:26" ht="16.5" customHeight="1">
      <c r="A37" s="442"/>
      <c r="B37" s="434"/>
      <c r="C37" s="435"/>
      <c r="D37" s="437"/>
      <c r="E37" s="114" t="s">
        <v>242</v>
      </c>
      <c r="F37" s="114" t="s">
        <v>243</v>
      </c>
      <c r="G37" s="114" t="s">
        <v>242</v>
      </c>
      <c r="H37" s="114" t="s">
        <v>243</v>
      </c>
      <c r="I37" s="114" t="s">
        <v>242</v>
      </c>
      <c r="J37" s="114" t="s">
        <v>243</v>
      </c>
      <c r="K37" s="114" t="s">
        <v>242</v>
      </c>
      <c r="L37" s="114" t="s">
        <v>243</v>
      </c>
      <c r="M37" s="114" t="s">
        <v>242</v>
      </c>
      <c r="N37" s="114" t="s">
        <v>243</v>
      </c>
      <c r="O37" s="390"/>
      <c r="P37" s="114" t="s">
        <v>242</v>
      </c>
      <c r="Q37" s="114" t="s">
        <v>243</v>
      </c>
      <c r="R37" s="114" t="s">
        <v>242</v>
      </c>
      <c r="S37" s="114" t="s">
        <v>243</v>
      </c>
      <c r="T37" s="114" t="s">
        <v>242</v>
      </c>
      <c r="U37" s="37" t="s">
        <v>243</v>
      </c>
      <c r="V37" s="29"/>
      <c r="W37" s="29"/>
      <c r="X37" s="29"/>
      <c r="Y37" s="29"/>
      <c r="Z37" s="29"/>
    </row>
    <row r="38" spans="1:26" ht="16.5" customHeight="1">
      <c r="A38" s="115"/>
      <c r="B38" s="339"/>
      <c r="C38" s="339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6.5" customHeight="1">
      <c r="A39" s="27" t="s">
        <v>395</v>
      </c>
      <c r="B39" s="443">
        <f>SUM(B41:C48,B50:C57)</f>
        <v>6174550</v>
      </c>
      <c r="C39" s="443"/>
      <c r="D39" s="258">
        <f>SUM(D41:D48,D50:D57)</f>
        <v>5283612</v>
      </c>
      <c r="E39" s="258">
        <f aca="true" t="shared" si="2" ref="E39:U39">SUM(E41:E48,E50:E57)</f>
        <v>117</v>
      </c>
      <c r="F39" s="258">
        <f t="shared" si="2"/>
        <v>1113839</v>
      </c>
      <c r="G39" s="258">
        <f t="shared" si="2"/>
        <v>39</v>
      </c>
      <c r="H39" s="258">
        <f t="shared" si="2"/>
        <v>3517822</v>
      </c>
      <c r="I39" s="258" t="s">
        <v>504</v>
      </c>
      <c r="J39" s="258" t="s">
        <v>504</v>
      </c>
      <c r="K39" s="258">
        <f t="shared" si="2"/>
        <v>167</v>
      </c>
      <c r="L39" s="258">
        <f t="shared" si="2"/>
        <v>650989</v>
      </c>
      <c r="M39" s="258">
        <f t="shared" si="2"/>
        <v>2</v>
      </c>
      <c r="N39" s="258">
        <f t="shared" si="2"/>
        <v>962</v>
      </c>
      <c r="O39" s="258">
        <f t="shared" si="2"/>
        <v>890938</v>
      </c>
      <c r="P39" s="258">
        <f t="shared" si="2"/>
        <v>103</v>
      </c>
      <c r="Q39" s="258">
        <f t="shared" si="2"/>
        <v>425354</v>
      </c>
      <c r="R39" s="258">
        <f t="shared" si="2"/>
        <v>233</v>
      </c>
      <c r="S39" s="258">
        <f t="shared" si="2"/>
        <v>462886</v>
      </c>
      <c r="T39" s="258">
        <f t="shared" si="2"/>
        <v>1</v>
      </c>
      <c r="U39" s="258">
        <f t="shared" si="2"/>
        <v>2698</v>
      </c>
      <c r="V39" s="29"/>
      <c r="W39" s="29"/>
      <c r="X39" s="29"/>
      <c r="Y39" s="29"/>
      <c r="Z39" s="29"/>
    </row>
    <row r="40" spans="1:26" ht="16.5" customHeight="1">
      <c r="A40" s="111"/>
      <c r="B40" s="301"/>
      <c r="C40" s="301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29"/>
      <c r="W40" s="29"/>
      <c r="X40" s="29"/>
      <c r="Y40" s="29"/>
      <c r="Z40" s="29"/>
    </row>
    <row r="41" spans="1:26" ht="16.5" customHeight="1">
      <c r="A41" s="35" t="s">
        <v>125</v>
      </c>
      <c r="B41" s="301">
        <f>SUM(D41,O41)</f>
        <v>333106</v>
      </c>
      <c r="C41" s="301"/>
      <c r="D41" s="49">
        <f>SUM(F41,H41,J41,L41,N41)</f>
        <v>228341</v>
      </c>
      <c r="E41" s="49">
        <v>21</v>
      </c>
      <c r="F41" s="49">
        <v>158762</v>
      </c>
      <c r="G41" s="49">
        <v>1</v>
      </c>
      <c r="H41" s="49">
        <v>34233</v>
      </c>
      <c r="I41" s="49" t="s">
        <v>504</v>
      </c>
      <c r="J41" s="49" t="s">
        <v>504</v>
      </c>
      <c r="K41" s="49">
        <v>20</v>
      </c>
      <c r="L41" s="49">
        <v>34965</v>
      </c>
      <c r="M41" s="49">
        <v>1</v>
      </c>
      <c r="N41" s="49">
        <v>381</v>
      </c>
      <c r="O41" s="62">
        <f>SUM(Q41,S41,U41)</f>
        <v>104765</v>
      </c>
      <c r="P41" s="49">
        <v>13</v>
      </c>
      <c r="Q41" s="49">
        <v>50702</v>
      </c>
      <c r="R41" s="49">
        <v>32</v>
      </c>
      <c r="S41" s="49">
        <v>54063</v>
      </c>
      <c r="T41" s="49" t="s">
        <v>504</v>
      </c>
      <c r="U41" s="49" t="s">
        <v>504</v>
      </c>
      <c r="V41" s="29"/>
      <c r="W41" s="29"/>
      <c r="X41" s="29"/>
      <c r="Y41" s="29"/>
      <c r="Z41" s="29"/>
    </row>
    <row r="42" spans="1:26" ht="16.5" customHeight="1">
      <c r="A42" s="35" t="s">
        <v>126</v>
      </c>
      <c r="B42" s="301">
        <f aca="true" t="shared" si="3" ref="B42:B48">SUM(D42,O42)</f>
        <v>120101</v>
      </c>
      <c r="C42" s="301"/>
      <c r="D42" s="49">
        <f aca="true" t="shared" si="4" ref="D42:D48">SUM(F42,H42,J42,L42,N42)</f>
        <v>29219</v>
      </c>
      <c r="E42" s="49">
        <v>5</v>
      </c>
      <c r="F42" s="49">
        <v>15392</v>
      </c>
      <c r="G42" s="49" t="s">
        <v>504</v>
      </c>
      <c r="H42" s="49" t="s">
        <v>504</v>
      </c>
      <c r="I42" s="49" t="s">
        <v>504</v>
      </c>
      <c r="J42" s="49" t="s">
        <v>504</v>
      </c>
      <c r="K42" s="49">
        <v>8</v>
      </c>
      <c r="L42" s="49">
        <v>13827</v>
      </c>
      <c r="M42" s="49" t="s">
        <v>504</v>
      </c>
      <c r="N42" s="49" t="s">
        <v>504</v>
      </c>
      <c r="O42" s="62">
        <f>SUM(Q42,S42,U42)</f>
        <v>90882</v>
      </c>
      <c r="P42" s="49">
        <v>19</v>
      </c>
      <c r="Q42" s="49">
        <v>79262</v>
      </c>
      <c r="R42" s="49">
        <v>11</v>
      </c>
      <c r="S42" s="49">
        <v>8922</v>
      </c>
      <c r="T42" s="49">
        <v>1</v>
      </c>
      <c r="U42" s="49">
        <v>2698</v>
      </c>
      <c r="V42" s="29"/>
      <c r="W42" s="29"/>
      <c r="X42" s="29"/>
      <c r="Y42" s="29"/>
      <c r="Z42" s="29"/>
    </row>
    <row r="43" spans="1:26" ht="16.5" customHeight="1">
      <c r="A43" s="35" t="s">
        <v>127</v>
      </c>
      <c r="B43" s="301">
        <f t="shared" si="3"/>
        <v>694794</v>
      </c>
      <c r="C43" s="301"/>
      <c r="D43" s="49">
        <f t="shared" si="4"/>
        <v>677955</v>
      </c>
      <c r="E43" s="49">
        <v>1</v>
      </c>
      <c r="F43" s="49">
        <v>3563</v>
      </c>
      <c r="G43" s="49">
        <v>2</v>
      </c>
      <c r="H43" s="49">
        <v>623224</v>
      </c>
      <c r="I43" s="49" t="s">
        <v>504</v>
      </c>
      <c r="J43" s="49" t="s">
        <v>504</v>
      </c>
      <c r="K43" s="49">
        <v>4</v>
      </c>
      <c r="L43" s="49">
        <v>51168</v>
      </c>
      <c r="M43" s="49" t="s">
        <v>504</v>
      </c>
      <c r="N43" s="49" t="s">
        <v>504</v>
      </c>
      <c r="O43" s="62">
        <f>SUM(Q43,S43,U43)</f>
        <v>16839</v>
      </c>
      <c r="P43" s="49">
        <v>3</v>
      </c>
      <c r="Q43" s="49">
        <v>13895</v>
      </c>
      <c r="R43" s="49">
        <v>5</v>
      </c>
      <c r="S43" s="49">
        <v>2944</v>
      </c>
      <c r="T43" s="49" t="s">
        <v>504</v>
      </c>
      <c r="U43" s="49" t="s">
        <v>504</v>
      </c>
      <c r="V43" s="29"/>
      <c r="W43" s="29"/>
      <c r="X43" s="29"/>
      <c r="Y43" s="29"/>
      <c r="Z43" s="29"/>
    </row>
    <row r="44" spans="1:26" ht="16.5" customHeight="1">
      <c r="A44" s="35" t="s">
        <v>128</v>
      </c>
      <c r="B44" s="301">
        <f t="shared" si="3"/>
        <v>341444</v>
      </c>
      <c r="C44" s="301"/>
      <c r="D44" s="49">
        <f t="shared" si="4"/>
        <v>216155</v>
      </c>
      <c r="E44" s="49">
        <v>2</v>
      </c>
      <c r="F44" s="49">
        <v>11603</v>
      </c>
      <c r="G44" s="49">
        <v>1</v>
      </c>
      <c r="H44" s="49">
        <v>21287</v>
      </c>
      <c r="I44" s="49" t="s">
        <v>504</v>
      </c>
      <c r="J44" s="49" t="s">
        <v>504</v>
      </c>
      <c r="K44" s="49">
        <v>29</v>
      </c>
      <c r="L44" s="49">
        <v>182684</v>
      </c>
      <c r="M44" s="49">
        <v>1</v>
      </c>
      <c r="N44" s="49">
        <v>581</v>
      </c>
      <c r="O44" s="62">
        <f>SUM(Q44,S44,U44)</f>
        <v>125289</v>
      </c>
      <c r="P44" s="49">
        <v>11</v>
      </c>
      <c r="Q44" s="49">
        <v>17044</v>
      </c>
      <c r="R44" s="49">
        <v>30</v>
      </c>
      <c r="S44" s="49">
        <v>108245</v>
      </c>
      <c r="T44" s="49" t="s">
        <v>504</v>
      </c>
      <c r="U44" s="49" t="s">
        <v>504</v>
      </c>
      <c r="V44" s="29"/>
      <c r="W44" s="29"/>
      <c r="X44" s="29"/>
      <c r="Y44" s="29"/>
      <c r="Z44" s="29"/>
    </row>
    <row r="45" spans="1:26" ht="16.5" customHeight="1">
      <c r="A45" s="35" t="s">
        <v>129</v>
      </c>
      <c r="B45" s="301">
        <f t="shared" si="3"/>
        <v>143716</v>
      </c>
      <c r="C45" s="301"/>
      <c r="D45" s="49">
        <f t="shared" si="4"/>
        <v>112866</v>
      </c>
      <c r="E45" s="49" t="s">
        <v>504</v>
      </c>
      <c r="F45" s="49" t="s">
        <v>504</v>
      </c>
      <c r="G45" s="49">
        <v>2</v>
      </c>
      <c r="H45" s="49">
        <v>68784</v>
      </c>
      <c r="I45" s="49" t="s">
        <v>504</v>
      </c>
      <c r="J45" s="49" t="s">
        <v>504</v>
      </c>
      <c r="K45" s="49">
        <v>21</v>
      </c>
      <c r="L45" s="49">
        <v>44082</v>
      </c>
      <c r="M45" s="49" t="s">
        <v>504</v>
      </c>
      <c r="N45" s="49" t="s">
        <v>504</v>
      </c>
      <c r="O45" s="62">
        <f>SUM(Q45,S45,U45)</f>
        <v>30850</v>
      </c>
      <c r="P45" s="49" t="s">
        <v>504</v>
      </c>
      <c r="Q45" s="49" t="s">
        <v>504</v>
      </c>
      <c r="R45" s="49">
        <v>14</v>
      </c>
      <c r="S45" s="49">
        <v>30850</v>
      </c>
      <c r="T45" s="49" t="s">
        <v>504</v>
      </c>
      <c r="U45" s="49" t="s">
        <v>504</v>
      </c>
      <c r="V45" s="29"/>
      <c r="W45" s="29"/>
      <c r="X45" s="29"/>
      <c r="Y45" s="29"/>
      <c r="Z45" s="29"/>
    </row>
    <row r="46" spans="1:26" ht="16.5" customHeight="1">
      <c r="A46" s="35" t="s">
        <v>130</v>
      </c>
      <c r="B46" s="301">
        <f t="shared" si="3"/>
        <v>502930</v>
      </c>
      <c r="C46" s="301"/>
      <c r="D46" s="49">
        <f t="shared" si="4"/>
        <v>502930</v>
      </c>
      <c r="E46" s="49">
        <v>16</v>
      </c>
      <c r="F46" s="49">
        <v>434405</v>
      </c>
      <c r="G46" s="49">
        <v>1</v>
      </c>
      <c r="H46" s="49">
        <v>68036</v>
      </c>
      <c r="I46" s="49" t="s">
        <v>504</v>
      </c>
      <c r="J46" s="49" t="s">
        <v>504</v>
      </c>
      <c r="K46" s="49">
        <v>1</v>
      </c>
      <c r="L46" s="49">
        <v>489</v>
      </c>
      <c r="M46" s="49" t="s">
        <v>504</v>
      </c>
      <c r="N46" s="49" t="s">
        <v>504</v>
      </c>
      <c r="O46" s="49" t="s">
        <v>504</v>
      </c>
      <c r="P46" s="49" t="s">
        <v>504</v>
      </c>
      <c r="Q46" s="49" t="s">
        <v>504</v>
      </c>
      <c r="R46" s="49" t="s">
        <v>504</v>
      </c>
      <c r="S46" s="49" t="s">
        <v>504</v>
      </c>
      <c r="T46" s="49" t="s">
        <v>504</v>
      </c>
      <c r="U46" s="49" t="s">
        <v>504</v>
      </c>
      <c r="V46" s="29"/>
      <c r="W46" s="29"/>
      <c r="X46" s="29"/>
      <c r="Y46" s="29"/>
      <c r="Z46" s="29"/>
    </row>
    <row r="47" spans="1:26" ht="16.5" customHeight="1">
      <c r="A47" s="35" t="s">
        <v>131</v>
      </c>
      <c r="B47" s="301">
        <f t="shared" si="3"/>
        <v>517189</v>
      </c>
      <c r="C47" s="301"/>
      <c r="D47" s="49">
        <f t="shared" si="4"/>
        <v>496255</v>
      </c>
      <c r="E47" s="49">
        <v>12</v>
      </c>
      <c r="F47" s="49">
        <v>192959</v>
      </c>
      <c r="G47" s="49">
        <v>6</v>
      </c>
      <c r="H47" s="49">
        <v>282670</v>
      </c>
      <c r="I47" s="49" t="s">
        <v>504</v>
      </c>
      <c r="J47" s="49" t="s">
        <v>504</v>
      </c>
      <c r="K47" s="49">
        <v>12</v>
      </c>
      <c r="L47" s="49">
        <v>20626</v>
      </c>
      <c r="M47" s="49" t="s">
        <v>504</v>
      </c>
      <c r="N47" s="49" t="s">
        <v>504</v>
      </c>
      <c r="O47" s="62">
        <f>SUM(Q47,S47,U47)</f>
        <v>20934</v>
      </c>
      <c r="P47" s="49">
        <v>6</v>
      </c>
      <c r="Q47" s="49">
        <v>13612</v>
      </c>
      <c r="R47" s="49">
        <v>5</v>
      </c>
      <c r="S47" s="49">
        <v>7322</v>
      </c>
      <c r="T47" s="49" t="s">
        <v>504</v>
      </c>
      <c r="U47" s="49" t="s">
        <v>504</v>
      </c>
      <c r="V47" s="29"/>
      <c r="W47" s="29"/>
      <c r="X47" s="29"/>
      <c r="Y47" s="29"/>
      <c r="Z47" s="29"/>
    </row>
    <row r="48" spans="1:26" ht="16.5" customHeight="1">
      <c r="A48" s="35" t="s">
        <v>132</v>
      </c>
      <c r="B48" s="301">
        <f t="shared" si="3"/>
        <v>22785</v>
      </c>
      <c r="C48" s="301"/>
      <c r="D48" s="49">
        <f t="shared" si="4"/>
        <v>22785</v>
      </c>
      <c r="E48" s="49">
        <v>2</v>
      </c>
      <c r="F48" s="49">
        <v>22785</v>
      </c>
      <c r="G48" s="49" t="s">
        <v>504</v>
      </c>
      <c r="H48" s="49" t="s">
        <v>504</v>
      </c>
      <c r="I48" s="49" t="s">
        <v>504</v>
      </c>
      <c r="J48" s="49" t="s">
        <v>504</v>
      </c>
      <c r="K48" s="49" t="s">
        <v>504</v>
      </c>
      <c r="L48" s="49" t="s">
        <v>504</v>
      </c>
      <c r="M48" s="49" t="s">
        <v>504</v>
      </c>
      <c r="N48" s="49" t="s">
        <v>504</v>
      </c>
      <c r="O48" s="49" t="s">
        <v>504</v>
      </c>
      <c r="P48" s="49" t="s">
        <v>504</v>
      </c>
      <c r="Q48" s="49" t="s">
        <v>504</v>
      </c>
      <c r="R48" s="49" t="s">
        <v>504</v>
      </c>
      <c r="S48" s="49" t="s">
        <v>504</v>
      </c>
      <c r="T48" s="49" t="s">
        <v>504</v>
      </c>
      <c r="U48" s="49" t="s">
        <v>504</v>
      </c>
      <c r="V48" s="29"/>
      <c r="W48" s="29"/>
      <c r="X48" s="29"/>
      <c r="Y48" s="29"/>
      <c r="Z48" s="29"/>
    </row>
    <row r="49" spans="1:26" ht="16.5" customHeight="1">
      <c r="A49" s="35"/>
      <c r="B49" s="301"/>
      <c r="C49" s="301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29"/>
      <c r="W49" s="29"/>
      <c r="X49" s="29"/>
      <c r="Y49" s="29"/>
      <c r="Z49" s="29"/>
    </row>
    <row r="50" spans="1:26" ht="16.5" customHeight="1">
      <c r="A50" s="35" t="s">
        <v>133</v>
      </c>
      <c r="B50" s="301">
        <f>SUM(D50,O50)</f>
        <v>18405</v>
      </c>
      <c r="C50" s="301"/>
      <c r="D50" s="62">
        <f>SUM(F50,H50,J50,L50,N50)</f>
        <v>14420</v>
      </c>
      <c r="E50" s="62">
        <v>1</v>
      </c>
      <c r="F50" s="62">
        <v>3504</v>
      </c>
      <c r="G50" s="62" t="s">
        <v>402</v>
      </c>
      <c r="H50" s="62" t="s">
        <v>402</v>
      </c>
      <c r="I50" s="62" t="s">
        <v>402</v>
      </c>
      <c r="J50" s="62" t="s">
        <v>402</v>
      </c>
      <c r="K50" s="62">
        <v>5</v>
      </c>
      <c r="L50" s="62">
        <v>10916</v>
      </c>
      <c r="M50" s="62" t="s">
        <v>402</v>
      </c>
      <c r="N50" s="62" t="s">
        <v>402</v>
      </c>
      <c r="O50" s="62">
        <f>SUM(Q50,S50,U50)</f>
        <v>3985</v>
      </c>
      <c r="P50" s="62" t="s">
        <v>402</v>
      </c>
      <c r="Q50" s="62" t="s">
        <v>402</v>
      </c>
      <c r="R50" s="62">
        <v>2</v>
      </c>
      <c r="S50" s="62">
        <v>3985</v>
      </c>
      <c r="T50" s="62" t="s">
        <v>402</v>
      </c>
      <c r="U50" s="62" t="s">
        <v>402</v>
      </c>
      <c r="V50" s="29"/>
      <c r="W50" s="29"/>
      <c r="X50" s="29"/>
      <c r="Y50" s="29"/>
      <c r="Z50" s="29"/>
    </row>
    <row r="51" spans="1:26" ht="16.5" customHeight="1">
      <c r="A51" s="36" t="s">
        <v>134</v>
      </c>
      <c r="B51" s="301">
        <f aca="true" t="shared" si="5" ref="B51:B57">SUM(D51,O51)</f>
        <v>5106</v>
      </c>
      <c r="C51" s="301"/>
      <c r="D51" s="62">
        <f aca="true" t="shared" si="6" ref="D51:D56">SUM(F51,H51,J51,L51,N51)</f>
        <v>4422</v>
      </c>
      <c r="E51" s="62">
        <v>1</v>
      </c>
      <c r="F51" s="62">
        <v>4422</v>
      </c>
      <c r="G51" s="62" t="s">
        <v>402</v>
      </c>
      <c r="H51" s="62" t="s">
        <v>402</v>
      </c>
      <c r="I51" s="62" t="s">
        <v>402</v>
      </c>
      <c r="J51" s="62" t="s">
        <v>402</v>
      </c>
      <c r="K51" s="62" t="s">
        <v>402</v>
      </c>
      <c r="L51" s="62" t="s">
        <v>402</v>
      </c>
      <c r="M51" s="62" t="s">
        <v>402</v>
      </c>
      <c r="N51" s="62" t="s">
        <v>402</v>
      </c>
      <c r="O51" s="62">
        <f aca="true" t="shared" si="7" ref="O51:O56">SUM(Q51,S51,U51)</f>
        <v>684</v>
      </c>
      <c r="P51" s="62" t="s">
        <v>402</v>
      </c>
      <c r="Q51" s="62" t="s">
        <v>402</v>
      </c>
      <c r="R51" s="62">
        <v>1</v>
      </c>
      <c r="S51" s="62">
        <v>684</v>
      </c>
      <c r="T51" s="62" t="s">
        <v>402</v>
      </c>
      <c r="U51" s="62" t="s">
        <v>402</v>
      </c>
      <c r="V51" s="29"/>
      <c r="W51" s="29"/>
      <c r="X51" s="29"/>
      <c r="Y51" s="29"/>
      <c r="Z51" s="29"/>
    </row>
    <row r="52" spans="1:26" ht="16.5" customHeight="1">
      <c r="A52" s="36" t="s">
        <v>135</v>
      </c>
      <c r="B52" s="301">
        <f t="shared" si="5"/>
        <v>159622</v>
      </c>
      <c r="C52" s="301"/>
      <c r="D52" s="62">
        <f t="shared" si="6"/>
        <v>120603</v>
      </c>
      <c r="E52" s="62">
        <v>3</v>
      </c>
      <c r="F52" s="62">
        <v>20387</v>
      </c>
      <c r="G52" s="62" t="s">
        <v>402</v>
      </c>
      <c r="H52" s="62" t="s">
        <v>402</v>
      </c>
      <c r="I52" s="62" t="s">
        <v>402</v>
      </c>
      <c r="J52" s="62" t="s">
        <v>402</v>
      </c>
      <c r="K52" s="62">
        <v>4</v>
      </c>
      <c r="L52" s="62">
        <v>100216</v>
      </c>
      <c r="M52" s="62" t="s">
        <v>402</v>
      </c>
      <c r="N52" s="62" t="s">
        <v>402</v>
      </c>
      <c r="O52" s="62">
        <f t="shared" si="7"/>
        <v>39019</v>
      </c>
      <c r="P52" s="62" t="s">
        <v>402</v>
      </c>
      <c r="Q52" s="62" t="s">
        <v>402</v>
      </c>
      <c r="R52" s="62">
        <v>2</v>
      </c>
      <c r="S52" s="62">
        <v>39019</v>
      </c>
      <c r="T52" s="62" t="s">
        <v>402</v>
      </c>
      <c r="U52" s="62" t="s">
        <v>402</v>
      </c>
      <c r="V52" s="29"/>
      <c r="W52" s="29"/>
      <c r="X52" s="29"/>
      <c r="Y52" s="29"/>
      <c r="Z52" s="29"/>
    </row>
    <row r="53" spans="1:26" ht="16.5" customHeight="1">
      <c r="A53" s="36" t="s">
        <v>136</v>
      </c>
      <c r="B53" s="301">
        <f t="shared" si="5"/>
        <v>1385916</v>
      </c>
      <c r="C53" s="301"/>
      <c r="D53" s="49">
        <f t="shared" si="6"/>
        <v>1224975</v>
      </c>
      <c r="E53" s="49">
        <v>9</v>
      </c>
      <c r="F53" s="49">
        <v>48686</v>
      </c>
      <c r="G53" s="49">
        <v>10</v>
      </c>
      <c r="H53" s="49">
        <v>1160296</v>
      </c>
      <c r="I53" s="49" t="s">
        <v>402</v>
      </c>
      <c r="J53" s="49" t="s">
        <v>402</v>
      </c>
      <c r="K53" s="49">
        <v>12</v>
      </c>
      <c r="L53" s="49">
        <v>15993</v>
      </c>
      <c r="M53" s="49" t="s">
        <v>402</v>
      </c>
      <c r="N53" s="49" t="s">
        <v>402</v>
      </c>
      <c r="O53" s="62">
        <f t="shared" si="7"/>
        <v>160941</v>
      </c>
      <c r="P53" s="49">
        <v>26</v>
      </c>
      <c r="Q53" s="49">
        <v>122783</v>
      </c>
      <c r="R53" s="49">
        <v>22</v>
      </c>
      <c r="S53" s="49">
        <v>38158</v>
      </c>
      <c r="T53" s="49" t="s">
        <v>402</v>
      </c>
      <c r="U53" s="49" t="s">
        <v>402</v>
      </c>
      <c r="V53" s="73"/>
      <c r="W53" s="73"/>
      <c r="X53" s="73"/>
      <c r="Y53" s="73"/>
      <c r="Z53" s="73"/>
    </row>
    <row r="54" spans="1:26" ht="16.5" customHeight="1">
      <c r="A54" s="36" t="s">
        <v>137</v>
      </c>
      <c r="B54" s="301">
        <f t="shared" si="5"/>
        <v>901057</v>
      </c>
      <c r="C54" s="301"/>
      <c r="D54" s="49">
        <f t="shared" si="6"/>
        <v>696032</v>
      </c>
      <c r="E54" s="49">
        <v>20</v>
      </c>
      <c r="F54" s="49">
        <v>64721</v>
      </c>
      <c r="G54" s="49">
        <v>9</v>
      </c>
      <c r="H54" s="49">
        <v>613815</v>
      </c>
      <c r="I54" s="49" t="s">
        <v>402</v>
      </c>
      <c r="J54" s="49" t="s">
        <v>402</v>
      </c>
      <c r="K54" s="49">
        <v>3</v>
      </c>
      <c r="L54" s="49">
        <v>17496</v>
      </c>
      <c r="M54" s="49" t="s">
        <v>402</v>
      </c>
      <c r="N54" s="49" t="s">
        <v>402</v>
      </c>
      <c r="O54" s="62">
        <f t="shared" si="7"/>
        <v>205025</v>
      </c>
      <c r="P54" s="49">
        <v>13</v>
      </c>
      <c r="Q54" s="49">
        <v>97363</v>
      </c>
      <c r="R54" s="49">
        <v>62</v>
      </c>
      <c r="S54" s="49">
        <v>107662</v>
      </c>
      <c r="T54" s="49" t="s">
        <v>402</v>
      </c>
      <c r="U54" s="49" t="s">
        <v>402</v>
      </c>
      <c r="V54" s="73"/>
      <c r="W54" s="73"/>
      <c r="X54" s="73"/>
      <c r="Y54" s="73"/>
      <c r="Z54" s="73"/>
    </row>
    <row r="55" spans="1:26" ht="16.5" customHeight="1">
      <c r="A55" s="36" t="s">
        <v>138</v>
      </c>
      <c r="B55" s="301">
        <f t="shared" si="5"/>
        <v>92809</v>
      </c>
      <c r="C55" s="301"/>
      <c r="D55" s="49">
        <f t="shared" si="6"/>
        <v>74346</v>
      </c>
      <c r="E55" s="49">
        <v>10</v>
      </c>
      <c r="F55" s="49">
        <v>58996</v>
      </c>
      <c r="G55" s="49" t="s">
        <v>402</v>
      </c>
      <c r="H55" s="49" t="s">
        <v>402</v>
      </c>
      <c r="I55" s="49" t="s">
        <v>402</v>
      </c>
      <c r="J55" s="49" t="s">
        <v>402</v>
      </c>
      <c r="K55" s="49">
        <v>7</v>
      </c>
      <c r="L55" s="49">
        <v>15350</v>
      </c>
      <c r="M55" s="49" t="s">
        <v>402</v>
      </c>
      <c r="N55" s="49" t="s">
        <v>402</v>
      </c>
      <c r="O55" s="62">
        <f t="shared" si="7"/>
        <v>18463</v>
      </c>
      <c r="P55" s="49">
        <v>3</v>
      </c>
      <c r="Q55" s="49">
        <v>7557</v>
      </c>
      <c r="R55" s="49">
        <v>10</v>
      </c>
      <c r="S55" s="49">
        <v>10906</v>
      </c>
      <c r="T55" s="49" t="s">
        <v>402</v>
      </c>
      <c r="U55" s="49" t="s">
        <v>402</v>
      </c>
      <c r="V55" s="73"/>
      <c r="W55" s="73"/>
      <c r="X55" s="73"/>
      <c r="Y55" s="73"/>
      <c r="Z55" s="73"/>
    </row>
    <row r="56" spans="1:26" ht="16.5" customHeight="1">
      <c r="A56" s="35" t="s">
        <v>139</v>
      </c>
      <c r="B56" s="301">
        <f t="shared" si="5"/>
        <v>927110</v>
      </c>
      <c r="C56" s="301"/>
      <c r="D56" s="49">
        <f t="shared" si="6"/>
        <v>862308</v>
      </c>
      <c r="E56" s="49">
        <v>14</v>
      </c>
      <c r="F56" s="49">
        <v>73654</v>
      </c>
      <c r="G56" s="49">
        <v>7</v>
      </c>
      <c r="H56" s="49">
        <v>645477</v>
      </c>
      <c r="I56" s="49" t="s">
        <v>402</v>
      </c>
      <c r="J56" s="49" t="s">
        <v>402</v>
      </c>
      <c r="K56" s="49">
        <v>41</v>
      </c>
      <c r="L56" s="49">
        <v>143177</v>
      </c>
      <c r="M56" s="49" t="s">
        <v>402</v>
      </c>
      <c r="N56" s="49" t="s">
        <v>402</v>
      </c>
      <c r="O56" s="62">
        <f t="shared" si="7"/>
        <v>64802</v>
      </c>
      <c r="P56" s="49">
        <v>9</v>
      </c>
      <c r="Q56" s="49">
        <v>23136</v>
      </c>
      <c r="R56" s="49">
        <v>33</v>
      </c>
      <c r="S56" s="49">
        <v>41666</v>
      </c>
      <c r="T56" s="49" t="s">
        <v>402</v>
      </c>
      <c r="U56" s="49" t="s">
        <v>402</v>
      </c>
      <c r="V56" s="73"/>
      <c r="W56" s="73"/>
      <c r="X56" s="73"/>
      <c r="Y56" s="73"/>
      <c r="Z56" s="73"/>
    </row>
    <row r="57" spans="1:26" ht="16.5" customHeight="1">
      <c r="A57" s="40" t="s">
        <v>140</v>
      </c>
      <c r="B57" s="371">
        <f t="shared" si="5"/>
        <v>8460</v>
      </c>
      <c r="C57" s="371"/>
      <c r="D57" s="76" t="s">
        <v>504</v>
      </c>
      <c r="E57" s="76" t="s">
        <v>402</v>
      </c>
      <c r="F57" s="76" t="s">
        <v>402</v>
      </c>
      <c r="G57" s="76" t="s">
        <v>402</v>
      </c>
      <c r="H57" s="76" t="s">
        <v>402</v>
      </c>
      <c r="I57" s="76" t="s">
        <v>402</v>
      </c>
      <c r="J57" s="76" t="s">
        <v>402</v>
      </c>
      <c r="K57" s="76" t="s">
        <v>402</v>
      </c>
      <c r="L57" s="76" t="s">
        <v>402</v>
      </c>
      <c r="M57" s="76" t="s">
        <v>402</v>
      </c>
      <c r="N57" s="76" t="s">
        <v>402</v>
      </c>
      <c r="O57" s="76">
        <f>SUM(Q57,S57,U57)</f>
        <v>8460</v>
      </c>
      <c r="P57" s="76" t="s">
        <v>402</v>
      </c>
      <c r="Q57" s="76" t="s">
        <v>402</v>
      </c>
      <c r="R57" s="76">
        <v>4</v>
      </c>
      <c r="S57" s="76">
        <v>8460</v>
      </c>
      <c r="T57" s="76" t="s">
        <v>402</v>
      </c>
      <c r="U57" s="76" t="s">
        <v>402</v>
      </c>
      <c r="V57" s="73"/>
      <c r="W57" s="73"/>
      <c r="X57" s="73"/>
      <c r="Y57" s="73"/>
      <c r="Z57" s="73"/>
    </row>
    <row r="58" spans="1:26" ht="16.5" customHeight="1">
      <c r="A58" s="73" t="s">
        <v>384</v>
      </c>
      <c r="B58" s="73"/>
      <c r="C58" s="73"/>
      <c r="D58" s="73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2:26" ht="16.5" customHeight="1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6.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6.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6.5" customHeight="1">
      <c r="A62" s="9"/>
      <c r="B62" s="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6.5" customHeight="1">
      <c r="A63" s="116"/>
      <c r="B63" s="116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6.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6.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6.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6.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6.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6.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6.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6.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6.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6.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6.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6.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6.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6.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6.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6.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6.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6.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6.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6.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6.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6.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6.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6.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6.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6.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6.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6.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6.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6.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6.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6.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6.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6.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</sheetData>
  <sheetProtection/>
  <mergeCells count="147">
    <mergeCell ref="M25:N25"/>
    <mergeCell ref="M26:N26"/>
    <mergeCell ref="M27:N27"/>
    <mergeCell ref="M28:N28"/>
    <mergeCell ref="M21:N21"/>
    <mergeCell ref="M22:N22"/>
    <mergeCell ref="M23:N23"/>
    <mergeCell ref="M24:N24"/>
    <mergeCell ref="M17:N17"/>
    <mergeCell ref="M18:N18"/>
    <mergeCell ref="M19:N19"/>
    <mergeCell ref="M20:N20"/>
    <mergeCell ref="M13:N13"/>
    <mergeCell ref="M14:N14"/>
    <mergeCell ref="M15:N15"/>
    <mergeCell ref="M16:N16"/>
    <mergeCell ref="M9:N9"/>
    <mergeCell ref="M10:N10"/>
    <mergeCell ref="M11:N11"/>
    <mergeCell ref="M12:N12"/>
    <mergeCell ref="J25:K25"/>
    <mergeCell ref="J26:K26"/>
    <mergeCell ref="J17:K17"/>
    <mergeCell ref="J18:K18"/>
    <mergeCell ref="J19:K19"/>
    <mergeCell ref="J20:K20"/>
    <mergeCell ref="J27:K27"/>
    <mergeCell ref="J28:K28"/>
    <mergeCell ref="J21:K21"/>
    <mergeCell ref="J22:K22"/>
    <mergeCell ref="J23:K23"/>
    <mergeCell ref="J24:K24"/>
    <mergeCell ref="J13:K13"/>
    <mergeCell ref="J14:K14"/>
    <mergeCell ref="J15:K15"/>
    <mergeCell ref="J16:K16"/>
    <mergeCell ref="J9:K9"/>
    <mergeCell ref="J10:K10"/>
    <mergeCell ref="J11:K11"/>
    <mergeCell ref="J12:K12"/>
    <mergeCell ref="M8:N8"/>
    <mergeCell ref="L7:N7"/>
    <mergeCell ref="J8:K8"/>
    <mergeCell ref="I7:K7"/>
    <mergeCell ref="E8:F8"/>
    <mergeCell ref="D6:F7"/>
    <mergeCell ref="G7:H8"/>
    <mergeCell ref="A6:A8"/>
    <mergeCell ref="B6:C8"/>
    <mergeCell ref="E25:F25"/>
    <mergeCell ref="E26:F26"/>
    <mergeCell ref="E27:F27"/>
    <mergeCell ref="E28:F28"/>
    <mergeCell ref="E21:F21"/>
    <mergeCell ref="E22:F22"/>
    <mergeCell ref="E23:F23"/>
    <mergeCell ref="E24:F24"/>
    <mergeCell ref="E19:F19"/>
    <mergeCell ref="E20:F20"/>
    <mergeCell ref="E9:F9"/>
    <mergeCell ref="E10:F10"/>
    <mergeCell ref="E11:F11"/>
    <mergeCell ref="E12:F12"/>
    <mergeCell ref="E15:F15"/>
    <mergeCell ref="E16:F16"/>
    <mergeCell ref="B46:C46"/>
    <mergeCell ref="B47:C47"/>
    <mergeCell ref="B48:C48"/>
    <mergeCell ref="B49:C49"/>
    <mergeCell ref="B42:C42"/>
    <mergeCell ref="B43:C43"/>
    <mergeCell ref="B44:C44"/>
    <mergeCell ref="B45:C45"/>
    <mergeCell ref="B55:C55"/>
    <mergeCell ref="B56:C56"/>
    <mergeCell ref="B57:C57"/>
    <mergeCell ref="B50:C50"/>
    <mergeCell ref="B51:C51"/>
    <mergeCell ref="B52:C52"/>
    <mergeCell ref="B53:C53"/>
    <mergeCell ref="B54:C54"/>
    <mergeCell ref="B39:C39"/>
    <mergeCell ref="B40:C40"/>
    <mergeCell ref="B41:C41"/>
    <mergeCell ref="B21:C21"/>
    <mergeCell ref="B22:C22"/>
    <mergeCell ref="B23:C23"/>
    <mergeCell ref="B28:C28"/>
    <mergeCell ref="B24:C24"/>
    <mergeCell ref="B25:C25"/>
    <mergeCell ref="B34:U34"/>
    <mergeCell ref="B9:C9"/>
    <mergeCell ref="B10:C10"/>
    <mergeCell ref="B11:C11"/>
    <mergeCell ref="B12:C12"/>
    <mergeCell ref="B16:C16"/>
    <mergeCell ref="B38:C38"/>
    <mergeCell ref="B20:C20"/>
    <mergeCell ref="E13:F13"/>
    <mergeCell ref="E14:F14"/>
    <mergeCell ref="B26:C26"/>
    <mergeCell ref="B27:C27"/>
    <mergeCell ref="G23:H23"/>
    <mergeCell ref="G16:H16"/>
    <mergeCell ref="G17:H17"/>
    <mergeCell ref="E17:F17"/>
    <mergeCell ref="E18:F18"/>
    <mergeCell ref="G27:H27"/>
    <mergeCell ref="G21:H21"/>
    <mergeCell ref="G22:H22"/>
    <mergeCell ref="B17:C17"/>
    <mergeCell ref="B18:C18"/>
    <mergeCell ref="B13:C13"/>
    <mergeCell ref="B14:C14"/>
    <mergeCell ref="B15:C15"/>
    <mergeCell ref="G20:H20"/>
    <mergeCell ref="B19:C19"/>
    <mergeCell ref="G10:H10"/>
    <mergeCell ref="G11:H11"/>
    <mergeCell ref="G12:H12"/>
    <mergeCell ref="G19:H19"/>
    <mergeCell ref="E36:F36"/>
    <mergeCell ref="G36:H36"/>
    <mergeCell ref="G28:H28"/>
    <mergeCell ref="G24:H24"/>
    <mergeCell ref="G25:H25"/>
    <mergeCell ref="G26:H26"/>
    <mergeCell ref="D36:D37"/>
    <mergeCell ref="D35:N35"/>
    <mergeCell ref="G6:N6"/>
    <mergeCell ref="A34:A37"/>
    <mergeCell ref="O36:O37"/>
    <mergeCell ref="G13:H13"/>
    <mergeCell ref="G14:H14"/>
    <mergeCell ref="G15:H15"/>
    <mergeCell ref="G18:H18"/>
    <mergeCell ref="G9:H9"/>
    <mergeCell ref="A4:N4"/>
    <mergeCell ref="A32:U32"/>
    <mergeCell ref="T36:U36"/>
    <mergeCell ref="R36:S36"/>
    <mergeCell ref="P36:Q36"/>
    <mergeCell ref="O35:U35"/>
    <mergeCell ref="K36:L36"/>
    <mergeCell ref="M36:N36"/>
    <mergeCell ref="B35:C37"/>
    <mergeCell ref="I36:J36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4"/>
  <sheetViews>
    <sheetView zoomScale="75" zoomScaleNormal="75" zoomScalePageLayoutView="0" workbookViewId="0" topLeftCell="A1">
      <selection activeCell="A13" sqref="A13"/>
    </sheetView>
  </sheetViews>
  <sheetFormatPr defaultColWidth="10.59765625" defaultRowHeight="15"/>
  <cols>
    <col min="1" max="1" width="21.19921875" style="10" customWidth="1"/>
    <col min="2" max="2" width="10" style="10" customWidth="1"/>
    <col min="3" max="3" width="7.3984375" style="10" customWidth="1"/>
    <col min="4" max="4" width="8.59765625" style="10" customWidth="1"/>
    <col min="5" max="5" width="9.3984375" style="10" customWidth="1"/>
    <col min="6" max="6" width="7.8984375" style="10" customWidth="1"/>
    <col min="7" max="13" width="7.3984375" style="10" customWidth="1"/>
    <col min="14" max="14" width="8" style="10" customWidth="1"/>
    <col min="15" max="15" width="7.3984375" style="10" customWidth="1"/>
    <col min="16" max="18" width="8.69921875" style="10" customWidth="1"/>
    <col min="19" max="19" width="7.3984375" style="10" customWidth="1"/>
    <col min="20" max="20" width="6.8984375" style="10" customWidth="1"/>
    <col min="21" max="21" width="13.69921875" style="10" customWidth="1"/>
    <col min="22" max="23" width="13.59765625" style="10" customWidth="1"/>
    <col min="24" max="24" width="10.69921875" style="10" customWidth="1"/>
    <col min="25" max="26" width="7.3984375" style="10" customWidth="1"/>
    <col min="27" max="27" width="8.59765625" style="10" customWidth="1"/>
    <col min="28" max="28" width="10.69921875" style="10" customWidth="1"/>
    <col min="29" max="29" width="7.3984375" style="10" customWidth="1"/>
    <col min="30" max="16384" width="10.59765625" style="10" customWidth="1"/>
  </cols>
  <sheetData>
    <row r="1" spans="1:30" s="2" customFormat="1" ht="15" customHeight="1">
      <c r="A1" s="18" t="s">
        <v>440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3" t="s">
        <v>441</v>
      </c>
      <c r="AC1" s="28"/>
      <c r="AD1" s="28"/>
    </row>
    <row r="2" spans="1:30" s="2" customFormat="1" ht="15" customHeight="1">
      <c r="A2" s="1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3"/>
      <c r="AC2" s="28"/>
      <c r="AD2" s="28"/>
    </row>
    <row r="3" spans="1:30" s="2" customFormat="1" ht="15" customHeight="1">
      <c r="A3" s="1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3"/>
      <c r="AC3" s="28"/>
      <c r="AD3" s="28"/>
    </row>
    <row r="4" spans="1:30" ht="18" customHeight="1">
      <c r="A4" s="429" t="s">
        <v>560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29"/>
      <c r="AD4" s="29"/>
    </row>
    <row r="5" spans="1:30" ht="18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29"/>
      <c r="AD5" s="29"/>
    </row>
    <row r="6" spans="1:30" ht="20.25" customHeight="1">
      <c r="A6" s="471" t="s">
        <v>410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29"/>
      <c r="AD6" s="29"/>
    </row>
    <row r="7" spans="1:30" ht="15" customHeight="1" thickBo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73"/>
      <c r="O7" s="73"/>
      <c r="P7" s="73"/>
      <c r="Q7" s="73"/>
      <c r="R7" s="29"/>
      <c r="S7" s="29"/>
      <c r="T7" s="29"/>
      <c r="U7" s="29"/>
      <c r="V7" s="29"/>
      <c r="W7" s="29"/>
      <c r="X7" s="29"/>
      <c r="Y7" s="29"/>
      <c r="Z7" s="29"/>
      <c r="AA7" s="29"/>
      <c r="AB7" s="119" t="s">
        <v>52</v>
      </c>
      <c r="AC7" s="29"/>
      <c r="AD7" s="29"/>
    </row>
    <row r="8" spans="1:30" ht="15" customHeight="1">
      <c r="A8" s="621"/>
      <c r="B8" s="622" t="s">
        <v>559</v>
      </c>
      <c r="C8" s="620"/>
      <c r="D8" s="620"/>
      <c r="E8" s="620"/>
      <c r="F8" s="620"/>
      <c r="G8" s="623"/>
      <c r="H8" s="624" t="s">
        <v>250</v>
      </c>
      <c r="I8" s="611"/>
      <c r="J8" s="625"/>
      <c r="K8" s="626" t="s">
        <v>53</v>
      </c>
      <c r="L8" s="620"/>
      <c r="M8" s="623"/>
      <c r="N8" s="627" t="s">
        <v>461</v>
      </c>
      <c r="O8" s="620" t="s">
        <v>60</v>
      </c>
      <c r="P8" s="620"/>
      <c r="Q8" s="623"/>
      <c r="R8" s="626" t="s">
        <v>61</v>
      </c>
      <c r="S8" s="620"/>
      <c r="T8" s="623"/>
      <c r="U8" s="628" t="s">
        <v>558</v>
      </c>
      <c r="V8" s="620"/>
      <c r="W8" s="620"/>
      <c r="X8" s="620"/>
      <c r="Y8" s="464" t="s">
        <v>316</v>
      </c>
      <c r="Z8" s="460" t="s">
        <v>317</v>
      </c>
      <c r="AA8" s="460" t="s">
        <v>62</v>
      </c>
      <c r="AB8" s="481" t="s">
        <v>63</v>
      </c>
      <c r="AC8" s="29"/>
      <c r="AD8" s="29"/>
    </row>
    <row r="9" spans="1:30" ht="15" customHeight="1">
      <c r="A9" s="268" t="s">
        <v>573</v>
      </c>
      <c r="B9" s="357"/>
      <c r="C9" s="357"/>
      <c r="D9" s="357"/>
      <c r="E9" s="357"/>
      <c r="F9" s="357"/>
      <c r="G9" s="358"/>
      <c r="H9" s="488"/>
      <c r="I9" s="489"/>
      <c r="J9" s="490"/>
      <c r="K9" s="453"/>
      <c r="L9" s="357"/>
      <c r="M9" s="358"/>
      <c r="N9" s="479"/>
      <c r="O9" s="469"/>
      <c r="P9" s="469"/>
      <c r="Q9" s="470"/>
      <c r="R9" s="468"/>
      <c r="S9" s="469"/>
      <c r="T9" s="470"/>
      <c r="U9" s="468"/>
      <c r="V9" s="469"/>
      <c r="W9" s="469"/>
      <c r="X9" s="469"/>
      <c r="Y9" s="465"/>
      <c r="Z9" s="461"/>
      <c r="AA9" s="461"/>
      <c r="AB9" s="482"/>
      <c r="AC9" s="29"/>
      <c r="AD9" s="29"/>
    </row>
    <row r="10" spans="1:30" ht="15" customHeight="1">
      <c r="A10" s="260" t="s">
        <v>574</v>
      </c>
      <c r="B10" s="491" t="s">
        <v>54</v>
      </c>
      <c r="C10" s="493" t="s">
        <v>55</v>
      </c>
      <c r="D10" s="493" t="s">
        <v>56</v>
      </c>
      <c r="E10" s="493" t="s">
        <v>57</v>
      </c>
      <c r="F10" s="493" t="s">
        <v>58</v>
      </c>
      <c r="G10" s="493" t="s">
        <v>51</v>
      </c>
      <c r="H10" s="475" t="s">
        <v>59</v>
      </c>
      <c r="I10" s="475" t="s">
        <v>411</v>
      </c>
      <c r="J10" s="475" t="s">
        <v>412</v>
      </c>
      <c r="K10" s="475" t="s">
        <v>413</v>
      </c>
      <c r="L10" s="475" t="s">
        <v>414</v>
      </c>
      <c r="M10" s="475" t="s">
        <v>415</v>
      </c>
      <c r="N10" s="479"/>
      <c r="O10" s="477" t="s">
        <v>64</v>
      </c>
      <c r="P10" s="483" t="s">
        <v>65</v>
      </c>
      <c r="Q10" s="483" t="s">
        <v>66</v>
      </c>
      <c r="R10" s="483" t="s">
        <v>64</v>
      </c>
      <c r="S10" s="483" t="s">
        <v>65</v>
      </c>
      <c r="T10" s="483" t="s">
        <v>66</v>
      </c>
      <c r="U10" s="485" t="s">
        <v>556</v>
      </c>
      <c r="V10" s="485" t="s">
        <v>557</v>
      </c>
      <c r="W10" s="462" t="s">
        <v>67</v>
      </c>
      <c r="X10" s="629" t="s">
        <v>51</v>
      </c>
      <c r="Y10" s="465"/>
      <c r="Z10" s="461"/>
      <c r="AA10" s="461"/>
      <c r="AB10" s="482"/>
      <c r="AC10" s="29"/>
      <c r="AD10" s="29"/>
    </row>
    <row r="11" spans="1:30" ht="15" customHeight="1">
      <c r="A11" s="259" t="s">
        <v>555</v>
      </c>
      <c r="B11" s="492"/>
      <c r="C11" s="494"/>
      <c r="D11" s="494"/>
      <c r="E11" s="494"/>
      <c r="F11" s="494"/>
      <c r="G11" s="494"/>
      <c r="H11" s="476"/>
      <c r="I11" s="476"/>
      <c r="J11" s="476"/>
      <c r="K11" s="476"/>
      <c r="L11" s="476"/>
      <c r="M11" s="476"/>
      <c r="N11" s="480"/>
      <c r="O11" s="478"/>
      <c r="P11" s="484"/>
      <c r="Q11" s="484"/>
      <c r="R11" s="484"/>
      <c r="S11" s="484"/>
      <c r="T11" s="484"/>
      <c r="U11" s="463"/>
      <c r="V11" s="463"/>
      <c r="W11" s="463"/>
      <c r="X11" s="506"/>
      <c r="Y11" s="243" t="s">
        <v>251</v>
      </c>
      <c r="Z11" s="120" t="s">
        <v>416</v>
      </c>
      <c r="AA11" s="120" t="s">
        <v>417</v>
      </c>
      <c r="AB11" s="56" t="s">
        <v>418</v>
      </c>
      <c r="AC11" s="29"/>
      <c r="AD11" s="29"/>
    </row>
    <row r="12" spans="1:30" ht="15" customHeight="1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29"/>
      <c r="AD12" s="29"/>
    </row>
    <row r="13" spans="1:30" ht="15" customHeight="1">
      <c r="A13" s="36" t="s">
        <v>419</v>
      </c>
      <c r="B13" s="261">
        <f>SUM(C13:G13)</f>
        <v>457</v>
      </c>
      <c r="C13" s="255">
        <v>292</v>
      </c>
      <c r="D13" s="255">
        <v>84</v>
      </c>
      <c r="E13" s="255">
        <v>21</v>
      </c>
      <c r="F13" s="255">
        <v>3</v>
      </c>
      <c r="G13" s="255">
        <v>57</v>
      </c>
      <c r="H13" s="255">
        <v>244</v>
      </c>
      <c r="I13" s="255">
        <v>52</v>
      </c>
      <c r="J13" s="255">
        <v>122</v>
      </c>
      <c r="K13" s="255">
        <v>179</v>
      </c>
      <c r="L13" s="255">
        <v>43</v>
      </c>
      <c r="M13" s="255">
        <v>104</v>
      </c>
      <c r="N13" s="255">
        <v>1116</v>
      </c>
      <c r="O13" s="255" t="s">
        <v>402</v>
      </c>
      <c r="P13" s="255" t="s">
        <v>402</v>
      </c>
      <c r="Q13" s="255">
        <v>14</v>
      </c>
      <c r="R13" s="255">
        <v>6</v>
      </c>
      <c r="S13" s="255">
        <v>14</v>
      </c>
      <c r="T13" s="255">
        <v>62</v>
      </c>
      <c r="U13" s="255">
        <f>SUM(V13:X13)</f>
        <v>1091645</v>
      </c>
      <c r="V13" s="255">
        <v>580965</v>
      </c>
      <c r="W13" s="255">
        <v>446025</v>
      </c>
      <c r="X13" s="255">
        <v>64655</v>
      </c>
      <c r="Y13" s="255">
        <v>3</v>
      </c>
      <c r="Z13" s="255">
        <v>31</v>
      </c>
      <c r="AA13" s="255">
        <v>6054</v>
      </c>
      <c r="AB13" s="255">
        <v>30316</v>
      </c>
      <c r="AC13" s="29"/>
      <c r="AD13" s="29"/>
    </row>
    <row r="14" spans="1:30" ht="15" customHeight="1">
      <c r="A14" s="248" t="s">
        <v>500</v>
      </c>
      <c r="B14" s="261">
        <f>SUM(C14:G14)</f>
        <v>413</v>
      </c>
      <c r="C14" s="255">
        <v>292</v>
      </c>
      <c r="D14" s="255">
        <v>44</v>
      </c>
      <c r="E14" s="255">
        <v>23</v>
      </c>
      <c r="F14" s="255">
        <v>3</v>
      </c>
      <c r="G14" s="255">
        <v>51</v>
      </c>
      <c r="H14" s="255">
        <v>239</v>
      </c>
      <c r="I14" s="255">
        <v>36</v>
      </c>
      <c r="J14" s="255">
        <v>145</v>
      </c>
      <c r="K14" s="255">
        <v>148</v>
      </c>
      <c r="L14" s="255">
        <v>25</v>
      </c>
      <c r="M14" s="255">
        <v>90</v>
      </c>
      <c r="N14" s="255">
        <v>1002</v>
      </c>
      <c r="O14" s="255" t="s">
        <v>402</v>
      </c>
      <c r="P14" s="255" t="s">
        <v>402</v>
      </c>
      <c r="Q14" s="255">
        <v>17</v>
      </c>
      <c r="R14" s="255">
        <v>15</v>
      </c>
      <c r="S14" s="255">
        <v>14</v>
      </c>
      <c r="T14" s="255">
        <v>47</v>
      </c>
      <c r="U14" s="255">
        <f>SUM(V14:X14)</f>
        <v>1137903</v>
      </c>
      <c r="V14" s="255">
        <v>576566</v>
      </c>
      <c r="W14" s="255">
        <v>534145</v>
      </c>
      <c r="X14" s="255">
        <v>27192</v>
      </c>
      <c r="Y14" s="255">
        <v>2</v>
      </c>
      <c r="Z14" s="255">
        <v>28</v>
      </c>
      <c r="AA14" s="255">
        <v>1776</v>
      </c>
      <c r="AB14" s="255">
        <v>24401</v>
      </c>
      <c r="AC14" s="29"/>
      <c r="AD14" s="29"/>
    </row>
    <row r="15" spans="1:30" ht="15" customHeight="1">
      <c r="A15" s="248" t="s">
        <v>501</v>
      </c>
      <c r="B15" s="261">
        <f>SUM(C15:G15)</f>
        <v>588</v>
      </c>
      <c r="C15" s="255">
        <v>312</v>
      </c>
      <c r="D15" s="255">
        <v>108</v>
      </c>
      <c r="E15" s="255">
        <v>30</v>
      </c>
      <c r="F15" s="255">
        <v>1</v>
      </c>
      <c r="G15" s="255">
        <v>137</v>
      </c>
      <c r="H15" s="255">
        <v>254</v>
      </c>
      <c r="I15" s="255">
        <v>53</v>
      </c>
      <c r="J15" s="255">
        <v>97</v>
      </c>
      <c r="K15" s="255">
        <v>172</v>
      </c>
      <c r="L15" s="255">
        <v>22</v>
      </c>
      <c r="M15" s="255">
        <v>70</v>
      </c>
      <c r="N15" s="255">
        <v>947</v>
      </c>
      <c r="O15" s="255" t="s">
        <v>402</v>
      </c>
      <c r="P15" s="255" t="s">
        <v>402</v>
      </c>
      <c r="Q15" s="255">
        <v>14</v>
      </c>
      <c r="R15" s="255">
        <v>12</v>
      </c>
      <c r="S15" s="255">
        <v>14</v>
      </c>
      <c r="T15" s="255">
        <v>49</v>
      </c>
      <c r="U15" s="255">
        <f>SUM(V15:X15)</f>
        <v>677977</v>
      </c>
      <c r="V15" s="255">
        <v>387331</v>
      </c>
      <c r="W15" s="255">
        <v>263940</v>
      </c>
      <c r="X15" s="255">
        <v>26706</v>
      </c>
      <c r="Y15" s="255">
        <v>1</v>
      </c>
      <c r="Z15" s="255">
        <v>29</v>
      </c>
      <c r="AA15" s="255">
        <v>6043</v>
      </c>
      <c r="AB15" s="255">
        <v>15771</v>
      </c>
      <c r="AC15" s="29"/>
      <c r="AD15" s="29"/>
    </row>
    <row r="16" spans="1:30" ht="15" customHeight="1">
      <c r="A16" s="248" t="s">
        <v>502</v>
      </c>
      <c r="B16" s="261">
        <f>SUM(C16:G16)</f>
        <v>491</v>
      </c>
      <c r="C16" s="255">
        <v>281</v>
      </c>
      <c r="D16" s="255">
        <v>81</v>
      </c>
      <c r="E16" s="255">
        <v>24</v>
      </c>
      <c r="F16" s="255">
        <v>7</v>
      </c>
      <c r="G16" s="255">
        <v>98</v>
      </c>
      <c r="H16" s="255">
        <v>270</v>
      </c>
      <c r="I16" s="255">
        <v>53</v>
      </c>
      <c r="J16" s="255">
        <v>75</v>
      </c>
      <c r="K16" s="255">
        <v>170</v>
      </c>
      <c r="L16" s="255">
        <v>27</v>
      </c>
      <c r="M16" s="255">
        <v>64</v>
      </c>
      <c r="N16" s="255">
        <v>979</v>
      </c>
      <c r="O16" s="255" t="s">
        <v>402</v>
      </c>
      <c r="P16" s="255" t="s">
        <v>402</v>
      </c>
      <c r="Q16" s="255">
        <v>15</v>
      </c>
      <c r="R16" s="255">
        <v>5</v>
      </c>
      <c r="S16" s="255">
        <v>19</v>
      </c>
      <c r="T16" s="255">
        <v>60</v>
      </c>
      <c r="U16" s="255">
        <f>SUM(V16:X16)</f>
        <v>736025</v>
      </c>
      <c r="V16" s="255">
        <v>397871</v>
      </c>
      <c r="W16" s="255">
        <v>311058</v>
      </c>
      <c r="X16" s="255">
        <v>27096</v>
      </c>
      <c r="Y16" s="255">
        <v>9</v>
      </c>
      <c r="Z16" s="255">
        <v>32</v>
      </c>
      <c r="AA16" s="255">
        <v>2070</v>
      </c>
      <c r="AB16" s="255">
        <v>13294</v>
      </c>
      <c r="AC16" s="73"/>
      <c r="AD16" s="73"/>
    </row>
    <row r="17" spans="1:30" ht="15" customHeight="1">
      <c r="A17" s="84" t="s">
        <v>503</v>
      </c>
      <c r="B17" s="262">
        <f>SUM(B19:B22,B24:B27,B29:B32)</f>
        <v>454</v>
      </c>
      <c r="C17" s="263">
        <f>SUM(C19:C22,C24:C27,C29:C32)</f>
        <v>311</v>
      </c>
      <c r="D17" s="263">
        <f aca="true" t="shared" si="0" ref="D17:AB17">SUM(D19:D22,D24:D27,D29:D32)</f>
        <v>35</v>
      </c>
      <c r="E17" s="263">
        <f t="shared" si="0"/>
        <v>28</v>
      </c>
      <c r="F17" s="263">
        <f t="shared" si="0"/>
        <v>3</v>
      </c>
      <c r="G17" s="263">
        <f t="shared" si="0"/>
        <v>77</v>
      </c>
      <c r="H17" s="263">
        <f t="shared" si="0"/>
        <v>267</v>
      </c>
      <c r="I17" s="263">
        <f t="shared" si="0"/>
        <v>59</v>
      </c>
      <c r="J17" s="263">
        <f t="shared" si="0"/>
        <v>145</v>
      </c>
      <c r="K17" s="263">
        <f t="shared" si="0"/>
        <v>170</v>
      </c>
      <c r="L17" s="263">
        <f t="shared" si="0"/>
        <v>35</v>
      </c>
      <c r="M17" s="263">
        <f t="shared" si="0"/>
        <v>103</v>
      </c>
      <c r="N17" s="263">
        <f t="shared" si="0"/>
        <v>1137</v>
      </c>
      <c r="O17" s="255" t="s">
        <v>402</v>
      </c>
      <c r="P17" s="255" t="s">
        <v>402</v>
      </c>
      <c r="Q17" s="263">
        <f t="shared" si="0"/>
        <v>23</v>
      </c>
      <c r="R17" s="263">
        <f t="shared" si="0"/>
        <v>3</v>
      </c>
      <c r="S17" s="263">
        <f t="shared" si="0"/>
        <v>16</v>
      </c>
      <c r="T17" s="263">
        <f t="shared" si="0"/>
        <v>68</v>
      </c>
      <c r="U17" s="263">
        <f t="shared" si="0"/>
        <v>5093802</v>
      </c>
      <c r="V17" s="263">
        <f t="shared" si="0"/>
        <v>1876210</v>
      </c>
      <c r="W17" s="263">
        <f t="shared" si="0"/>
        <v>3201188</v>
      </c>
      <c r="X17" s="263">
        <f t="shared" si="0"/>
        <v>16404</v>
      </c>
      <c r="Y17" s="263">
        <f t="shared" si="0"/>
        <v>9</v>
      </c>
      <c r="Z17" s="263">
        <f t="shared" si="0"/>
        <v>31</v>
      </c>
      <c r="AA17" s="263">
        <f t="shared" si="0"/>
        <v>1145</v>
      </c>
      <c r="AB17" s="263">
        <f t="shared" si="0"/>
        <v>42491</v>
      </c>
      <c r="AC17" s="73"/>
      <c r="AD17" s="73"/>
    </row>
    <row r="18" spans="1:30" ht="15" customHeight="1">
      <c r="A18" s="123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9"/>
      <c r="AD18" s="29"/>
    </row>
    <row r="19" spans="1:30" ht="15" customHeight="1">
      <c r="A19" s="34" t="s">
        <v>420</v>
      </c>
      <c r="B19" s="261">
        <f>SUM(C19:G19)</f>
        <v>35</v>
      </c>
      <c r="C19" s="264">
        <v>29</v>
      </c>
      <c r="D19" s="264" t="s">
        <v>402</v>
      </c>
      <c r="E19" s="264">
        <v>3</v>
      </c>
      <c r="F19" s="264" t="s">
        <v>402</v>
      </c>
      <c r="G19" s="264">
        <v>3</v>
      </c>
      <c r="H19" s="264">
        <v>20</v>
      </c>
      <c r="I19" s="264">
        <v>3</v>
      </c>
      <c r="J19" s="264">
        <v>47</v>
      </c>
      <c r="K19" s="264">
        <v>13</v>
      </c>
      <c r="L19" s="264">
        <v>1</v>
      </c>
      <c r="M19" s="264">
        <v>22</v>
      </c>
      <c r="N19" s="264">
        <v>137</v>
      </c>
      <c r="O19" s="264" t="s">
        <v>402</v>
      </c>
      <c r="P19" s="264" t="s">
        <v>402</v>
      </c>
      <c r="Q19" s="264">
        <v>3</v>
      </c>
      <c r="R19" s="264">
        <v>1</v>
      </c>
      <c r="S19" s="264">
        <v>3</v>
      </c>
      <c r="T19" s="264">
        <v>7</v>
      </c>
      <c r="U19" s="255">
        <f>SUM(V19:X19)</f>
        <v>3778134</v>
      </c>
      <c r="V19" s="264">
        <v>1125994</v>
      </c>
      <c r="W19" s="264">
        <v>2651718</v>
      </c>
      <c r="X19" s="264">
        <v>422</v>
      </c>
      <c r="Y19" s="264" t="s">
        <v>402</v>
      </c>
      <c r="Z19" s="264">
        <v>3</v>
      </c>
      <c r="AA19" s="264" t="s">
        <v>402</v>
      </c>
      <c r="AB19" s="264">
        <v>23203</v>
      </c>
      <c r="AC19" s="73"/>
      <c r="AD19" s="29"/>
    </row>
    <row r="20" spans="1:30" ht="15" customHeight="1">
      <c r="A20" s="265" t="s">
        <v>561</v>
      </c>
      <c r="B20" s="261">
        <f>SUM(C20:G20)</f>
        <v>28</v>
      </c>
      <c r="C20" s="264">
        <v>24</v>
      </c>
      <c r="D20" s="264" t="s">
        <v>402</v>
      </c>
      <c r="E20" s="264">
        <v>1</v>
      </c>
      <c r="F20" s="264" t="s">
        <v>402</v>
      </c>
      <c r="G20" s="264">
        <v>3</v>
      </c>
      <c r="H20" s="264">
        <v>21</v>
      </c>
      <c r="I20" s="264">
        <v>8</v>
      </c>
      <c r="J20" s="264">
        <v>7</v>
      </c>
      <c r="K20" s="264">
        <v>14</v>
      </c>
      <c r="L20" s="264">
        <v>7</v>
      </c>
      <c r="M20" s="264">
        <v>7</v>
      </c>
      <c r="N20" s="264">
        <v>114</v>
      </c>
      <c r="O20" s="264" t="s">
        <v>402</v>
      </c>
      <c r="P20" s="264" t="s">
        <v>402</v>
      </c>
      <c r="Q20" s="264">
        <v>4</v>
      </c>
      <c r="R20" s="264" t="s">
        <v>402</v>
      </c>
      <c r="S20" s="264">
        <v>4</v>
      </c>
      <c r="T20" s="264">
        <v>6</v>
      </c>
      <c r="U20" s="255">
        <f>SUM(V20:X20)</f>
        <v>175101</v>
      </c>
      <c r="V20" s="264">
        <v>129015</v>
      </c>
      <c r="W20" s="264">
        <v>46060</v>
      </c>
      <c r="X20" s="264">
        <v>26</v>
      </c>
      <c r="Y20" s="264" t="s">
        <v>402</v>
      </c>
      <c r="Z20" s="264">
        <v>1</v>
      </c>
      <c r="AA20" s="264" t="s">
        <v>402</v>
      </c>
      <c r="AB20" s="264">
        <v>2429</v>
      </c>
      <c r="AC20" s="73"/>
      <c r="AD20" s="29"/>
    </row>
    <row r="21" spans="1:30" ht="15" customHeight="1">
      <c r="A21" s="265" t="s">
        <v>562</v>
      </c>
      <c r="B21" s="261">
        <f>SUM(C21:G21)</f>
        <v>60</v>
      </c>
      <c r="C21" s="264">
        <v>32</v>
      </c>
      <c r="D21" s="264">
        <v>4</v>
      </c>
      <c r="E21" s="264">
        <v>2</v>
      </c>
      <c r="F21" s="264">
        <v>2</v>
      </c>
      <c r="G21" s="264">
        <v>20</v>
      </c>
      <c r="H21" s="264">
        <v>23</v>
      </c>
      <c r="I21" s="264">
        <v>7</v>
      </c>
      <c r="J21" s="264">
        <v>24</v>
      </c>
      <c r="K21" s="264">
        <v>17</v>
      </c>
      <c r="L21" s="264">
        <v>4</v>
      </c>
      <c r="M21" s="264">
        <v>14</v>
      </c>
      <c r="N21" s="264">
        <v>134</v>
      </c>
      <c r="O21" s="264" t="s">
        <v>402</v>
      </c>
      <c r="P21" s="264" t="s">
        <v>402</v>
      </c>
      <c r="Q21" s="264">
        <v>2</v>
      </c>
      <c r="R21" s="264">
        <v>1</v>
      </c>
      <c r="S21" s="264">
        <v>2</v>
      </c>
      <c r="T21" s="264">
        <v>9</v>
      </c>
      <c r="U21" s="255">
        <f>SUM(V21:X21)</f>
        <v>323771</v>
      </c>
      <c r="V21" s="264">
        <v>211208</v>
      </c>
      <c r="W21" s="264">
        <v>107412</v>
      </c>
      <c r="X21" s="264">
        <v>5151</v>
      </c>
      <c r="Y21" s="264">
        <v>5</v>
      </c>
      <c r="Z21" s="264">
        <v>2</v>
      </c>
      <c r="AA21" s="264">
        <v>79</v>
      </c>
      <c r="AB21" s="264">
        <v>3899</v>
      </c>
      <c r="AC21" s="29"/>
      <c r="AD21" s="29"/>
    </row>
    <row r="22" spans="1:30" ht="15" customHeight="1">
      <c r="A22" s="265" t="s">
        <v>563</v>
      </c>
      <c r="B22" s="261">
        <f>SUM(C22:G22)</f>
        <v>67</v>
      </c>
      <c r="C22" s="264">
        <v>33</v>
      </c>
      <c r="D22" s="264">
        <v>17</v>
      </c>
      <c r="E22" s="264">
        <v>4</v>
      </c>
      <c r="F22" s="264" t="s">
        <v>402</v>
      </c>
      <c r="G22" s="264">
        <v>13</v>
      </c>
      <c r="H22" s="264">
        <v>31</v>
      </c>
      <c r="I22" s="264">
        <v>4</v>
      </c>
      <c r="J22" s="264">
        <v>13</v>
      </c>
      <c r="K22" s="264">
        <v>25</v>
      </c>
      <c r="L22" s="264">
        <v>2</v>
      </c>
      <c r="M22" s="264">
        <v>7</v>
      </c>
      <c r="N22" s="264">
        <v>143</v>
      </c>
      <c r="O22" s="264" t="s">
        <v>402</v>
      </c>
      <c r="P22" s="264" t="s">
        <v>402</v>
      </c>
      <c r="Q22" s="264">
        <v>4</v>
      </c>
      <c r="R22" s="264" t="s">
        <v>402</v>
      </c>
      <c r="S22" s="264">
        <v>2</v>
      </c>
      <c r="T22" s="264">
        <v>8</v>
      </c>
      <c r="U22" s="255">
        <f>SUM(V22:X22)</f>
        <v>96276</v>
      </c>
      <c r="V22" s="264">
        <v>47002</v>
      </c>
      <c r="W22" s="264">
        <v>47284</v>
      </c>
      <c r="X22" s="264">
        <v>1990</v>
      </c>
      <c r="Y22" s="264" t="s">
        <v>402</v>
      </c>
      <c r="Z22" s="264">
        <v>4</v>
      </c>
      <c r="AA22" s="264">
        <v>181</v>
      </c>
      <c r="AB22" s="264">
        <v>2649</v>
      </c>
      <c r="AC22" s="29"/>
      <c r="AD22" s="29"/>
    </row>
    <row r="23" spans="1:30" ht="15" customHeight="1">
      <c r="A23" s="3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9"/>
      <c r="AD23" s="29"/>
    </row>
    <row r="24" spans="1:30" ht="15" customHeight="1">
      <c r="A24" s="265" t="s">
        <v>564</v>
      </c>
      <c r="B24" s="261">
        <f>SUM(C24:G24)</f>
        <v>59</v>
      </c>
      <c r="C24" s="264">
        <v>38</v>
      </c>
      <c r="D24" s="264">
        <v>9</v>
      </c>
      <c r="E24" s="264">
        <v>4</v>
      </c>
      <c r="F24" s="264" t="s">
        <v>402</v>
      </c>
      <c r="G24" s="264">
        <v>8</v>
      </c>
      <c r="H24" s="264">
        <v>31</v>
      </c>
      <c r="I24" s="264">
        <v>9</v>
      </c>
      <c r="J24" s="264">
        <v>14</v>
      </c>
      <c r="K24" s="264">
        <v>17</v>
      </c>
      <c r="L24" s="264">
        <v>5</v>
      </c>
      <c r="M24" s="264">
        <v>8</v>
      </c>
      <c r="N24" s="264">
        <v>106</v>
      </c>
      <c r="O24" s="264" t="s">
        <v>402</v>
      </c>
      <c r="P24" s="264" t="s">
        <v>402</v>
      </c>
      <c r="Q24" s="264">
        <v>1</v>
      </c>
      <c r="R24" s="264">
        <v>1</v>
      </c>
      <c r="S24" s="264" t="s">
        <v>402</v>
      </c>
      <c r="T24" s="264">
        <v>4</v>
      </c>
      <c r="U24" s="255">
        <f>SUM(V24:X24)</f>
        <v>110218</v>
      </c>
      <c r="V24" s="264">
        <v>71885</v>
      </c>
      <c r="W24" s="264">
        <v>33384</v>
      </c>
      <c r="X24" s="264">
        <v>4949</v>
      </c>
      <c r="Y24" s="264" t="s">
        <v>402</v>
      </c>
      <c r="Z24" s="264">
        <v>5</v>
      </c>
      <c r="AA24" s="264">
        <v>776</v>
      </c>
      <c r="AB24" s="264">
        <v>2059</v>
      </c>
      <c r="AC24" s="29"/>
      <c r="AD24" s="29"/>
    </row>
    <row r="25" spans="1:30" ht="15" customHeight="1">
      <c r="A25" s="265" t="s">
        <v>565</v>
      </c>
      <c r="B25" s="261">
        <f>SUM(C25:G25)</f>
        <v>28</v>
      </c>
      <c r="C25" s="264">
        <v>22</v>
      </c>
      <c r="D25" s="264">
        <v>2</v>
      </c>
      <c r="E25" s="264">
        <v>1</v>
      </c>
      <c r="F25" s="264" t="s">
        <v>402</v>
      </c>
      <c r="G25" s="264">
        <v>3</v>
      </c>
      <c r="H25" s="264">
        <v>22</v>
      </c>
      <c r="I25" s="264">
        <v>5</v>
      </c>
      <c r="J25" s="264">
        <v>3</v>
      </c>
      <c r="K25" s="264">
        <v>16</v>
      </c>
      <c r="L25" s="264">
        <v>5</v>
      </c>
      <c r="M25" s="264">
        <v>6</v>
      </c>
      <c r="N25" s="264">
        <v>78</v>
      </c>
      <c r="O25" s="264" t="s">
        <v>402</v>
      </c>
      <c r="P25" s="264" t="s">
        <v>402</v>
      </c>
      <c r="Q25" s="264" t="s">
        <v>402</v>
      </c>
      <c r="R25" s="264" t="s">
        <v>402</v>
      </c>
      <c r="S25" s="264" t="s">
        <v>402</v>
      </c>
      <c r="T25" s="264">
        <v>1</v>
      </c>
      <c r="U25" s="255">
        <f>SUM(V25:X25)</f>
        <v>21308</v>
      </c>
      <c r="V25" s="264">
        <v>17583</v>
      </c>
      <c r="W25" s="264">
        <v>3220</v>
      </c>
      <c r="X25" s="264">
        <v>505</v>
      </c>
      <c r="Y25" s="264" t="s">
        <v>402</v>
      </c>
      <c r="Z25" s="264">
        <v>1</v>
      </c>
      <c r="AA25" s="264">
        <v>6</v>
      </c>
      <c r="AB25" s="264">
        <v>392</v>
      </c>
      <c r="AC25" s="29"/>
      <c r="AD25" s="29"/>
    </row>
    <row r="26" spans="1:30" ht="15" customHeight="1">
      <c r="A26" s="265" t="s">
        <v>566</v>
      </c>
      <c r="B26" s="261">
        <f>SUM(C26:G26)</f>
        <v>28</v>
      </c>
      <c r="C26" s="264">
        <v>23</v>
      </c>
      <c r="D26" s="264" t="s">
        <v>402</v>
      </c>
      <c r="E26" s="264">
        <v>1</v>
      </c>
      <c r="F26" s="264">
        <v>1</v>
      </c>
      <c r="G26" s="264">
        <v>3</v>
      </c>
      <c r="H26" s="264">
        <v>20</v>
      </c>
      <c r="I26" s="264">
        <v>5</v>
      </c>
      <c r="J26" s="264">
        <v>1</v>
      </c>
      <c r="K26" s="264">
        <v>12</v>
      </c>
      <c r="L26" s="264">
        <v>4</v>
      </c>
      <c r="M26" s="264">
        <v>2</v>
      </c>
      <c r="N26" s="264">
        <v>60</v>
      </c>
      <c r="O26" s="264" t="s">
        <v>402</v>
      </c>
      <c r="P26" s="264" t="s">
        <v>402</v>
      </c>
      <c r="Q26" s="264" t="s">
        <v>402</v>
      </c>
      <c r="R26" s="264" t="s">
        <v>402</v>
      </c>
      <c r="S26" s="264" t="s">
        <v>402</v>
      </c>
      <c r="T26" s="264">
        <v>3</v>
      </c>
      <c r="U26" s="255">
        <f>SUM(V26:X26)</f>
        <v>47481</v>
      </c>
      <c r="V26" s="264">
        <v>30434</v>
      </c>
      <c r="W26" s="264">
        <v>16347</v>
      </c>
      <c r="X26" s="264">
        <v>700</v>
      </c>
      <c r="Y26" s="264">
        <v>1</v>
      </c>
      <c r="Z26" s="264">
        <v>1</v>
      </c>
      <c r="AA26" s="264" t="s">
        <v>402</v>
      </c>
      <c r="AB26" s="264">
        <v>491</v>
      </c>
      <c r="AC26" s="29"/>
      <c r="AD26" s="29"/>
    </row>
    <row r="27" spans="1:30" ht="15" customHeight="1">
      <c r="A27" s="265" t="s">
        <v>567</v>
      </c>
      <c r="B27" s="261">
        <f>SUM(C27:G27)</f>
        <v>13</v>
      </c>
      <c r="C27" s="255">
        <v>7</v>
      </c>
      <c r="D27" s="255">
        <v>1</v>
      </c>
      <c r="E27" s="255">
        <v>2</v>
      </c>
      <c r="F27" s="255" t="s">
        <v>402</v>
      </c>
      <c r="G27" s="255">
        <v>3</v>
      </c>
      <c r="H27" s="255">
        <v>9</v>
      </c>
      <c r="I27" s="255">
        <v>1</v>
      </c>
      <c r="J27" s="255">
        <v>2</v>
      </c>
      <c r="K27" s="255">
        <v>4</v>
      </c>
      <c r="L27" s="255" t="s">
        <v>402</v>
      </c>
      <c r="M27" s="255">
        <v>1</v>
      </c>
      <c r="N27" s="255">
        <v>21</v>
      </c>
      <c r="O27" s="255" t="s">
        <v>402</v>
      </c>
      <c r="P27" s="255" t="s">
        <v>402</v>
      </c>
      <c r="Q27" s="255" t="s">
        <v>402</v>
      </c>
      <c r="R27" s="255" t="s">
        <v>402</v>
      </c>
      <c r="S27" s="255" t="s">
        <v>402</v>
      </c>
      <c r="T27" s="255" t="s">
        <v>402</v>
      </c>
      <c r="U27" s="255">
        <f>SUM(V27:X27)</f>
        <v>5576</v>
      </c>
      <c r="V27" s="255">
        <v>3514</v>
      </c>
      <c r="W27" s="255">
        <v>1584</v>
      </c>
      <c r="X27" s="255">
        <v>478</v>
      </c>
      <c r="Y27" s="255" t="s">
        <v>402</v>
      </c>
      <c r="Z27" s="255">
        <v>2</v>
      </c>
      <c r="AA27" s="255">
        <v>100</v>
      </c>
      <c r="AB27" s="255">
        <v>239</v>
      </c>
      <c r="AC27" s="29"/>
      <c r="AD27" s="29"/>
    </row>
    <row r="28" spans="1:30" ht="15" customHeight="1">
      <c r="A28" s="34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9"/>
      <c r="AD28" s="29"/>
    </row>
    <row r="29" spans="1:30" ht="15" customHeight="1">
      <c r="A29" s="265" t="s">
        <v>568</v>
      </c>
      <c r="B29" s="261">
        <f>SUM(C29:G29)</f>
        <v>36</v>
      </c>
      <c r="C29" s="255">
        <v>25</v>
      </c>
      <c r="D29" s="255">
        <v>1</v>
      </c>
      <c r="E29" s="255">
        <v>3</v>
      </c>
      <c r="F29" s="255" t="s">
        <v>402</v>
      </c>
      <c r="G29" s="255">
        <v>7</v>
      </c>
      <c r="H29" s="255">
        <v>27</v>
      </c>
      <c r="I29" s="255">
        <v>2</v>
      </c>
      <c r="J29" s="255">
        <v>8</v>
      </c>
      <c r="K29" s="255">
        <v>15</v>
      </c>
      <c r="L29" s="255">
        <v>1</v>
      </c>
      <c r="M29" s="255">
        <v>3</v>
      </c>
      <c r="N29" s="255">
        <v>65</v>
      </c>
      <c r="O29" s="255" t="s">
        <v>402</v>
      </c>
      <c r="P29" s="255" t="s">
        <v>402</v>
      </c>
      <c r="Q29" s="255">
        <v>3</v>
      </c>
      <c r="R29" s="255" t="s">
        <v>402</v>
      </c>
      <c r="S29" s="255">
        <v>1</v>
      </c>
      <c r="T29" s="255">
        <v>8</v>
      </c>
      <c r="U29" s="255">
        <f>SUM(V29:X29)</f>
        <v>131329</v>
      </c>
      <c r="V29" s="255">
        <v>97155</v>
      </c>
      <c r="W29" s="255">
        <v>33722</v>
      </c>
      <c r="X29" s="255">
        <v>452</v>
      </c>
      <c r="Y29" s="255">
        <v>3</v>
      </c>
      <c r="Z29" s="255">
        <v>3</v>
      </c>
      <c r="AA29" s="255">
        <v>2</v>
      </c>
      <c r="AB29" s="255">
        <v>1734</v>
      </c>
      <c r="AC29" s="29"/>
      <c r="AD29" s="29"/>
    </row>
    <row r="30" spans="1:30" ht="15" customHeight="1">
      <c r="A30" s="265" t="s">
        <v>569</v>
      </c>
      <c r="B30" s="261">
        <f>SUM(C30:G30)</f>
        <v>35</v>
      </c>
      <c r="C30" s="255">
        <v>24</v>
      </c>
      <c r="D30" s="255" t="s">
        <v>402</v>
      </c>
      <c r="E30" s="255">
        <v>3</v>
      </c>
      <c r="F30" s="255" t="s">
        <v>402</v>
      </c>
      <c r="G30" s="255">
        <v>8</v>
      </c>
      <c r="H30" s="255">
        <v>14</v>
      </c>
      <c r="I30" s="255">
        <v>7</v>
      </c>
      <c r="J30" s="255">
        <v>9</v>
      </c>
      <c r="K30" s="255">
        <v>10</v>
      </c>
      <c r="L30" s="255">
        <v>3</v>
      </c>
      <c r="M30" s="255">
        <v>16</v>
      </c>
      <c r="N30" s="255">
        <v>98</v>
      </c>
      <c r="O30" s="255" t="s">
        <v>402</v>
      </c>
      <c r="P30" s="255" t="s">
        <v>402</v>
      </c>
      <c r="Q30" s="255">
        <v>3</v>
      </c>
      <c r="R30" s="255" t="s">
        <v>402</v>
      </c>
      <c r="S30" s="255">
        <v>2</v>
      </c>
      <c r="T30" s="255">
        <v>4</v>
      </c>
      <c r="U30" s="255">
        <f>SUM(V30:X30)</f>
        <v>266627</v>
      </c>
      <c r="V30" s="255">
        <v>74013</v>
      </c>
      <c r="W30" s="255">
        <v>191109</v>
      </c>
      <c r="X30" s="255">
        <v>1505</v>
      </c>
      <c r="Y30" s="255" t="s">
        <v>402</v>
      </c>
      <c r="Z30" s="255">
        <v>4</v>
      </c>
      <c r="AA30" s="255" t="s">
        <v>402</v>
      </c>
      <c r="AB30" s="255">
        <v>1923</v>
      </c>
      <c r="AC30" s="29"/>
      <c r="AD30" s="29"/>
    </row>
    <row r="31" spans="1:30" ht="15" customHeight="1">
      <c r="A31" s="265" t="s">
        <v>570</v>
      </c>
      <c r="B31" s="261">
        <f>SUM(C31:G31)</f>
        <v>26</v>
      </c>
      <c r="C31" s="255">
        <v>19</v>
      </c>
      <c r="D31" s="255">
        <v>1</v>
      </c>
      <c r="E31" s="255">
        <v>2</v>
      </c>
      <c r="F31" s="255" t="s">
        <v>402</v>
      </c>
      <c r="G31" s="255">
        <v>4</v>
      </c>
      <c r="H31" s="255">
        <v>18</v>
      </c>
      <c r="I31" s="255">
        <v>3</v>
      </c>
      <c r="J31" s="255">
        <v>5</v>
      </c>
      <c r="K31" s="255">
        <v>9</v>
      </c>
      <c r="L31" s="255" t="s">
        <v>402</v>
      </c>
      <c r="M31" s="255">
        <v>5</v>
      </c>
      <c r="N31" s="255">
        <v>54</v>
      </c>
      <c r="O31" s="255" t="s">
        <v>402</v>
      </c>
      <c r="P31" s="255" t="s">
        <v>402</v>
      </c>
      <c r="Q31" s="255">
        <v>1</v>
      </c>
      <c r="R31" s="255" t="s">
        <v>402</v>
      </c>
      <c r="S31" s="255" t="s">
        <v>402</v>
      </c>
      <c r="T31" s="255">
        <v>4</v>
      </c>
      <c r="U31" s="255">
        <f>SUM(V31:X31)</f>
        <v>29358</v>
      </c>
      <c r="V31" s="255">
        <v>18792</v>
      </c>
      <c r="W31" s="255">
        <v>10481</v>
      </c>
      <c r="X31" s="255">
        <v>85</v>
      </c>
      <c r="Y31" s="255" t="s">
        <v>402</v>
      </c>
      <c r="Z31" s="255">
        <v>1</v>
      </c>
      <c r="AA31" s="255">
        <v>1</v>
      </c>
      <c r="AB31" s="255">
        <v>990</v>
      </c>
      <c r="AC31" s="29"/>
      <c r="AD31" s="29"/>
    </row>
    <row r="32" spans="1:30" ht="15" customHeight="1">
      <c r="A32" s="265" t="s">
        <v>571</v>
      </c>
      <c r="B32" s="261">
        <f>SUM(C32:G32)</f>
        <v>39</v>
      </c>
      <c r="C32" s="255">
        <v>35</v>
      </c>
      <c r="D32" s="255" t="s">
        <v>402</v>
      </c>
      <c r="E32" s="255">
        <v>2</v>
      </c>
      <c r="F32" s="255" t="s">
        <v>402</v>
      </c>
      <c r="G32" s="255">
        <v>2</v>
      </c>
      <c r="H32" s="255">
        <v>31</v>
      </c>
      <c r="I32" s="255">
        <v>5</v>
      </c>
      <c r="J32" s="255">
        <v>12</v>
      </c>
      <c r="K32" s="255">
        <v>18</v>
      </c>
      <c r="L32" s="255">
        <v>3</v>
      </c>
      <c r="M32" s="255">
        <v>12</v>
      </c>
      <c r="N32" s="255">
        <v>127</v>
      </c>
      <c r="O32" s="255" t="s">
        <v>402</v>
      </c>
      <c r="P32" s="255" t="s">
        <v>402</v>
      </c>
      <c r="Q32" s="255">
        <v>2</v>
      </c>
      <c r="R32" s="255" t="s">
        <v>402</v>
      </c>
      <c r="S32" s="255">
        <v>2</v>
      </c>
      <c r="T32" s="255">
        <v>14</v>
      </c>
      <c r="U32" s="255">
        <f>SUM(V32:X32)</f>
        <v>108623</v>
      </c>
      <c r="V32" s="255">
        <v>49615</v>
      </c>
      <c r="W32" s="255">
        <v>58867</v>
      </c>
      <c r="X32" s="255">
        <v>141</v>
      </c>
      <c r="Y32" s="255" t="s">
        <v>402</v>
      </c>
      <c r="Z32" s="255">
        <v>4</v>
      </c>
      <c r="AA32" s="255" t="s">
        <v>402</v>
      </c>
      <c r="AB32" s="255">
        <v>2483</v>
      </c>
      <c r="AC32" s="29"/>
      <c r="AD32" s="29"/>
    </row>
    <row r="33" spans="1:30" ht="15" customHeight="1">
      <c r="A33" s="38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9"/>
      <c r="AD33" s="29"/>
    </row>
    <row r="34" spans="1:30" ht="15" customHeight="1">
      <c r="A34" s="73" t="s">
        <v>421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15" customHeight="1">
      <c r="A35" s="29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1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15" customHeight="1">
      <c r="A38" s="471" t="s">
        <v>582</v>
      </c>
      <c r="B38" s="472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29"/>
      <c r="P38" s="473" t="s">
        <v>583</v>
      </c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29"/>
      <c r="AD38" s="29"/>
    </row>
    <row r="39" spans="1:30" ht="15" customHeight="1" thickBo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29"/>
      <c r="AD39" s="29"/>
    </row>
    <row r="40" spans="1:30" ht="15" customHeight="1">
      <c r="A40" s="486" t="s">
        <v>575</v>
      </c>
      <c r="B40" s="487" t="s">
        <v>68</v>
      </c>
      <c r="C40" s="487" t="s">
        <v>422</v>
      </c>
      <c r="D40" s="487" t="s">
        <v>423</v>
      </c>
      <c r="E40" s="487" t="s">
        <v>424</v>
      </c>
      <c r="F40" s="487" t="s">
        <v>425</v>
      </c>
      <c r="G40" s="487" t="s">
        <v>426</v>
      </c>
      <c r="H40" s="487" t="s">
        <v>427</v>
      </c>
      <c r="I40" s="487" t="s">
        <v>428</v>
      </c>
      <c r="J40" s="487" t="s">
        <v>429</v>
      </c>
      <c r="K40" s="487" t="s">
        <v>430</v>
      </c>
      <c r="L40" s="487" t="s">
        <v>69</v>
      </c>
      <c r="M40" s="487" t="s">
        <v>70</v>
      </c>
      <c r="N40" s="505" t="s">
        <v>71</v>
      </c>
      <c r="O40" s="29"/>
      <c r="P40" s="345" t="s">
        <v>588</v>
      </c>
      <c r="Q40" s="393"/>
      <c r="R40" s="393"/>
      <c r="S40" s="502" t="s">
        <v>252</v>
      </c>
      <c r="T40" s="503"/>
      <c r="U40" s="503"/>
      <c r="V40" s="502" t="s">
        <v>364</v>
      </c>
      <c r="W40" s="503"/>
      <c r="X40" s="504"/>
      <c r="Y40" s="345" t="s">
        <v>584</v>
      </c>
      <c r="Z40" s="393"/>
      <c r="AA40" s="393"/>
      <c r="AB40" s="393"/>
      <c r="AC40" s="29"/>
      <c r="AD40" s="29"/>
    </row>
    <row r="41" spans="1:30" ht="15" customHeight="1">
      <c r="A41" s="478"/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506"/>
      <c r="O41" s="29"/>
      <c r="P41" s="507" t="s">
        <v>172</v>
      </c>
      <c r="Q41" s="507"/>
      <c r="R41" s="507"/>
      <c r="S41" s="135"/>
      <c r="T41" s="107">
        <f>SUM(T43:T49,T51:T62)</f>
        <v>329</v>
      </c>
      <c r="U41" s="107" t="s">
        <v>255</v>
      </c>
      <c r="V41" s="67"/>
      <c r="W41" s="107">
        <f>SUM(W43:W49,W51:W62)</f>
        <v>496</v>
      </c>
      <c r="X41" s="67" t="s">
        <v>255</v>
      </c>
      <c r="Y41" s="67"/>
      <c r="Z41" s="67"/>
      <c r="AA41" s="273">
        <f>SUM(AA43:AA49,AA51:AA62)</f>
        <v>5370</v>
      </c>
      <c r="AB41" s="67" t="s">
        <v>256</v>
      </c>
      <c r="AC41" s="29"/>
      <c r="AD41" s="29"/>
    </row>
    <row r="42" spans="1:30" ht="15" customHeight="1">
      <c r="A42" s="113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29"/>
      <c r="P42" s="495"/>
      <c r="Q42" s="495"/>
      <c r="R42" s="495"/>
      <c r="S42" s="99"/>
      <c r="T42" s="73"/>
      <c r="U42" s="73"/>
      <c r="V42" s="29"/>
      <c r="W42" s="29"/>
      <c r="X42" s="29"/>
      <c r="Y42" s="29"/>
      <c r="Z42" s="29"/>
      <c r="AA42" s="274"/>
      <c r="AB42" s="29"/>
      <c r="AC42" s="29"/>
      <c r="AD42" s="29"/>
    </row>
    <row r="43" spans="1:30" ht="15" customHeight="1">
      <c r="A43" s="13" t="s">
        <v>576</v>
      </c>
      <c r="B43" s="269">
        <f>SUM(B45,B47,B49,B51,B53,B55,B57,B59,B61,B63,B65)</f>
        <v>454</v>
      </c>
      <c r="C43" s="270">
        <f>SUM(C45,C47,C49,C51,C53,C55,C57,C59,C61,C63,C65)</f>
        <v>35</v>
      </c>
      <c r="D43" s="270">
        <f aca="true" t="shared" si="1" ref="D43:N43">SUM(D45,D47,D49,D51,D53,D55,D57,D59,D61,D63,D65)</f>
        <v>28</v>
      </c>
      <c r="E43" s="270">
        <f t="shared" si="1"/>
        <v>60</v>
      </c>
      <c r="F43" s="270">
        <f t="shared" si="1"/>
        <v>67</v>
      </c>
      <c r="G43" s="270">
        <f t="shared" si="1"/>
        <v>59</v>
      </c>
      <c r="H43" s="270">
        <f t="shared" si="1"/>
        <v>28</v>
      </c>
      <c r="I43" s="270">
        <f t="shared" si="1"/>
        <v>28</v>
      </c>
      <c r="J43" s="270">
        <f t="shared" si="1"/>
        <v>13</v>
      </c>
      <c r="K43" s="270">
        <f t="shared" si="1"/>
        <v>36</v>
      </c>
      <c r="L43" s="270">
        <f t="shared" si="1"/>
        <v>35</v>
      </c>
      <c r="M43" s="270">
        <f t="shared" si="1"/>
        <v>26</v>
      </c>
      <c r="N43" s="270">
        <f t="shared" si="1"/>
        <v>39</v>
      </c>
      <c r="O43" s="29"/>
      <c r="P43" s="496" t="s">
        <v>125</v>
      </c>
      <c r="Q43" s="496"/>
      <c r="R43" s="496"/>
      <c r="S43" s="110"/>
      <c r="T43" s="73">
        <v>73</v>
      </c>
      <c r="U43" s="73"/>
      <c r="V43" s="29"/>
      <c r="W43" s="29">
        <v>59</v>
      </c>
      <c r="X43" s="29"/>
      <c r="Y43" s="29"/>
      <c r="Z43" s="29"/>
      <c r="AA43" s="274">
        <v>1088</v>
      </c>
      <c r="AB43" s="29"/>
      <c r="AC43" s="29"/>
      <c r="AD43" s="29"/>
    </row>
    <row r="44" spans="1:30" ht="15" customHeight="1">
      <c r="A44" s="125"/>
      <c r="B44" s="271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9"/>
      <c r="P44" s="496" t="s">
        <v>127</v>
      </c>
      <c r="Q44" s="496"/>
      <c r="R44" s="496"/>
      <c r="S44" s="110"/>
      <c r="T44" s="73">
        <v>27</v>
      </c>
      <c r="U44" s="73"/>
      <c r="V44" s="29"/>
      <c r="W44" s="29">
        <v>20</v>
      </c>
      <c r="X44" s="29"/>
      <c r="Y44" s="29"/>
      <c r="Z44" s="29"/>
      <c r="AA44" s="29">
        <v>410</v>
      </c>
      <c r="AB44" s="29"/>
      <c r="AC44" s="29"/>
      <c r="AD44" s="29"/>
    </row>
    <row r="45" spans="1:30" ht="15" customHeight="1">
      <c r="A45" s="94" t="s">
        <v>431</v>
      </c>
      <c r="B45" s="126">
        <f>SUM(C45:N45)</f>
        <v>50</v>
      </c>
      <c r="C45" s="119">
        <v>1</v>
      </c>
      <c r="D45" s="119">
        <v>1</v>
      </c>
      <c r="E45" s="119">
        <v>7</v>
      </c>
      <c r="F45" s="119">
        <v>11</v>
      </c>
      <c r="G45" s="119">
        <v>14</v>
      </c>
      <c r="H45" s="119">
        <v>5</v>
      </c>
      <c r="I45" s="119">
        <v>2</v>
      </c>
      <c r="J45" s="119" t="s">
        <v>577</v>
      </c>
      <c r="K45" s="119">
        <v>4</v>
      </c>
      <c r="L45" s="119">
        <v>3</v>
      </c>
      <c r="M45" s="119">
        <v>1</v>
      </c>
      <c r="N45" s="119">
        <v>1</v>
      </c>
      <c r="O45" s="29"/>
      <c r="P45" s="496" t="s">
        <v>128</v>
      </c>
      <c r="Q45" s="496"/>
      <c r="R45" s="496"/>
      <c r="S45" s="110"/>
      <c r="T45" s="73">
        <v>7</v>
      </c>
      <c r="U45" s="73"/>
      <c r="V45" s="29"/>
      <c r="W45" s="29">
        <v>36</v>
      </c>
      <c r="X45" s="29"/>
      <c r="Y45" s="29"/>
      <c r="Z45" s="29"/>
      <c r="AA45" s="29">
        <v>253</v>
      </c>
      <c r="AB45" s="29"/>
      <c r="AC45" s="29"/>
      <c r="AD45" s="29"/>
    </row>
    <row r="46" spans="1:30" ht="15" customHeight="1">
      <c r="A46" s="115"/>
      <c r="B46" s="127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29"/>
      <c r="P46" s="496" t="s">
        <v>129</v>
      </c>
      <c r="Q46" s="496"/>
      <c r="R46" s="496"/>
      <c r="S46" s="110"/>
      <c r="T46" s="73">
        <v>10</v>
      </c>
      <c r="U46" s="73"/>
      <c r="V46" s="29"/>
      <c r="W46" s="29">
        <v>11</v>
      </c>
      <c r="X46" s="29"/>
      <c r="Y46" s="29"/>
      <c r="Z46" s="29"/>
      <c r="AA46" s="29">
        <v>256</v>
      </c>
      <c r="AB46" s="29"/>
      <c r="AC46" s="29"/>
      <c r="AD46" s="29"/>
    </row>
    <row r="47" spans="1:30" ht="15" customHeight="1">
      <c r="A47" s="94" t="s">
        <v>433</v>
      </c>
      <c r="B47" s="126">
        <f>SUM(C47:N47)</f>
        <v>44</v>
      </c>
      <c r="C47" s="119">
        <v>1</v>
      </c>
      <c r="D47" s="119">
        <v>1</v>
      </c>
      <c r="E47" s="119">
        <v>13</v>
      </c>
      <c r="F47" s="119">
        <v>10</v>
      </c>
      <c r="G47" s="119">
        <v>6</v>
      </c>
      <c r="H47" s="119">
        <v>2</v>
      </c>
      <c r="I47" s="119">
        <v>1</v>
      </c>
      <c r="J47" s="119">
        <v>2</v>
      </c>
      <c r="K47" s="119">
        <v>2</v>
      </c>
      <c r="L47" s="119">
        <v>3</v>
      </c>
      <c r="M47" s="119">
        <v>1</v>
      </c>
      <c r="N47" s="119">
        <v>2</v>
      </c>
      <c r="O47" s="29"/>
      <c r="P47" s="496" t="s">
        <v>130</v>
      </c>
      <c r="Q47" s="496"/>
      <c r="R47" s="496"/>
      <c r="S47" s="110"/>
      <c r="T47" s="73">
        <v>31</v>
      </c>
      <c r="U47" s="73"/>
      <c r="V47" s="29"/>
      <c r="W47" s="29">
        <v>36</v>
      </c>
      <c r="X47" s="29"/>
      <c r="Y47" s="29"/>
      <c r="Z47" s="29"/>
      <c r="AA47" s="29">
        <v>376</v>
      </c>
      <c r="AB47" s="29"/>
      <c r="AC47" s="29"/>
      <c r="AD47" s="29"/>
    </row>
    <row r="48" spans="1:30" ht="15" customHeight="1">
      <c r="A48" s="266"/>
      <c r="B48" s="127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29"/>
      <c r="P48" s="496" t="s">
        <v>131</v>
      </c>
      <c r="Q48" s="496"/>
      <c r="R48" s="496"/>
      <c r="S48" s="110"/>
      <c r="T48" s="73">
        <v>5</v>
      </c>
      <c r="U48" s="73"/>
      <c r="V48" s="29"/>
      <c r="W48" s="29">
        <v>9</v>
      </c>
      <c r="X48" s="29"/>
      <c r="Y48" s="29"/>
      <c r="Z48" s="29"/>
      <c r="AA48" s="29">
        <v>169</v>
      </c>
      <c r="AB48" s="29"/>
      <c r="AC48" s="29"/>
      <c r="AD48" s="29"/>
    </row>
    <row r="49" spans="1:30" ht="15" customHeight="1">
      <c r="A49" s="94" t="s">
        <v>434</v>
      </c>
      <c r="B49" s="126">
        <f>SUM(C49:N49)</f>
        <v>51</v>
      </c>
      <c r="C49" s="119">
        <v>7</v>
      </c>
      <c r="D49" s="119">
        <v>3</v>
      </c>
      <c r="E49" s="119">
        <v>4</v>
      </c>
      <c r="F49" s="119">
        <v>3</v>
      </c>
      <c r="G49" s="119">
        <v>3</v>
      </c>
      <c r="H49" s="119">
        <v>5</v>
      </c>
      <c r="I49" s="119">
        <v>4</v>
      </c>
      <c r="J49" s="119">
        <v>1</v>
      </c>
      <c r="K49" s="119">
        <v>5</v>
      </c>
      <c r="L49" s="119">
        <v>2</v>
      </c>
      <c r="M49" s="119">
        <v>7</v>
      </c>
      <c r="N49" s="119">
        <v>7</v>
      </c>
      <c r="O49" s="29"/>
      <c r="P49" s="496" t="s">
        <v>132</v>
      </c>
      <c r="Q49" s="496"/>
      <c r="R49" s="496"/>
      <c r="S49" s="110"/>
      <c r="T49" s="73">
        <v>4</v>
      </c>
      <c r="U49" s="73"/>
      <c r="V49" s="29"/>
      <c r="W49" s="29">
        <v>19</v>
      </c>
      <c r="X49" s="29"/>
      <c r="Y49" s="29"/>
      <c r="Z49" s="29"/>
      <c r="AA49" s="29">
        <v>133</v>
      </c>
      <c r="AB49" s="29"/>
      <c r="AC49" s="29"/>
      <c r="AD49" s="29"/>
    </row>
    <row r="50" spans="1:30" ht="15" customHeight="1">
      <c r="A50" s="266"/>
      <c r="B50" s="127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29"/>
      <c r="P50" s="496"/>
      <c r="Q50" s="496"/>
      <c r="R50" s="496"/>
      <c r="S50" s="110"/>
      <c r="T50" s="73"/>
      <c r="U50" s="73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 ht="15" customHeight="1">
      <c r="A51" s="94" t="s">
        <v>435</v>
      </c>
      <c r="B51" s="126">
        <f>SUM(C51:N51)</f>
        <v>19</v>
      </c>
      <c r="C51" s="119">
        <v>1</v>
      </c>
      <c r="D51" s="119">
        <v>3</v>
      </c>
      <c r="E51" s="119">
        <v>1</v>
      </c>
      <c r="F51" s="119">
        <v>1</v>
      </c>
      <c r="G51" s="119">
        <v>4</v>
      </c>
      <c r="H51" s="119">
        <v>2</v>
      </c>
      <c r="I51" s="119">
        <v>2</v>
      </c>
      <c r="J51" s="119" t="s">
        <v>577</v>
      </c>
      <c r="K51" s="119">
        <v>2</v>
      </c>
      <c r="L51" s="119" t="s">
        <v>578</v>
      </c>
      <c r="M51" s="119" t="s">
        <v>403</v>
      </c>
      <c r="N51" s="119">
        <v>3</v>
      </c>
      <c r="O51" s="29"/>
      <c r="P51" s="496" t="s">
        <v>133</v>
      </c>
      <c r="Q51" s="496"/>
      <c r="R51" s="496"/>
      <c r="S51" s="72"/>
      <c r="T51" s="73">
        <v>8</v>
      </c>
      <c r="U51" s="73"/>
      <c r="V51" s="29"/>
      <c r="W51" s="29">
        <v>5</v>
      </c>
      <c r="X51" s="29"/>
      <c r="Y51" s="29"/>
      <c r="Z51" s="29"/>
      <c r="AA51" s="29">
        <v>103</v>
      </c>
      <c r="AB51" s="29"/>
      <c r="AC51" s="29"/>
      <c r="AD51" s="29"/>
    </row>
    <row r="52" spans="1:30" ht="15" customHeight="1">
      <c r="A52" s="266"/>
      <c r="B52" s="127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29"/>
      <c r="P52" s="415" t="s">
        <v>134</v>
      </c>
      <c r="Q52" s="415"/>
      <c r="R52" s="415"/>
      <c r="S52" s="72"/>
      <c r="T52" s="73">
        <v>9</v>
      </c>
      <c r="U52" s="73"/>
      <c r="V52" s="29"/>
      <c r="W52" s="29">
        <v>31</v>
      </c>
      <c r="X52" s="29"/>
      <c r="Y52" s="29"/>
      <c r="Z52" s="29"/>
      <c r="AA52" s="29">
        <v>155</v>
      </c>
      <c r="AB52" s="29"/>
      <c r="AC52" s="29"/>
      <c r="AD52" s="29"/>
    </row>
    <row r="53" spans="1:30" ht="15" customHeight="1">
      <c r="A53" s="125" t="s">
        <v>72</v>
      </c>
      <c r="B53" s="126">
        <f>SUM(C53:N53)</f>
        <v>31</v>
      </c>
      <c r="C53" s="119">
        <v>4</v>
      </c>
      <c r="D53" s="119">
        <v>3</v>
      </c>
      <c r="E53" s="119">
        <v>6</v>
      </c>
      <c r="F53" s="119">
        <v>2</v>
      </c>
      <c r="G53" s="119">
        <v>3</v>
      </c>
      <c r="H53" s="119">
        <v>1</v>
      </c>
      <c r="I53" s="119" t="s">
        <v>530</v>
      </c>
      <c r="J53" s="119" t="s">
        <v>579</v>
      </c>
      <c r="K53" s="119" t="s">
        <v>579</v>
      </c>
      <c r="L53" s="119">
        <v>3</v>
      </c>
      <c r="M53" s="119">
        <v>1</v>
      </c>
      <c r="N53" s="119">
        <v>8</v>
      </c>
      <c r="O53" s="29"/>
      <c r="P53" s="415" t="s">
        <v>135</v>
      </c>
      <c r="Q53" s="415"/>
      <c r="R53" s="415"/>
      <c r="S53" s="72"/>
      <c r="T53" s="73">
        <v>21</v>
      </c>
      <c r="U53" s="73"/>
      <c r="V53" s="29"/>
      <c r="W53" s="29">
        <v>65</v>
      </c>
      <c r="X53" s="29"/>
      <c r="Y53" s="29"/>
      <c r="Z53" s="29"/>
      <c r="AA53" s="29">
        <v>469</v>
      </c>
      <c r="AB53" s="29"/>
      <c r="AC53" s="29"/>
      <c r="AD53" s="29"/>
    </row>
    <row r="54" spans="1:30" ht="15" customHeight="1">
      <c r="A54" s="266"/>
      <c r="B54" s="127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29"/>
      <c r="P54" s="415" t="s">
        <v>136</v>
      </c>
      <c r="Q54" s="415"/>
      <c r="R54" s="415"/>
      <c r="S54" s="72"/>
      <c r="T54" s="73">
        <v>27</v>
      </c>
      <c r="U54" s="73"/>
      <c r="V54" s="29"/>
      <c r="W54" s="29">
        <v>21</v>
      </c>
      <c r="X54" s="29"/>
      <c r="Y54" s="29"/>
      <c r="Z54" s="29"/>
      <c r="AA54" s="29">
        <v>438</v>
      </c>
      <c r="AB54" s="29"/>
      <c r="AC54" s="29"/>
      <c r="AD54" s="29"/>
    </row>
    <row r="55" spans="1:30" ht="15" customHeight="1">
      <c r="A55" s="94" t="s">
        <v>436</v>
      </c>
      <c r="B55" s="126">
        <f>SUM(C55:N55)</f>
        <v>10</v>
      </c>
      <c r="C55" s="119">
        <v>4</v>
      </c>
      <c r="D55" s="119">
        <v>1</v>
      </c>
      <c r="E55" s="119" t="s">
        <v>580</v>
      </c>
      <c r="F55" s="119">
        <v>3</v>
      </c>
      <c r="G55" s="119" t="s">
        <v>489</v>
      </c>
      <c r="H55" s="119" t="s">
        <v>522</v>
      </c>
      <c r="I55" s="119" t="s">
        <v>522</v>
      </c>
      <c r="J55" s="119" t="s">
        <v>522</v>
      </c>
      <c r="K55" s="119" t="s">
        <v>530</v>
      </c>
      <c r="L55" s="119" t="s">
        <v>522</v>
      </c>
      <c r="M55" s="119">
        <v>1</v>
      </c>
      <c r="N55" s="119">
        <v>1</v>
      </c>
      <c r="O55" s="29"/>
      <c r="P55" s="415" t="s">
        <v>137</v>
      </c>
      <c r="Q55" s="415"/>
      <c r="R55" s="415"/>
      <c r="S55" s="72"/>
      <c r="T55" s="73">
        <v>22</v>
      </c>
      <c r="U55" s="73"/>
      <c r="V55" s="29"/>
      <c r="W55" s="29">
        <v>50</v>
      </c>
      <c r="X55" s="29"/>
      <c r="Y55" s="29"/>
      <c r="Z55" s="29"/>
      <c r="AA55" s="29">
        <v>466</v>
      </c>
      <c r="AB55" s="29"/>
      <c r="AC55" s="29"/>
      <c r="AD55" s="29"/>
    </row>
    <row r="56" spans="1:30" ht="15" customHeight="1">
      <c r="A56" s="266"/>
      <c r="B56" s="127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9"/>
      <c r="P56" s="496" t="s">
        <v>139</v>
      </c>
      <c r="Q56" s="496"/>
      <c r="R56" s="496"/>
      <c r="S56" s="72"/>
      <c r="T56" s="73">
        <v>16</v>
      </c>
      <c r="U56" s="73"/>
      <c r="V56" s="29"/>
      <c r="W56" s="29">
        <v>32</v>
      </c>
      <c r="X56" s="29"/>
      <c r="Y56" s="29"/>
      <c r="Z56" s="29"/>
      <c r="AA56" s="29">
        <v>508</v>
      </c>
      <c r="AB56" s="29"/>
      <c r="AC56" s="29"/>
      <c r="AD56" s="29"/>
    </row>
    <row r="57" spans="1:30" ht="15" customHeight="1">
      <c r="A57" s="94" t="s">
        <v>437</v>
      </c>
      <c r="B57" s="126">
        <f>SUM(C57:N57)</f>
        <v>15</v>
      </c>
      <c r="C57" s="119">
        <v>1</v>
      </c>
      <c r="D57" s="119" t="s">
        <v>522</v>
      </c>
      <c r="E57" s="119">
        <v>3</v>
      </c>
      <c r="F57" s="119">
        <v>3</v>
      </c>
      <c r="G57" s="119">
        <v>1</v>
      </c>
      <c r="H57" s="119" t="s">
        <v>580</v>
      </c>
      <c r="I57" s="119" t="s">
        <v>579</v>
      </c>
      <c r="J57" s="119" t="s">
        <v>530</v>
      </c>
      <c r="K57" s="119">
        <v>4</v>
      </c>
      <c r="L57" s="119">
        <v>2</v>
      </c>
      <c r="M57" s="119">
        <v>1</v>
      </c>
      <c r="N57" s="119" t="s">
        <v>579</v>
      </c>
      <c r="O57" s="29"/>
      <c r="P57" s="497" t="s">
        <v>140</v>
      </c>
      <c r="Q57" s="497"/>
      <c r="R57" s="496"/>
      <c r="S57" s="72"/>
      <c r="T57" s="73">
        <v>2</v>
      </c>
      <c r="U57" s="73"/>
      <c r="V57" s="29"/>
      <c r="W57" s="29">
        <v>4</v>
      </c>
      <c r="X57" s="29"/>
      <c r="Y57" s="29"/>
      <c r="Z57" s="29"/>
      <c r="AA57" s="29">
        <v>99</v>
      </c>
      <c r="AB57" s="29"/>
      <c r="AC57" s="29"/>
      <c r="AD57" s="29"/>
    </row>
    <row r="58" spans="1:30" ht="15" customHeight="1">
      <c r="A58" s="266"/>
      <c r="B58" s="127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29"/>
      <c r="P58" s="495" t="s">
        <v>253</v>
      </c>
      <c r="Q58" s="495"/>
      <c r="R58" s="495"/>
      <c r="S58" s="72"/>
      <c r="T58" s="73">
        <v>13</v>
      </c>
      <c r="U58" s="73"/>
      <c r="V58" s="29"/>
      <c r="W58" s="29">
        <v>6</v>
      </c>
      <c r="X58" s="29"/>
      <c r="Y58" s="29"/>
      <c r="Z58" s="29"/>
      <c r="AA58" s="30" t="s">
        <v>432</v>
      </c>
      <c r="AB58" s="29"/>
      <c r="AC58" s="29"/>
      <c r="AD58" s="29"/>
    </row>
    <row r="59" spans="1:30" ht="15" customHeight="1">
      <c r="A59" s="94" t="s">
        <v>438</v>
      </c>
      <c r="B59" s="126">
        <f>SUM(C59:N59)</f>
        <v>46</v>
      </c>
      <c r="C59" s="119">
        <v>2</v>
      </c>
      <c r="D59" s="119" t="s">
        <v>579</v>
      </c>
      <c r="E59" s="119">
        <v>3</v>
      </c>
      <c r="F59" s="119">
        <v>12</v>
      </c>
      <c r="G59" s="119">
        <v>5</v>
      </c>
      <c r="H59" s="119">
        <v>1</v>
      </c>
      <c r="I59" s="119">
        <v>3</v>
      </c>
      <c r="J59" s="119">
        <v>5</v>
      </c>
      <c r="K59" s="119">
        <v>3</v>
      </c>
      <c r="L59" s="119">
        <v>5</v>
      </c>
      <c r="M59" s="119">
        <v>4</v>
      </c>
      <c r="N59" s="119">
        <v>3</v>
      </c>
      <c r="O59" s="29"/>
      <c r="P59" s="498" t="s">
        <v>585</v>
      </c>
      <c r="Q59" s="499"/>
      <c r="R59" s="499"/>
      <c r="S59" s="72"/>
      <c r="T59" s="73">
        <v>32</v>
      </c>
      <c r="U59" s="73"/>
      <c r="V59" s="29"/>
      <c r="W59" s="29">
        <v>88</v>
      </c>
      <c r="X59" s="29"/>
      <c r="Y59" s="29"/>
      <c r="Z59" s="29"/>
      <c r="AA59" s="29">
        <v>447</v>
      </c>
      <c r="AB59" s="29"/>
      <c r="AC59" s="29"/>
      <c r="AD59" s="29"/>
    </row>
    <row r="60" spans="1:30" ht="15" customHeight="1">
      <c r="A60" s="94"/>
      <c r="B60" s="127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29"/>
      <c r="P60" s="498" t="s">
        <v>586</v>
      </c>
      <c r="Q60" s="499"/>
      <c r="R60" s="499"/>
      <c r="S60" s="72"/>
      <c r="T60" s="73">
        <v>8</v>
      </c>
      <c r="U60" s="73"/>
      <c r="V60" s="29"/>
      <c r="W60" s="29">
        <v>4</v>
      </c>
      <c r="X60" s="29"/>
      <c r="Y60" s="29"/>
      <c r="Z60" s="29"/>
      <c r="AA60" s="30" t="s">
        <v>432</v>
      </c>
      <c r="AB60" s="29"/>
      <c r="AC60" s="29"/>
      <c r="AD60" s="29"/>
    </row>
    <row r="61" spans="1:30" ht="15" customHeight="1">
      <c r="A61" s="94" t="s">
        <v>318</v>
      </c>
      <c r="B61" s="126">
        <f>SUM(C61:N61)</f>
        <v>7</v>
      </c>
      <c r="C61" s="119" t="s">
        <v>580</v>
      </c>
      <c r="D61" s="119">
        <v>1</v>
      </c>
      <c r="E61" s="119">
        <v>4</v>
      </c>
      <c r="F61" s="119" t="s">
        <v>530</v>
      </c>
      <c r="G61" s="119">
        <v>1</v>
      </c>
      <c r="H61" s="119">
        <v>1</v>
      </c>
      <c r="I61" s="119" t="s">
        <v>579</v>
      </c>
      <c r="J61" s="119" t="s">
        <v>579</v>
      </c>
      <c r="K61" s="119" t="s">
        <v>578</v>
      </c>
      <c r="L61" s="119" t="s">
        <v>489</v>
      </c>
      <c r="M61" s="119" t="s">
        <v>530</v>
      </c>
      <c r="N61" s="119" t="s">
        <v>581</v>
      </c>
      <c r="O61" s="29"/>
      <c r="P61" s="500" t="s">
        <v>587</v>
      </c>
      <c r="Q61" s="501"/>
      <c r="R61" s="501"/>
      <c r="S61" s="72"/>
      <c r="T61" s="73">
        <v>11</v>
      </c>
      <c r="U61" s="73"/>
      <c r="V61" s="29"/>
      <c r="W61" s="30" t="s">
        <v>432</v>
      </c>
      <c r="X61" s="29"/>
      <c r="Y61" s="29"/>
      <c r="Z61" s="29"/>
      <c r="AA61" s="30" t="s">
        <v>432</v>
      </c>
      <c r="AB61" s="29"/>
      <c r="AC61" s="29"/>
      <c r="AD61" s="29"/>
    </row>
    <row r="62" spans="1:30" ht="15" customHeight="1">
      <c r="A62" s="266"/>
      <c r="B62" s="127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29"/>
      <c r="P62" s="415" t="s">
        <v>254</v>
      </c>
      <c r="Q62" s="415"/>
      <c r="R62" s="415"/>
      <c r="S62" s="131"/>
      <c r="T62" s="64">
        <v>3</v>
      </c>
      <c r="U62" s="64"/>
      <c r="V62" s="29"/>
      <c r="W62" s="30" t="s">
        <v>432</v>
      </c>
      <c r="X62" s="29"/>
      <c r="Y62" s="29"/>
      <c r="Z62" s="29"/>
      <c r="AA62" s="30" t="s">
        <v>432</v>
      </c>
      <c r="AB62" s="29"/>
      <c r="AC62" s="29"/>
      <c r="AD62" s="29"/>
    </row>
    <row r="63" spans="1:30" ht="15" customHeight="1">
      <c r="A63" s="94" t="s">
        <v>439</v>
      </c>
      <c r="B63" s="126">
        <f>SUM(C63:N63)</f>
        <v>28</v>
      </c>
      <c r="C63" s="119" t="s">
        <v>522</v>
      </c>
      <c r="D63" s="119">
        <v>4</v>
      </c>
      <c r="E63" s="119">
        <v>3</v>
      </c>
      <c r="F63" s="119">
        <v>2</v>
      </c>
      <c r="G63" s="119">
        <v>4</v>
      </c>
      <c r="H63" s="119">
        <v>2</v>
      </c>
      <c r="I63" s="119">
        <v>4</v>
      </c>
      <c r="J63" s="119">
        <v>1</v>
      </c>
      <c r="K63" s="119">
        <v>4</v>
      </c>
      <c r="L63" s="119">
        <v>1</v>
      </c>
      <c r="M63" s="119">
        <v>2</v>
      </c>
      <c r="N63" s="119">
        <v>1</v>
      </c>
      <c r="O63" s="29"/>
      <c r="P63" s="74" t="s">
        <v>257</v>
      </c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29"/>
      <c r="AD63" s="29"/>
    </row>
    <row r="64" spans="1:30" ht="15" customHeight="1">
      <c r="A64" s="266"/>
      <c r="B64" s="127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29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29"/>
      <c r="AD64" s="29"/>
    </row>
    <row r="65" spans="1:30" ht="15" customHeight="1">
      <c r="A65" s="125" t="s">
        <v>51</v>
      </c>
      <c r="B65" s="126">
        <f>SUM(C65:N65)</f>
        <v>153</v>
      </c>
      <c r="C65" s="119">
        <v>14</v>
      </c>
      <c r="D65" s="119">
        <v>11</v>
      </c>
      <c r="E65" s="119">
        <v>16</v>
      </c>
      <c r="F65" s="119">
        <v>20</v>
      </c>
      <c r="G65" s="119">
        <v>18</v>
      </c>
      <c r="H65" s="119">
        <v>9</v>
      </c>
      <c r="I65" s="119">
        <v>12</v>
      </c>
      <c r="J65" s="119">
        <v>4</v>
      </c>
      <c r="K65" s="119">
        <v>12</v>
      </c>
      <c r="L65" s="119">
        <v>16</v>
      </c>
      <c r="M65" s="119">
        <v>8</v>
      </c>
      <c r="N65" s="119">
        <v>13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ht="15" customHeight="1">
      <c r="A66" s="115"/>
      <c r="B66" s="127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15" customHeight="1">
      <c r="A67" s="125"/>
      <c r="B67" s="126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ht="15" customHeight="1">
      <c r="A68" s="132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ht="15" customHeight="1">
      <c r="A69" s="267" t="s">
        <v>572</v>
      </c>
      <c r="B69" s="73"/>
      <c r="C69" s="73"/>
      <c r="D69" s="73"/>
      <c r="E69" s="73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ht="16.5" customHeight="1">
      <c r="A70" s="73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ht="16.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ht="16.5" customHeight="1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2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ht="16.5" customHeight="1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ht="16.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ht="16.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ht="16.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:30" ht="16.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</row>
    <row r="78" spans="1:30" ht="16.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</row>
    <row r="79" spans="1:30" ht="1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</row>
    <row r="80" spans="1:30" ht="1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</row>
    <row r="81" spans="1:30" ht="1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</row>
    <row r="82" spans="1:30" ht="1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</row>
    <row r="83" spans="1:30" ht="1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</row>
    <row r="84" spans="1:30" ht="1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</row>
  </sheetData>
  <sheetProtection/>
  <mergeCells count="77">
    <mergeCell ref="S40:U40"/>
    <mergeCell ref="V40:X40"/>
    <mergeCell ref="Y40:AB40"/>
    <mergeCell ref="A4:AB4"/>
    <mergeCell ref="A6:AB6"/>
    <mergeCell ref="L40:L41"/>
    <mergeCell ref="M40:M41"/>
    <mergeCell ref="N40:N41"/>
    <mergeCell ref="P40:R40"/>
    <mergeCell ref="P41:R41"/>
    <mergeCell ref="P62:R62"/>
    <mergeCell ref="P56:R56"/>
    <mergeCell ref="P57:R57"/>
    <mergeCell ref="P58:R58"/>
    <mergeCell ref="P59:R59"/>
    <mergeCell ref="P54:R54"/>
    <mergeCell ref="P55:R55"/>
    <mergeCell ref="P60:R60"/>
    <mergeCell ref="P61:R61"/>
    <mergeCell ref="P50:R50"/>
    <mergeCell ref="P51:R51"/>
    <mergeCell ref="P52:R52"/>
    <mergeCell ref="P53:R53"/>
    <mergeCell ref="P46:R46"/>
    <mergeCell ref="P47:R47"/>
    <mergeCell ref="P48:R48"/>
    <mergeCell ref="P49:R49"/>
    <mergeCell ref="P44:R44"/>
    <mergeCell ref="P45:R45"/>
    <mergeCell ref="H40:H41"/>
    <mergeCell ref="I40:I41"/>
    <mergeCell ref="J40:J41"/>
    <mergeCell ref="K40:K41"/>
    <mergeCell ref="P42:R42"/>
    <mergeCell ref="H10:H11"/>
    <mergeCell ref="I10:I11"/>
    <mergeCell ref="J10:J11"/>
    <mergeCell ref="K10:K11"/>
    <mergeCell ref="P43:R43"/>
    <mergeCell ref="D10:D11"/>
    <mergeCell ref="E10:E11"/>
    <mergeCell ref="F10:F11"/>
    <mergeCell ref="G10:G11"/>
    <mergeCell ref="D40:D41"/>
    <mergeCell ref="E40:E41"/>
    <mergeCell ref="F40:F41"/>
    <mergeCell ref="G40:G41"/>
    <mergeCell ref="V10:V11"/>
    <mergeCell ref="W10:W11"/>
    <mergeCell ref="Z8:Z10"/>
    <mergeCell ref="B8:G9"/>
    <mergeCell ref="A40:A41"/>
    <mergeCell ref="B40:B41"/>
    <mergeCell ref="C40:C41"/>
    <mergeCell ref="H8:J9"/>
    <mergeCell ref="B10:B11"/>
    <mergeCell ref="C10:C11"/>
    <mergeCell ref="N8:N11"/>
    <mergeCell ref="K8:M9"/>
    <mergeCell ref="O8:Q9"/>
    <mergeCell ref="AB8:AB10"/>
    <mergeCell ref="P10:P11"/>
    <mergeCell ref="Q10:Q11"/>
    <mergeCell ref="R10:R11"/>
    <mergeCell ref="S10:S11"/>
    <mergeCell ref="T10:T11"/>
    <mergeCell ref="U10:U11"/>
    <mergeCell ref="AA8:AA10"/>
    <mergeCell ref="X10:X11"/>
    <mergeCell ref="Y8:Y10"/>
    <mergeCell ref="U8:X9"/>
    <mergeCell ref="R8:T9"/>
    <mergeCell ref="A38:N38"/>
    <mergeCell ref="P38:AB38"/>
    <mergeCell ref="L10:L11"/>
    <mergeCell ref="O10:O11"/>
    <mergeCell ref="M10:M11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0"/>
  <sheetViews>
    <sheetView zoomScaleSheetLayoutView="75" zoomScalePageLayoutView="0" workbookViewId="0" topLeftCell="A1">
      <selection activeCell="A16" sqref="A16:B16"/>
    </sheetView>
  </sheetViews>
  <sheetFormatPr defaultColWidth="10.59765625" defaultRowHeight="15"/>
  <cols>
    <col min="1" max="1" width="4.8984375" style="10" customWidth="1"/>
    <col min="2" max="2" width="18.69921875" style="10" customWidth="1"/>
    <col min="3" max="3" width="11.69921875" style="10" customWidth="1"/>
    <col min="4" max="5" width="10.59765625" style="10" customWidth="1"/>
    <col min="6" max="6" width="9.3984375" style="10" customWidth="1"/>
    <col min="7" max="7" width="12.69921875" style="10" customWidth="1"/>
    <col min="8" max="8" width="10.59765625" style="10" customWidth="1"/>
    <col min="9" max="9" width="11.69921875" style="10" customWidth="1"/>
    <col min="10" max="13" width="10.59765625" style="10" customWidth="1"/>
    <col min="14" max="14" width="11.59765625" style="10" customWidth="1"/>
    <col min="15" max="15" width="10.69921875" style="10" customWidth="1"/>
    <col min="16" max="16" width="9.59765625" style="21" customWidth="1"/>
    <col min="17" max="17" width="12.5" style="10" customWidth="1"/>
    <col min="18" max="18" width="9.59765625" style="10" customWidth="1"/>
    <col min="19" max="19" width="9.59765625" style="21" customWidth="1"/>
    <col min="20" max="20" width="12.69921875" style="10" customWidth="1"/>
    <col min="21" max="21" width="10.09765625" style="10" customWidth="1"/>
    <col min="22" max="22" width="10.5" style="21" customWidth="1"/>
    <col min="23" max="25" width="6.5" style="10" customWidth="1"/>
    <col min="26" max="26" width="7.5" style="10" customWidth="1"/>
    <col min="27" max="27" width="3.59765625" style="10" customWidth="1"/>
    <col min="28" max="42" width="10.09765625" style="10" customWidth="1"/>
    <col min="43" max="16384" width="10.59765625" style="10" customWidth="1"/>
  </cols>
  <sheetData>
    <row r="1" spans="1:42" s="2" customFormat="1" ht="18.75" customHeight="1">
      <c r="A1" s="18" t="s">
        <v>589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36"/>
      <c r="Q1" s="28"/>
      <c r="R1" s="28"/>
      <c r="S1" s="136"/>
      <c r="T1" s="28"/>
      <c r="U1" s="28"/>
      <c r="V1" s="20" t="s">
        <v>590</v>
      </c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</row>
    <row r="2" spans="1:42" s="2" customFormat="1" ht="18.75" customHeight="1">
      <c r="A2" s="1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136"/>
      <c r="Q2" s="28"/>
      <c r="R2" s="28"/>
      <c r="S2" s="136"/>
      <c r="T2" s="28"/>
      <c r="U2" s="28"/>
      <c r="V2" s="20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</row>
    <row r="3" spans="1:42" s="2" customFormat="1" ht="18.75" customHeight="1">
      <c r="A3" s="1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136"/>
      <c r="Q3" s="28"/>
      <c r="R3" s="28"/>
      <c r="S3" s="136"/>
      <c r="T3" s="28"/>
      <c r="U3" s="28"/>
      <c r="V3" s="20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</row>
    <row r="4" spans="1:42" ht="18" customHeight="1">
      <c r="A4" s="429" t="s">
        <v>595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137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</row>
    <row r="5" spans="1:42" ht="1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37"/>
      <c r="M5" s="9"/>
      <c r="N5" s="9"/>
      <c r="O5" s="9"/>
      <c r="P5" s="9"/>
      <c r="Q5" s="9"/>
      <c r="R5" s="9"/>
      <c r="S5" s="9"/>
      <c r="T5" s="9"/>
      <c r="U5" s="9"/>
      <c r="V5" s="9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</row>
    <row r="6" spans="1:42" ht="18" customHeight="1">
      <c r="A6" s="471" t="s">
        <v>596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137"/>
      <c r="M6" s="471" t="s">
        <v>605</v>
      </c>
      <c r="N6" s="472"/>
      <c r="O6" s="472"/>
      <c r="P6" s="472"/>
      <c r="Q6" s="472"/>
      <c r="R6" s="472"/>
      <c r="S6" s="472"/>
      <c r="T6" s="472"/>
      <c r="U6" s="472"/>
      <c r="V6" s="472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</row>
    <row r="7" spans="1:42" ht="18.75" customHeight="1" thickBot="1">
      <c r="A7" s="73"/>
      <c r="B7" s="152"/>
      <c r="C7" s="55"/>
      <c r="D7" s="55"/>
      <c r="E7" s="55"/>
      <c r="F7" s="152"/>
      <c r="G7" s="152"/>
      <c r="H7" s="152"/>
      <c r="I7" s="152"/>
      <c r="J7" s="154"/>
      <c r="K7" s="154"/>
      <c r="L7" s="137"/>
      <c r="M7" s="29"/>
      <c r="N7" s="29"/>
      <c r="O7" s="29"/>
      <c r="P7" s="140"/>
      <c r="Q7" s="29"/>
      <c r="R7" s="29"/>
      <c r="S7" s="140"/>
      <c r="T7" s="29"/>
      <c r="U7" s="29"/>
      <c r="V7" s="140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</row>
    <row r="8" spans="1:42" ht="18.75" customHeight="1">
      <c r="A8" s="611" t="s">
        <v>346</v>
      </c>
      <c r="B8" s="612"/>
      <c r="C8" s="613" t="s">
        <v>73</v>
      </c>
      <c r="D8" s="613" t="s">
        <v>74</v>
      </c>
      <c r="E8" s="613" t="s">
        <v>442</v>
      </c>
      <c r="F8" s="614" t="s">
        <v>75</v>
      </c>
      <c r="G8" s="615"/>
      <c r="H8" s="615"/>
      <c r="I8" s="616" t="s">
        <v>76</v>
      </c>
      <c r="J8" s="617"/>
      <c r="K8" s="617"/>
      <c r="L8" s="154"/>
      <c r="M8" s="618" t="s">
        <v>77</v>
      </c>
      <c r="N8" s="619" t="s">
        <v>78</v>
      </c>
      <c r="O8" s="620"/>
      <c r="P8" s="618"/>
      <c r="Q8" s="619" t="s">
        <v>79</v>
      </c>
      <c r="R8" s="620"/>
      <c r="S8" s="618"/>
      <c r="T8" s="619" t="s">
        <v>80</v>
      </c>
      <c r="U8" s="620"/>
      <c r="V8" s="620"/>
      <c r="W8" s="154"/>
      <c r="X8" s="154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</row>
    <row r="9" spans="1:42" ht="18.75" customHeight="1">
      <c r="A9" s="482"/>
      <c r="B9" s="465"/>
      <c r="C9" s="533"/>
      <c r="D9" s="533"/>
      <c r="E9" s="533"/>
      <c r="F9" s="534" t="s">
        <v>597</v>
      </c>
      <c r="G9" s="535"/>
      <c r="H9" s="514" t="s">
        <v>443</v>
      </c>
      <c r="I9" s="509" t="s">
        <v>598</v>
      </c>
      <c r="J9" s="510"/>
      <c r="K9" s="521" t="s">
        <v>81</v>
      </c>
      <c r="L9" s="154"/>
      <c r="M9" s="520"/>
      <c r="N9" s="141" t="s">
        <v>444</v>
      </c>
      <c r="O9" s="278" t="s">
        <v>600</v>
      </c>
      <c r="P9" s="290" t="s">
        <v>601</v>
      </c>
      <c r="Q9" s="141" t="s">
        <v>444</v>
      </c>
      <c r="R9" s="278" t="s">
        <v>600</v>
      </c>
      <c r="S9" s="290" t="s">
        <v>601</v>
      </c>
      <c r="T9" s="141" t="s">
        <v>444</v>
      </c>
      <c r="U9" s="278" t="s">
        <v>600</v>
      </c>
      <c r="V9" s="290" t="s">
        <v>601</v>
      </c>
      <c r="W9" s="154"/>
      <c r="X9" s="154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</row>
    <row r="10" spans="1:42" ht="18.75" customHeight="1">
      <c r="A10" s="489"/>
      <c r="B10" s="508"/>
      <c r="C10" s="533"/>
      <c r="D10" s="533"/>
      <c r="E10" s="533"/>
      <c r="F10" s="511"/>
      <c r="G10" s="512"/>
      <c r="H10" s="515"/>
      <c r="I10" s="511"/>
      <c r="J10" s="512"/>
      <c r="K10" s="522"/>
      <c r="L10" s="154"/>
      <c r="M10" s="14" t="s">
        <v>451</v>
      </c>
      <c r="N10" s="291">
        <f>SUM(N12:N53)</f>
        <v>5391</v>
      </c>
      <c r="O10" s="286">
        <f>SUM(O12:O53)</f>
        <v>4982</v>
      </c>
      <c r="P10" s="281">
        <f aca="true" t="shared" si="0" ref="P10:V10">SUM(P12:P53)</f>
        <v>-409</v>
      </c>
      <c r="Q10" s="281">
        <f t="shared" si="0"/>
        <v>102</v>
      </c>
      <c r="R10" s="281">
        <f t="shared" si="0"/>
        <v>79</v>
      </c>
      <c r="S10" s="282">
        <f t="shared" si="0"/>
        <v>-23</v>
      </c>
      <c r="T10" s="286">
        <f t="shared" si="0"/>
        <v>6930</v>
      </c>
      <c r="U10" s="286">
        <f t="shared" si="0"/>
        <v>6309</v>
      </c>
      <c r="V10" s="281">
        <f t="shared" si="0"/>
        <v>-621</v>
      </c>
      <c r="W10" s="154"/>
      <c r="X10" s="154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</row>
    <row r="11" spans="1:42" ht="18.75" customHeight="1">
      <c r="A11" s="378"/>
      <c r="B11" s="531"/>
      <c r="C11" s="142"/>
      <c r="D11" s="143"/>
      <c r="E11" s="143"/>
      <c r="F11" s="472"/>
      <c r="G11" s="472"/>
      <c r="H11" s="143"/>
      <c r="I11" s="378"/>
      <c r="J11" s="378"/>
      <c r="K11" s="143"/>
      <c r="L11" s="154"/>
      <c r="M11" s="125"/>
      <c r="N11" s="144"/>
      <c r="O11" s="119"/>
      <c r="P11" s="145"/>
      <c r="Q11" s="146"/>
      <c r="R11" s="146"/>
      <c r="S11" s="240"/>
      <c r="T11" s="146"/>
      <c r="U11" s="146"/>
      <c r="V11" s="145"/>
      <c r="W11" s="154"/>
      <c r="X11" s="154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</row>
    <row r="12" spans="1:42" ht="18.75" customHeight="1">
      <c r="A12" s="350" t="s">
        <v>591</v>
      </c>
      <c r="B12" s="532"/>
      <c r="C12" s="147">
        <v>6191</v>
      </c>
      <c r="D12" s="148">
        <v>98</v>
      </c>
      <c r="E12" s="148">
        <v>8261</v>
      </c>
      <c r="F12" s="56"/>
      <c r="G12" s="148">
        <v>1084710</v>
      </c>
      <c r="H12" s="275">
        <f>D12*100000/G12</f>
        <v>9.034672861870915</v>
      </c>
      <c r="I12" s="513">
        <v>326636</v>
      </c>
      <c r="J12" s="513"/>
      <c r="K12" s="277">
        <f>C12*10000/I12</f>
        <v>189.53820154545122</v>
      </c>
      <c r="L12" s="137"/>
      <c r="M12" s="125" t="s">
        <v>82</v>
      </c>
      <c r="N12" s="149">
        <v>2971</v>
      </c>
      <c r="O12" s="149">
        <v>2879</v>
      </c>
      <c r="P12" s="150">
        <f aca="true" t="shared" si="1" ref="P12:P53">O12-N12</f>
        <v>-92</v>
      </c>
      <c r="Q12" s="149">
        <v>18</v>
      </c>
      <c r="R12" s="149">
        <v>16</v>
      </c>
      <c r="S12" s="283">
        <f>SUM(R12)-SUM(Q12)</f>
        <v>-2</v>
      </c>
      <c r="T12" s="149">
        <v>3816</v>
      </c>
      <c r="U12" s="149">
        <v>3651</v>
      </c>
      <c r="V12" s="150">
        <f aca="true" t="shared" si="2" ref="V12:V53">U12-T12</f>
        <v>-165</v>
      </c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</row>
    <row r="13" spans="1:42" ht="18.75" customHeight="1">
      <c r="A13" s="350" t="s">
        <v>592</v>
      </c>
      <c r="B13" s="532"/>
      <c r="C13" s="147">
        <v>6163</v>
      </c>
      <c r="D13" s="148">
        <v>77</v>
      </c>
      <c r="E13" s="148">
        <v>8188</v>
      </c>
      <c r="F13" s="56"/>
      <c r="G13" s="148">
        <v>1093990</v>
      </c>
      <c r="H13" s="275">
        <f>D13*100000/G13</f>
        <v>7.038455561751022</v>
      </c>
      <c r="I13" s="513">
        <v>345176</v>
      </c>
      <c r="J13" s="513"/>
      <c r="K13" s="277">
        <f>C13*10000/I13</f>
        <v>178.54659651887732</v>
      </c>
      <c r="L13" s="137"/>
      <c r="M13" s="125" t="s">
        <v>83</v>
      </c>
      <c r="N13" s="149">
        <v>210</v>
      </c>
      <c r="O13" s="149">
        <v>188</v>
      </c>
      <c r="P13" s="150">
        <f t="shared" si="1"/>
        <v>-22</v>
      </c>
      <c r="Q13" s="149">
        <v>8</v>
      </c>
      <c r="R13" s="149">
        <v>4</v>
      </c>
      <c r="S13" s="283">
        <f aca="true" t="shared" si="3" ref="S13:S33">SUM(R13)-SUM(Q13)</f>
        <v>-4</v>
      </c>
      <c r="T13" s="149">
        <v>273</v>
      </c>
      <c r="U13" s="149">
        <v>225</v>
      </c>
      <c r="V13" s="150">
        <f t="shared" si="2"/>
        <v>-48</v>
      </c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</row>
    <row r="14" spans="1:42" ht="18.75" customHeight="1">
      <c r="A14" s="350" t="s">
        <v>593</v>
      </c>
      <c r="B14" s="532"/>
      <c r="C14" s="147">
        <v>5720</v>
      </c>
      <c r="D14" s="148">
        <v>92</v>
      </c>
      <c r="E14" s="148">
        <v>7551</v>
      </c>
      <c r="F14" s="56"/>
      <c r="G14" s="148">
        <v>1102895</v>
      </c>
      <c r="H14" s="275">
        <f>D14*100000/G14</f>
        <v>8.341682571777005</v>
      </c>
      <c r="I14" s="513">
        <v>368875</v>
      </c>
      <c r="J14" s="513"/>
      <c r="K14" s="277">
        <f>C14*10000/I14</f>
        <v>155.0660792951542</v>
      </c>
      <c r="L14" s="137"/>
      <c r="M14" s="125" t="s">
        <v>84</v>
      </c>
      <c r="N14" s="149">
        <v>473</v>
      </c>
      <c r="O14" s="149">
        <v>383</v>
      </c>
      <c r="P14" s="150">
        <f t="shared" si="1"/>
        <v>-90</v>
      </c>
      <c r="Q14" s="149">
        <v>14</v>
      </c>
      <c r="R14" s="149">
        <v>7</v>
      </c>
      <c r="S14" s="283">
        <f t="shared" si="3"/>
        <v>-7</v>
      </c>
      <c r="T14" s="149">
        <v>600</v>
      </c>
      <c r="U14" s="149">
        <v>479</v>
      </c>
      <c r="V14" s="150">
        <f t="shared" si="2"/>
        <v>-121</v>
      </c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</row>
    <row r="15" spans="1:42" ht="18.75" customHeight="1">
      <c r="A15" s="350" t="s">
        <v>594</v>
      </c>
      <c r="B15" s="532"/>
      <c r="C15" s="147">
        <v>5391</v>
      </c>
      <c r="D15" s="148">
        <v>102</v>
      </c>
      <c r="E15" s="148">
        <v>6930</v>
      </c>
      <c r="F15" s="56"/>
      <c r="G15" s="148">
        <v>1111901</v>
      </c>
      <c r="H15" s="275">
        <f>D15*100000/G15</f>
        <v>9.173478574081685</v>
      </c>
      <c r="I15" s="513">
        <v>394233</v>
      </c>
      <c r="J15" s="513"/>
      <c r="K15" s="277">
        <f>C15*10000/I15</f>
        <v>136.7465432878526</v>
      </c>
      <c r="L15" s="137"/>
      <c r="M15" s="125" t="s">
        <v>85</v>
      </c>
      <c r="N15" s="149">
        <v>67</v>
      </c>
      <c r="O15" s="149">
        <v>60</v>
      </c>
      <c r="P15" s="150">
        <f t="shared" si="1"/>
        <v>-7</v>
      </c>
      <c r="Q15" s="149">
        <v>2</v>
      </c>
      <c r="R15" s="149">
        <v>2</v>
      </c>
      <c r="S15" s="283">
        <f t="shared" si="3"/>
        <v>0</v>
      </c>
      <c r="T15" s="149">
        <v>83</v>
      </c>
      <c r="U15" s="149">
        <v>101</v>
      </c>
      <c r="V15" s="150">
        <f t="shared" si="2"/>
        <v>18</v>
      </c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</row>
    <row r="16" spans="1:42" ht="18.75" customHeight="1">
      <c r="A16" s="536" t="s">
        <v>470</v>
      </c>
      <c r="B16" s="537"/>
      <c r="C16" s="177">
        <v>4982</v>
      </c>
      <c r="D16" s="176">
        <v>79</v>
      </c>
      <c r="E16" s="176">
        <v>6309</v>
      </c>
      <c r="F16" s="56" t="s">
        <v>445</v>
      </c>
      <c r="G16" s="176">
        <v>1119298</v>
      </c>
      <c r="H16" s="276">
        <f>D16*100000/G16</f>
        <v>7.057995279183917</v>
      </c>
      <c r="I16" s="539">
        <v>397821</v>
      </c>
      <c r="J16" s="539"/>
      <c r="K16" s="151">
        <v>160.6</v>
      </c>
      <c r="L16" s="137"/>
      <c r="M16" s="125" t="s">
        <v>86</v>
      </c>
      <c r="N16" s="149">
        <v>84</v>
      </c>
      <c r="O16" s="149">
        <v>72</v>
      </c>
      <c r="P16" s="150">
        <f t="shared" si="1"/>
        <v>-12</v>
      </c>
      <c r="Q16" s="149" t="s">
        <v>403</v>
      </c>
      <c r="R16" s="149">
        <v>4</v>
      </c>
      <c r="S16" s="283">
        <f t="shared" si="3"/>
        <v>4</v>
      </c>
      <c r="T16" s="149">
        <v>111</v>
      </c>
      <c r="U16" s="149">
        <v>93</v>
      </c>
      <c r="V16" s="150">
        <f t="shared" si="2"/>
        <v>-18</v>
      </c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</row>
    <row r="17" spans="1:42" ht="18.75" customHeight="1">
      <c r="A17" s="393"/>
      <c r="B17" s="538"/>
      <c r="C17" s="127"/>
      <c r="D17" s="73"/>
      <c r="E17" s="73"/>
      <c r="F17" s="29"/>
      <c r="G17" s="29"/>
      <c r="H17" s="73"/>
      <c r="I17" s="393"/>
      <c r="J17" s="393"/>
      <c r="K17" s="64"/>
      <c r="L17" s="137"/>
      <c r="M17" s="125" t="s">
        <v>87</v>
      </c>
      <c r="N17" s="149">
        <v>206</v>
      </c>
      <c r="O17" s="149">
        <v>204</v>
      </c>
      <c r="P17" s="150">
        <f t="shared" si="1"/>
        <v>-2</v>
      </c>
      <c r="Q17" s="149">
        <v>4</v>
      </c>
      <c r="R17" s="149">
        <v>5</v>
      </c>
      <c r="S17" s="283">
        <f t="shared" si="3"/>
        <v>1</v>
      </c>
      <c r="T17" s="149">
        <v>239</v>
      </c>
      <c r="U17" s="149">
        <v>235</v>
      </c>
      <c r="V17" s="150">
        <f t="shared" si="2"/>
        <v>-4</v>
      </c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</row>
    <row r="18" spans="1:42" ht="18.75" customHeight="1">
      <c r="A18" s="152" t="s">
        <v>376</v>
      </c>
      <c r="B18" s="29"/>
      <c r="C18" s="153"/>
      <c r="D18" s="153"/>
      <c r="E18" s="153"/>
      <c r="F18" s="153"/>
      <c r="G18" s="153"/>
      <c r="H18" s="153"/>
      <c r="I18" s="55"/>
      <c r="J18" s="168"/>
      <c r="K18" s="137"/>
      <c r="L18" s="137"/>
      <c r="M18" s="125" t="s">
        <v>88</v>
      </c>
      <c r="N18" s="149">
        <v>110</v>
      </c>
      <c r="O18" s="149">
        <v>100</v>
      </c>
      <c r="P18" s="150">
        <f t="shared" si="1"/>
        <v>-10</v>
      </c>
      <c r="Q18" s="149">
        <v>1</v>
      </c>
      <c r="R18" s="149">
        <v>7</v>
      </c>
      <c r="S18" s="283">
        <f t="shared" si="3"/>
        <v>6</v>
      </c>
      <c r="T18" s="149">
        <v>158</v>
      </c>
      <c r="U18" s="149">
        <v>119</v>
      </c>
      <c r="V18" s="150">
        <f t="shared" si="2"/>
        <v>-39</v>
      </c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</row>
    <row r="19" spans="1:42" ht="18.75" customHeight="1">
      <c r="A19" s="152" t="s">
        <v>446</v>
      </c>
      <c r="B19" s="29"/>
      <c r="C19" s="152"/>
      <c r="D19" s="152"/>
      <c r="E19" s="152"/>
      <c r="F19" s="152"/>
      <c r="G19" s="152"/>
      <c r="H19" s="152"/>
      <c r="I19" s="55"/>
      <c r="J19" s="168"/>
      <c r="K19" s="137"/>
      <c r="L19" s="137"/>
      <c r="M19" s="125" t="s">
        <v>89</v>
      </c>
      <c r="N19" s="149">
        <v>165</v>
      </c>
      <c r="O19" s="149">
        <v>123</v>
      </c>
      <c r="P19" s="150">
        <f t="shared" si="1"/>
        <v>-42</v>
      </c>
      <c r="Q19" s="149">
        <v>6</v>
      </c>
      <c r="R19" s="149">
        <v>4</v>
      </c>
      <c r="S19" s="283">
        <f t="shared" si="3"/>
        <v>-2</v>
      </c>
      <c r="T19" s="149">
        <v>221</v>
      </c>
      <c r="U19" s="149">
        <v>163</v>
      </c>
      <c r="V19" s="150">
        <f t="shared" si="2"/>
        <v>-58</v>
      </c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</row>
    <row r="20" spans="1:42" ht="18.75" customHeight="1">
      <c r="A20" s="29"/>
      <c r="B20" s="29"/>
      <c r="C20" s="154"/>
      <c r="D20" s="154"/>
      <c r="E20" s="154"/>
      <c r="F20" s="154"/>
      <c r="G20" s="154"/>
      <c r="H20" s="154"/>
      <c r="I20" s="137"/>
      <c r="J20" s="168"/>
      <c r="K20" s="137"/>
      <c r="L20" s="137"/>
      <c r="M20" s="125" t="s">
        <v>90</v>
      </c>
      <c r="N20" s="149">
        <v>23</v>
      </c>
      <c r="O20" s="149">
        <v>18</v>
      </c>
      <c r="P20" s="150">
        <f t="shared" si="1"/>
        <v>-5</v>
      </c>
      <c r="Q20" s="149">
        <v>3</v>
      </c>
      <c r="R20" s="149" t="s">
        <v>403</v>
      </c>
      <c r="S20" s="283">
        <f t="shared" si="3"/>
        <v>-3</v>
      </c>
      <c r="T20" s="149">
        <v>21</v>
      </c>
      <c r="U20" s="149">
        <v>22</v>
      </c>
      <c r="V20" s="150">
        <f t="shared" si="2"/>
        <v>1</v>
      </c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</row>
    <row r="21" spans="1:42" ht="18.75" customHeight="1">
      <c r="A21" s="29"/>
      <c r="B21" s="137"/>
      <c r="C21" s="137"/>
      <c r="D21" s="137"/>
      <c r="E21" s="137"/>
      <c r="F21" s="137"/>
      <c r="G21" s="137"/>
      <c r="H21" s="137"/>
      <c r="I21" s="137"/>
      <c r="J21" s="168"/>
      <c r="K21" s="137"/>
      <c r="L21" s="137"/>
      <c r="M21" s="125" t="s">
        <v>91</v>
      </c>
      <c r="N21" s="149">
        <v>55</v>
      </c>
      <c r="O21" s="149">
        <v>32</v>
      </c>
      <c r="P21" s="150">
        <f t="shared" si="1"/>
        <v>-23</v>
      </c>
      <c r="Q21" s="149">
        <v>2</v>
      </c>
      <c r="R21" s="149" t="s">
        <v>403</v>
      </c>
      <c r="S21" s="283">
        <f t="shared" si="3"/>
        <v>-2</v>
      </c>
      <c r="T21" s="149">
        <v>61</v>
      </c>
      <c r="U21" s="149">
        <v>39</v>
      </c>
      <c r="V21" s="150">
        <f t="shared" si="2"/>
        <v>-22</v>
      </c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</row>
    <row r="22" spans="1:42" ht="18.75" customHeight="1">
      <c r="A22" s="29"/>
      <c r="B22" s="29"/>
      <c r="C22" s="29"/>
      <c r="D22" s="29"/>
      <c r="E22" s="29"/>
      <c r="F22" s="29"/>
      <c r="G22" s="29"/>
      <c r="H22" s="29"/>
      <c r="I22" s="29"/>
      <c r="J22" s="168"/>
      <c r="K22" s="137"/>
      <c r="L22" s="137"/>
      <c r="M22" s="125" t="s">
        <v>92</v>
      </c>
      <c r="N22" s="149">
        <v>69</v>
      </c>
      <c r="O22" s="149">
        <v>62</v>
      </c>
      <c r="P22" s="150">
        <f t="shared" si="1"/>
        <v>-7</v>
      </c>
      <c r="Q22" s="149">
        <v>2</v>
      </c>
      <c r="R22" s="149">
        <v>2</v>
      </c>
      <c r="S22" s="283">
        <f t="shared" si="3"/>
        <v>0</v>
      </c>
      <c r="T22" s="149">
        <v>86</v>
      </c>
      <c r="U22" s="149">
        <v>75</v>
      </c>
      <c r="V22" s="150">
        <f t="shared" si="2"/>
        <v>-11</v>
      </c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</row>
    <row r="23" spans="1:42" ht="18.75" customHeight="1">
      <c r="A23" s="29"/>
      <c r="B23" s="29"/>
      <c r="C23" s="29"/>
      <c r="D23" s="29"/>
      <c r="E23" s="29"/>
      <c r="F23" s="29"/>
      <c r="G23" s="29"/>
      <c r="H23" s="29"/>
      <c r="I23" s="29"/>
      <c r="J23" s="169"/>
      <c r="K23" s="137"/>
      <c r="L23" s="137"/>
      <c r="M23" s="125" t="s">
        <v>93</v>
      </c>
      <c r="N23" s="149">
        <v>11</v>
      </c>
      <c r="O23" s="149">
        <v>19</v>
      </c>
      <c r="P23" s="150">
        <f t="shared" si="1"/>
        <v>8</v>
      </c>
      <c r="Q23" s="149" t="s">
        <v>403</v>
      </c>
      <c r="R23" s="149" t="s">
        <v>403</v>
      </c>
      <c r="S23" s="283">
        <f t="shared" si="3"/>
        <v>0</v>
      </c>
      <c r="T23" s="149">
        <v>13</v>
      </c>
      <c r="U23" s="149">
        <v>24</v>
      </c>
      <c r="V23" s="150">
        <f t="shared" si="2"/>
        <v>11</v>
      </c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</row>
    <row r="24" spans="1:42" ht="18.75" customHeight="1">
      <c r="A24" s="471" t="s">
        <v>599</v>
      </c>
      <c r="B24" s="472"/>
      <c r="C24" s="472"/>
      <c r="D24" s="472"/>
      <c r="E24" s="472"/>
      <c r="F24" s="472"/>
      <c r="G24" s="472"/>
      <c r="H24" s="472"/>
      <c r="I24" s="472"/>
      <c r="J24" s="472"/>
      <c r="K24" s="472"/>
      <c r="L24" s="137"/>
      <c r="M24" s="125" t="s">
        <v>94</v>
      </c>
      <c r="N24" s="149">
        <v>15</v>
      </c>
      <c r="O24" s="149">
        <v>16</v>
      </c>
      <c r="P24" s="150">
        <f t="shared" si="1"/>
        <v>1</v>
      </c>
      <c r="Q24" s="149" t="s">
        <v>403</v>
      </c>
      <c r="R24" s="149">
        <v>1</v>
      </c>
      <c r="S24" s="283">
        <f t="shared" si="3"/>
        <v>1</v>
      </c>
      <c r="T24" s="149">
        <v>18</v>
      </c>
      <c r="U24" s="149">
        <v>18</v>
      </c>
      <c r="V24" s="150">
        <f t="shared" si="2"/>
        <v>0</v>
      </c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</row>
    <row r="25" spans="1:42" ht="18.75" customHeight="1" thickBot="1">
      <c r="A25" s="57"/>
      <c r="B25" s="138"/>
      <c r="C25" s="55"/>
      <c r="D25" s="55"/>
      <c r="E25" s="55"/>
      <c r="F25" s="55"/>
      <c r="G25" s="55"/>
      <c r="H25" s="55"/>
      <c r="I25" s="55"/>
      <c r="J25" s="169"/>
      <c r="K25" s="137"/>
      <c r="L25" s="137"/>
      <c r="M25" s="125" t="s">
        <v>95</v>
      </c>
      <c r="N25" s="149">
        <v>28</v>
      </c>
      <c r="O25" s="149">
        <v>30</v>
      </c>
      <c r="P25" s="150">
        <f t="shared" si="1"/>
        <v>2</v>
      </c>
      <c r="Q25" s="149" t="s">
        <v>403</v>
      </c>
      <c r="R25" s="149" t="s">
        <v>403</v>
      </c>
      <c r="S25" s="283">
        <f t="shared" si="3"/>
        <v>0</v>
      </c>
      <c r="T25" s="149">
        <v>33</v>
      </c>
      <c r="U25" s="149">
        <v>43</v>
      </c>
      <c r="V25" s="150">
        <f t="shared" si="2"/>
        <v>10</v>
      </c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</row>
    <row r="26" spans="1:42" ht="18.75" customHeight="1">
      <c r="A26" s="525" t="s">
        <v>623</v>
      </c>
      <c r="B26" s="526"/>
      <c r="C26" s="505" t="s">
        <v>447</v>
      </c>
      <c r="D26" s="523"/>
      <c r="E26" s="524"/>
      <c r="F26" s="505" t="s">
        <v>448</v>
      </c>
      <c r="G26" s="523"/>
      <c r="H26" s="524"/>
      <c r="I26" s="529" t="s">
        <v>449</v>
      </c>
      <c r="J26" s="530"/>
      <c r="K26" s="530"/>
      <c r="L26" s="137"/>
      <c r="M26" s="125" t="s">
        <v>96</v>
      </c>
      <c r="N26" s="149">
        <v>50</v>
      </c>
      <c r="O26" s="149">
        <v>39</v>
      </c>
      <c r="P26" s="150">
        <f t="shared" si="1"/>
        <v>-11</v>
      </c>
      <c r="Q26" s="149">
        <v>1</v>
      </c>
      <c r="R26" s="149">
        <v>2</v>
      </c>
      <c r="S26" s="283">
        <f t="shared" si="3"/>
        <v>1</v>
      </c>
      <c r="T26" s="149">
        <v>67</v>
      </c>
      <c r="U26" s="149">
        <v>48</v>
      </c>
      <c r="V26" s="150">
        <f t="shared" si="2"/>
        <v>-19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</row>
    <row r="27" spans="1:42" ht="18.75" customHeight="1">
      <c r="A27" s="357"/>
      <c r="B27" s="512"/>
      <c r="C27" s="141" t="s">
        <v>444</v>
      </c>
      <c r="D27" s="278" t="s">
        <v>600</v>
      </c>
      <c r="E27" s="278" t="s">
        <v>601</v>
      </c>
      <c r="F27" s="141" t="s">
        <v>444</v>
      </c>
      <c r="G27" s="278" t="s">
        <v>600</v>
      </c>
      <c r="H27" s="278" t="s">
        <v>601</v>
      </c>
      <c r="I27" s="141" t="s">
        <v>444</v>
      </c>
      <c r="J27" s="278" t="s">
        <v>600</v>
      </c>
      <c r="K27" s="279" t="s">
        <v>601</v>
      </c>
      <c r="L27" s="137"/>
      <c r="M27" s="125" t="s">
        <v>97</v>
      </c>
      <c r="N27" s="149">
        <v>199</v>
      </c>
      <c r="O27" s="149">
        <v>167</v>
      </c>
      <c r="P27" s="150">
        <f t="shared" si="1"/>
        <v>-32</v>
      </c>
      <c r="Q27" s="149">
        <v>1</v>
      </c>
      <c r="R27" s="149">
        <v>1</v>
      </c>
      <c r="S27" s="283">
        <f t="shared" si="3"/>
        <v>0</v>
      </c>
      <c r="T27" s="149">
        <v>263</v>
      </c>
      <c r="U27" s="149">
        <v>207</v>
      </c>
      <c r="V27" s="150">
        <f t="shared" si="2"/>
        <v>-56</v>
      </c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</row>
    <row r="28" spans="1:42" ht="18.75" customHeight="1">
      <c r="A28" s="527" t="s">
        <v>624</v>
      </c>
      <c r="B28" s="528"/>
      <c r="C28" s="280">
        <f>SUM(C30,C41,C46:C48,C50)</f>
        <v>5391</v>
      </c>
      <c r="D28" s="280">
        <f>SUM(D30,D41,D46:D48,D50)</f>
        <v>4982</v>
      </c>
      <c r="E28" s="281">
        <f aca="true" t="shared" si="4" ref="E28:K28">SUM(E30,E41,E46:E48,E50)</f>
        <v>-409</v>
      </c>
      <c r="F28" s="281">
        <f t="shared" si="4"/>
        <v>102</v>
      </c>
      <c r="G28" s="281">
        <f t="shared" si="4"/>
        <v>79</v>
      </c>
      <c r="H28" s="282">
        <f t="shared" si="4"/>
        <v>-23</v>
      </c>
      <c r="I28" s="286">
        <f t="shared" si="4"/>
        <v>6930</v>
      </c>
      <c r="J28" s="286">
        <f t="shared" si="4"/>
        <v>6309</v>
      </c>
      <c r="K28" s="281">
        <f t="shared" si="4"/>
        <v>-621</v>
      </c>
      <c r="L28" s="154"/>
      <c r="M28" s="125" t="s">
        <v>98</v>
      </c>
      <c r="N28" s="149">
        <v>2</v>
      </c>
      <c r="O28" s="149">
        <v>5</v>
      </c>
      <c r="P28" s="150">
        <f t="shared" si="1"/>
        <v>3</v>
      </c>
      <c r="Q28" s="149" t="s">
        <v>403</v>
      </c>
      <c r="R28" s="149" t="s">
        <v>403</v>
      </c>
      <c r="S28" s="283">
        <f t="shared" si="3"/>
        <v>0</v>
      </c>
      <c r="T28" s="149">
        <v>4</v>
      </c>
      <c r="U28" s="149">
        <v>6</v>
      </c>
      <c r="V28" s="150">
        <f t="shared" si="2"/>
        <v>2</v>
      </c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</row>
    <row r="29" spans="1:42" ht="18.75" customHeight="1">
      <c r="A29" s="29"/>
      <c r="B29" s="19"/>
      <c r="C29" s="160"/>
      <c r="D29" s="160"/>
      <c r="E29" s="161"/>
      <c r="F29" s="161"/>
      <c r="G29" s="161"/>
      <c r="H29" s="240"/>
      <c r="I29" s="264"/>
      <c r="J29" s="264"/>
      <c r="K29" s="161"/>
      <c r="L29" s="155"/>
      <c r="M29" s="125" t="s">
        <v>99</v>
      </c>
      <c r="N29" s="149">
        <v>4</v>
      </c>
      <c r="O29" s="149">
        <v>4</v>
      </c>
      <c r="P29" s="150">
        <f t="shared" si="1"/>
        <v>0</v>
      </c>
      <c r="Q29" s="149" t="s">
        <v>403</v>
      </c>
      <c r="R29" s="149" t="s">
        <v>403</v>
      </c>
      <c r="S29" s="283">
        <f t="shared" si="3"/>
        <v>0</v>
      </c>
      <c r="T29" s="149">
        <v>4</v>
      </c>
      <c r="U29" s="149">
        <v>6</v>
      </c>
      <c r="V29" s="150">
        <f t="shared" si="2"/>
        <v>2</v>
      </c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</row>
    <row r="30" spans="1:42" ht="18.75" customHeight="1">
      <c r="A30" s="519" t="s">
        <v>271</v>
      </c>
      <c r="B30" s="36" t="s">
        <v>180</v>
      </c>
      <c r="C30" s="156">
        <f>SUM(C31:C39)</f>
        <v>1369</v>
      </c>
      <c r="D30" s="156">
        <f>SUM(D31:D39)</f>
        <v>1217</v>
      </c>
      <c r="E30" s="150">
        <f aca="true" t="shared" si="5" ref="E30:K30">SUM(E31:E39)</f>
        <v>-152</v>
      </c>
      <c r="F30" s="150">
        <f t="shared" si="5"/>
        <v>39</v>
      </c>
      <c r="G30" s="150">
        <f t="shared" si="5"/>
        <v>32</v>
      </c>
      <c r="H30" s="283">
        <f t="shared" si="5"/>
        <v>-7</v>
      </c>
      <c r="I30" s="287">
        <f t="shared" si="5"/>
        <v>1864</v>
      </c>
      <c r="J30" s="287">
        <f t="shared" si="5"/>
        <v>1650</v>
      </c>
      <c r="K30" s="150">
        <f t="shared" si="5"/>
        <v>-214</v>
      </c>
      <c r="L30" s="155"/>
      <c r="M30" s="125" t="s">
        <v>100</v>
      </c>
      <c r="N30" s="149">
        <v>4</v>
      </c>
      <c r="O30" s="149">
        <v>7</v>
      </c>
      <c r="P30" s="150">
        <f t="shared" si="1"/>
        <v>3</v>
      </c>
      <c r="Q30" s="149">
        <v>1</v>
      </c>
      <c r="R30" s="149" t="s">
        <v>403</v>
      </c>
      <c r="S30" s="283">
        <f t="shared" si="3"/>
        <v>-1</v>
      </c>
      <c r="T30" s="149">
        <v>3</v>
      </c>
      <c r="U30" s="149">
        <v>9</v>
      </c>
      <c r="V30" s="150">
        <f t="shared" si="2"/>
        <v>6</v>
      </c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</row>
    <row r="31" spans="1:42" ht="18.75" customHeight="1">
      <c r="A31" s="519"/>
      <c r="B31" s="36" t="s">
        <v>258</v>
      </c>
      <c r="C31" s="156">
        <v>476</v>
      </c>
      <c r="D31" s="156">
        <v>384</v>
      </c>
      <c r="E31" s="150">
        <f>D31-C31</f>
        <v>-92</v>
      </c>
      <c r="F31" s="150">
        <v>14</v>
      </c>
      <c r="G31" s="150">
        <v>9</v>
      </c>
      <c r="H31" s="283">
        <f>SUM(G31)-SUM(F31)</f>
        <v>-5</v>
      </c>
      <c r="I31" s="287">
        <v>672</v>
      </c>
      <c r="J31" s="287">
        <v>541</v>
      </c>
      <c r="K31" s="150">
        <f>J31-I31</f>
        <v>-131</v>
      </c>
      <c r="L31" s="155"/>
      <c r="M31" s="125" t="s">
        <v>101</v>
      </c>
      <c r="N31" s="149">
        <v>3</v>
      </c>
      <c r="O31" s="149">
        <v>5</v>
      </c>
      <c r="P31" s="150">
        <f t="shared" si="1"/>
        <v>2</v>
      </c>
      <c r="Q31" s="149" t="s">
        <v>606</v>
      </c>
      <c r="R31" s="149">
        <v>1</v>
      </c>
      <c r="S31" s="283">
        <f t="shared" si="3"/>
        <v>1</v>
      </c>
      <c r="T31" s="149">
        <v>4</v>
      </c>
      <c r="U31" s="149">
        <v>5</v>
      </c>
      <c r="V31" s="150">
        <f t="shared" si="2"/>
        <v>1</v>
      </c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</row>
    <row r="32" spans="1:42" ht="18.75" customHeight="1">
      <c r="A32" s="519"/>
      <c r="B32" s="36" t="s">
        <v>259</v>
      </c>
      <c r="C32" s="156">
        <v>273</v>
      </c>
      <c r="D32" s="156">
        <v>232</v>
      </c>
      <c r="E32" s="150">
        <f aca="true" t="shared" si="6" ref="E32:E39">D32-C32</f>
        <v>-41</v>
      </c>
      <c r="F32" s="150">
        <v>2</v>
      </c>
      <c r="G32" s="150">
        <v>1</v>
      </c>
      <c r="H32" s="283">
        <f aca="true" t="shared" si="7" ref="H32:H39">SUM(G32)-SUM(F32)</f>
        <v>-1</v>
      </c>
      <c r="I32" s="287">
        <v>371</v>
      </c>
      <c r="J32" s="287">
        <v>308</v>
      </c>
      <c r="K32" s="150">
        <f aca="true" t="shared" si="8" ref="K32:K39">J32-I32</f>
        <v>-63</v>
      </c>
      <c r="L32" s="155"/>
      <c r="M32" s="125" t="s">
        <v>102</v>
      </c>
      <c r="N32" s="149">
        <v>1</v>
      </c>
      <c r="O32" s="149">
        <v>1</v>
      </c>
      <c r="P32" s="150">
        <f t="shared" si="1"/>
        <v>0</v>
      </c>
      <c r="Q32" s="149" t="s">
        <v>403</v>
      </c>
      <c r="R32" s="149" t="s">
        <v>403</v>
      </c>
      <c r="S32" s="283">
        <f t="shared" si="3"/>
        <v>0</v>
      </c>
      <c r="T32" s="149">
        <v>1</v>
      </c>
      <c r="U32" s="149">
        <v>1</v>
      </c>
      <c r="V32" s="150">
        <f t="shared" si="2"/>
        <v>0</v>
      </c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</row>
    <row r="33" spans="1:42" ht="18.75" customHeight="1">
      <c r="A33" s="519"/>
      <c r="B33" s="36" t="s">
        <v>260</v>
      </c>
      <c r="C33" s="156">
        <v>260</v>
      </c>
      <c r="D33" s="156">
        <v>272</v>
      </c>
      <c r="E33" s="150">
        <f t="shared" si="6"/>
        <v>12</v>
      </c>
      <c r="F33" s="150">
        <v>9</v>
      </c>
      <c r="G33" s="150">
        <v>3</v>
      </c>
      <c r="H33" s="283">
        <f t="shared" si="7"/>
        <v>-6</v>
      </c>
      <c r="I33" s="287">
        <v>341</v>
      </c>
      <c r="J33" s="287">
        <v>366</v>
      </c>
      <c r="K33" s="150">
        <f t="shared" si="8"/>
        <v>25</v>
      </c>
      <c r="L33" s="155"/>
      <c r="M33" s="125" t="s">
        <v>103</v>
      </c>
      <c r="N33" s="149">
        <v>73</v>
      </c>
      <c r="O33" s="149">
        <v>55</v>
      </c>
      <c r="P33" s="150">
        <f t="shared" si="1"/>
        <v>-18</v>
      </c>
      <c r="Q33" s="149">
        <v>5</v>
      </c>
      <c r="R33" s="149">
        <v>4</v>
      </c>
      <c r="S33" s="283">
        <f t="shared" si="3"/>
        <v>-1</v>
      </c>
      <c r="T33" s="149">
        <v>101</v>
      </c>
      <c r="U33" s="149">
        <v>64</v>
      </c>
      <c r="V33" s="150">
        <f t="shared" si="2"/>
        <v>-37</v>
      </c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</row>
    <row r="34" spans="1:42" ht="18.75" customHeight="1">
      <c r="A34" s="519"/>
      <c r="B34" s="36" t="s">
        <v>261</v>
      </c>
      <c r="C34" s="156">
        <v>32</v>
      </c>
      <c r="D34" s="156">
        <v>30</v>
      </c>
      <c r="E34" s="150">
        <f t="shared" si="6"/>
        <v>-2</v>
      </c>
      <c r="F34" s="150">
        <v>1</v>
      </c>
      <c r="G34" s="150">
        <v>1</v>
      </c>
      <c r="H34" s="283">
        <f t="shared" si="7"/>
        <v>0</v>
      </c>
      <c r="I34" s="287">
        <v>46</v>
      </c>
      <c r="J34" s="287">
        <v>37</v>
      </c>
      <c r="K34" s="150">
        <f t="shared" si="8"/>
        <v>-9</v>
      </c>
      <c r="L34" s="155"/>
      <c r="M34" s="125" t="s">
        <v>104</v>
      </c>
      <c r="N34" s="149">
        <v>32</v>
      </c>
      <c r="O34" s="149">
        <v>21</v>
      </c>
      <c r="P34" s="150">
        <f t="shared" si="1"/>
        <v>-11</v>
      </c>
      <c r="Q34" s="149">
        <v>1</v>
      </c>
      <c r="R34" s="149" t="s">
        <v>403</v>
      </c>
      <c r="S34" s="283">
        <f aca="true" t="shared" si="9" ref="S34:S53">SUM(R34)-SUM(Q34)</f>
        <v>-1</v>
      </c>
      <c r="T34" s="149">
        <v>37</v>
      </c>
      <c r="U34" s="149">
        <v>29</v>
      </c>
      <c r="V34" s="150">
        <f t="shared" si="2"/>
        <v>-8</v>
      </c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</row>
    <row r="35" spans="1:42" ht="18.75" customHeight="1">
      <c r="A35" s="519"/>
      <c r="B35" s="36" t="s">
        <v>262</v>
      </c>
      <c r="C35" s="156">
        <v>278</v>
      </c>
      <c r="D35" s="156">
        <v>242</v>
      </c>
      <c r="E35" s="150">
        <f t="shared" si="6"/>
        <v>-36</v>
      </c>
      <c r="F35" s="150">
        <v>11</v>
      </c>
      <c r="G35" s="150">
        <v>17</v>
      </c>
      <c r="H35" s="283">
        <f t="shared" si="7"/>
        <v>6</v>
      </c>
      <c r="I35" s="287">
        <v>379</v>
      </c>
      <c r="J35" s="287">
        <v>325</v>
      </c>
      <c r="K35" s="150">
        <f t="shared" si="8"/>
        <v>-54</v>
      </c>
      <c r="L35" s="155"/>
      <c r="M35" s="125" t="s">
        <v>105</v>
      </c>
      <c r="N35" s="149">
        <v>33</v>
      </c>
      <c r="O35" s="149">
        <v>26</v>
      </c>
      <c r="P35" s="150">
        <f t="shared" si="1"/>
        <v>-7</v>
      </c>
      <c r="Q35" s="149" t="s">
        <v>403</v>
      </c>
      <c r="R35" s="149">
        <v>1</v>
      </c>
      <c r="S35" s="283">
        <f t="shared" si="9"/>
        <v>1</v>
      </c>
      <c r="T35" s="149">
        <v>53</v>
      </c>
      <c r="U35" s="149">
        <v>30</v>
      </c>
      <c r="V35" s="150">
        <f t="shared" si="2"/>
        <v>-23</v>
      </c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</row>
    <row r="36" spans="1:42" ht="18.75" customHeight="1">
      <c r="A36" s="519"/>
      <c r="B36" s="36" t="s">
        <v>263</v>
      </c>
      <c r="C36" s="156">
        <v>11</v>
      </c>
      <c r="D36" s="156">
        <v>8</v>
      </c>
      <c r="E36" s="150">
        <f t="shared" si="6"/>
        <v>-3</v>
      </c>
      <c r="F36" s="150" t="s">
        <v>403</v>
      </c>
      <c r="G36" s="150" t="s">
        <v>403</v>
      </c>
      <c r="H36" s="283">
        <f t="shared" si="7"/>
        <v>0</v>
      </c>
      <c r="I36" s="287">
        <v>14</v>
      </c>
      <c r="J36" s="287">
        <v>10</v>
      </c>
      <c r="K36" s="150">
        <f t="shared" si="8"/>
        <v>-4</v>
      </c>
      <c r="L36" s="155"/>
      <c r="M36" s="125" t="s">
        <v>106</v>
      </c>
      <c r="N36" s="149">
        <v>34</v>
      </c>
      <c r="O36" s="149">
        <v>20</v>
      </c>
      <c r="P36" s="150">
        <f t="shared" si="1"/>
        <v>-14</v>
      </c>
      <c r="Q36" s="149">
        <v>2</v>
      </c>
      <c r="R36" s="149" t="s">
        <v>403</v>
      </c>
      <c r="S36" s="283">
        <f t="shared" si="9"/>
        <v>-2</v>
      </c>
      <c r="T36" s="149">
        <v>41</v>
      </c>
      <c r="U36" s="149">
        <v>27</v>
      </c>
      <c r="V36" s="150">
        <f t="shared" si="2"/>
        <v>-14</v>
      </c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</row>
    <row r="37" spans="1:42" ht="18.75" customHeight="1">
      <c r="A37" s="519"/>
      <c r="B37" s="36" t="s">
        <v>264</v>
      </c>
      <c r="C37" s="156">
        <v>17</v>
      </c>
      <c r="D37" s="156">
        <v>33</v>
      </c>
      <c r="E37" s="150">
        <f t="shared" si="6"/>
        <v>16</v>
      </c>
      <c r="F37" s="150" t="s">
        <v>403</v>
      </c>
      <c r="G37" s="150">
        <v>1</v>
      </c>
      <c r="H37" s="283">
        <f t="shared" si="7"/>
        <v>1</v>
      </c>
      <c r="I37" s="287">
        <v>19</v>
      </c>
      <c r="J37" s="287">
        <v>45</v>
      </c>
      <c r="K37" s="150">
        <f t="shared" si="8"/>
        <v>26</v>
      </c>
      <c r="L37" s="155"/>
      <c r="M37" s="125" t="s">
        <v>107</v>
      </c>
      <c r="N37" s="149">
        <v>54</v>
      </c>
      <c r="O37" s="149">
        <v>47</v>
      </c>
      <c r="P37" s="150">
        <f t="shared" si="1"/>
        <v>-7</v>
      </c>
      <c r="Q37" s="149">
        <v>3</v>
      </c>
      <c r="R37" s="149">
        <v>2</v>
      </c>
      <c r="S37" s="283">
        <f t="shared" si="9"/>
        <v>-1</v>
      </c>
      <c r="T37" s="149">
        <v>73</v>
      </c>
      <c r="U37" s="149">
        <v>64</v>
      </c>
      <c r="V37" s="150">
        <f t="shared" si="2"/>
        <v>-9</v>
      </c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</row>
    <row r="38" spans="1:42" ht="18.75" customHeight="1">
      <c r="A38" s="519"/>
      <c r="B38" s="36" t="s">
        <v>265</v>
      </c>
      <c r="C38" s="156">
        <v>3</v>
      </c>
      <c r="D38" s="156">
        <v>2</v>
      </c>
      <c r="E38" s="150">
        <f t="shared" si="6"/>
        <v>-1</v>
      </c>
      <c r="F38" s="150" t="s">
        <v>403</v>
      </c>
      <c r="G38" s="150" t="s">
        <v>403</v>
      </c>
      <c r="H38" s="283">
        <f t="shared" si="7"/>
        <v>0</v>
      </c>
      <c r="I38" s="287">
        <v>5</v>
      </c>
      <c r="J38" s="287">
        <v>3</v>
      </c>
      <c r="K38" s="150">
        <f t="shared" si="8"/>
        <v>-2</v>
      </c>
      <c r="L38" s="155"/>
      <c r="M38" s="125" t="s">
        <v>108</v>
      </c>
      <c r="N38" s="149">
        <v>24</v>
      </c>
      <c r="O38" s="149">
        <v>36</v>
      </c>
      <c r="P38" s="150">
        <f t="shared" si="1"/>
        <v>12</v>
      </c>
      <c r="Q38" s="149">
        <v>1</v>
      </c>
      <c r="R38" s="149" t="s">
        <v>403</v>
      </c>
      <c r="S38" s="283">
        <f t="shared" si="9"/>
        <v>-1</v>
      </c>
      <c r="T38" s="149">
        <v>35</v>
      </c>
      <c r="U38" s="149">
        <v>49</v>
      </c>
      <c r="V38" s="150">
        <f t="shared" si="2"/>
        <v>14</v>
      </c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</row>
    <row r="39" spans="1:42" ht="18.75" customHeight="1">
      <c r="A39" s="519"/>
      <c r="B39" s="36" t="s">
        <v>266</v>
      </c>
      <c r="C39" s="156">
        <v>19</v>
      </c>
      <c r="D39" s="156">
        <v>14</v>
      </c>
      <c r="E39" s="150">
        <f t="shared" si="6"/>
        <v>-5</v>
      </c>
      <c r="F39" s="150">
        <v>2</v>
      </c>
      <c r="G39" s="150" t="s">
        <v>403</v>
      </c>
      <c r="H39" s="283">
        <f t="shared" si="7"/>
        <v>-2</v>
      </c>
      <c r="I39" s="287">
        <v>17</v>
      </c>
      <c r="J39" s="287">
        <v>15</v>
      </c>
      <c r="K39" s="150">
        <f t="shared" si="8"/>
        <v>-2</v>
      </c>
      <c r="L39" s="155"/>
      <c r="M39" s="125" t="s">
        <v>109</v>
      </c>
      <c r="N39" s="149">
        <v>26</v>
      </c>
      <c r="O39" s="149">
        <v>17</v>
      </c>
      <c r="P39" s="150">
        <f t="shared" si="1"/>
        <v>-9</v>
      </c>
      <c r="Q39" s="149">
        <v>2</v>
      </c>
      <c r="R39" s="149" t="s">
        <v>403</v>
      </c>
      <c r="S39" s="283">
        <f t="shared" si="9"/>
        <v>-2</v>
      </c>
      <c r="T39" s="149">
        <v>32</v>
      </c>
      <c r="U39" s="149">
        <v>24</v>
      </c>
      <c r="V39" s="150">
        <f t="shared" si="2"/>
        <v>-8</v>
      </c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</row>
    <row r="40" spans="1:42" ht="18.75" customHeight="1">
      <c r="A40" s="157"/>
      <c r="B40" s="36"/>
      <c r="C40" s="170"/>
      <c r="D40" s="170"/>
      <c r="E40" s="171"/>
      <c r="F40" s="171"/>
      <c r="G40" s="171"/>
      <c r="H40" s="241"/>
      <c r="I40" s="288"/>
      <c r="J40" s="288"/>
      <c r="K40" s="171"/>
      <c r="L40" s="155"/>
      <c r="M40" s="125" t="s">
        <v>110</v>
      </c>
      <c r="N40" s="149">
        <v>76</v>
      </c>
      <c r="O40" s="149">
        <v>58</v>
      </c>
      <c r="P40" s="150">
        <f t="shared" si="1"/>
        <v>-18</v>
      </c>
      <c r="Q40" s="149">
        <v>2</v>
      </c>
      <c r="R40" s="149">
        <v>5</v>
      </c>
      <c r="S40" s="283">
        <f t="shared" si="9"/>
        <v>3</v>
      </c>
      <c r="T40" s="149">
        <v>93</v>
      </c>
      <c r="U40" s="149">
        <v>76</v>
      </c>
      <c r="V40" s="150">
        <f t="shared" si="2"/>
        <v>-17</v>
      </c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</row>
    <row r="41" spans="1:42" ht="18.75" customHeight="1">
      <c r="A41" s="519" t="s">
        <v>272</v>
      </c>
      <c r="B41" s="36" t="s">
        <v>180</v>
      </c>
      <c r="C41" s="170">
        <f>SUM(C42:C44)</f>
        <v>1658</v>
      </c>
      <c r="D41" s="170">
        <f>SUM(D42:D44)</f>
        <v>1592</v>
      </c>
      <c r="E41" s="171">
        <f aca="true" t="shared" si="10" ref="E41:K41">SUM(E42:E44)</f>
        <v>-66</v>
      </c>
      <c r="F41" s="171">
        <f t="shared" si="10"/>
        <v>45</v>
      </c>
      <c r="G41" s="171">
        <f t="shared" si="10"/>
        <v>27</v>
      </c>
      <c r="H41" s="241">
        <f t="shared" si="10"/>
        <v>-18</v>
      </c>
      <c r="I41" s="288">
        <f t="shared" si="10"/>
        <v>2140</v>
      </c>
      <c r="J41" s="288">
        <f t="shared" si="10"/>
        <v>2053</v>
      </c>
      <c r="K41" s="171">
        <f t="shared" si="10"/>
        <v>-87</v>
      </c>
      <c r="L41" s="155"/>
      <c r="M41" s="125" t="s">
        <v>111</v>
      </c>
      <c r="N41" s="149">
        <v>29</v>
      </c>
      <c r="O41" s="149">
        <v>36</v>
      </c>
      <c r="P41" s="150">
        <f t="shared" si="1"/>
        <v>7</v>
      </c>
      <c r="Q41" s="149">
        <v>3</v>
      </c>
      <c r="R41" s="149" t="s">
        <v>403</v>
      </c>
      <c r="S41" s="283">
        <f t="shared" si="9"/>
        <v>-3</v>
      </c>
      <c r="T41" s="149">
        <v>42</v>
      </c>
      <c r="U41" s="149">
        <v>52</v>
      </c>
      <c r="V41" s="150">
        <f t="shared" si="2"/>
        <v>10</v>
      </c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</row>
    <row r="42" spans="1:42" ht="18.75" customHeight="1">
      <c r="A42" s="519"/>
      <c r="B42" s="36" t="s">
        <v>267</v>
      </c>
      <c r="C42" s="170">
        <v>750</v>
      </c>
      <c r="D42" s="170">
        <v>706</v>
      </c>
      <c r="E42" s="150">
        <f aca="true" t="shared" si="11" ref="E42:E48">D42-C42</f>
        <v>-44</v>
      </c>
      <c r="F42" s="172">
        <v>24</v>
      </c>
      <c r="G42" s="172">
        <v>16</v>
      </c>
      <c r="H42" s="283">
        <f aca="true" t="shared" si="12" ref="H42:H50">SUM(G42)-SUM(F42)</f>
        <v>-8</v>
      </c>
      <c r="I42" s="289">
        <v>977</v>
      </c>
      <c r="J42" s="255">
        <v>939</v>
      </c>
      <c r="K42" s="150">
        <f aca="true" t="shared" si="13" ref="K42:K48">J42-I42</f>
        <v>-38</v>
      </c>
      <c r="L42" s="155"/>
      <c r="M42" s="125" t="s">
        <v>112</v>
      </c>
      <c r="N42" s="149">
        <v>27</v>
      </c>
      <c r="O42" s="149">
        <v>24</v>
      </c>
      <c r="P42" s="150">
        <f t="shared" si="1"/>
        <v>-3</v>
      </c>
      <c r="Q42" s="149">
        <v>1</v>
      </c>
      <c r="R42" s="149">
        <v>1</v>
      </c>
      <c r="S42" s="283">
        <f t="shared" si="9"/>
        <v>0</v>
      </c>
      <c r="T42" s="149">
        <v>34</v>
      </c>
      <c r="U42" s="149">
        <v>33</v>
      </c>
      <c r="V42" s="150">
        <f t="shared" si="2"/>
        <v>-1</v>
      </c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</row>
    <row r="43" spans="1:42" ht="18.75" customHeight="1">
      <c r="A43" s="519"/>
      <c r="B43" s="36" t="s">
        <v>269</v>
      </c>
      <c r="C43" s="170">
        <v>893</v>
      </c>
      <c r="D43" s="170">
        <v>860</v>
      </c>
      <c r="E43" s="150">
        <f t="shared" si="11"/>
        <v>-33</v>
      </c>
      <c r="F43" s="172">
        <v>18</v>
      </c>
      <c r="G43" s="172">
        <v>11</v>
      </c>
      <c r="H43" s="283">
        <f t="shared" si="12"/>
        <v>-7</v>
      </c>
      <c r="I43" s="289">
        <v>1129</v>
      </c>
      <c r="J43" s="255">
        <v>1071</v>
      </c>
      <c r="K43" s="150">
        <f t="shared" si="13"/>
        <v>-58</v>
      </c>
      <c r="L43" s="155"/>
      <c r="M43" s="125" t="s">
        <v>113</v>
      </c>
      <c r="N43" s="149">
        <v>14</v>
      </c>
      <c r="O43" s="149">
        <v>18</v>
      </c>
      <c r="P43" s="150">
        <f t="shared" si="1"/>
        <v>4</v>
      </c>
      <c r="Q43" s="149" t="s">
        <v>403</v>
      </c>
      <c r="R43" s="149">
        <v>1</v>
      </c>
      <c r="S43" s="283">
        <f t="shared" si="9"/>
        <v>1</v>
      </c>
      <c r="T43" s="149">
        <v>15</v>
      </c>
      <c r="U43" s="149">
        <v>18</v>
      </c>
      <c r="V43" s="150">
        <f t="shared" si="2"/>
        <v>3</v>
      </c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</row>
    <row r="44" spans="1:42" ht="18.75" customHeight="1">
      <c r="A44" s="519"/>
      <c r="B44" s="36" t="s">
        <v>390</v>
      </c>
      <c r="C44" s="170">
        <v>15</v>
      </c>
      <c r="D44" s="170">
        <v>26</v>
      </c>
      <c r="E44" s="150">
        <f t="shared" si="11"/>
        <v>11</v>
      </c>
      <c r="F44" s="172">
        <v>3</v>
      </c>
      <c r="G44" s="172" t="s">
        <v>403</v>
      </c>
      <c r="H44" s="283">
        <f t="shared" si="12"/>
        <v>-3</v>
      </c>
      <c r="I44" s="289">
        <v>34</v>
      </c>
      <c r="J44" s="255">
        <v>43</v>
      </c>
      <c r="K44" s="150">
        <f t="shared" si="13"/>
        <v>9</v>
      </c>
      <c r="L44" s="155"/>
      <c r="M44" s="125" t="s">
        <v>114</v>
      </c>
      <c r="N44" s="149">
        <v>26</v>
      </c>
      <c r="O44" s="149">
        <v>24</v>
      </c>
      <c r="P44" s="150">
        <f t="shared" si="1"/>
        <v>-2</v>
      </c>
      <c r="Q44" s="149">
        <v>1</v>
      </c>
      <c r="R44" s="149">
        <v>2</v>
      </c>
      <c r="S44" s="283">
        <f t="shared" si="9"/>
        <v>1</v>
      </c>
      <c r="T44" s="149">
        <v>40</v>
      </c>
      <c r="U44" s="149">
        <v>27</v>
      </c>
      <c r="V44" s="150">
        <f t="shared" si="2"/>
        <v>-13</v>
      </c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</row>
    <row r="45" spans="1:42" ht="18.75" customHeight="1">
      <c r="A45" s="56"/>
      <c r="B45" s="61"/>
      <c r="C45" s="156"/>
      <c r="D45" s="156"/>
      <c r="E45" s="284"/>
      <c r="F45" s="158"/>
      <c r="G45" s="158"/>
      <c r="H45" s="285"/>
      <c r="I45" s="255"/>
      <c r="J45" s="255"/>
      <c r="K45" s="284"/>
      <c r="L45" s="155"/>
      <c r="M45" s="125" t="s">
        <v>115</v>
      </c>
      <c r="N45" s="149">
        <v>19</v>
      </c>
      <c r="O45" s="149">
        <v>36</v>
      </c>
      <c r="P45" s="150">
        <f t="shared" si="1"/>
        <v>17</v>
      </c>
      <c r="Q45" s="149">
        <v>2</v>
      </c>
      <c r="R45" s="149" t="s">
        <v>403</v>
      </c>
      <c r="S45" s="283">
        <f t="shared" si="9"/>
        <v>-2</v>
      </c>
      <c r="T45" s="149">
        <v>26</v>
      </c>
      <c r="U45" s="149">
        <v>47</v>
      </c>
      <c r="V45" s="150">
        <f t="shared" si="2"/>
        <v>21</v>
      </c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</row>
    <row r="46" spans="1:42" ht="18.75" customHeight="1">
      <c r="A46" s="517" t="s">
        <v>602</v>
      </c>
      <c r="B46" s="518"/>
      <c r="C46" s="159">
        <v>1946</v>
      </c>
      <c r="D46" s="160">
        <v>1842</v>
      </c>
      <c r="E46" s="150">
        <f t="shared" si="11"/>
        <v>-104</v>
      </c>
      <c r="F46" s="161">
        <v>9</v>
      </c>
      <c r="G46" s="161">
        <v>15</v>
      </c>
      <c r="H46" s="283">
        <f t="shared" si="12"/>
        <v>6</v>
      </c>
      <c r="I46" s="264">
        <v>2409</v>
      </c>
      <c r="J46" s="264">
        <v>2210</v>
      </c>
      <c r="K46" s="150">
        <f t="shared" si="13"/>
        <v>-199</v>
      </c>
      <c r="L46" s="155"/>
      <c r="M46" s="125" t="s">
        <v>116</v>
      </c>
      <c r="N46" s="149">
        <v>4</v>
      </c>
      <c r="O46" s="149">
        <v>3</v>
      </c>
      <c r="P46" s="150">
        <f t="shared" si="1"/>
        <v>-1</v>
      </c>
      <c r="Q46" s="149" t="s">
        <v>403</v>
      </c>
      <c r="R46" s="149" t="s">
        <v>403</v>
      </c>
      <c r="S46" s="283">
        <f t="shared" si="9"/>
        <v>0</v>
      </c>
      <c r="T46" s="149">
        <v>5</v>
      </c>
      <c r="U46" s="149">
        <v>4</v>
      </c>
      <c r="V46" s="150">
        <f t="shared" si="2"/>
        <v>-1</v>
      </c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</row>
    <row r="47" spans="1:42" ht="18.75" customHeight="1">
      <c r="A47" s="517" t="s">
        <v>603</v>
      </c>
      <c r="B47" s="518"/>
      <c r="C47" s="159">
        <v>360</v>
      </c>
      <c r="D47" s="160">
        <v>299</v>
      </c>
      <c r="E47" s="150">
        <f t="shared" si="11"/>
        <v>-61</v>
      </c>
      <c r="F47" s="161">
        <v>5</v>
      </c>
      <c r="G47" s="161">
        <v>4</v>
      </c>
      <c r="H47" s="283">
        <f t="shared" si="12"/>
        <v>-1</v>
      </c>
      <c r="I47" s="264">
        <v>441</v>
      </c>
      <c r="J47" s="264">
        <v>354</v>
      </c>
      <c r="K47" s="150">
        <f t="shared" si="13"/>
        <v>-87</v>
      </c>
      <c r="L47" s="155"/>
      <c r="M47" s="125" t="s">
        <v>117</v>
      </c>
      <c r="N47" s="149">
        <v>18</v>
      </c>
      <c r="O47" s="149">
        <v>16</v>
      </c>
      <c r="P47" s="150">
        <f t="shared" si="1"/>
        <v>-2</v>
      </c>
      <c r="Q47" s="149" t="s">
        <v>489</v>
      </c>
      <c r="R47" s="149" t="s">
        <v>489</v>
      </c>
      <c r="S47" s="283">
        <f t="shared" si="9"/>
        <v>0</v>
      </c>
      <c r="T47" s="149">
        <v>21</v>
      </c>
      <c r="U47" s="149">
        <v>21</v>
      </c>
      <c r="V47" s="150">
        <f t="shared" si="2"/>
        <v>0</v>
      </c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</row>
    <row r="48" spans="1:42" ht="18.75" customHeight="1">
      <c r="A48" s="517" t="s">
        <v>604</v>
      </c>
      <c r="B48" s="518"/>
      <c r="C48" s="159">
        <v>41</v>
      </c>
      <c r="D48" s="160">
        <v>18</v>
      </c>
      <c r="E48" s="150">
        <f t="shared" si="11"/>
        <v>-23</v>
      </c>
      <c r="F48" s="161">
        <v>1</v>
      </c>
      <c r="G48" s="161" t="s">
        <v>403</v>
      </c>
      <c r="H48" s="283">
        <f t="shared" si="12"/>
        <v>-1</v>
      </c>
      <c r="I48" s="264">
        <v>52</v>
      </c>
      <c r="J48" s="264">
        <v>25</v>
      </c>
      <c r="K48" s="150">
        <f t="shared" si="13"/>
        <v>-27</v>
      </c>
      <c r="L48" s="155"/>
      <c r="M48" s="125" t="s">
        <v>118</v>
      </c>
      <c r="N48" s="149">
        <v>34</v>
      </c>
      <c r="O48" s="149">
        <v>37</v>
      </c>
      <c r="P48" s="150">
        <f t="shared" si="1"/>
        <v>3</v>
      </c>
      <c r="Q48" s="149">
        <v>6</v>
      </c>
      <c r="R48" s="149">
        <v>1</v>
      </c>
      <c r="S48" s="283">
        <f t="shared" si="9"/>
        <v>-5</v>
      </c>
      <c r="T48" s="149">
        <v>48</v>
      </c>
      <c r="U48" s="149">
        <v>55</v>
      </c>
      <c r="V48" s="150">
        <f t="shared" si="2"/>
        <v>7</v>
      </c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</row>
    <row r="49" spans="1:42" ht="18.75" customHeight="1">
      <c r="A49" s="414"/>
      <c r="B49" s="309"/>
      <c r="C49" s="160"/>
      <c r="D49" s="160"/>
      <c r="E49" s="284"/>
      <c r="F49" s="161"/>
      <c r="G49" s="161"/>
      <c r="H49" s="285"/>
      <c r="I49" s="264"/>
      <c r="J49" s="264"/>
      <c r="K49" s="284"/>
      <c r="L49" s="155"/>
      <c r="M49" s="125" t="s">
        <v>119</v>
      </c>
      <c r="N49" s="149">
        <v>20</v>
      </c>
      <c r="O49" s="149">
        <v>18</v>
      </c>
      <c r="P49" s="150">
        <f t="shared" si="1"/>
        <v>-2</v>
      </c>
      <c r="Q49" s="149">
        <v>1</v>
      </c>
      <c r="R49" s="149" t="s">
        <v>403</v>
      </c>
      <c r="S49" s="283">
        <f t="shared" si="9"/>
        <v>-1</v>
      </c>
      <c r="T49" s="149">
        <v>29</v>
      </c>
      <c r="U49" s="149">
        <v>25</v>
      </c>
      <c r="V49" s="150">
        <f t="shared" si="2"/>
        <v>-4</v>
      </c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</row>
    <row r="50" spans="1:42" ht="18.75" customHeight="1">
      <c r="A50" s="414" t="s">
        <v>270</v>
      </c>
      <c r="B50" s="309"/>
      <c r="C50" s="170">
        <v>17</v>
      </c>
      <c r="D50" s="170">
        <v>14</v>
      </c>
      <c r="E50" s="150">
        <f>D50-C50</f>
        <v>-3</v>
      </c>
      <c r="F50" s="171">
        <v>3</v>
      </c>
      <c r="G50" s="171">
        <v>1</v>
      </c>
      <c r="H50" s="283">
        <f t="shared" si="12"/>
        <v>-2</v>
      </c>
      <c r="I50" s="288">
        <v>24</v>
      </c>
      <c r="J50" s="288">
        <v>17</v>
      </c>
      <c r="K50" s="150">
        <f>J50-I50</f>
        <v>-7</v>
      </c>
      <c r="L50" s="155"/>
      <c r="M50" s="125" t="s">
        <v>120</v>
      </c>
      <c r="N50" s="149">
        <v>32</v>
      </c>
      <c r="O50" s="149">
        <v>33</v>
      </c>
      <c r="P50" s="150">
        <f t="shared" si="1"/>
        <v>1</v>
      </c>
      <c r="Q50" s="149">
        <v>3</v>
      </c>
      <c r="R50" s="149">
        <v>5</v>
      </c>
      <c r="S50" s="283">
        <f t="shared" si="9"/>
        <v>2</v>
      </c>
      <c r="T50" s="149">
        <v>36</v>
      </c>
      <c r="U50" s="149">
        <v>43</v>
      </c>
      <c r="V50" s="150">
        <f t="shared" si="2"/>
        <v>7</v>
      </c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</row>
    <row r="51" spans="1:42" ht="18.75" customHeight="1">
      <c r="A51" s="393"/>
      <c r="B51" s="317"/>
      <c r="C51" s="173"/>
      <c r="D51" s="173"/>
      <c r="E51" s="162"/>
      <c r="F51" s="173"/>
      <c r="G51" s="173"/>
      <c r="H51" s="242"/>
      <c r="I51" s="173"/>
      <c r="J51" s="173"/>
      <c r="K51" s="174"/>
      <c r="L51" s="155"/>
      <c r="M51" s="125" t="s">
        <v>121</v>
      </c>
      <c r="N51" s="149">
        <v>18</v>
      </c>
      <c r="O51" s="149">
        <v>8</v>
      </c>
      <c r="P51" s="150">
        <f t="shared" si="1"/>
        <v>-10</v>
      </c>
      <c r="Q51" s="149">
        <v>2</v>
      </c>
      <c r="R51" s="149" t="s">
        <v>607</v>
      </c>
      <c r="S51" s="283">
        <f t="shared" si="9"/>
        <v>-2</v>
      </c>
      <c r="T51" s="149">
        <v>23</v>
      </c>
      <c r="U51" s="149">
        <v>12</v>
      </c>
      <c r="V51" s="150">
        <f t="shared" si="2"/>
        <v>-11</v>
      </c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</row>
    <row r="52" spans="1:42" ht="18.75" customHeight="1">
      <c r="A52" s="294" t="s">
        <v>608</v>
      </c>
      <c r="B52" s="29"/>
      <c r="C52" s="137"/>
      <c r="D52" s="137"/>
      <c r="E52" s="137"/>
      <c r="F52" s="137"/>
      <c r="G52" s="137"/>
      <c r="H52" s="137"/>
      <c r="I52" s="137"/>
      <c r="J52" s="137"/>
      <c r="K52" s="175"/>
      <c r="L52" s="155"/>
      <c r="M52" s="125" t="s">
        <v>122</v>
      </c>
      <c r="N52" s="149">
        <v>31</v>
      </c>
      <c r="O52" s="149">
        <v>21</v>
      </c>
      <c r="P52" s="150">
        <f t="shared" si="1"/>
        <v>-10</v>
      </c>
      <c r="Q52" s="149">
        <v>1</v>
      </c>
      <c r="R52" s="149" t="s">
        <v>403</v>
      </c>
      <c r="S52" s="283">
        <f t="shared" si="9"/>
        <v>-1</v>
      </c>
      <c r="T52" s="149">
        <v>43</v>
      </c>
      <c r="U52" s="149">
        <v>23</v>
      </c>
      <c r="V52" s="150">
        <f t="shared" si="2"/>
        <v>-20</v>
      </c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</row>
    <row r="53" spans="1:42" ht="18.75" customHeight="1">
      <c r="A53" s="29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55"/>
      <c r="M53" s="163" t="s">
        <v>123</v>
      </c>
      <c r="N53" s="149">
        <v>17</v>
      </c>
      <c r="O53" s="149">
        <v>14</v>
      </c>
      <c r="P53" s="161">
        <f t="shared" si="1"/>
        <v>-3</v>
      </c>
      <c r="Q53" s="164">
        <v>3</v>
      </c>
      <c r="R53" s="164">
        <v>1</v>
      </c>
      <c r="S53" s="292">
        <f t="shared" si="9"/>
        <v>-2</v>
      </c>
      <c r="T53" s="164">
        <v>24</v>
      </c>
      <c r="U53" s="164">
        <v>17</v>
      </c>
      <c r="V53" s="293">
        <f t="shared" si="2"/>
        <v>-7</v>
      </c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</row>
    <row r="54" spans="1:42" ht="18.75" customHeight="1">
      <c r="A54" s="29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55"/>
      <c r="M54" s="165" t="s">
        <v>450</v>
      </c>
      <c r="N54" s="122"/>
      <c r="O54" s="122"/>
      <c r="P54" s="166"/>
      <c r="Q54" s="73"/>
      <c r="R54" s="29"/>
      <c r="S54" s="140"/>
      <c r="T54" s="29"/>
      <c r="U54" s="29"/>
      <c r="V54" s="140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</row>
    <row r="55" spans="1:42" ht="16.5" customHeight="1">
      <c r="A55" s="29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55"/>
      <c r="M55" s="137"/>
      <c r="N55" s="137"/>
      <c r="O55" s="137"/>
      <c r="P55" s="167"/>
      <c r="Q55" s="137"/>
      <c r="R55" s="137"/>
      <c r="S55" s="167"/>
      <c r="T55" s="137"/>
      <c r="U55" s="137"/>
      <c r="V55" s="16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</row>
    <row r="56" spans="1:42" ht="16.5" customHeight="1">
      <c r="A56" s="29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67"/>
      <c r="Q56" s="137"/>
      <c r="R56" s="137"/>
      <c r="S56" s="167"/>
      <c r="T56" s="137"/>
      <c r="U56" s="137"/>
      <c r="V56" s="16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</row>
    <row r="57" spans="1:42" ht="16.5" customHeight="1">
      <c r="A57" s="29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67"/>
      <c r="Q57" s="137"/>
      <c r="R57" s="137"/>
      <c r="S57" s="167"/>
      <c r="T57" s="137"/>
      <c r="U57" s="137"/>
      <c r="V57" s="16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</row>
    <row r="58" spans="1:42" ht="16.5" customHeight="1">
      <c r="A58" s="29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67"/>
      <c r="Q58" s="137"/>
      <c r="R58" s="137"/>
      <c r="S58" s="167"/>
      <c r="T58" s="137"/>
      <c r="U58" s="137"/>
      <c r="V58" s="16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</row>
    <row r="59" spans="1:42" ht="16.5" customHeight="1">
      <c r="A59" s="29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67"/>
      <c r="Q59" s="137"/>
      <c r="R59" s="137"/>
      <c r="S59" s="167"/>
      <c r="T59" s="137"/>
      <c r="U59" s="137"/>
      <c r="V59" s="16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</row>
    <row r="60" spans="1:42" ht="16.5" customHeight="1">
      <c r="A60" s="29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67"/>
      <c r="Q60" s="137"/>
      <c r="R60" s="137"/>
      <c r="S60" s="167"/>
      <c r="T60" s="137"/>
      <c r="U60" s="137"/>
      <c r="V60" s="16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</row>
    <row r="61" spans="1:42" ht="16.5" customHeight="1">
      <c r="A61" s="29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67"/>
      <c r="Q61" s="137"/>
      <c r="R61" s="137"/>
      <c r="S61" s="167"/>
      <c r="T61" s="137"/>
      <c r="U61" s="137"/>
      <c r="V61" s="16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</row>
    <row r="62" spans="1:42" ht="16.5" customHeight="1">
      <c r="A62" s="29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67"/>
      <c r="Q62" s="137"/>
      <c r="R62" s="137"/>
      <c r="S62" s="167"/>
      <c r="T62" s="137"/>
      <c r="U62" s="137"/>
      <c r="V62" s="16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</row>
    <row r="63" spans="1:42" ht="16.5" customHeight="1">
      <c r="A63" s="29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67"/>
      <c r="Q63" s="137"/>
      <c r="R63" s="137"/>
      <c r="S63" s="167"/>
      <c r="T63" s="137"/>
      <c r="U63" s="137"/>
      <c r="V63" s="16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</row>
    <row r="64" spans="1:42" ht="16.5" customHeight="1">
      <c r="A64" s="29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67"/>
      <c r="Q64" s="137"/>
      <c r="R64" s="137"/>
      <c r="S64" s="167"/>
      <c r="T64" s="137"/>
      <c r="U64" s="137"/>
      <c r="V64" s="16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</row>
    <row r="65" spans="1:42" ht="16.5" customHeight="1">
      <c r="A65" s="29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67"/>
      <c r="Q65" s="137"/>
      <c r="R65" s="137"/>
      <c r="S65" s="167"/>
      <c r="T65" s="137"/>
      <c r="U65" s="137"/>
      <c r="V65" s="16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</row>
    <row r="66" spans="1:42" ht="16.5" customHeight="1">
      <c r="A66" s="29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67"/>
      <c r="Q66" s="137"/>
      <c r="R66" s="137"/>
      <c r="S66" s="167"/>
      <c r="T66" s="137"/>
      <c r="U66" s="137"/>
      <c r="V66" s="16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</row>
    <row r="67" spans="1:42" ht="16.5" customHeight="1">
      <c r="A67" s="29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67"/>
      <c r="Q67" s="137"/>
      <c r="R67" s="137"/>
      <c r="S67" s="167"/>
      <c r="T67" s="137"/>
      <c r="U67" s="137"/>
      <c r="V67" s="16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</row>
    <row r="68" spans="1:42" ht="16.5" customHeight="1">
      <c r="A68" s="29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67"/>
      <c r="Q68" s="137"/>
      <c r="R68" s="137"/>
      <c r="S68" s="167"/>
      <c r="T68" s="137"/>
      <c r="U68" s="137"/>
      <c r="V68" s="16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</row>
    <row r="69" spans="1:42" ht="16.5" customHeight="1">
      <c r="A69" s="29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67"/>
      <c r="Q69" s="137"/>
      <c r="R69" s="137"/>
      <c r="S69" s="167"/>
      <c r="T69" s="137"/>
      <c r="U69" s="137"/>
      <c r="V69" s="16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</row>
    <row r="70" spans="1:42" ht="16.5" customHeight="1">
      <c r="A70" s="29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67"/>
      <c r="Q70" s="137"/>
      <c r="R70" s="137"/>
      <c r="S70" s="167"/>
      <c r="T70" s="137"/>
      <c r="U70" s="137"/>
      <c r="V70" s="16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</row>
    <row r="71" spans="1:42" ht="16.5" customHeight="1">
      <c r="A71" s="29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67"/>
      <c r="Q71" s="137"/>
      <c r="R71" s="137"/>
      <c r="S71" s="167"/>
      <c r="T71" s="137"/>
      <c r="U71" s="137"/>
      <c r="V71" s="16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</row>
    <row r="72" spans="1:42" ht="16.5" customHeight="1">
      <c r="A72" s="29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67"/>
      <c r="Q72" s="137"/>
      <c r="R72" s="137"/>
      <c r="S72" s="167"/>
      <c r="T72" s="137"/>
      <c r="U72" s="137"/>
      <c r="V72" s="16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</row>
    <row r="73" spans="1:42" ht="16.5" customHeight="1">
      <c r="A73" s="29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67"/>
      <c r="Q73" s="137"/>
      <c r="R73" s="137"/>
      <c r="S73" s="167"/>
      <c r="T73" s="137"/>
      <c r="U73" s="137"/>
      <c r="V73" s="16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</row>
    <row r="74" spans="1:42" ht="16.5" customHeight="1">
      <c r="A74" s="29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67"/>
      <c r="Q74" s="137"/>
      <c r="R74" s="137"/>
      <c r="S74" s="167"/>
      <c r="T74" s="137"/>
      <c r="U74" s="137"/>
      <c r="V74" s="16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</row>
    <row r="75" spans="1:42" ht="16.5" customHeight="1">
      <c r="A75" s="29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67"/>
      <c r="Q75" s="137"/>
      <c r="R75" s="137"/>
      <c r="S75" s="167"/>
      <c r="T75" s="137"/>
      <c r="U75" s="137"/>
      <c r="V75" s="16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</row>
    <row r="76" spans="1:42" ht="16.5" customHeight="1">
      <c r="A76" s="29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67"/>
      <c r="Q76" s="137"/>
      <c r="R76" s="137"/>
      <c r="S76" s="167"/>
      <c r="T76" s="137"/>
      <c r="U76" s="137"/>
      <c r="V76" s="16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</row>
    <row r="77" spans="1:42" ht="16.5" customHeight="1">
      <c r="A77" s="29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67"/>
      <c r="Q77" s="137"/>
      <c r="R77" s="137"/>
      <c r="S77" s="167"/>
      <c r="T77" s="137"/>
      <c r="U77" s="137"/>
      <c r="V77" s="16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</row>
    <row r="78" spans="1:42" ht="16.5" customHeight="1">
      <c r="A78" s="29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67"/>
      <c r="Q78" s="137"/>
      <c r="R78" s="137"/>
      <c r="S78" s="167"/>
      <c r="T78" s="137"/>
      <c r="U78" s="137"/>
      <c r="V78" s="16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</row>
    <row r="79" spans="1:42" ht="16.5" customHeight="1">
      <c r="A79" s="29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67"/>
      <c r="Q79" s="137"/>
      <c r="R79" s="137"/>
      <c r="S79" s="167"/>
      <c r="T79" s="137"/>
      <c r="U79" s="137"/>
      <c r="V79" s="16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</row>
    <row r="80" spans="1:42" ht="16.5" customHeight="1">
      <c r="A80" s="29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67"/>
      <c r="Q80" s="137"/>
      <c r="R80" s="137"/>
      <c r="S80" s="167"/>
      <c r="T80" s="137"/>
      <c r="U80" s="137"/>
      <c r="V80" s="16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</row>
    <row r="81" spans="1:42" ht="18" customHeight="1">
      <c r="A81" s="29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67"/>
      <c r="Q81" s="137"/>
      <c r="R81" s="137"/>
      <c r="S81" s="167"/>
      <c r="T81" s="137"/>
      <c r="U81" s="137"/>
      <c r="V81" s="16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</row>
    <row r="82" spans="1:42" ht="16.5" customHeight="1">
      <c r="A82" s="29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67"/>
      <c r="Q82" s="137"/>
      <c r="R82" s="137"/>
      <c r="S82" s="167"/>
      <c r="T82" s="137"/>
      <c r="U82" s="137"/>
      <c r="V82" s="16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</row>
    <row r="83" spans="1:42" ht="16.5" customHeight="1">
      <c r="A83" s="29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67"/>
      <c r="Q83" s="137"/>
      <c r="R83" s="137"/>
      <c r="S83" s="167"/>
      <c r="T83" s="137"/>
      <c r="U83" s="137"/>
      <c r="V83" s="16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</row>
    <row r="84" spans="1:42" ht="16.5" customHeight="1">
      <c r="A84" s="29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67"/>
      <c r="Q84" s="137"/>
      <c r="R84" s="137"/>
      <c r="S84" s="167"/>
      <c r="T84" s="137"/>
      <c r="U84" s="137"/>
      <c r="V84" s="16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</row>
    <row r="85" spans="1:42" ht="16.5" customHeight="1">
      <c r="A85" s="29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67"/>
      <c r="Q85" s="137"/>
      <c r="R85" s="137"/>
      <c r="S85" s="167"/>
      <c r="T85" s="137"/>
      <c r="U85" s="137"/>
      <c r="V85" s="16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</row>
    <row r="86" spans="1:42" ht="16.5" customHeight="1">
      <c r="A86" s="29"/>
      <c r="B86" s="29"/>
      <c r="C86" s="29"/>
      <c r="D86" s="29"/>
      <c r="E86" s="29"/>
      <c r="F86" s="29"/>
      <c r="G86" s="29"/>
      <c r="H86" s="29"/>
      <c r="I86" s="29"/>
      <c r="J86" s="137"/>
      <c r="K86" s="137"/>
      <c r="L86" s="137"/>
      <c r="M86" s="137"/>
      <c r="N86" s="137"/>
      <c r="O86" s="137"/>
      <c r="P86" s="167"/>
      <c r="Q86" s="137"/>
      <c r="R86" s="137"/>
      <c r="S86" s="167"/>
      <c r="T86" s="137"/>
      <c r="U86" s="137"/>
      <c r="V86" s="16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</row>
    <row r="87" spans="1:42" ht="16.5" customHeight="1">
      <c r="A87" s="29"/>
      <c r="B87" s="29"/>
      <c r="C87" s="29"/>
      <c r="D87" s="29"/>
      <c r="E87" s="29"/>
      <c r="F87" s="29"/>
      <c r="G87" s="29"/>
      <c r="H87" s="29"/>
      <c r="I87" s="29"/>
      <c r="J87" s="137"/>
      <c r="K87" s="137"/>
      <c r="L87" s="137"/>
      <c r="M87" s="137"/>
      <c r="N87" s="137"/>
      <c r="O87" s="137"/>
      <c r="P87" s="167"/>
      <c r="Q87" s="137"/>
      <c r="R87" s="137"/>
      <c r="S87" s="167"/>
      <c r="T87" s="137"/>
      <c r="U87" s="137"/>
      <c r="V87" s="16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</row>
    <row r="88" spans="1:42" ht="16.5" customHeight="1">
      <c r="A88" s="29"/>
      <c r="B88" s="29"/>
      <c r="C88" s="29"/>
      <c r="D88" s="29"/>
      <c r="E88" s="29"/>
      <c r="F88" s="29"/>
      <c r="G88" s="29"/>
      <c r="H88" s="29"/>
      <c r="I88" s="29"/>
      <c r="J88" s="137"/>
      <c r="K88" s="137"/>
      <c r="L88" s="137"/>
      <c r="M88" s="137"/>
      <c r="N88" s="137"/>
      <c r="O88" s="137"/>
      <c r="P88" s="167"/>
      <c r="Q88" s="137"/>
      <c r="R88" s="137"/>
      <c r="S88" s="167"/>
      <c r="T88" s="137"/>
      <c r="U88" s="137"/>
      <c r="V88" s="16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</row>
    <row r="89" spans="1:42" ht="16.5" customHeight="1">
      <c r="A89" s="29"/>
      <c r="B89" s="29"/>
      <c r="C89" s="29"/>
      <c r="D89" s="29"/>
      <c r="E89" s="29"/>
      <c r="F89" s="29"/>
      <c r="G89" s="29"/>
      <c r="H89" s="29"/>
      <c r="I89" s="29"/>
      <c r="J89" s="137"/>
      <c r="K89" s="137"/>
      <c r="L89" s="137"/>
      <c r="M89" s="137"/>
      <c r="N89" s="137"/>
      <c r="O89" s="137"/>
      <c r="P89" s="167"/>
      <c r="Q89" s="137"/>
      <c r="R89" s="137"/>
      <c r="S89" s="167"/>
      <c r="T89" s="137"/>
      <c r="U89" s="137"/>
      <c r="V89" s="16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</row>
    <row r="90" spans="1:42" ht="16.5" customHeight="1">
      <c r="A90" s="29"/>
      <c r="B90" s="29"/>
      <c r="C90" s="29"/>
      <c r="D90" s="29"/>
      <c r="E90" s="29"/>
      <c r="F90" s="29"/>
      <c r="G90" s="29"/>
      <c r="H90" s="29"/>
      <c r="I90" s="29"/>
      <c r="J90" s="137"/>
      <c r="K90" s="137"/>
      <c r="L90" s="137"/>
      <c r="M90" s="137"/>
      <c r="N90" s="137"/>
      <c r="O90" s="137"/>
      <c r="P90" s="167"/>
      <c r="Q90" s="137"/>
      <c r="R90" s="137"/>
      <c r="S90" s="167"/>
      <c r="T90" s="137"/>
      <c r="U90" s="137"/>
      <c r="V90" s="16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</row>
    <row r="91" spans="1:42" ht="16.5" customHeight="1">
      <c r="A91" s="29"/>
      <c r="B91" s="29"/>
      <c r="C91" s="29"/>
      <c r="D91" s="29"/>
      <c r="E91" s="29"/>
      <c r="F91" s="29"/>
      <c r="G91" s="29"/>
      <c r="H91" s="29"/>
      <c r="I91" s="29"/>
      <c r="J91" s="137"/>
      <c r="K91" s="137"/>
      <c r="L91" s="137"/>
      <c r="M91" s="137"/>
      <c r="N91" s="137"/>
      <c r="O91" s="137"/>
      <c r="P91" s="167"/>
      <c r="Q91" s="137"/>
      <c r="R91" s="137"/>
      <c r="S91" s="167"/>
      <c r="T91" s="137"/>
      <c r="U91" s="137"/>
      <c r="V91" s="16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</row>
    <row r="92" spans="1:42" ht="16.5" customHeight="1">
      <c r="A92" s="29"/>
      <c r="B92" s="29"/>
      <c r="C92" s="29"/>
      <c r="D92" s="29"/>
      <c r="E92" s="29"/>
      <c r="F92" s="29"/>
      <c r="G92" s="29"/>
      <c r="H92" s="29"/>
      <c r="I92" s="29"/>
      <c r="J92" s="137"/>
      <c r="K92" s="137"/>
      <c r="L92" s="137"/>
      <c r="M92" s="137"/>
      <c r="N92" s="137"/>
      <c r="O92" s="137"/>
      <c r="P92" s="167"/>
      <c r="Q92" s="137"/>
      <c r="R92" s="137"/>
      <c r="S92" s="167"/>
      <c r="T92" s="137"/>
      <c r="U92" s="137"/>
      <c r="V92" s="16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</row>
    <row r="93" spans="1:42" ht="16.5" customHeight="1">
      <c r="A93" s="29"/>
      <c r="B93" s="29"/>
      <c r="C93" s="29"/>
      <c r="D93" s="29"/>
      <c r="E93" s="29"/>
      <c r="F93" s="29"/>
      <c r="G93" s="29"/>
      <c r="H93" s="29"/>
      <c r="I93" s="29"/>
      <c r="J93" s="137"/>
      <c r="K93" s="137"/>
      <c r="L93" s="137"/>
      <c r="M93" s="137"/>
      <c r="N93" s="137"/>
      <c r="O93" s="137"/>
      <c r="P93" s="167"/>
      <c r="Q93" s="137"/>
      <c r="R93" s="137"/>
      <c r="S93" s="167"/>
      <c r="T93" s="137"/>
      <c r="U93" s="137"/>
      <c r="V93" s="16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</row>
    <row r="94" spans="1:42" ht="16.5" customHeight="1">
      <c r="A94" s="29"/>
      <c r="B94" s="29"/>
      <c r="C94" s="29"/>
      <c r="D94" s="29"/>
      <c r="E94" s="29"/>
      <c r="F94" s="29"/>
      <c r="G94" s="29"/>
      <c r="H94" s="29"/>
      <c r="I94" s="29"/>
      <c r="J94" s="137"/>
      <c r="K94" s="137"/>
      <c r="L94" s="137"/>
      <c r="M94" s="137"/>
      <c r="N94" s="137"/>
      <c r="O94" s="137"/>
      <c r="P94" s="167"/>
      <c r="Q94" s="137"/>
      <c r="R94" s="137"/>
      <c r="S94" s="167"/>
      <c r="T94" s="137"/>
      <c r="U94" s="137"/>
      <c r="V94" s="16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</row>
    <row r="95" spans="1:42" ht="15" customHeight="1">
      <c r="A95" s="29"/>
      <c r="B95" s="29"/>
      <c r="C95" s="29"/>
      <c r="D95" s="29"/>
      <c r="E95" s="29"/>
      <c r="F95" s="29"/>
      <c r="G95" s="29"/>
      <c r="H95" s="29"/>
      <c r="I95" s="29"/>
      <c r="J95" s="137"/>
      <c r="K95" s="137"/>
      <c r="L95" s="137"/>
      <c r="M95" s="137"/>
      <c r="N95" s="137"/>
      <c r="O95" s="137"/>
      <c r="P95" s="167"/>
      <c r="Q95" s="137"/>
      <c r="R95" s="137"/>
      <c r="S95" s="167"/>
      <c r="T95" s="137"/>
      <c r="U95" s="137"/>
      <c r="V95" s="16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</row>
    <row r="96" spans="1:42" ht="15" customHeight="1">
      <c r="A96" s="29"/>
      <c r="B96" s="29"/>
      <c r="C96" s="29"/>
      <c r="D96" s="29"/>
      <c r="E96" s="29"/>
      <c r="F96" s="29"/>
      <c r="G96" s="29"/>
      <c r="H96" s="29"/>
      <c r="I96" s="29"/>
      <c r="J96" s="137"/>
      <c r="K96" s="137"/>
      <c r="L96" s="137"/>
      <c r="M96" s="137"/>
      <c r="N96" s="137"/>
      <c r="O96" s="137"/>
      <c r="P96" s="167"/>
      <c r="Q96" s="137"/>
      <c r="R96" s="137"/>
      <c r="S96" s="167"/>
      <c r="T96" s="137"/>
      <c r="U96" s="137"/>
      <c r="V96" s="16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</row>
    <row r="97" spans="1:42" ht="14.25">
      <c r="A97" s="29"/>
      <c r="B97" s="29"/>
      <c r="C97" s="29"/>
      <c r="D97" s="29"/>
      <c r="E97" s="29"/>
      <c r="F97" s="29"/>
      <c r="G97" s="29"/>
      <c r="H97" s="29"/>
      <c r="I97" s="29"/>
      <c r="J97" s="137"/>
      <c r="K97" s="137"/>
      <c r="L97" s="137"/>
      <c r="M97" s="137"/>
      <c r="N97" s="137"/>
      <c r="O97" s="137"/>
      <c r="P97" s="167"/>
      <c r="Q97" s="137"/>
      <c r="R97" s="137"/>
      <c r="S97" s="167"/>
      <c r="T97" s="137"/>
      <c r="U97" s="137"/>
      <c r="V97" s="16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</row>
    <row r="98" spans="1:42" ht="14.25">
      <c r="A98" s="29"/>
      <c r="B98" s="29"/>
      <c r="C98" s="29"/>
      <c r="D98" s="29"/>
      <c r="E98" s="29"/>
      <c r="F98" s="29"/>
      <c r="G98" s="29"/>
      <c r="H98" s="29"/>
      <c r="I98" s="29"/>
      <c r="J98" s="137"/>
      <c r="K98" s="137"/>
      <c r="L98" s="137"/>
      <c r="M98" s="137"/>
      <c r="N98" s="137"/>
      <c r="O98" s="137"/>
      <c r="P98" s="167"/>
      <c r="Q98" s="137"/>
      <c r="R98" s="137"/>
      <c r="S98" s="167"/>
      <c r="T98" s="137"/>
      <c r="U98" s="137"/>
      <c r="V98" s="16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</row>
    <row r="99" spans="1:42" ht="14.25">
      <c r="A99" s="29"/>
      <c r="B99" s="29"/>
      <c r="C99" s="29"/>
      <c r="D99" s="29"/>
      <c r="E99" s="29"/>
      <c r="F99" s="29"/>
      <c r="G99" s="29"/>
      <c r="H99" s="29"/>
      <c r="I99" s="29"/>
      <c r="J99" s="137"/>
      <c r="K99" s="137"/>
      <c r="L99" s="137"/>
      <c r="M99" s="137"/>
      <c r="N99" s="137"/>
      <c r="O99" s="137"/>
      <c r="P99" s="167"/>
      <c r="Q99" s="137"/>
      <c r="R99" s="137"/>
      <c r="S99" s="167"/>
      <c r="T99" s="137"/>
      <c r="U99" s="137"/>
      <c r="V99" s="16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</row>
    <row r="100" spans="1:42" ht="14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137"/>
      <c r="M100" s="137"/>
      <c r="N100" s="137"/>
      <c r="O100" s="137"/>
      <c r="P100" s="167"/>
      <c r="Q100" s="137"/>
      <c r="R100" s="137"/>
      <c r="S100" s="167"/>
      <c r="T100" s="137"/>
      <c r="U100" s="137"/>
      <c r="V100" s="16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</row>
    <row r="101" spans="1:42" ht="14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137"/>
      <c r="M101" s="137"/>
      <c r="N101" s="137"/>
      <c r="O101" s="137"/>
      <c r="P101" s="167"/>
      <c r="Q101" s="137"/>
      <c r="R101" s="137"/>
      <c r="S101" s="167"/>
      <c r="T101" s="137"/>
      <c r="U101" s="137"/>
      <c r="V101" s="16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</row>
    <row r="102" spans="1:42" ht="14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137"/>
      <c r="M102" s="137"/>
      <c r="N102" s="137"/>
      <c r="O102" s="137"/>
      <c r="P102" s="167"/>
      <c r="Q102" s="137"/>
      <c r="R102" s="137"/>
      <c r="S102" s="167"/>
      <c r="T102" s="137"/>
      <c r="U102" s="137"/>
      <c r="V102" s="16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</row>
    <row r="103" spans="1:42" ht="14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137"/>
      <c r="M103" s="137"/>
      <c r="N103" s="137"/>
      <c r="O103" s="137"/>
      <c r="P103" s="167"/>
      <c r="Q103" s="137"/>
      <c r="R103" s="137"/>
      <c r="S103" s="167"/>
      <c r="T103" s="137"/>
      <c r="U103" s="137"/>
      <c r="V103" s="16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</row>
    <row r="104" spans="1:42" ht="14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137"/>
      <c r="M104" s="137"/>
      <c r="N104" s="137"/>
      <c r="O104" s="137"/>
      <c r="P104" s="167"/>
      <c r="Q104" s="137"/>
      <c r="R104" s="137"/>
      <c r="S104" s="167"/>
      <c r="T104" s="137"/>
      <c r="U104" s="137"/>
      <c r="V104" s="16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</row>
    <row r="105" spans="1:42" ht="14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137"/>
      <c r="M105" s="137"/>
      <c r="N105" s="137"/>
      <c r="O105" s="137"/>
      <c r="P105" s="167"/>
      <c r="Q105" s="137"/>
      <c r="R105" s="137"/>
      <c r="S105" s="167"/>
      <c r="T105" s="137"/>
      <c r="U105" s="137"/>
      <c r="V105" s="16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</row>
    <row r="106" spans="1:42" ht="14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137"/>
      <c r="M106" s="137"/>
      <c r="N106" s="137"/>
      <c r="O106" s="137"/>
      <c r="P106" s="167"/>
      <c r="Q106" s="137"/>
      <c r="R106" s="137"/>
      <c r="S106" s="167"/>
      <c r="T106" s="137"/>
      <c r="U106" s="137"/>
      <c r="V106" s="16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</row>
    <row r="107" spans="1:42" ht="14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137"/>
      <c r="M107" s="137"/>
      <c r="N107" s="137"/>
      <c r="O107" s="137"/>
      <c r="P107" s="167"/>
      <c r="Q107" s="137"/>
      <c r="R107" s="137"/>
      <c r="S107" s="167"/>
      <c r="T107" s="137"/>
      <c r="U107" s="137"/>
      <c r="V107" s="16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</row>
    <row r="108" spans="1:42" ht="14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137"/>
      <c r="M108" s="137"/>
      <c r="N108" s="137"/>
      <c r="O108" s="137"/>
      <c r="P108" s="167"/>
      <c r="Q108" s="137"/>
      <c r="R108" s="137"/>
      <c r="S108" s="167"/>
      <c r="T108" s="137"/>
      <c r="U108" s="137"/>
      <c r="V108" s="16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</row>
    <row r="109" spans="1:42" ht="14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137"/>
      <c r="M109" s="137"/>
      <c r="N109" s="137"/>
      <c r="O109" s="137"/>
      <c r="P109" s="167"/>
      <c r="Q109" s="137"/>
      <c r="R109" s="137"/>
      <c r="S109" s="167"/>
      <c r="T109" s="137"/>
      <c r="U109" s="137"/>
      <c r="V109" s="16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</row>
    <row r="110" spans="1:42" ht="14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137"/>
      <c r="M110" s="137"/>
      <c r="N110" s="137"/>
      <c r="O110" s="137"/>
      <c r="P110" s="167"/>
      <c r="Q110" s="137"/>
      <c r="R110" s="137"/>
      <c r="S110" s="167"/>
      <c r="T110" s="137"/>
      <c r="U110" s="137"/>
      <c r="V110" s="16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</row>
  </sheetData>
  <sheetProtection/>
  <mergeCells count="47">
    <mergeCell ref="A14:B14"/>
    <mergeCell ref="A15:B15"/>
    <mergeCell ref="A16:B16"/>
    <mergeCell ref="A13:B13"/>
    <mergeCell ref="I13:J13"/>
    <mergeCell ref="A17:B17"/>
    <mergeCell ref="I16:J16"/>
    <mergeCell ref="A30:A39"/>
    <mergeCell ref="A11:B11"/>
    <mergeCell ref="A12:B12"/>
    <mergeCell ref="F11:G11"/>
    <mergeCell ref="C8:C10"/>
    <mergeCell ref="D8:D10"/>
    <mergeCell ref="E8:E10"/>
    <mergeCell ref="F9:G10"/>
    <mergeCell ref="A24:K24"/>
    <mergeCell ref="I11:J11"/>
    <mergeCell ref="I17:J17"/>
    <mergeCell ref="A48:B48"/>
    <mergeCell ref="A50:B50"/>
    <mergeCell ref="K9:K10"/>
    <mergeCell ref="A49:B49"/>
    <mergeCell ref="C26:E26"/>
    <mergeCell ref="F26:H26"/>
    <mergeCell ref="A26:B27"/>
    <mergeCell ref="A28:B28"/>
    <mergeCell ref="I26:K26"/>
    <mergeCell ref="M4:V4"/>
    <mergeCell ref="M6:V6"/>
    <mergeCell ref="A4:K4"/>
    <mergeCell ref="A6:K6"/>
    <mergeCell ref="Q8:S8"/>
    <mergeCell ref="A51:B51"/>
    <mergeCell ref="A46:B46"/>
    <mergeCell ref="A47:B47"/>
    <mergeCell ref="A41:A44"/>
    <mergeCell ref="M8:M9"/>
    <mergeCell ref="T8:V8"/>
    <mergeCell ref="N8:P8"/>
    <mergeCell ref="A8:B10"/>
    <mergeCell ref="I9:J10"/>
    <mergeCell ref="I15:J15"/>
    <mergeCell ref="F8:H8"/>
    <mergeCell ref="I8:K8"/>
    <mergeCell ref="H9:H10"/>
    <mergeCell ref="I14:J14"/>
    <mergeCell ref="I12:J12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40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5.8984375" style="10" customWidth="1"/>
    <col min="2" max="2" width="9.8984375" style="10" customWidth="1"/>
    <col min="3" max="3" width="3.09765625" style="10" customWidth="1"/>
    <col min="4" max="4" width="8.59765625" style="10" customWidth="1"/>
    <col min="5" max="5" width="2.19921875" style="10" customWidth="1"/>
    <col min="6" max="6" width="10.69921875" style="10" customWidth="1"/>
    <col min="7" max="7" width="11.69921875" style="10" customWidth="1"/>
    <col min="8" max="8" width="10.59765625" style="10" customWidth="1"/>
    <col min="9" max="9" width="10.59765625" style="25" customWidth="1"/>
    <col min="10" max="10" width="11.59765625" style="22" customWidth="1"/>
    <col min="11" max="11" width="10.59765625" style="10" customWidth="1"/>
    <col min="12" max="12" width="10.59765625" style="24" customWidth="1"/>
    <col min="13" max="13" width="19" style="10" customWidth="1"/>
    <col min="14" max="16" width="3.59765625" style="15" customWidth="1"/>
    <col min="17" max="17" width="9.69921875" style="15" customWidth="1"/>
    <col min="18" max="18" width="8" style="15" customWidth="1"/>
    <col min="19" max="19" width="8" style="23" customWidth="1"/>
    <col min="20" max="21" width="8" style="15" customWidth="1"/>
    <col min="22" max="22" width="8" style="23" customWidth="1"/>
    <col min="23" max="24" width="8" style="15" customWidth="1"/>
    <col min="25" max="25" width="8" style="23" customWidth="1"/>
    <col min="26" max="31" width="8" style="10" customWidth="1"/>
    <col min="32" max="32" width="9" style="10" customWidth="1"/>
    <col min="33" max="33" width="8" style="10" customWidth="1"/>
    <col min="34" max="34" width="8.59765625" style="10" customWidth="1"/>
    <col min="35" max="36" width="8" style="10" customWidth="1"/>
    <col min="37" max="45" width="10.09765625" style="10" customWidth="1"/>
    <col min="46" max="16384" width="10.59765625" style="10" customWidth="1"/>
  </cols>
  <sheetData>
    <row r="1" spans="1:45" s="2" customFormat="1" ht="15" customHeight="1">
      <c r="A1" s="18" t="s">
        <v>609</v>
      </c>
      <c r="B1" s="1"/>
      <c r="C1" s="1"/>
      <c r="D1" s="28"/>
      <c r="E1" s="28"/>
      <c r="F1" s="28"/>
      <c r="G1" s="28"/>
      <c r="H1" s="28"/>
      <c r="I1" s="178"/>
      <c r="J1" s="179"/>
      <c r="K1" s="28"/>
      <c r="L1" s="180"/>
      <c r="M1" s="28"/>
      <c r="N1" s="181"/>
      <c r="O1" s="181"/>
      <c r="P1" s="181"/>
      <c r="Q1" s="181"/>
      <c r="R1" s="181"/>
      <c r="S1" s="182"/>
      <c r="T1" s="181"/>
      <c r="U1" s="181"/>
      <c r="V1" s="182"/>
      <c r="W1" s="181"/>
      <c r="X1" s="181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0" t="s">
        <v>610</v>
      </c>
      <c r="AK1" s="28"/>
      <c r="AL1" s="28"/>
      <c r="AM1" s="28"/>
      <c r="AN1" s="28"/>
      <c r="AO1" s="28"/>
      <c r="AP1" s="28"/>
      <c r="AQ1" s="28"/>
      <c r="AR1" s="28"/>
      <c r="AS1" s="28"/>
    </row>
    <row r="2" spans="1:45" s="2" customFormat="1" ht="15" customHeight="1">
      <c r="A2" s="18"/>
      <c r="B2" s="1"/>
      <c r="C2" s="1"/>
      <c r="D2" s="28"/>
      <c r="E2" s="28"/>
      <c r="F2" s="28"/>
      <c r="G2" s="28"/>
      <c r="H2" s="28"/>
      <c r="I2" s="178"/>
      <c r="J2" s="179"/>
      <c r="K2" s="28"/>
      <c r="L2" s="180"/>
      <c r="M2" s="28"/>
      <c r="N2" s="181"/>
      <c r="O2" s="181"/>
      <c r="P2" s="181"/>
      <c r="Q2" s="181"/>
      <c r="R2" s="181"/>
      <c r="S2" s="182"/>
      <c r="T2" s="181"/>
      <c r="U2" s="181"/>
      <c r="V2" s="182"/>
      <c r="W2" s="181"/>
      <c r="X2" s="181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0"/>
      <c r="AK2" s="28"/>
      <c r="AL2" s="28"/>
      <c r="AM2" s="28"/>
      <c r="AN2" s="28"/>
      <c r="AO2" s="28"/>
      <c r="AP2" s="28"/>
      <c r="AQ2" s="28"/>
      <c r="AR2" s="28"/>
      <c r="AS2" s="28"/>
    </row>
    <row r="3" spans="1:45" ht="18" customHeight="1">
      <c r="A3" s="471" t="s">
        <v>612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137"/>
      <c r="N3" s="471" t="s">
        <v>621</v>
      </c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137"/>
      <c r="AK3" s="137"/>
      <c r="AL3" s="137"/>
      <c r="AM3" s="137"/>
      <c r="AN3" s="137"/>
      <c r="AO3" s="137"/>
      <c r="AP3" s="137"/>
      <c r="AQ3" s="137"/>
      <c r="AR3" s="137"/>
      <c r="AS3" s="137"/>
    </row>
    <row r="4" spans="1:45" ht="15" customHeight="1" thickBot="1">
      <c r="A4" s="139"/>
      <c r="B4" s="183"/>
      <c r="C4" s="183"/>
      <c r="D4" s="57"/>
      <c r="E4" s="57"/>
      <c r="F4" s="57"/>
      <c r="G4" s="29"/>
      <c r="H4" s="29"/>
      <c r="I4" s="184"/>
      <c r="J4" s="185"/>
      <c r="K4" s="57"/>
      <c r="L4" s="186"/>
      <c r="M4" s="137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137"/>
      <c r="AA4" s="137"/>
      <c r="AB4" s="137"/>
      <c r="AC4" s="137"/>
      <c r="AD4" s="137"/>
      <c r="AE4" s="137"/>
      <c r="AF4" s="137"/>
      <c r="AG4" s="137"/>
      <c r="AH4" s="137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1:45" ht="15" customHeight="1">
      <c r="A5" s="525" t="s">
        <v>613</v>
      </c>
      <c r="B5" s="458"/>
      <c r="C5" s="458"/>
      <c r="D5" s="458"/>
      <c r="E5" s="458"/>
      <c r="F5" s="450"/>
      <c r="G5" s="466" t="s">
        <v>78</v>
      </c>
      <c r="H5" s="466"/>
      <c r="I5" s="467"/>
      <c r="J5" s="187" t="s">
        <v>273</v>
      </c>
      <c r="K5" s="572" t="s">
        <v>511</v>
      </c>
      <c r="L5" s="573" t="s">
        <v>614</v>
      </c>
      <c r="M5" s="137"/>
      <c r="N5" s="567" t="s">
        <v>283</v>
      </c>
      <c r="O5" s="567"/>
      <c r="P5" s="368"/>
      <c r="Q5" s="553" t="s">
        <v>176</v>
      </c>
      <c r="R5" s="561" t="s">
        <v>611</v>
      </c>
      <c r="S5" s="362"/>
      <c r="T5" s="362"/>
      <c r="U5" s="362"/>
      <c r="V5" s="362"/>
      <c r="W5" s="362"/>
      <c r="X5" s="362"/>
      <c r="Y5" s="362"/>
      <c r="Z5" s="363"/>
      <c r="AA5" s="550" t="s">
        <v>267</v>
      </c>
      <c r="AB5" s="387" t="s">
        <v>272</v>
      </c>
      <c r="AC5" s="387" t="s">
        <v>387</v>
      </c>
      <c r="AD5" s="387" t="s">
        <v>388</v>
      </c>
      <c r="AE5" s="556" t="s">
        <v>268</v>
      </c>
      <c r="AF5" s="387" t="s">
        <v>284</v>
      </c>
      <c r="AG5" s="387" t="s">
        <v>285</v>
      </c>
      <c r="AH5" s="410" t="s">
        <v>184</v>
      </c>
      <c r="AI5" s="550" t="s">
        <v>270</v>
      </c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1:45" ht="15" customHeight="1">
      <c r="A6" s="357"/>
      <c r="B6" s="357"/>
      <c r="C6" s="357"/>
      <c r="D6" s="357"/>
      <c r="E6" s="357"/>
      <c r="F6" s="358"/>
      <c r="G6" s="141" t="s">
        <v>444</v>
      </c>
      <c r="H6" s="278" t="s">
        <v>600</v>
      </c>
      <c r="I6" s="296" t="s">
        <v>601</v>
      </c>
      <c r="J6" s="188" t="s">
        <v>274</v>
      </c>
      <c r="K6" s="494"/>
      <c r="L6" s="574"/>
      <c r="M6" s="137"/>
      <c r="N6" s="414"/>
      <c r="O6" s="414"/>
      <c r="P6" s="309"/>
      <c r="Q6" s="554"/>
      <c r="R6" s="34">
        <v>8</v>
      </c>
      <c r="S6" s="90">
        <v>157</v>
      </c>
      <c r="T6" s="90">
        <v>159</v>
      </c>
      <c r="U6" s="90">
        <v>160</v>
      </c>
      <c r="V6" s="90">
        <v>249</v>
      </c>
      <c r="W6" s="90">
        <v>304</v>
      </c>
      <c r="X6" s="90">
        <v>305</v>
      </c>
      <c r="Y6" s="90">
        <v>359</v>
      </c>
      <c r="Z6" s="90">
        <v>364</v>
      </c>
      <c r="AA6" s="551"/>
      <c r="AB6" s="385"/>
      <c r="AC6" s="385"/>
      <c r="AD6" s="385"/>
      <c r="AE6" s="557"/>
      <c r="AF6" s="385"/>
      <c r="AG6" s="385"/>
      <c r="AH6" s="411"/>
      <c r="AI6" s="551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45" ht="21" customHeight="1" thickBot="1">
      <c r="A7" s="571" t="s">
        <v>50</v>
      </c>
      <c r="B7" s="575" t="s">
        <v>462</v>
      </c>
      <c r="C7" s="575"/>
      <c r="D7" s="575"/>
      <c r="E7" s="575"/>
      <c r="F7" s="576"/>
      <c r="G7" s="291">
        <f>SUM(G9,G84)</f>
        <v>5391</v>
      </c>
      <c r="H7" s="291">
        <f>SUM(H9,H84)</f>
        <v>6421</v>
      </c>
      <c r="I7" s="281">
        <v>-621</v>
      </c>
      <c r="J7" s="295">
        <f>SUM(J9,J84)</f>
        <v>100</v>
      </c>
      <c r="K7" s="291">
        <f>SUM(K9,K84)</f>
        <v>79</v>
      </c>
      <c r="L7" s="291">
        <f>SUM(L9,L84)</f>
        <v>6309</v>
      </c>
      <c r="M7" s="137"/>
      <c r="N7" s="414"/>
      <c r="O7" s="414"/>
      <c r="P7" s="309"/>
      <c r="Q7" s="554"/>
      <c r="R7" s="34"/>
      <c r="S7" s="189"/>
      <c r="T7" s="90"/>
      <c r="U7" s="90"/>
      <c r="V7" s="189"/>
      <c r="W7" s="90"/>
      <c r="X7" s="90"/>
      <c r="Y7" s="189"/>
      <c r="Z7" s="90"/>
      <c r="AA7" s="551"/>
      <c r="AB7" s="385"/>
      <c r="AC7" s="385"/>
      <c r="AD7" s="385"/>
      <c r="AE7" s="557"/>
      <c r="AF7" s="385"/>
      <c r="AG7" s="385"/>
      <c r="AH7" s="411"/>
      <c r="AI7" s="551"/>
      <c r="AJ7" s="29"/>
      <c r="AK7" s="29"/>
      <c r="AL7" s="29"/>
      <c r="AM7" s="29"/>
      <c r="AN7" s="29"/>
      <c r="AO7" s="29"/>
      <c r="AP7" s="29"/>
      <c r="AQ7" s="29"/>
      <c r="AR7" s="29"/>
      <c r="AS7" s="29"/>
    </row>
    <row r="8" spans="1:45" ht="15" customHeight="1">
      <c r="A8" s="607"/>
      <c r="B8" s="577"/>
      <c r="C8" s="577"/>
      <c r="D8" s="577"/>
      <c r="E8" s="577"/>
      <c r="F8" s="578"/>
      <c r="G8" s="119"/>
      <c r="H8" s="119"/>
      <c r="I8" s="161"/>
      <c r="J8" s="190"/>
      <c r="K8" s="119"/>
      <c r="L8" s="119"/>
      <c r="M8" s="154"/>
      <c r="N8" s="608"/>
      <c r="O8" s="608"/>
      <c r="P8" s="609"/>
      <c r="Q8" s="610"/>
      <c r="R8" s="222" t="s">
        <v>289</v>
      </c>
      <c r="S8" s="222" t="s">
        <v>289</v>
      </c>
      <c r="T8" s="222" t="s">
        <v>289</v>
      </c>
      <c r="U8" s="222" t="s">
        <v>289</v>
      </c>
      <c r="V8" s="222" t="s">
        <v>289</v>
      </c>
      <c r="W8" s="222" t="s">
        <v>289</v>
      </c>
      <c r="X8" s="222" t="s">
        <v>289</v>
      </c>
      <c r="Y8" s="221" t="s">
        <v>289</v>
      </c>
      <c r="Z8" s="222" t="s">
        <v>289</v>
      </c>
      <c r="AA8" s="551"/>
      <c r="AB8" s="385"/>
      <c r="AC8" s="385"/>
      <c r="AD8" s="385"/>
      <c r="AE8" s="557"/>
      <c r="AF8" s="385"/>
      <c r="AG8" s="385"/>
      <c r="AH8" s="411"/>
      <c r="AI8" s="551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45" ht="15" customHeight="1">
      <c r="A9" s="571"/>
      <c r="B9" s="329" t="s">
        <v>275</v>
      </c>
      <c r="C9" s="329"/>
      <c r="D9" s="329"/>
      <c r="E9" s="329"/>
      <c r="F9" s="330"/>
      <c r="G9" s="149">
        <f>SUM(G10:G83)</f>
        <v>5389</v>
      </c>
      <c r="H9" s="149">
        <f>SUM(H10:H83)</f>
        <v>4901</v>
      </c>
      <c r="I9" s="161">
        <f>H9-G9</f>
        <v>-488</v>
      </c>
      <c r="J9" s="190">
        <v>98.4</v>
      </c>
      <c r="K9" s="149">
        <f>SUM(K10:K83)</f>
        <v>78</v>
      </c>
      <c r="L9" s="149">
        <f>SUM(L10:L83)</f>
        <v>6228</v>
      </c>
      <c r="M9" s="154"/>
      <c r="N9" s="414"/>
      <c r="O9" s="414"/>
      <c r="P9" s="309"/>
      <c r="Q9" s="554"/>
      <c r="R9" s="222"/>
      <c r="S9" s="222"/>
      <c r="T9" s="222"/>
      <c r="U9" s="222"/>
      <c r="V9" s="222"/>
      <c r="W9" s="222"/>
      <c r="X9" s="222"/>
      <c r="Y9" s="221"/>
      <c r="Z9" s="222"/>
      <c r="AA9" s="551"/>
      <c r="AB9" s="385"/>
      <c r="AC9" s="385"/>
      <c r="AD9" s="385"/>
      <c r="AE9" s="557"/>
      <c r="AF9" s="385"/>
      <c r="AG9" s="385"/>
      <c r="AH9" s="411"/>
      <c r="AI9" s="551"/>
      <c r="AJ9" s="29"/>
      <c r="AK9" s="29"/>
      <c r="AL9" s="29"/>
      <c r="AM9" s="29"/>
      <c r="AN9" s="29"/>
      <c r="AO9" s="29"/>
      <c r="AP9" s="29"/>
      <c r="AQ9" s="29"/>
      <c r="AR9" s="29"/>
      <c r="AS9" s="29"/>
    </row>
    <row r="10" spans="1:45" ht="15" customHeight="1">
      <c r="A10" s="571"/>
      <c r="B10" s="496" t="s">
        <v>276</v>
      </c>
      <c r="C10" s="496"/>
      <c r="D10" s="496"/>
      <c r="E10" s="496"/>
      <c r="F10" s="497"/>
      <c r="G10" s="149">
        <v>127</v>
      </c>
      <c r="H10" s="149">
        <v>151</v>
      </c>
      <c r="I10" s="158">
        <f>H10-G10</f>
        <v>24</v>
      </c>
      <c r="J10" s="190">
        <v>3</v>
      </c>
      <c r="K10" s="149">
        <v>2</v>
      </c>
      <c r="L10" s="149">
        <v>229</v>
      </c>
      <c r="M10" s="154"/>
      <c r="N10" s="414"/>
      <c r="O10" s="414"/>
      <c r="P10" s="309"/>
      <c r="Q10" s="554"/>
      <c r="R10" s="90" t="s">
        <v>290</v>
      </c>
      <c r="S10" s="90" t="s">
        <v>290</v>
      </c>
      <c r="T10" s="90" t="s">
        <v>290</v>
      </c>
      <c r="U10" s="90" t="s">
        <v>290</v>
      </c>
      <c r="V10" s="90" t="s">
        <v>290</v>
      </c>
      <c r="W10" s="90" t="s">
        <v>290</v>
      </c>
      <c r="X10" s="90" t="s">
        <v>290</v>
      </c>
      <c r="Y10" s="34" t="s">
        <v>290</v>
      </c>
      <c r="Z10" s="90" t="s">
        <v>290</v>
      </c>
      <c r="AA10" s="551"/>
      <c r="AB10" s="385"/>
      <c r="AC10" s="385"/>
      <c r="AD10" s="385"/>
      <c r="AE10" s="557"/>
      <c r="AF10" s="385"/>
      <c r="AG10" s="385"/>
      <c r="AH10" s="411"/>
      <c r="AI10" s="551"/>
      <c r="AJ10" s="29"/>
      <c r="AK10" s="29"/>
      <c r="AL10" s="29"/>
      <c r="AM10" s="29"/>
      <c r="AN10" s="29"/>
      <c r="AO10" s="29"/>
      <c r="AP10" s="29"/>
      <c r="AQ10" s="29"/>
      <c r="AR10" s="29"/>
      <c r="AS10" s="29"/>
    </row>
    <row r="11" spans="1:45" ht="15" customHeight="1">
      <c r="A11" s="571"/>
      <c r="B11" s="496" t="s">
        <v>277</v>
      </c>
      <c r="C11" s="496"/>
      <c r="D11" s="496"/>
      <c r="E11" s="496"/>
      <c r="F11" s="497"/>
      <c r="G11" s="149" t="s">
        <v>403</v>
      </c>
      <c r="H11" s="149" t="s">
        <v>402</v>
      </c>
      <c r="I11" s="149" t="s">
        <v>402</v>
      </c>
      <c r="J11" s="191" t="s">
        <v>402</v>
      </c>
      <c r="K11" s="149" t="s">
        <v>402</v>
      </c>
      <c r="L11" s="149" t="s">
        <v>402</v>
      </c>
      <c r="M11" s="154"/>
      <c r="N11" s="315"/>
      <c r="O11" s="315"/>
      <c r="P11" s="310"/>
      <c r="Q11" s="555"/>
      <c r="R11" s="192"/>
      <c r="S11" s="193"/>
      <c r="T11" s="192"/>
      <c r="U11" s="192"/>
      <c r="V11" s="193"/>
      <c r="W11" s="192"/>
      <c r="X11" s="192"/>
      <c r="Y11" s="588"/>
      <c r="Z11" s="194"/>
      <c r="AA11" s="552"/>
      <c r="AB11" s="386"/>
      <c r="AC11" s="386"/>
      <c r="AD11" s="386"/>
      <c r="AE11" s="558"/>
      <c r="AF11" s="386"/>
      <c r="AG11" s="386"/>
      <c r="AH11" s="412"/>
      <c r="AI11" s="552"/>
      <c r="AJ11" s="29"/>
      <c r="AK11" s="29"/>
      <c r="AL11" s="29"/>
      <c r="AM11" s="29"/>
      <c r="AN11" s="29"/>
      <c r="AO11" s="29"/>
      <c r="AP11" s="29"/>
      <c r="AQ11" s="29"/>
      <c r="AR11" s="29"/>
      <c r="AS11" s="29"/>
    </row>
    <row r="12" spans="1:45" ht="15" customHeight="1">
      <c r="A12" s="571"/>
      <c r="B12" s="496" t="s">
        <v>278</v>
      </c>
      <c r="C12" s="73"/>
      <c r="D12" s="415" t="s">
        <v>0</v>
      </c>
      <c r="E12" s="415"/>
      <c r="F12" s="416"/>
      <c r="G12" s="149">
        <v>74</v>
      </c>
      <c r="H12" s="149">
        <v>65</v>
      </c>
      <c r="I12" s="150">
        <f>H12-G12</f>
        <v>-9</v>
      </c>
      <c r="J12" s="190">
        <v>1.3</v>
      </c>
      <c r="K12" s="149">
        <v>1</v>
      </c>
      <c r="L12" s="149">
        <v>91</v>
      </c>
      <c r="M12" s="137"/>
      <c r="N12" s="129"/>
      <c r="O12" s="129"/>
      <c r="P12" s="195"/>
      <c r="Q12" s="129"/>
      <c r="R12" s="129"/>
      <c r="S12" s="196"/>
      <c r="T12" s="129"/>
      <c r="U12" s="129"/>
      <c r="V12" s="196"/>
      <c r="W12" s="129"/>
      <c r="X12" s="129"/>
      <c r="Y12" s="196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</row>
    <row r="13" spans="1:45" ht="15" customHeight="1">
      <c r="A13" s="571"/>
      <c r="B13" s="496"/>
      <c r="C13" s="152"/>
      <c r="D13" s="496" t="s">
        <v>1</v>
      </c>
      <c r="E13" s="496"/>
      <c r="F13" s="497"/>
      <c r="G13" s="149" t="s">
        <v>403</v>
      </c>
      <c r="H13" s="149" t="s">
        <v>402</v>
      </c>
      <c r="I13" s="149" t="s">
        <v>402</v>
      </c>
      <c r="J13" s="191" t="s">
        <v>402</v>
      </c>
      <c r="K13" s="149" t="s">
        <v>402</v>
      </c>
      <c r="L13" s="149" t="s">
        <v>402</v>
      </c>
      <c r="M13" s="137"/>
      <c r="N13" s="559" t="s">
        <v>176</v>
      </c>
      <c r="O13" s="559"/>
      <c r="P13" s="560"/>
      <c r="Q13" s="297">
        <f>SUM(Q15:Q38)</f>
        <v>4982</v>
      </c>
      <c r="R13" s="297">
        <f>SUM(R15:R38)</f>
        <v>384</v>
      </c>
      <c r="S13" s="297">
        <f aca="true" t="shared" si="0" ref="S13:AI13">SUM(S15:S38)</f>
        <v>232</v>
      </c>
      <c r="T13" s="297">
        <f t="shared" si="0"/>
        <v>272</v>
      </c>
      <c r="U13" s="297">
        <f t="shared" si="0"/>
        <v>30</v>
      </c>
      <c r="V13" s="297">
        <f t="shared" si="0"/>
        <v>242</v>
      </c>
      <c r="W13" s="297">
        <f t="shared" si="0"/>
        <v>8</v>
      </c>
      <c r="X13" s="297">
        <f t="shared" si="0"/>
        <v>33</v>
      </c>
      <c r="Y13" s="297">
        <f t="shared" si="0"/>
        <v>2</v>
      </c>
      <c r="Z13" s="297">
        <f t="shared" si="0"/>
        <v>14</v>
      </c>
      <c r="AA13" s="297">
        <f t="shared" si="0"/>
        <v>706</v>
      </c>
      <c r="AB13" s="297">
        <f t="shared" si="0"/>
        <v>855</v>
      </c>
      <c r="AC13" s="297">
        <f t="shared" si="0"/>
        <v>22</v>
      </c>
      <c r="AD13" s="297">
        <f t="shared" si="0"/>
        <v>4</v>
      </c>
      <c r="AE13" s="297">
        <f t="shared" si="0"/>
        <v>5</v>
      </c>
      <c r="AF13" s="297">
        <f t="shared" si="0"/>
        <v>1842</v>
      </c>
      <c r="AG13" s="297">
        <f t="shared" si="0"/>
        <v>299</v>
      </c>
      <c r="AH13" s="297">
        <f t="shared" si="0"/>
        <v>18</v>
      </c>
      <c r="AI13" s="297">
        <f t="shared" si="0"/>
        <v>14</v>
      </c>
      <c r="AJ13" s="29"/>
      <c r="AK13" s="29"/>
      <c r="AL13" s="29"/>
      <c r="AM13" s="29"/>
      <c r="AN13" s="29"/>
      <c r="AO13" s="29"/>
      <c r="AP13" s="29"/>
      <c r="AQ13" s="29"/>
      <c r="AR13" s="29"/>
      <c r="AS13" s="29"/>
    </row>
    <row r="14" spans="1:45" ht="15" customHeight="1">
      <c r="A14" s="571"/>
      <c r="B14" s="496"/>
      <c r="C14" s="197"/>
      <c r="D14" s="496" t="s">
        <v>184</v>
      </c>
      <c r="E14" s="496"/>
      <c r="F14" s="497"/>
      <c r="G14" s="149">
        <v>7</v>
      </c>
      <c r="H14" s="149">
        <v>2</v>
      </c>
      <c r="I14" s="150">
        <f>H14-G14</f>
        <v>-5</v>
      </c>
      <c r="J14" s="190" t="s">
        <v>402</v>
      </c>
      <c r="K14" s="149" t="s">
        <v>402</v>
      </c>
      <c r="L14" s="149">
        <v>3</v>
      </c>
      <c r="M14" s="137"/>
      <c r="N14" s="223"/>
      <c r="O14" s="223"/>
      <c r="P14" s="224"/>
      <c r="Q14" s="297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7"/>
      <c r="AI14" s="287"/>
      <c r="AJ14" s="29"/>
      <c r="AK14" s="29"/>
      <c r="AL14" s="29"/>
      <c r="AM14" s="29"/>
      <c r="AN14" s="29"/>
      <c r="AO14" s="29"/>
      <c r="AP14" s="29"/>
      <c r="AQ14" s="29"/>
      <c r="AR14" s="29"/>
      <c r="AS14" s="29"/>
    </row>
    <row r="15" spans="1:45" ht="15" customHeight="1">
      <c r="A15" s="571"/>
      <c r="B15" s="496" t="s">
        <v>2</v>
      </c>
      <c r="C15" s="496"/>
      <c r="D15" s="496"/>
      <c r="E15" s="496"/>
      <c r="F15" s="497"/>
      <c r="G15" s="149" t="s">
        <v>403</v>
      </c>
      <c r="H15" s="149" t="s">
        <v>402</v>
      </c>
      <c r="I15" s="149" t="s">
        <v>402</v>
      </c>
      <c r="J15" s="190" t="s">
        <v>402</v>
      </c>
      <c r="K15" s="149" t="s">
        <v>402</v>
      </c>
      <c r="L15" s="149" t="s">
        <v>402</v>
      </c>
      <c r="M15" s="137"/>
      <c r="N15" s="130" t="s">
        <v>287</v>
      </c>
      <c r="O15" s="223" t="s">
        <v>286</v>
      </c>
      <c r="P15" s="226" t="s">
        <v>288</v>
      </c>
      <c r="Q15" s="288">
        <f>SUM(R15:AI15)</f>
        <v>52</v>
      </c>
      <c r="R15" s="288">
        <v>3</v>
      </c>
      <c r="S15" s="288">
        <v>4</v>
      </c>
      <c r="T15" s="288">
        <v>3</v>
      </c>
      <c r="U15" s="288" t="s">
        <v>403</v>
      </c>
      <c r="V15" s="288">
        <v>1</v>
      </c>
      <c r="W15" s="288" t="s">
        <v>403</v>
      </c>
      <c r="X15" s="288" t="s">
        <v>403</v>
      </c>
      <c r="Y15" s="288" t="s">
        <v>403</v>
      </c>
      <c r="Z15" s="288" t="s">
        <v>403</v>
      </c>
      <c r="AA15" s="288">
        <v>8</v>
      </c>
      <c r="AB15" s="288">
        <v>16</v>
      </c>
      <c r="AC15" s="288" t="s">
        <v>403</v>
      </c>
      <c r="AD15" s="288" t="s">
        <v>403</v>
      </c>
      <c r="AE15" s="288" t="s">
        <v>403</v>
      </c>
      <c r="AF15" s="288">
        <v>14</v>
      </c>
      <c r="AG15" s="288">
        <v>3</v>
      </c>
      <c r="AH15" s="288" t="s">
        <v>403</v>
      </c>
      <c r="AI15" s="288" t="s">
        <v>403</v>
      </c>
      <c r="AJ15" s="29"/>
      <c r="AK15" s="29"/>
      <c r="AL15" s="29"/>
      <c r="AM15" s="29"/>
      <c r="AN15" s="29"/>
      <c r="AO15" s="29"/>
      <c r="AP15" s="29"/>
      <c r="AQ15" s="29"/>
      <c r="AR15" s="29"/>
      <c r="AS15" s="29"/>
    </row>
    <row r="16" spans="1:45" ht="15" customHeight="1">
      <c r="A16" s="571"/>
      <c r="B16" s="496" t="s">
        <v>3</v>
      </c>
      <c r="C16" s="496"/>
      <c r="D16" s="496"/>
      <c r="E16" s="496"/>
      <c r="F16" s="497"/>
      <c r="G16" s="149">
        <v>35</v>
      </c>
      <c r="H16" s="149">
        <v>31</v>
      </c>
      <c r="I16" s="150">
        <f aca="true" t="shared" si="1" ref="I16:I28">H16-G16</f>
        <v>-4</v>
      </c>
      <c r="J16" s="190">
        <v>0.3</v>
      </c>
      <c r="K16" s="149">
        <v>15</v>
      </c>
      <c r="L16" s="149">
        <v>33</v>
      </c>
      <c r="M16" s="137"/>
      <c r="N16" s="223">
        <v>1</v>
      </c>
      <c r="O16" s="223" t="s">
        <v>286</v>
      </c>
      <c r="P16" s="224">
        <v>2</v>
      </c>
      <c r="Q16" s="288">
        <f aca="true" t="shared" si="2" ref="Q16:Q38">SUM(R16:AI16)</f>
        <v>32</v>
      </c>
      <c r="R16" s="288">
        <v>5</v>
      </c>
      <c r="S16" s="288">
        <v>4</v>
      </c>
      <c r="T16" s="288" t="s">
        <v>403</v>
      </c>
      <c r="U16" s="288" t="s">
        <v>403</v>
      </c>
      <c r="V16" s="288">
        <v>1</v>
      </c>
      <c r="W16" s="288" t="s">
        <v>403</v>
      </c>
      <c r="X16" s="288" t="s">
        <v>615</v>
      </c>
      <c r="Y16" s="288" t="s">
        <v>403</v>
      </c>
      <c r="Z16" s="288" t="s">
        <v>403</v>
      </c>
      <c r="AA16" s="288">
        <v>5</v>
      </c>
      <c r="AB16" s="288">
        <v>6</v>
      </c>
      <c r="AC16" s="288" t="s">
        <v>403</v>
      </c>
      <c r="AD16" s="288" t="s">
        <v>403</v>
      </c>
      <c r="AE16" s="288" t="s">
        <v>403</v>
      </c>
      <c r="AF16" s="288">
        <v>10</v>
      </c>
      <c r="AG16" s="288">
        <v>1</v>
      </c>
      <c r="AH16" s="288" t="s">
        <v>403</v>
      </c>
      <c r="AI16" s="288" t="s">
        <v>403</v>
      </c>
      <c r="AJ16" s="29"/>
      <c r="AK16" s="29"/>
      <c r="AL16" s="29"/>
      <c r="AM16" s="29"/>
      <c r="AN16" s="29"/>
      <c r="AO16" s="29"/>
      <c r="AP16" s="29"/>
      <c r="AQ16" s="29"/>
      <c r="AR16" s="29"/>
      <c r="AS16" s="29"/>
    </row>
    <row r="17" spans="1:45" ht="15" customHeight="1">
      <c r="A17" s="571"/>
      <c r="B17" s="496" t="s">
        <v>4</v>
      </c>
      <c r="C17" s="152"/>
      <c r="D17" s="496" t="s">
        <v>365</v>
      </c>
      <c r="E17" s="496"/>
      <c r="F17" s="497"/>
      <c r="G17" s="149">
        <v>73</v>
      </c>
      <c r="H17" s="149">
        <v>34</v>
      </c>
      <c r="I17" s="150">
        <f t="shared" si="1"/>
        <v>-39</v>
      </c>
      <c r="J17" s="190">
        <v>0.7</v>
      </c>
      <c r="K17" s="149">
        <v>1</v>
      </c>
      <c r="L17" s="149">
        <v>34</v>
      </c>
      <c r="M17" s="137"/>
      <c r="N17" s="223">
        <v>2</v>
      </c>
      <c r="O17" s="223" t="s">
        <v>286</v>
      </c>
      <c r="P17" s="224">
        <v>3</v>
      </c>
      <c r="Q17" s="288">
        <f t="shared" si="2"/>
        <v>36</v>
      </c>
      <c r="R17" s="288">
        <v>2</v>
      </c>
      <c r="S17" s="288">
        <v>6</v>
      </c>
      <c r="T17" s="288">
        <v>1</v>
      </c>
      <c r="U17" s="288">
        <v>1</v>
      </c>
      <c r="V17" s="288">
        <v>2</v>
      </c>
      <c r="W17" s="288" t="s">
        <v>403</v>
      </c>
      <c r="X17" s="288">
        <v>1</v>
      </c>
      <c r="Y17" s="288" t="s">
        <v>403</v>
      </c>
      <c r="Z17" s="288" t="s">
        <v>403</v>
      </c>
      <c r="AA17" s="288">
        <v>5</v>
      </c>
      <c r="AB17" s="288">
        <v>4</v>
      </c>
      <c r="AC17" s="288">
        <v>1</v>
      </c>
      <c r="AD17" s="288" t="s">
        <v>403</v>
      </c>
      <c r="AE17" s="288" t="s">
        <v>403</v>
      </c>
      <c r="AF17" s="288">
        <v>11</v>
      </c>
      <c r="AG17" s="288">
        <v>1</v>
      </c>
      <c r="AH17" s="288" t="s">
        <v>489</v>
      </c>
      <c r="AI17" s="288">
        <v>1</v>
      </c>
      <c r="AJ17" s="29"/>
      <c r="AK17" s="29"/>
      <c r="AL17" s="29"/>
      <c r="AM17" s="29"/>
      <c r="AN17" s="29"/>
      <c r="AO17" s="29"/>
      <c r="AP17" s="29"/>
      <c r="AQ17" s="29"/>
      <c r="AR17" s="29"/>
      <c r="AS17" s="29"/>
    </row>
    <row r="18" spans="1:45" ht="15" customHeight="1">
      <c r="A18" s="571"/>
      <c r="B18" s="496"/>
      <c r="C18" s="152"/>
      <c r="D18" s="496" t="s">
        <v>5</v>
      </c>
      <c r="E18" s="496"/>
      <c r="F18" s="497"/>
      <c r="G18" s="149">
        <v>112</v>
      </c>
      <c r="H18" s="149">
        <v>74</v>
      </c>
      <c r="I18" s="150">
        <f t="shared" si="1"/>
        <v>-38</v>
      </c>
      <c r="J18" s="190">
        <v>1.5</v>
      </c>
      <c r="K18" s="149" t="s">
        <v>402</v>
      </c>
      <c r="L18" s="149">
        <v>103</v>
      </c>
      <c r="M18" s="137"/>
      <c r="N18" s="223">
        <v>3</v>
      </c>
      <c r="O18" s="223" t="s">
        <v>286</v>
      </c>
      <c r="P18" s="224">
        <v>4</v>
      </c>
      <c r="Q18" s="288">
        <f t="shared" si="2"/>
        <v>20</v>
      </c>
      <c r="R18" s="288">
        <v>4</v>
      </c>
      <c r="S18" s="288">
        <v>3</v>
      </c>
      <c r="T18" s="288" t="s">
        <v>489</v>
      </c>
      <c r="U18" s="288" t="s">
        <v>403</v>
      </c>
      <c r="V18" s="288">
        <v>3</v>
      </c>
      <c r="W18" s="288" t="s">
        <v>579</v>
      </c>
      <c r="X18" s="288" t="s">
        <v>403</v>
      </c>
      <c r="Y18" s="288" t="s">
        <v>489</v>
      </c>
      <c r="Z18" s="288" t="s">
        <v>489</v>
      </c>
      <c r="AA18" s="288">
        <v>3</v>
      </c>
      <c r="AB18" s="288">
        <v>4</v>
      </c>
      <c r="AC18" s="288" t="s">
        <v>403</v>
      </c>
      <c r="AD18" s="288" t="s">
        <v>403</v>
      </c>
      <c r="AE18" s="288" t="s">
        <v>522</v>
      </c>
      <c r="AF18" s="288">
        <v>3</v>
      </c>
      <c r="AG18" s="288" t="s">
        <v>522</v>
      </c>
      <c r="AH18" s="288" t="s">
        <v>522</v>
      </c>
      <c r="AI18" s="288" t="s">
        <v>489</v>
      </c>
      <c r="AJ18" s="29"/>
      <c r="AK18" s="29"/>
      <c r="AL18" s="29"/>
      <c r="AM18" s="29"/>
      <c r="AN18" s="29"/>
      <c r="AO18" s="29"/>
      <c r="AP18" s="29"/>
      <c r="AQ18" s="29"/>
      <c r="AR18" s="29"/>
      <c r="AS18" s="29"/>
    </row>
    <row r="19" spans="1:45" ht="15" customHeight="1">
      <c r="A19" s="571"/>
      <c r="B19" s="496" t="s">
        <v>6</v>
      </c>
      <c r="C19" s="496"/>
      <c r="D19" s="496"/>
      <c r="E19" s="496"/>
      <c r="F19" s="497"/>
      <c r="G19" s="149">
        <v>111</v>
      </c>
      <c r="H19" s="149">
        <v>69</v>
      </c>
      <c r="I19" s="150">
        <f t="shared" si="1"/>
        <v>-42</v>
      </c>
      <c r="J19" s="190">
        <v>1.4</v>
      </c>
      <c r="K19" s="149" t="s">
        <v>402</v>
      </c>
      <c r="L19" s="149">
        <v>93</v>
      </c>
      <c r="M19" s="137"/>
      <c r="N19" s="223">
        <v>4</v>
      </c>
      <c r="O19" s="223" t="s">
        <v>286</v>
      </c>
      <c r="P19" s="224">
        <v>5</v>
      </c>
      <c r="Q19" s="288">
        <f t="shared" si="2"/>
        <v>27</v>
      </c>
      <c r="R19" s="288">
        <v>9</v>
      </c>
      <c r="S19" s="288">
        <v>2</v>
      </c>
      <c r="T19" s="288">
        <v>2</v>
      </c>
      <c r="U19" s="288" t="s">
        <v>577</v>
      </c>
      <c r="V19" s="288">
        <v>2</v>
      </c>
      <c r="W19" s="288" t="s">
        <v>577</v>
      </c>
      <c r="X19" s="288" t="s">
        <v>616</v>
      </c>
      <c r="Y19" s="288" t="s">
        <v>577</v>
      </c>
      <c r="Z19" s="288" t="s">
        <v>616</v>
      </c>
      <c r="AA19" s="288">
        <v>4</v>
      </c>
      <c r="AB19" s="288">
        <v>1</v>
      </c>
      <c r="AC19" s="288" t="s">
        <v>489</v>
      </c>
      <c r="AD19" s="288" t="s">
        <v>522</v>
      </c>
      <c r="AE19" s="288" t="s">
        <v>522</v>
      </c>
      <c r="AF19" s="288">
        <v>5</v>
      </c>
      <c r="AG19" s="288">
        <v>1</v>
      </c>
      <c r="AH19" s="288" t="s">
        <v>489</v>
      </c>
      <c r="AI19" s="288">
        <v>1</v>
      </c>
      <c r="AJ19" s="29"/>
      <c r="AK19" s="29"/>
      <c r="AL19" s="29"/>
      <c r="AM19" s="29"/>
      <c r="AN19" s="29"/>
      <c r="AO19" s="29"/>
      <c r="AP19" s="29"/>
      <c r="AQ19" s="29"/>
      <c r="AR19" s="29"/>
      <c r="AS19" s="29"/>
    </row>
    <row r="20" spans="1:45" ht="15" customHeight="1">
      <c r="A20" s="571"/>
      <c r="B20" s="496" t="s">
        <v>396</v>
      </c>
      <c r="C20" s="496"/>
      <c r="D20" s="496"/>
      <c r="E20" s="496"/>
      <c r="F20" s="497"/>
      <c r="G20" s="149" t="s">
        <v>403</v>
      </c>
      <c r="H20" s="149">
        <v>20</v>
      </c>
      <c r="I20" s="150" t="s">
        <v>405</v>
      </c>
      <c r="J20" s="190">
        <v>0.4</v>
      </c>
      <c r="K20" s="149" t="s">
        <v>402</v>
      </c>
      <c r="L20" s="149">
        <v>25</v>
      </c>
      <c r="M20" s="137"/>
      <c r="N20" s="223">
        <v>5</v>
      </c>
      <c r="O20" s="223" t="s">
        <v>286</v>
      </c>
      <c r="P20" s="224">
        <v>6</v>
      </c>
      <c r="Q20" s="288">
        <f t="shared" si="2"/>
        <v>37</v>
      </c>
      <c r="R20" s="288">
        <v>6</v>
      </c>
      <c r="S20" s="288">
        <v>2</v>
      </c>
      <c r="T20" s="288">
        <v>1</v>
      </c>
      <c r="U20" s="288" t="s">
        <v>616</v>
      </c>
      <c r="V20" s="288">
        <v>7</v>
      </c>
      <c r="W20" s="288" t="s">
        <v>489</v>
      </c>
      <c r="X20" s="288">
        <v>2</v>
      </c>
      <c r="Y20" s="288" t="s">
        <v>577</v>
      </c>
      <c r="Z20" s="288" t="s">
        <v>403</v>
      </c>
      <c r="AA20" s="288">
        <v>5</v>
      </c>
      <c r="AB20" s="288">
        <v>6</v>
      </c>
      <c r="AC20" s="288">
        <v>1</v>
      </c>
      <c r="AD20" s="288" t="s">
        <v>403</v>
      </c>
      <c r="AE20" s="288" t="s">
        <v>403</v>
      </c>
      <c r="AF20" s="288">
        <v>7</v>
      </c>
      <c r="AG20" s="288" t="s">
        <v>403</v>
      </c>
      <c r="AH20" s="288" t="s">
        <v>403</v>
      </c>
      <c r="AI20" s="288" t="s">
        <v>403</v>
      </c>
      <c r="AJ20" s="29"/>
      <c r="AK20" s="29"/>
      <c r="AL20" s="29"/>
      <c r="AM20" s="29"/>
      <c r="AN20" s="29"/>
      <c r="AO20" s="29"/>
      <c r="AP20" s="29"/>
      <c r="AQ20" s="29"/>
      <c r="AR20" s="29"/>
      <c r="AS20" s="29"/>
    </row>
    <row r="21" spans="1:45" ht="15" customHeight="1">
      <c r="A21" s="571"/>
      <c r="B21" s="496" t="s">
        <v>397</v>
      </c>
      <c r="C21" s="496"/>
      <c r="D21" s="496"/>
      <c r="E21" s="496"/>
      <c r="F21" s="497"/>
      <c r="G21" s="149" t="s">
        <v>403</v>
      </c>
      <c r="H21" s="149">
        <v>8</v>
      </c>
      <c r="I21" s="150" t="s">
        <v>405</v>
      </c>
      <c r="J21" s="191">
        <v>0.2</v>
      </c>
      <c r="K21" s="149" t="s">
        <v>402</v>
      </c>
      <c r="L21" s="149">
        <v>12</v>
      </c>
      <c r="M21" s="137"/>
      <c r="N21" s="223">
        <v>6</v>
      </c>
      <c r="O21" s="223" t="s">
        <v>286</v>
      </c>
      <c r="P21" s="224">
        <v>7</v>
      </c>
      <c r="Q21" s="288">
        <f t="shared" si="2"/>
        <v>48</v>
      </c>
      <c r="R21" s="288">
        <v>10</v>
      </c>
      <c r="S21" s="288">
        <v>1</v>
      </c>
      <c r="T21" s="288">
        <v>3</v>
      </c>
      <c r="U21" s="288">
        <v>1</v>
      </c>
      <c r="V21" s="288">
        <v>6</v>
      </c>
      <c r="W21" s="288">
        <v>1</v>
      </c>
      <c r="X21" s="288">
        <v>1</v>
      </c>
      <c r="Y21" s="288" t="s">
        <v>616</v>
      </c>
      <c r="Z21" s="288" t="s">
        <v>617</v>
      </c>
      <c r="AA21" s="288">
        <v>6</v>
      </c>
      <c r="AB21" s="288">
        <v>4</v>
      </c>
      <c r="AC21" s="288" t="s">
        <v>522</v>
      </c>
      <c r="AD21" s="288" t="s">
        <v>522</v>
      </c>
      <c r="AE21" s="288" t="s">
        <v>522</v>
      </c>
      <c r="AF21" s="288">
        <v>14</v>
      </c>
      <c r="AG21" s="288">
        <v>1</v>
      </c>
      <c r="AH21" s="288" t="s">
        <v>522</v>
      </c>
      <c r="AI21" s="288" t="s">
        <v>530</v>
      </c>
      <c r="AJ21" s="29"/>
      <c r="AK21" s="29"/>
      <c r="AL21" s="29"/>
      <c r="AM21" s="29"/>
      <c r="AN21" s="29"/>
      <c r="AO21" s="29"/>
      <c r="AP21" s="29"/>
      <c r="AQ21" s="29"/>
      <c r="AR21" s="29"/>
      <c r="AS21" s="29"/>
    </row>
    <row r="22" spans="1:45" ht="15" customHeight="1">
      <c r="A22" s="571"/>
      <c r="B22" s="496" t="s">
        <v>9</v>
      </c>
      <c r="C22" s="152"/>
      <c r="D22" s="496" t="s">
        <v>7</v>
      </c>
      <c r="E22" s="496"/>
      <c r="F22" s="497"/>
      <c r="G22" s="149">
        <v>102</v>
      </c>
      <c r="H22" s="149">
        <v>65</v>
      </c>
      <c r="I22" s="150">
        <f t="shared" si="1"/>
        <v>-37</v>
      </c>
      <c r="J22" s="190">
        <v>1.3</v>
      </c>
      <c r="K22" s="149">
        <v>3</v>
      </c>
      <c r="L22" s="149">
        <v>100</v>
      </c>
      <c r="M22" s="137"/>
      <c r="N22" s="223">
        <v>7</v>
      </c>
      <c r="O22" s="223" t="s">
        <v>286</v>
      </c>
      <c r="P22" s="224">
        <v>8</v>
      </c>
      <c r="Q22" s="288">
        <f t="shared" si="2"/>
        <v>282</v>
      </c>
      <c r="R22" s="288">
        <v>23</v>
      </c>
      <c r="S22" s="288">
        <v>5</v>
      </c>
      <c r="T22" s="288">
        <v>21</v>
      </c>
      <c r="U22" s="288">
        <v>1</v>
      </c>
      <c r="V22" s="288">
        <v>18</v>
      </c>
      <c r="W22" s="288">
        <v>1</v>
      </c>
      <c r="X22" s="288">
        <v>3</v>
      </c>
      <c r="Y22" s="288">
        <v>1</v>
      </c>
      <c r="Z22" s="288">
        <v>3</v>
      </c>
      <c r="AA22" s="288">
        <v>28</v>
      </c>
      <c r="AB22" s="288">
        <v>52</v>
      </c>
      <c r="AC22" s="288" t="s">
        <v>403</v>
      </c>
      <c r="AD22" s="288" t="s">
        <v>403</v>
      </c>
      <c r="AE22" s="288" t="s">
        <v>403</v>
      </c>
      <c r="AF22" s="288">
        <v>98</v>
      </c>
      <c r="AG22" s="288">
        <v>27</v>
      </c>
      <c r="AH22" s="288">
        <v>1</v>
      </c>
      <c r="AI22" s="288" t="s">
        <v>522</v>
      </c>
      <c r="AJ22" s="29"/>
      <c r="AK22" s="29"/>
      <c r="AL22" s="29"/>
      <c r="AM22" s="29"/>
      <c r="AN22" s="29"/>
      <c r="AO22" s="29"/>
      <c r="AP22" s="29"/>
      <c r="AQ22" s="29"/>
      <c r="AR22" s="29"/>
      <c r="AS22" s="29"/>
    </row>
    <row r="23" spans="1:45" ht="15" customHeight="1">
      <c r="A23" s="571"/>
      <c r="B23" s="496"/>
      <c r="C23" s="152"/>
      <c r="D23" s="496" t="s">
        <v>8</v>
      </c>
      <c r="E23" s="496"/>
      <c r="F23" s="497"/>
      <c r="G23" s="149">
        <v>12</v>
      </c>
      <c r="H23" s="149">
        <v>12</v>
      </c>
      <c r="I23" s="150" t="s">
        <v>403</v>
      </c>
      <c r="J23" s="190">
        <v>0.2</v>
      </c>
      <c r="K23" s="149" t="s">
        <v>402</v>
      </c>
      <c r="L23" s="149">
        <v>17</v>
      </c>
      <c r="M23" s="137"/>
      <c r="N23" s="223">
        <v>8</v>
      </c>
      <c r="O23" s="223" t="s">
        <v>286</v>
      </c>
      <c r="P23" s="224">
        <v>9</v>
      </c>
      <c r="Q23" s="288">
        <f t="shared" si="2"/>
        <v>442</v>
      </c>
      <c r="R23" s="288">
        <v>22</v>
      </c>
      <c r="S23" s="288">
        <v>12</v>
      </c>
      <c r="T23" s="288">
        <v>24</v>
      </c>
      <c r="U23" s="288">
        <v>2</v>
      </c>
      <c r="V23" s="288">
        <v>23</v>
      </c>
      <c r="W23" s="288">
        <v>1</v>
      </c>
      <c r="X23" s="288" t="s">
        <v>530</v>
      </c>
      <c r="Y23" s="288" t="s">
        <v>577</v>
      </c>
      <c r="Z23" s="288">
        <v>1</v>
      </c>
      <c r="AA23" s="288">
        <v>74</v>
      </c>
      <c r="AB23" s="288">
        <v>72</v>
      </c>
      <c r="AC23" s="288">
        <v>2</v>
      </c>
      <c r="AD23" s="288" t="s">
        <v>577</v>
      </c>
      <c r="AE23" s="288" t="s">
        <v>581</v>
      </c>
      <c r="AF23" s="288">
        <v>179</v>
      </c>
      <c r="AG23" s="288">
        <v>29</v>
      </c>
      <c r="AH23" s="288" t="s">
        <v>403</v>
      </c>
      <c r="AI23" s="288">
        <v>1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</row>
    <row r="24" spans="1:45" ht="15" customHeight="1">
      <c r="A24" s="571"/>
      <c r="B24" s="496" t="s">
        <v>10</v>
      </c>
      <c r="C24" s="496"/>
      <c r="D24" s="496"/>
      <c r="E24" s="496"/>
      <c r="F24" s="497"/>
      <c r="G24" s="149">
        <v>2</v>
      </c>
      <c r="H24" s="149" t="s">
        <v>402</v>
      </c>
      <c r="I24" s="150">
        <v>-2</v>
      </c>
      <c r="J24" s="190" t="s">
        <v>402</v>
      </c>
      <c r="K24" s="149" t="s">
        <v>402</v>
      </c>
      <c r="L24" s="149" t="s">
        <v>402</v>
      </c>
      <c r="M24" s="137"/>
      <c r="N24" s="223">
        <v>9</v>
      </c>
      <c r="O24" s="223" t="s">
        <v>286</v>
      </c>
      <c r="P24" s="224">
        <v>10</v>
      </c>
      <c r="Q24" s="288">
        <f t="shared" si="2"/>
        <v>249</v>
      </c>
      <c r="R24" s="288">
        <v>16</v>
      </c>
      <c r="S24" s="288">
        <v>10</v>
      </c>
      <c r="T24" s="288">
        <v>11</v>
      </c>
      <c r="U24" s="288">
        <v>2</v>
      </c>
      <c r="V24" s="288">
        <v>17</v>
      </c>
      <c r="W24" s="288">
        <v>1</v>
      </c>
      <c r="X24" s="288" t="s">
        <v>530</v>
      </c>
      <c r="Y24" s="288" t="s">
        <v>618</v>
      </c>
      <c r="Z24" s="288" t="s">
        <v>618</v>
      </c>
      <c r="AA24" s="288">
        <v>31</v>
      </c>
      <c r="AB24" s="288">
        <v>38</v>
      </c>
      <c r="AC24" s="288" t="s">
        <v>580</v>
      </c>
      <c r="AD24" s="288">
        <v>1</v>
      </c>
      <c r="AE24" s="288" t="s">
        <v>489</v>
      </c>
      <c r="AF24" s="288">
        <v>107</v>
      </c>
      <c r="AG24" s="288">
        <v>14</v>
      </c>
      <c r="AH24" s="288" t="s">
        <v>522</v>
      </c>
      <c r="AI24" s="288">
        <v>1</v>
      </c>
      <c r="AJ24" s="29"/>
      <c r="AK24" s="29"/>
      <c r="AL24" s="29"/>
      <c r="AM24" s="29"/>
      <c r="AN24" s="29"/>
      <c r="AO24" s="29"/>
      <c r="AP24" s="29"/>
      <c r="AQ24" s="29"/>
      <c r="AR24" s="29"/>
      <c r="AS24" s="29"/>
    </row>
    <row r="25" spans="1:45" ht="15" customHeight="1">
      <c r="A25" s="571"/>
      <c r="B25" s="496" t="s">
        <v>11</v>
      </c>
      <c r="C25" s="496"/>
      <c r="D25" s="496"/>
      <c r="E25" s="496"/>
      <c r="F25" s="497"/>
      <c r="G25" s="149">
        <v>6</v>
      </c>
      <c r="H25" s="149">
        <v>1</v>
      </c>
      <c r="I25" s="150">
        <f t="shared" si="1"/>
        <v>-5</v>
      </c>
      <c r="J25" s="190">
        <v>0</v>
      </c>
      <c r="K25" s="149" t="s">
        <v>402</v>
      </c>
      <c r="L25" s="149">
        <v>1</v>
      </c>
      <c r="M25" s="137"/>
      <c r="N25" s="223">
        <v>10</v>
      </c>
      <c r="O25" s="223" t="s">
        <v>286</v>
      </c>
      <c r="P25" s="224">
        <v>11</v>
      </c>
      <c r="Q25" s="288">
        <f t="shared" si="2"/>
        <v>280</v>
      </c>
      <c r="R25" s="288">
        <v>26</v>
      </c>
      <c r="S25" s="288">
        <v>15</v>
      </c>
      <c r="T25" s="288">
        <v>11</v>
      </c>
      <c r="U25" s="288">
        <v>4</v>
      </c>
      <c r="V25" s="288">
        <v>5</v>
      </c>
      <c r="W25" s="288">
        <v>2</v>
      </c>
      <c r="X25" s="288">
        <v>2</v>
      </c>
      <c r="Y25" s="288" t="s">
        <v>522</v>
      </c>
      <c r="Z25" s="288" t="s">
        <v>522</v>
      </c>
      <c r="AA25" s="288">
        <v>40</v>
      </c>
      <c r="AB25" s="288">
        <v>64</v>
      </c>
      <c r="AC25" s="288">
        <v>1</v>
      </c>
      <c r="AD25" s="288" t="s">
        <v>530</v>
      </c>
      <c r="AE25" s="288" t="s">
        <v>522</v>
      </c>
      <c r="AF25" s="288">
        <v>91</v>
      </c>
      <c r="AG25" s="288">
        <v>16</v>
      </c>
      <c r="AH25" s="288">
        <v>1</v>
      </c>
      <c r="AI25" s="288">
        <v>2</v>
      </c>
      <c r="AJ25" s="29"/>
      <c r="AK25" s="29"/>
      <c r="AL25" s="29"/>
      <c r="AM25" s="29"/>
      <c r="AN25" s="29"/>
      <c r="AO25" s="29"/>
      <c r="AP25" s="29"/>
      <c r="AQ25" s="29"/>
      <c r="AR25" s="29"/>
      <c r="AS25" s="29"/>
    </row>
    <row r="26" spans="1:45" ht="15" customHeight="1">
      <c r="A26" s="571"/>
      <c r="B26" s="568" t="s">
        <v>12</v>
      </c>
      <c r="C26" s="568"/>
      <c r="D26" s="568"/>
      <c r="E26" s="568"/>
      <c r="F26" s="569"/>
      <c r="G26" s="149">
        <v>186</v>
      </c>
      <c r="H26" s="149">
        <v>123</v>
      </c>
      <c r="I26" s="150">
        <f t="shared" si="1"/>
        <v>-63</v>
      </c>
      <c r="J26" s="191">
        <v>2.5</v>
      </c>
      <c r="K26" s="149">
        <v>1</v>
      </c>
      <c r="L26" s="149">
        <v>155</v>
      </c>
      <c r="M26" s="137"/>
      <c r="N26" s="223">
        <v>11</v>
      </c>
      <c r="O26" s="223" t="s">
        <v>286</v>
      </c>
      <c r="P26" s="224">
        <v>12</v>
      </c>
      <c r="Q26" s="288">
        <f t="shared" si="2"/>
        <v>289</v>
      </c>
      <c r="R26" s="288">
        <v>33</v>
      </c>
      <c r="S26" s="288">
        <v>17</v>
      </c>
      <c r="T26" s="288">
        <v>21</v>
      </c>
      <c r="U26" s="288">
        <v>4</v>
      </c>
      <c r="V26" s="288">
        <v>17</v>
      </c>
      <c r="W26" s="288" t="s">
        <v>522</v>
      </c>
      <c r="X26" s="288">
        <v>2</v>
      </c>
      <c r="Y26" s="288" t="s">
        <v>580</v>
      </c>
      <c r="Z26" s="288" t="s">
        <v>579</v>
      </c>
      <c r="AA26" s="288">
        <v>36</v>
      </c>
      <c r="AB26" s="288">
        <v>44</v>
      </c>
      <c r="AC26" s="288">
        <v>1</v>
      </c>
      <c r="AD26" s="288">
        <v>2</v>
      </c>
      <c r="AE26" s="288" t="s">
        <v>616</v>
      </c>
      <c r="AF26" s="288">
        <v>93</v>
      </c>
      <c r="AG26" s="288">
        <v>17</v>
      </c>
      <c r="AH26" s="288">
        <v>1</v>
      </c>
      <c r="AI26" s="288">
        <v>1</v>
      </c>
      <c r="AJ26" s="29"/>
      <c r="AK26" s="29"/>
      <c r="AL26" s="29"/>
      <c r="AM26" s="29"/>
      <c r="AN26" s="29"/>
      <c r="AO26" s="29"/>
      <c r="AP26" s="29"/>
      <c r="AQ26" s="29"/>
      <c r="AR26" s="29"/>
      <c r="AS26" s="29"/>
    </row>
    <row r="27" spans="1:45" ht="15" customHeight="1">
      <c r="A27" s="571"/>
      <c r="B27" s="568" t="s">
        <v>13</v>
      </c>
      <c r="C27" s="568"/>
      <c r="D27" s="568"/>
      <c r="E27" s="568"/>
      <c r="F27" s="569"/>
      <c r="G27" s="149">
        <v>97</v>
      </c>
      <c r="H27" s="149">
        <v>66</v>
      </c>
      <c r="I27" s="150">
        <f t="shared" si="1"/>
        <v>-31</v>
      </c>
      <c r="J27" s="190">
        <v>1.3</v>
      </c>
      <c r="K27" s="149">
        <v>2</v>
      </c>
      <c r="L27" s="149">
        <v>65</v>
      </c>
      <c r="M27" s="137"/>
      <c r="N27" s="223">
        <v>12</v>
      </c>
      <c r="O27" s="223" t="s">
        <v>286</v>
      </c>
      <c r="P27" s="224">
        <v>13</v>
      </c>
      <c r="Q27" s="288">
        <f t="shared" si="2"/>
        <v>223</v>
      </c>
      <c r="R27" s="288">
        <v>21</v>
      </c>
      <c r="S27" s="288">
        <v>12</v>
      </c>
      <c r="T27" s="288">
        <v>12</v>
      </c>
      <c r="U27" s="288">
        <v>2</v>
      </c>
      <c r="V27" s="288">
        <v>9</v>
      </c>
      <c r="W27" s="288" t="s">
        <v>581</v>
      </c>
      <c r="X27" s="288" t="s">
        <v>579</v>
      </c>
      <c r="Y27" s="288" t="s">
        <v>580</v>
      </c>
      <c r="Z27" s="288" t="s">
        <v>530</v>
      </c>
      <c r="AA27" s="288">
        <v>31</v>
      </c>
      <c r="AB27" s="288">
        <v>35</v>
      </c>
      <c r="AC27" s="288" t="s">
        <v>579</v>
      </c>
      <c r="AD27" s="288" t="s">
        <v>579</v>
      </c>
      <c r="AE27" s="288" t="s">
        <v>619</v>
      </c>
      <c r="AF27" s="288">
        <v>87</v>
      </c>
      <c r="AG27" s="288">
        <v>13</v>
      </c>
      <c r="AH27" s="288">
        <v>1</v>
      </c>
      <c r="AI27" s="288" t="s">
        <v>489</v>
      </c>
      <c r="AJ27" s="29"/>
      <c r="AK27" s="29"/>
      <c r="AL27" s="29"/>
      <c r="AM27" s="29"/>
      <c r="AN27" s="29"/>
      <c r="AO27" s="29"/>
      <c r="AP27" s="29"/>
      <c r="AQ27" s="29"/>
      <c r="AR27" s="29"/>
      <c r="AS27" s="29"/>
    </row>
    <row r="28" spans="1:45" ht="15" customHeight="1">
      <c r="A28" s="571"/>
      <c r="B28" s="568" t="s">
        <v>14</v>
      </c>
      <c r="C28" s="568"/>
      <c r="D28" s="568"/>
      <c r="E28" s="568"/>
      <c r="F28" s="569"/>
      <c r="G28" s="149">
        <v>196</v>
      </c>
      <c r="H28" s="149">
        <v>154</v>
      </c>
      <c r="I28" s="150">
        <f t="shared" si="1"/>
        <v>-42</v>
      </c>
      <c r="J28" s="190">
        <v>3.1</v>
      </c>
      <c r="K28" s="149" t="s">
        <v>402</v>
      </c>
      <c r="L28" s="149">
        <v>203</v>
      </c>
      <c r="M28" s="137"/>
      <c r="N28" s="223">
        <v>13</v>
      </c>
      <c r="O28" s="223" t="s">
        <v>286</v>
      </c>
      <c r="P28" s="224">
        <v>14</v>
      </c>
      <c r="Q28" s="288">
        <f t="shared" si="2"/>
        <v>262</v>
      </c>
      <c r="R28" s="288">
        <v>22</v>
      </c>
      <c r="S28" s="288">
        <v>12</v>
      </c>
      <c r="T28" s="288">
        <v>19</v>
      </c>
      <c r="U28" s="288">
        <v>2</v>
      </c>
      <c r="V28" s="288">
        <v>12</v>
      </c>
      <c r="W28" s="288" t="s">
        <v>530</v>
      </c>
      <c r="X28" s="288">
        <v>1</v>
      </c>
      <c r="Y28" s="288" t="s">
        <v>522</v>
      </c>
      <c r="Z28" s="288">
        <v>3</v>
      </c>
      <c r="AA28" s="288">
        <v>38</v>
      </c>
      <c r="AB28" s="288">
        <v>38</v>
      </c>
      <c r="AC28" s="288">
        <v>2</v>
      </c>
      <c r="AD28" s="288" t="s">
        <v>522</v>
      </c>
      <c r="AE28" s="288" t="s">
        <v>580</v>
      </c>
      <c r="AF28" s="288">
        <v>98</v>
      </c>
      <c r="AG28" s="288">
        <v>13</v>
      </c>
      <c r="AH28" s="288">
        <v>2</v>
      </c>
      <c r="AI28" s="288" t="s">
        <v>489</v>
      </c>
      <c r="AJ28" s="29"/>
      <c r="AK28" s="29"/>
      <c r="AL28" s="29"/>
      <c r="AM28" s="29"/>
      <c r="AN28" s="29"/>
      <c r="AO28" s="29"/>
      <c r="AP28" s="29"/>
      <c r="AQ28" s="29"/>
      <c r="AR28" s="29"/>
      <c r="AS28" s="29"/>
    </row>
    <row r="29" spans="1:45" ht="15" customHeight="1">
      <c r="A29" s="571"/>
      <c r="B29" s="570" t="s">
        <v>279</v>
      </c>
      <c r="C29" s="199"/>
      <c r="D29" s="496" t="s">
        <v>16</v>
      </c>
      <c r="E29" s="496"/>
      <c r="F29" s="497"/>
      <c r="G29" s="583">
        <v>430</v>
      </c>
      <c r="H29" s="149">
        <v>249</v>
      </c>
      <c r="I29" s="584">
        <f>SUM(H29:H32)-G29</f>
        <v>-102</v>
      </c>
      <c r="J29" s="190">
        <v>5</v>
      </c>
      <c r="K29" s="149">
        <v>2</v>
      </c>
      <c r="L29" s="149">
        <v>301</v>
      </c>
      <c r="M29" s="137"/>
      <c r="N29" s="223">
        <v>14</v>
      </c>
      <c r="O29" s="223" t="s">
        <v>286</v>
      </c>
      <c r="P29" s="224">
        <v>15</v>
      </c>
      <c r="Q29" s="288">
        <f t="shared" si="2"/>
        <v>301</v>
      </c>
      <c r="R29" s="288">
        <v>24</v>
      </c>
      <c r="S29" s="288">
        <v>12</v>
      </c>
      <c r="T29" s="288">
        <v>20</v>
      </c>
      <c r="U29" s="288" t="s">
        <v>403</v>
      </c>
      <c r="V29" s="288">
        <v>15</v>
      </c>
      <c r="W29" s="288" t="s">
        <v>403</v>
      </c>
      <c r="X29" s="288">
        <v>1</v>
      </c>
      <c r="Y29" s="288" t="s">
        <v>530</v>
      </c>
      <c r="Z29" s="288">
        <v>1</v>
      </c>
      <c r="AA29" s="288">
        <v>38</v>
      </c>
      <c r="AB29" s="288">
        <v>48</v>
      </c>
      <c r="AC29" s="288">
        <v>2</v>
      </c>
      <c r="AD29" s="288" t="s">
        <v>617</v>
      </c>
      <c r="AE29" s="288">
        <v>1</v>
      </c>
      <c r="AF29" s="288">
        <v>117</v>
      </c>
      <c r="AG29" s="288">
        <v>20</v>
      </c>
      <c r="AH29" s="288">
        <v>2</v>
      </c>
      <c r="AI29" s="288" t="s">
        <v>579</v>
      </c>
      <c r="AJ29" s="29"/>
      <c r="AK29" s="29"/>
      <c r="AL29" s="29"/>
      <c r="AM29" s="29"/>
      <c r="AN29" s="29"/>
      <c r="AO29" s="29"/>
      <c r="AP29" s="29"/>
      <c r="AQ29" s="29"/>
      <c r="AR29" s="29"/>
      <c r="AS29" s="29"/>
    </row>
    <row r="30" spans="1:45" ht="15" customHeight="1">
      <c r="A30" s="571"/>
      <c r="B30" s="570"/>
      <c r="C30" s="199"/>
      <c r="D30" s="496" t="s">
        <v>17</v>
      </c>
      <c r="E30" s="496"/>
      <c r="F30" s="497"/>
      <c r="G30" s="583"/>
      <c r="H30" s="149">
        <v>6</v>
      </c>
      <c r="I30" s="584"/>
      <c r="J30" s="190">
        <v>0.1</v>
      </c>
      <c r="K30" s="149" t="s">
        <v>402</v>
      </c>
      <c r="L30" s="149">
        <v>9</v>
      </c>
      <c r="M30" s="137"/>
      <c r="N30" s="223">
        <v>15</v>
      </c>
      <c r="O30" s="223" t="s">
        <v>286</v>
      </c>
      <c r="P30" s="224">
        <v>16</v>
      </c>
      <c r="Q30" s="288">
        <f t="shared" si="2"/>
        <v>323</v>
      </c>
      <c r="R30" s="288">
        <v>19</v>
      </c>
      <c r="S30" s="288">
        <v>11</v>
      </c>
      <c r="T30" s="288">
        <v>11</v>
      </c>
      <c r="U30" s="288" t="s">
        <v>617</v>
      </c>
      <c r="V30" s="288">
        <v>18</v>
      </c>
      <c r="W30" s="288">
        <v>2</v>
      </c>
      <c r="X30" s="288">
        <v>1</v>
      </c>
      <c r="Y30" s="288">
        <v>1</v>
      </c>
      <c r="Z30" s="288" t="s">
        <v>530</v>
      </c>
      <c r="AA30" s="288">
        <v>45</v>
      </c>
      <c r="AB30" s="288">
        <v>72</v>
      </c>
      <c r="AC30" s="288">
        <v>2</v>
      </c>
      <c r="AD30" s="288" t="s">
        <v>577</v>
      </c>
      <c r="AE30" s="288" t="s">
        <v>577</v>
      </c>
      <c r="AF30" s="288">
        <v>117</v>
      </c>
      <c r="AG30" s="288">
        <v>23</v>
      </c>
      <c r="AH30" s="288" t="s">
        <v>489</v>
      </c>
      <c r="AI30" s="288">
        <v>1</v>
      </c>
      <c r="AJ30" s="29"/>
      <c r="AK30" s="29"/>
      <c r="AL30" s="29"/>
      <c r="AM30" s="29"/>
      <c r="AN30" s="29"/>
      <c r="AO30" s="29"/>
      <c r="AP30" s="29"/>
      <c r="AQ30" s="29"/>
      <c r="AR30" s="29"/>
      <c r="AS30" s="29"/>
    </row>
    <row r="31" spans="1:45" ht="15" customHeight="1">
      <c r="A31" s="571"/>
      <c r="B31" s="570"/>
      <c r="C31" s="199"/>
      <c r="D31" s="496" t="s">
        <v>18</v>
      </c>
      <c r="E31" s="496"/>
      <c r="F31" s="497"/>
      <c r="G31" s="583"/>
      <c r="H31" s="149">
        <v>51</v>
      </c>
      <c r="I31" s="584"/>
      <c r="J31" s="190">
        <v>1</v>
      </c>
      <c r="K31" s="149" t="s">
        <v>402</v>
      </c>
      <c r="L31" s="149">
        <v>51</v>
      </c>
      <c r="M31" s="137"/>
      <c r="N31" s="223">
        <v>16</v>
      </c>
      <c r="O31" s="223" t="s">
        <v>286</v>
      </c>
      <c r="P31" s="224">
        <v>17</v>
      </c>
      <c r="Q31" s="288">
        <f t="shared" si="2"/>
        <v>390</v>
      </c>
      <c r="R31" s="288">
        <v>21</v>
      </c>
      <c r="S31" s="288">
        <v>17</v>
      </c>
      <c r="T31" s="288">
        <v>17</v>
      </c>
      <c r="U31" s="288" t="s">
        <v>577</v>
      </c>
      <c r="V31" s="288">
        <v>13</v>
      </c>
      <c r="W31" s="288" t="s">
        <v>617</v>
      </c>
      <c r="X31" s="288">
        <v>1</v>
      </c>
      <c r="Y31" s="288" t="s">
        <v>489</v>
      </c>
      <c r="Z31" s="288" t="s">
        <v>489</v>
      </c>
      <c r="AA31" s="288">
        <v>52</v>
      </c>
      <c r="AB31" s="288">
        <v>68</v>
      </c>
      <c r="AC31" s="288">
        <v>3</v>
      </c>
      <c r="AD31" s="288" t="s">
        <v>579</v>
      </c>
      <c r="AE31" s="288">
        <v>1</v>
      </c>
      <c r="AF31" s="288">
        <v>162</v>
      </c>
      <c r="AG31" s="288">
        <v>31</v>
      </c>
      <c r="AH31" s="288">
        <v>3</v>
      </c>
      <c r="AI31" s="288">
        <v>1</v>
      </c>
      <c r="AJ31" s="29"/>
      <c r="AK31" s="29"/>
      <c r="AL31" s="29"/>
      <c r="AM31" s="29"/>
      <c r="AN31" s="29"/>
      <c r="AO31" s="29"/>
      <c r="AP31" s="29"/>
      <c r="AQ31" s="29"/>
      <c r="AR31" s="29"/>
      <c r="AS31" s="29"/>
    </row>
    <row r="32" spans="1:45" ht="15" customHeight="1">
      <c r="A32" s="571"/>
      <c r="B32" s="570"/>
      <c r="C32" s="199"/>
      <c r="D32" s="496" t="s">
        <v>184</v>
      </c>
      <c r="E32" s="496"/>
      <c r="F32" s="497"/>
      <c r="G32" s="583"/>
      <c r="H32" s="149">
        <v>22</v>
      </c>
      <c r="I32" s="584"/>
      <c r="J32" s="190">
        <v>0.4</v>
      </c>
      <c r="K32" s="149" t="s">
        <v>402</v>
      </c>
      <c r="L32" s="149">
        <v>26</v>
      </c>
      <c r="M32" s="137"/>
      <c r="N32" s="223">
        <v>17</v>
      </c>
      <c r="O32" s="223" t="s">
        <v>286</v>
      </c>
      <c r="P32" s="224">
        <v>18</v>
      </c>
      <c r="Q32" s="288">
        <f t="shared" si="2"/>
        <v>519</v>
      </c>
      <c r="R32" s="288">
        <v>28</v>
      </c>
      <c r="S32" s="288">
        <v>24</v>
      </c>
      <c r="T32" s="288">
        <v>33</v>
      </c>
      <c r="U32" s="288">
        <v>3</v>
      </c>
      <c r="V32" s="288">
        <v>22</v>
      </c>
      <c r="W32" s="288" t="s">
        <v>616</v>
      </c>
      <c r="X32" s="288">
        <v>3</v>
      </c>
      <c r="Y32" s="288" t="s">
        <v>616</v>
      </c>
      <c r="Z32" s="288">
        <v>4</v>
      </c>
      <c r="AA32" s="288">
        <v>61</v>
      </c>
      <c r="AB32" s="288">
        <v>87</v>
      </c>
      <c r="AC32" s="288">
        <v>2</v>
      </c>
      <c r="AD32" s="288" t="s">
        <v>616</v>
      </c>
      <c r="AE32" s="288">
        <v>1</v>
      </c>
      <c r="AF32" s="288">
        <v>206</v>
      </c>
      <c r="AG32" s="288">
        <v>43</v>
      </c>
      <c r="AH32" s="288" t="s">
        <v>489</v>
      </c>
      <c r="AI32" s="288">
        <v>2</v>
      </c>
      <c r="AJ32" s="29"/>
      <c r="AK32" s="29"/>
      <c r="AL32" s="29"/>
      <c r="AM32" s="29"/>
      <c r="AN32" s="29"/>
      <c r="AO32" s="29"/>
      <c r="AP32" s="29"/>
      <c r="AQ32" s="29"/>
      <c r="AR32" s="29"/>
      <c r="AS32" s="29"/>
    </row>
    <row r="33" spans="1:45" ht="15" customHeight="1">
      <c r="A33" s="571"/>
      <c r="B33" s="570" t="s">
        <v>280</v>
      </c>
      <c r="C33" s="199"/>
      <c r="D33" s="496" t="s">
        <v>19</v>
      </c>
      <c r="E33" s="496"/>
      <c r="F33" s="497"/>
      <c r="G33" s="149">
        <v>144</v>
      </c>
      <c r="H33" s="149">
        <v>130</v>
      </c>
      <c r="I33" s="150">
        <f aca="true" t="shared" si="3" ref="I33:I38">H33-G33</f>
        <v>-14</v>
      </c>
      <c r="J33" s="190">
        <v>2.6</v>
      </c>
      <c r="K33" s="149">
        <v>1</v>
      </c>
      <c r="L33" s="149">
        <v>133</v>
      </c>
      <c r="M33" s="137"/>
      <c r="N33" s="223">
        <v>18</v>
      </c>
      <c r="O33" s="223" t="s">
        <v>286</v>
      </c>
      <c r="P33" s="224">
        <v>19</v>
      </c>
      <c r="Q33" s="288">
        <f t="shared" si="2"/>
        <v>406</v>
      </c>
      <c r="R33" s="288">
        <v>21</v>
      </c>
      <c r="S33" s="288">
        <v>15</v>
      </c>
      <c r="T33" s="288">
        <v>22</v>
      </c>
      <c r="U33" s="288">
        <v>3</v>
      </c>
      <c r="V33" s="288">
        <v>15</v>
      </c>
      <c r="W33" s="288" t="s">
        <v>403</v>
      </c>
      <c r="X33" s="288">
        <v>6</v>
      </c>
      <c r="Y33" s="288" t="s">
        <v>403</v>
      </c>
      <c r="Z33" s="288" t="s">
        <v>403</v>
      </c>
      <c r="AA33" s="288">
        <v>64</v>
      </c>
      <c r="AB33" s="288">
        <v>57</v>
      </c>
      <c r="AC33" s="288">
        <v>1</v>
      </c>
      <c r="AD33" s="288" t="s">
        <v>531</v>
      </c>
      <c r="AE33" s="288" t="s">
        <v>531</v>
      </c>
      <c r="AF33" s="288">
        <v>179</v>
      </c>
      <c r="AG33" s="288">
        <v>20</v>
      </c>
      <c r="AH33" s="288">
        <v>2</v>
      </c>
      <c r="AI33" s="288">
        <v>1</v>
      </c>
      <c r="AJ33" s="29"/>
      <c r="AK33" s="29"/>
      <c r="AL33" s="29"/>
      <c r="AM33" s="29"/>
      <c r="AN33" s="29"/>
      <c r="AO33" s="29"/>
      <c r="AP33" s="29"/>
      <c r="AQ33" s="29"/>
      <c r="AR33" s="29"/>
      <c r="AS33" s="29"/>
    </row>
    <row r="34" spans="1:45" ht="15" customHeight="1">
      <c r="A34" s="571"/>
      <c r="B34" s="570"/>
      <c r="C34" s="199"/>
      <c r="D34" s="496" t="s">
        <v>20</v>
      </c>
      <c r="E34" s="496"/>
      <c r="F34" s="497"/>
      <c r="G34" s="149">
        <v>50</v>
      </c>
      <c r="H34" s="149">
        <v>24</v>
      </c>
      <c r="I34" s="150">
        <f t="shared" si="3"/>
        <v>-26</v>
      </c>
      <c r="J34" s="190">
        <v>0.5</v>
      </c>
      <c r="K34" s="149" t="s">
        <v>402</v>
      </c>
      <c r="L34" s="149">
        <v>27</v>
      </c>
      <c r="M34" s="137"/>
      <c r="N34" s="223">
        <v>19</v>
      </c>
      <c r="O34" s="223" t="s">
        <v>286</v>
      </c>
      <c r="P34" s="224">
        <v>20</v>
      </c>
      <c r="Q34" s="288">
        <f t="shared" si="2"/>
        <v>245</v>
      </c>
      <c r="R34" s="288">
        <v>15</v>
      </c>
      <c r="S34" s="288">
        <v>17</v>
      </c>
      <c r="T34" s="288">
        <v>15</v>
      </c>
      <c r="U34" s="288">
        <v>4</v>
      </c>
      <c r="V34" s="288">
        <v>10</v>
      </c>
      <c r="W34" s="288" t="s">
        <v>531</v>
      </c>
      <c r="X34" s="288">
        <v>1</v>
      </c>
      <c r="Y34" s="288" t="s">
        <v>531</v>
      </c>
      <c r="Z34" s="288" t="s">
        <v>531</v>
      </c>
      <c r="AA34" s="288">
        <v>41</v>
      </c>
      <c r="AB34" s="288">
        <v>48</v>
      </c>
      <c r="AC34" s="288">
        <v>2</v>
      </c>
      <c r="AD34" s="288" t="s">
        <v>531</v>
      </c>
      <c r="AE34" s="288">
        <v>1</v>
      </c>
      <c r="AF34" s="288">
        <v>78</v>
      </c>
      <c r="AG34" s="288">
        <v>11</v>
      </c>
      <c r="AH34" s="288">
        <v>1</v>
      </c>
      <c r="AI34" s="288">
        <v>1</v>
      </c>
      <c r="AJ34" s="29"/>
      <c r="AK34" s="29"/>
      <c r="AL34" s="29"/>
      <c r="AM34" s="29"/>
      <c r="AN34" s="29"/>
      <c r="AO34" s="29"/>
      <c r="AP34" s="29"/>
      <c r="AQ34" s="29"/>
      <c r="AR34" s="29"/>
      <c r="AS34" s="29"/>
    </row>
    <row r="35" spans="1:45" ht="15" customHeight="1">
      <c r="A35" s="571"/>
      <c r="B35" s="568" t="s">
        <v>21</v>
      </c>
      <c r="C35" s="568"/>
      <c r="D35" s="568"/>
      <c r="E35" s="568"/>
      <c r="F35" s="569"/>
      <c r="G35" s="149">
        <v>9</v>
      </c>
      <c r="H35" s="149">
        <v>2</v>
      </c>
      <c r="I35" s="150">
        <f t="shared" si="3"/>
        <v>-7</v>
      </c>
      <c r="J35" s="190"/>
      <c r="K35" s="149" t="s">
        <v>402</v>
      </c>
      <c r="L35" s="149">
        <v>2</v>
      </c>
      <c r="M35" s="137"/>
      <c r="N35" s="223">
        <v>20</v>
      </c>
      <c r="O35" s="223" t="s">
        <v>286</v>
      </c>
      <c r="P35" s="224">
        <v>21</v>
      </c>
      <c r="Q35" s="288">
        <f t="shared" si="2"/>
        <v>183</v>
      </c>
      <c r="R35" s="288">
        <v>18</v>
      </c>
      <c r="S35" s="288">
        <v>9</v>
      </c>
      <c r="T35" s="288">
        <v>6</v>
      </c>
      <c r="U35" s="288" t="s">
        <v>531</v>
      </c>
      <c r="V35" s="288">
        <v>7</v>
      </c>
      <c r="W35" s="288" t="s">
        <v>531</v>
      </c>
      <c r="X35" s="288">
        <v>3</v>
      </c>
      <c r="Y35" s="288" t="s">
        <v>531</v>
      </c>
      <c r="Z35" s="288">
        <v>2</v>
      </c>
      <c r="AA35" s="288">
        <v>34</v>
      </c>
      <c r="AB35" s="288">
        <v>37</v>
      </c>
      <c r="AC35" s="288" t="s">
        <v>531</v>
      </c>
      <c r="AD35" s="288">
        <v>1</v>
      </c>
      <c r="AE35" s="288" t="s">
        <v>531</v>
      </c>
      <c r="AF35" s="288">
        <v>59</v>
      </c>
      <c r="AG35" s="288">
        <v>4</v>
      </c>
      <c r="AH35" s="288">
        <v>2</v>
      </c>
      <c r="AI35" s="288">
        <v>1</v>
      </c>
      <c r="AJ35" s="29"/>
      <c r="AK35" s="29"/>
      <c r="AL35" s="29"/>
      <c r="AM35" s="29"/>
      <c r="AN35" s="29"/>
      <c r="AO35" s="29"/>
      <c r="AP35" s="29"/>
      <c r="AQ35" s="29"/>
      <c r="AR35" s="29"/>
      <c r="AS35" s="29"/>
    </row>
    <row r="36" spans="1:45" ht="15" customHeight="1">
      <c r="A36" s="571"/>
      <c r="B36" s="570" t="s">
        <v>22</v>
      </c>
      <c r="C36" s="200"/>
      <c r="D36" s="496" t="s">
        <v>15</v>
      </c>
      <c r="E36" s="496"/>
      <c r="F36" s="497"/>
      <c r="G36" s="149">
        <v>326</v>
      </c>
      <c r="H36" s="149">
        <v>287</v>
      </c>
      <c r="I36" s="150">
        <f t="shared" si="3"/>
        <v>-39</v>
      </c>
      <c r="J36" s="190">
        <v>5.8</v>
      </c>
      <c r="K36" s="149" t="s">
        <v>402</v>
      </c>
      <c r="L36" s="149">
        <v>365</v>
      </c>
      <c r="M36" s="137"/>
      <c r="N36" s="223">
        <v>21</v>
      </c>
      <c r="O36" s="223" t="s">
        <v>286</v>
      </c>
      <c r="P36" s="224">
        <v>22</v>
      </c>
      <c r="Q36" s="288">
        <f t="shared" si="2"/>
        <v>156</v>
      </c>
      <c r="R36" s="288">
        <v>16</v>
      </c>
      <c r="S36" s="288">
        <v>13</v>
      </c>
      <c r="T36" s="288">
        <v>11</v>
      </c>
      <c r="U36" s="288" t="s">
        <v>531</v>
      </c>
      <c r="V36" s="288">
        <v>7</v>
      </c>
      <c r="W36" s="288" t="s">
        <v>531</v>
      </c>
      <c r="X36" s="288">
        <v>2</v>
      </c>
      <c r="Y36" s="288" t="s">
        <v>531</v>
      </c>
      <c r="Z36" s="288" t="s">
        <v>531</v>
      </c>
      <c r="AA36" s="288">
        <v>32</v>
      </c>
      <c r="AB36" s="288">
        <v>22</v>
      </c>
      <c r="AC36" s="288">
        <v>2</v>
      </c>
      <c r="AD36" s="288" t="s">
        <v>531</v>
      </c>
      <c r="AE36" s="288">
        <v>1</v>
      </c>
      <c r="AF36" s="288">
        <v>41</v>
      </c>
      <c r="AG36" s="288">
        <v>9</v>
      </c>
      <c r="AH36" s="288" t="s">
        <v>531</v>
      </c>
      <c r="AI36" s="288" t="s">
        <v>531</v>
      </c>
      <c r="AJ36" s="29"/>
      <c r="AK36" s="29"/>
      <c r="AL36" s="29"/>
      <c r="AM36" s="29"/>
      <c r="AN36" s="29"/>
      <c r="AO36" s="29"/>
      <c r="AP36" s="29"/>
      <c r="AQ36" s="29"/>
      <c r="AR36" s="29"/>
      <c r="AS36" s="29"/>
    </row>
    <row r="37" spans="1:45" ht="15" customHeight="1">
      <c r="A37" s="571"/>
      <c r="B37" s="570"/>
      <c r="C37" s="200"/>
      <c r="D37" s="496" t="s">
        <v>23</v>
      </c>
      <c r="E37" s="496"/>
      <c r="F37" s="497"/>
      <c r="G37" s="149">
        <v>27</v>
      </c>
      <c r="H37" s="149">
        <v>19</v>
      </c>
      <c r="I37" s="150">
        <f t="shared" si="3"/>
        <v>-8</v>
      </c>
      <c r="J37" s="190">
        <v>0.4</v>
      </c>
      <c r="K37" s="149" t="s">
        <v>402</v>
      </c>
      <c r="L37" s="149">
        <v>21</v>
      </c>
      <c r="M37" s="137"/>
      <c r="N37" s="223">
        <v>22</v>
      </c>
      <c r="O37" s="223" t="s">
        <v>286</v>
      </c>
      <c r="P37" s="224">
        <v>23</v>
      </c>
      <c r="Q37" s="288">
        <f t="shared" si="2"/>
        <v>100</v>
      </c>
      <c r="R37" s="288">
        <v>11</v>
      </c>
      <c r="S37" s="288">
        <v>6</v>
      </c>
      <c r="T37" s="288">
        <v>7</v>
      </c>
      <c r="U37" s="288" t="s">
        <v>531</v>
      </c>
      <c r="V37" s="288">
        <v>5</v>
      </c>
      <c r="W37" s="288" t="s">
        <v>531</v>
      </c>
      <c r="X37" s="288">
        <v>2</v>
      </c>
      <c r="Y37" s="288" t="s">
        <v>531</v>
      </c>
      <c r="Z37" s="288" t="s">
        <v>531</v>
      </c>
      <c r="AA37" s="288">
        <v>13</v>
      </c>
      <c r="AB37" s="288">
        <v>20</v>
      </c>
      <c r="AC37" s="288" t="s">
        <v>531</v>
      </c>
      <c r="AD37" s="288" t="s">
        <v>531</v>
      </c>
      <c r="AE37" s="288" t="s">
        <v>531</v>
      </c>
      <c r="AF37" s="288">
        <v>34</v>
      </c>
      <c r="AG37" s="288" t="s">
        <v>531</v>
      </c>
      <c r="AH37" s="288">
        <v>2</v>
      </c>
      <c r="AI37" s="288" t="s">
        <v>531</v>
      </c>
      <c r="AJ37" s="29"/>
      <c r="AK37" s="29"/>
      <c r="AL37" s="29"/>
      <c r="AM37" s="29"/>
      <c r="AN37" s="29"/>
      <c r="AO37" s="29"/>
      <c r="AP37" s="29"/>
      <c r="AQ37" s="29"/>
      <c r="AR37" s="29"/>
      <c r="AS37" s="29"/>
    </row>
    <row r="38" spans="1:45" ht="15" customHeight="1">
      <c r="A38" s="571"/>
      <c r="B38" s="568" t="s">
        <v>24</v>
      </c>
      <c r="C38" s="568"/>
      <c r="D38" s="568"/>
      <c r="E38" s="568"/>
      <c r="F38" s="569"/>
      <c r="G38" s="149">
        <v>219</v>
      </c>
      <c r="H38" s="149">
        <v>227</v>
      </c>
      <c r="I38" s="150">
        <f t="shared" si="3"/>
        <v>8</v>
      </c>
      <c r="J38" s="190">
        <v>4.6</v>
      </c>
      <c r="K38" s="149">
        <v>3</v>
      </c>
      <c r="L38" s="149">
        <v>309</v>
      </c>
      <c r="M38" s="137"/>
      <c r="N38" s="223">
        <v>23</v>
      </c>
      <c r="O38" s="223" t="s">
        <v>286</v>
      </c>
      <c r="P38" s="224">
        <v>24</v>
      </c>
      <c r="Q38" s="288">
        <f t="shared" si="2"/>
        <v>80</v>
      </c>
      <c r="R38" s="288">
        <v>9</v>
      </c>
      <c r="S38" s="288">
        <v>3</v>
      </c>
      <c r="T38" s="288">
        <v>1</v>
      </c>
      <c r="U38" s="288">
        <v>1</v>
      </c>
      <c r="V38" s="288">
        <v>7</v>
      </c>
      <c r="W38" s="288" t="s">
        <v>531</v>
      </c>
      <c r="X38" s="288">
        <v>1</v>
      </c>
      <c r="Y38" s="288" t="s">
        <v>531</v>
      </c>
      <c r="Z38" s="288" t="s">
        <v>531</v>
      </c>
      <c r="AA38" s="288">
        <v>12</v>
      </c>
      <c r="AB38" s="288">
        <v>12</v>
      </c>
      <c r="AC38" s="288" t="s">
        <v>531</v>
      </c>
      <c r="AD38" s="288" t="s">
        <v>531</v>
      </c>
      <c r="AE38" s="288" t="s">
        <v>531</v>
      </c>
      <c r="AF38" s="288">
        <v>32</v>
      </c>
      <c r="AG38" s="288">
        <v>2</v>
      </c>
      <c r="AH38" s="288" t="s">
        <v>531</v>
      </c>
      <c r="AI38" s="288" t="s">
        <v>531</v>
      </c>
      <c r="AJ38" s="29"/>
      <c r="AK38" s="29"/>
      <c r="AL38" s="29"/>
      <c r="AM38" s="29"/>
      <c r="AN38" s="29"/>
      <c r="AO38" s="29"/>
      <c r="AP38" s="29"/>
      <c r="AQ38" s="29"/>
      <c r="AR38" s="29"/>
      <c r="AS38" s="29"/>
    </row>
    <row r="39" spans="1:45" ht="15" customHeight="1">
      <c r="A39" s="571"/>
      <c r="B39" s="568" t="s">
        <v>25</v>
      </c>
      <c r="C39" s="568"/>
      <c r="D39" s="568"/>
      <c r="E39" s="568"/>
      <c r="F39" s="569"/>
      <c r="G39" s="149" t="s">
        <v>403</v>
      </c>
      <c r="H39" s="149" t="s">
        <v>402</v>
      </c>
      <c r="I39" s="149" t="s">
        <v>402</v>
      </c>
      <c r="J39" s="191" t="s">
        <v>402</v>
      </c>
      <c r="K39" s="149" t="s">
        <v>402</v>
      </c>
      <c r="L39" s="149" t="s">
        <v>402</v>
      </c>
      <c r="M39" s="137"/>
      <c r="N39" s="223"/>
      <c r="O39" s="223"/>
      <c r="P39" s="224"/>
      <c r="Q39" s="237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198"/>
      <c r="AI39" s="198"/>
      <c r="AJ39" s="29"/>
      <c r="AK39" s="29"/>
      <c r="AL39" s="29"/>
      <c r="AM39" s="29"/>
      <c r="AN39" s="29"/>
      <c r="AO39" s="29"/>
      <c r="AP39" s="29"/>
      <c r="AQ39" s="29"/>
      <c r="AR39" s="29"/>
      <c r="AS39" s="29"/>
    </row>
    <row r="40" spans="1:45" ht="15" customHeight="1">
      <c r="A40" s="571"/>
      <c r="B40" s="568" t="s">
        <v>26</v>
      </c>
      <c r="C40" s="568"/>
      <c r="D40" s="568"/>
      <c r="E40" s="568"/>
      <c r="F40" s="569"/>
      <c r="G40" s="149" t="s">
        <v>403</v>
      </c>
      <c r="H40" s="149" t="s">
        <v>402</v>
      </c>
      <c r="I40" s="149" t="s">
        <v>402</v>
      </c>
      <c r="J40" s="191" t="s">
        <v>402</v>
      </c>
      <c r="K40" s="149" t="s">
        <v>402</v>
      </c>
      <c r="L40" s="149" t="s">
        <v>402</v>
      </c>
      <c r="M40" s="137"/>
      <c r="N40" s="227"/>
      <c r="O40" s="227"/>
      <c r="P40" s="228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54"/>
      <c r="AI40" s="54"/>
      <c r="AJ40" s="29"/>
      <c r="AK40" s="29"/>
      <c r="AL40" s="29"/>
      <c r="AM40" s="29"/>
      <c r="AN40" s="29"/>
      <c r="AO40" s="29"/>
      <c r="AP40" s="29"/>
      <c r="AQ40" s="29"/>
      <c r="AR40" s="29"/>
      <c r="AS40" s="29"/>
    </row>
    <row r="41" spans="1:45" ht="15" customHeight="1">
      <c r="A41" s="571"/>
      <c r="B41" s="568" t="s">
        <v>27</v>
      </c>
      <c r="C41" s="568"/>
      <c r="D41" s="568"/>
      <c r="E41" s="568"/>
      <c r="F41" s="569"/>
      <c r="G41" s="149">
        <v>2</v>
      </c>
      <c r="H41" s="149" t="s">
        <v>402</v>
      </c>
      <c r="I41" s="149">
        <v>-2</v>
      </c>
      <c r="J41" s="191" t="s">
        <v>402</v>
      </c>
      <c r="K41" s="149" t="s">
        <v>402</v>
      </c>
      <c r="L41" s="149" t="s">
        <v>402</v>
      </c>
      <c r="M41" s="137"/>
      <c r="N41" s="220" t="s">
        <v>291</v>
      </c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137"/>
      <c r="AA41" s="137"/>
      <c r="AB41" s="137"/>
      <c r="AC41" s="137"/>
      <c r="AD41" s="137"/>
      <c r="AE41" s="137"/>
      <c r="AF41" s="137"/>
      <c r="AG41" s="137"/>
      <c r="AH41" s="137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</row>
    <row r="42" spans="1:45" ht="15" customHeight="1">
      <c r="A42" s="571"/>
      <c r="B42" s="568" t="s">
        <v>28</v>
      </c>
      <c r="C42" s="568"/>
      <c r="D42" s="568"/>
      <c r="E42" s="568"/>
      <c r="F42" s="569"/>
      <c r="G42" s="149">
        <v>1</v>
      </c>
      <c r="H42" s="149">
        <v>10</v>
      </c>
      <c r="I42" s="150">
        <f>H42-G42</f>
        <v>9</v>
      </c>
      <c r="J42" s="190">
        <v>0.2</v>
      </c>
      <c r="K42" s="149" t="s">
        <v>402</v>
      </c>
      <c r="L42" s="149">
        <v>10</v>
      </c>
      <c r="M42" s="137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137"/>
      <c r="AA42" s="137"/>
      <c r="AB42" s="137"/>
      <c r="AC42" s="137"/>
      <c r="AD42" s="137"/>
      <c r="AE42" s="137"/>
      <c r="AF42" s="137"/>
      <c r="AG42" s="137"/>
      <c r="AH42" s="137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</row>
    <row r="43" spans="1:45" ht="15" customHeight="1">
      <c r="A43" s="571"/>
      <c r="B43" s="568" t="s">
        <v>29</v>
      </c>
      <c r="C43" s="568"/>
      <c r="D43" s="568"/>
      <c r="E43" s="568"/>
      <c r="F43" s="569"/>
      <c r="G43" s="149">
        <v>4</v>
      </c>
      <c r="H43" s="149">
        <v>3</v>
      </c>
      <c r="I43" s="150">
        <f>H43-G43</f>
        <v>-1</v>
      </c>
      <c r="J43" s="191">
        <v>0.1</v>
      </c>
      <c r="K43" s="149" t="s">
        <v>402</v>
      </c>
      <c r="L43" s="149">
        <v>3</v>
      </c>
      <c r="M43" s="137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137"/>
      <c r="AA43" s="137"/>
      <c r="AB43" s="137"/>
      <c r="AC43" s="137"/>
      <c r="AD43" s="137"/>
      <c r="AE43" s="137"/>
      <c r="AF43" s="137"/>
      <c r="AG43" s="137"/>
      <c r="AH43" s="137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</row>
    <row r="44" spans="1:45" ht="15" customHeight="1">
      <c r="A44" s="571"/>
      <c r="B44" s="568" t="s">
        <v>30</v>
      </c>
      <c r="C44" s="568"/>
      <c r="D44" s="568"/>
      <c r="E44" s="568"/>
      <c r="F44" s="569"/>
      <c r="G44" s="149" t="s">
        <v>403</v>
      </c>
      <c r="H44" s="149" t="s">
        <v>402</v>
      </c>
      <c r="I44" s="149" t="s">
        <v>402</v>
      </c>
      <c r="J44" s="190" t="s">
        <v>402</v>
      </c>
      <c r="K44" s="149" t="s">
        <v>402</v>
      </c>
      <c r="L44" s="149" t="s">
        <v>402</v>
      </c>
      <c r="M44" s="137"/>
      <c r="N44" s="129"/>
      <c r="O44" s="129"/>
      <c r="P44" s="129"/>
      <c r="Q44" s="129"/>
      <c r="R44" s="129"/>
      <c r="S44" s="196"/>
      <c r="T44" s="129"/>
      <c r="U44" s="129"/>
      <c r="V44" s="196"/>
      <c r="W44" s="129"/>
      <c r="X44" s="129"/>
      <c r="Y44" s="196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</row>
    <row r="45" spans="1:45" ht="15" customHeight="1">
      <c r="A45" s="571"/>
      <c r="B45" s="568" t="s">
        <v>31</v>
      </c>
      <c r="C45" s="568"/>
      <c r="D45" s="568"/>
      <c r="E45" s="568"/>
      <c r="F45" s="569"/>
      <c r="G45" s="149" t="s">
        <v>403</v>
      </c>
      <c r="H45" s="149" t="s">
        <v>402</v>
      </c>
      <c r="I45" s="149" t="s">
        <v>402</v>
      </c>
      <c r="J45" s="190" t="s">
        <v>402</v>
      </c>
      <c r="K45" s="149" t="s">
        <v>402</v>
      </c>
      <c r="L45" s="149" t="s">
        <v>402</v>
      </c>
      <c r="M45" s="137"/>
      <c r="N45" s="129"/>
      <c r="O45" s="129"/>
      <c r="P45" s="129"/>
      <c r="Q45" s="129"/>
      <c r="R45" s="129"/>
      <c r="S45" s="196"/>
      <c r="T45" s="129"/>
      <c r="U45" s="129"/>
      <c r="V45" s="196"/>
      <c r="W45" s="129"/>
      <c r="X45" s="129"/>
      <c r="Y45" s="196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</row>
    <row r="46" spans="1:45" ht="15" customHeight="1">
      <c r="A46" s="571"/>
      <c r="B46" s="568" t="s">
        <v>366</v>
      </c>
      <c r="C46" s="568"/>
      <c r="D46" s="568"/>
      <c r="E46" s="568"/>
      <c r="F46" s="569"/>
      <c r="G46" s="149" t="s">
        <v>403</v>
      </c>
      <c r="H46" s="149" t="s">
        <v>402</v>
      </c>
      <c r="I46" s="149" t="s">
        <v>402</v>
      </c>
      <c r="J46" s="190" t="s">
        <v>402</v>
      </c>
      <c r="K46" s="149" t="s">
        <v>402</v>
      </c>
      <c r="L46" s="149" t="s">
        <v>402</v>
      </c>
      <c r="M46" s="137"/>
      <c r="N46" s="129"/>
      <c r="O46" s="129"/>
      <c r="P46" s="129"/>
      <c r="Q46" s="129"/>
      <c r="R46" s="129"/>
      <c r="S46" s="196"/>
      <c r="T46" s="129"/>
      <c r="U46" s="129"/>
      <c r="V46" s="196"/>
      <c r="W46" s="129"/>
      <c r="X46" s="129"/>
      <c r="Y46" s="196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</row>
    <row r="47" spans="1:45" ht="15" customHeight="1">
      <c r="A47" s="571"/>
      <c r="B47" s="568" t="s">
        <v>367</v>
      </c>
      <c r="C47" s="568"/>
      <c r="D47" s="568"/>
      <c r="E47" s="568"/>
      <c r="F47" s="569"/>
      <c r="G47" s="149">
        <v>4</v>
      </c>
      <c r="H47" s="149">
        <v>3</v>
      </c>
      <c r="I47" s="150">
        <f>H47-G47</f>
        <v>-1</v>
      </c>
      <c r="J47" s="190">
        <v>0.1</v>
      </c>
      <c r="K47" s="149" t="s">
        <v>402</v>
      </c>
      <c r="L47" s="149">
        <v>3</v>
      </c>
      <c r="M47" s="137"/>
      <c r="N47" s="129"/>
      <c r="O47" s="129"/>
      <c r="P47" s="129"/>
      <c r="Q47" s="129"/>
      <c r="R47" s="129"/>
      <c r="S47" s="196"/>
      <c r="T47" s="129"/>
      <c r="U47" s="129"/>
      <c r="V47" s="196"/>
      <c r="W47" s="129"/>
      <c r="X47" s="129"/>
      <c r="Y47" s="196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</row>
    <row r="48" spans="1:45" ht="15" customHeight="1">
      <c r="A48" s="571"/>
      <c r="B48" s="568" t="s">
        <v>377</v>
      </c>
      <c r="C48" s="568"/>
      <c r="D48" s="568"/>
      <c r="E48" s="568"/>
      <c r="F48" s="569"/>
      <c r="G48" s="149">
        <v>1</v>
      </c>
      <c r="H48" s="149" t="s">
        <v>402</v>
      </c>
      <c r="I48" s="149">
        <v>-1</v>
      </c>
      <c r="J48" s="190" t="s">
        <v>402</v>
      </c>
      <c r="K48" s="149" t="s">
        <v>402</v>
      </c>
      <c r="L48" s="149" t="s">
        <v>402</v>
      </c>
      <c r="M48" s="137"/>
      <c r="N48" s="473" t="s">
        <v>622</v>
      </c>
      <c r="O48" s="474"/>
      <c r="P48" s="474"/>
      <c r="Q48" s="474"/>
      <c r="R48" s="474"/>
      <c r="S48" s="474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  <c r="AD48" s="474"/>
      <c r="AE48" s="474"/>
      <c r="AF48" s="474"/>
      <c r="AG48" s="474"/>
      <c r="AH48" s="474"/>
      <c r="AI48" s="474"/>
      <c r="AJ48" s="474"/>
      <c r="AK48" s="29"/>
      <c r="AL48" s="29"/>
      <c r="AM48" s="29"/>
      <c r="AN48" s="29"/>
      <c r="AO48" s="29"/>
      <c r="AP48" s="29"/>
      <c r="AQ48" s="29"/>
      <c r="AR48" s="29"/>
      <c r="AS48" s="29"/>
    </row>
    <row r="49" spans="1:45" ht="15" customHeight="1" thickBot="1">
      <c r="A49" s="571"/>
      <c r="B49" s="568" t="s">
        <v>378</v>
      </c>
      <c r="C49" s="568"/>
      <c r="D49" s="568"/>
      <c r="E49" s="568"/>
      <c r="F49" s="569"/>
      <c r="G49" s="149" t="s">
        <v>403</v>
      </c>
      <c r="H49" s="149" t="s">
        <v>402</v>
      </c>
      <c r="I49" s="149" t="s">
        <v>402</v>
      </c>
      <c r="J49" s="190" t="s">
        <v>402</v>
      </c>
      <c r="K49" s="149" t="s">
        <v>402</v>
      </c>
      <c r="L49" s="149" t="s">
        <v>402</v>
      </c>
      <c r="M49" s="137"/>
      <c r="N49" s="201"/>
      <c r="O49" s="201"/>
      <c r="P49" s="201"/>
      <c r="Q49" s="201"/>
      <c r="R49" s="201"/>
      <c r="S49" s="202"/>
      <c r="T49" s="201"/>
      <c r="U49" s="201"/>
      <c r="V49" s="202"/>
      <c r="W49" s="201"/>
      <c r="X49" s="201"/>
      <c r="Y49" s="202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29"/>
      <c r="AL49" s="29"/>
      <c r="AM49" s="29"/>
      <c r="AN49" s="29"/>
      <c r="AO49" s="29"/>
      <c r="AP49" s="29"/>
      <c r="AQ49" s="29"/>
      <c r="AR49" s="29"/>
      <c r="AS49" s="29"/>
    </row>
    <row r="50" spans="1:45" ht="15" customHeight="1">
      <c r="A50" s="571"/>
      <c r="B50" s="568" t="s">
        <v>319</v>
      </c>
      <c r="C50" s="568"/>
      <c r="D50" s="568"/>
      <c r="E50" s="568"/>
      <c r="F50" s="569"/>
      <c r="G50" s="149" t="s">
        <v>403</v>
      </c>
      <c r="H50" s="149">
        <v>1</v>
      </c>
      <c r="I50" s="149">
        <v>1</v>
      </c>
      <c r="J50" s="190">
        <v>0</v>
      </c>
      <c r="K50" s="149" t="s">
        <v>402</v>
      </c>
      <c r="L50" s="149">
        <v>1</v>
      </c>
      <c r="M50" s="137"/>
      <c r="N50" s="547" t="s">
        <v>292</v>
      </c>
      <c r="O50" s="547"/>
      <c r="P50" s="548"/>
      <c r="Q50" s="426" t="s">
        <v>176</v>
      </c>
      <c r="R50" s="562" t="s">
        <v>306</v>
      </c>
      <c r="S50" s="426" t="s">
        <v>294</v>
      </c>
      <c r="T50" s="546" t="s">
        <v>295</v>
      </c>
      <c r="U50" s="547"/>
      <c r="V50" s="547"/>
      <c r="W50" s="548"/>
      <c r="X50" s="546" t="s">
        <v>296</v>
      </c>
      <c r="Y50" s="547"/>
      <c r="Z50" s="547"/>
      <c r="AA50" s="548"/>
      <c r="AB50" s="546" t="s">
        <v>297</v>
      </c>
      <c r="AC50" s="547"/>
      <c r="AD50" s="547"/>
      <c r="AE50" s="548"/>
      <c r="AF50" s="546" t="s">
        <v>298</v>
      </c>
      <c r="AG50" s="547"/>
      <c r="AH50" s="548"/>
      <c r="AI50" s="426" t="s">
        <v>299</v>
      </c>
      <c r="AJ50" s="544" t="s">
        <v>184</v>
      </c>
      <c r="AK50" s="29"/>
      <c r="AL50" s="29"/>
      <c r="AM50" s="29"/>
      <c r="AN50" s="29"/>
      <c r="AO50" s="29"/>
      <c r="AP50" s="29"/>
      <c r="AQ50" s="29"/>
      <c r="AR50" s="29"/>
      <c r="AS50" s="29"/>
    </row>
    <row r="51" spans="1:45" ht="15" customHeight="1">
      <c r="A51" s="571"/>
      <c r="B51" s="568" t="s">
        <v>320</v>
      </c>
      <c r="C51" s="568"/>
      <c r="D51" s="568"/>
      <c r="E51" s="568"/>
      <c r="F51" s="569"/>
      <c r="G51" s="149">
        <v>24</v>
      </c>
      <c r="H51" s="149">
        <v>9</v>
      </c>
      <c r="I51" s="150">
        <f aca="true" t="shared" si="4" ref="I51:I64">H51-G51</f>
        <v>-15</v>
      </c>
      <c r="J51" s="190">
        <v>0.2</v>
      </c>
      <c r="K51" s="149">
        <v>4</v>
      </c>
      <c r="L51" s="149">
        <v>6</v>
      </c>
      <c r="M51" s="137"/>
      <c r="N51" s="544"/>
      <c r="O51" s="544"/>
      <c r="P51" s="441"/>
      <c r="Q51" s="427"/>
      <c r="R51" s="563"/>
      <c r="S51" s="427"/>
      <c r="T51" s="549"/>
      <c r="U51" s="545"/>
      <c r="V51" s="545"/>
      <c r="W51" s="442"/>
      <c r="X51" s="549"/>
      <c r="Y51" s="545"/>
      <c r="Z51" s="545"/>
      <c r="AA51" s="442"/>
      <c r="AB51" s="549"/>
      <c r="AC51" s="545"/>
      <c r="AD51" s="545"/>
      <c r="AE51" s="442"/>
      <c r="AF51" s="549"/>
      <c r="AG51" s="545"/>
      <c r="AH51" s="442"/>
      <c r="AI51" s="427"/>
      <c r="AJ51" s="544"/>
      <c r="AK51" s="29"/>
      <c r="AL51" s="29"/>
      <c r="AM51" s="29"/>
      <c r="AN51" s="29"/>
      <c r="AO51" s="29"/>
      <c r="AP51" s="29"/>
      <c r="AQ51" s="29"/>
      <c r="AR51" s="29"/>
      <c r="AS51" s="29"/>
    </row>
    <row r="52" spans="1:45" ht="15" customHeight="1">
      <c r="A52" s="571"/>
      <c r="B52" s="568" t="s">
        <v>32</v>
      </c>
      <c r="C52" s="568"/>
      <c r="D52" s="568"/>
      <c r="E52" s="568"/>
      <c r="F52" s="569"/>
      <c r="G52" s="149">
        <v>44</v>
      </c>
      <c r="H52" s="149">
        <v>51</v>
      </c>
      <c r="I52" s="150">
        <f t="shared" si="4"/>
        <v>7</v>
      </c>
      <c r="J52" s="190">
        <v>1</v>
      </c>
      <c r="K52" s="149">
        <v>7</v>
      </c>
      <c r="L52" s="149">
        <v>79</v>
      </c>
      <c r="M52" s="137"/>
      <c r="N52" s="545"/>
      <c r="O52" s="545"/>
      <c r="P52" s="442"/>
      <c r="Q52" s="428"/>
      <c r="R52" s="564"/>
      <c r="S52" s="428"/>
      <c r="T52" s="370" t="s">
        <v>304</v>
      </c>
      <c r="U52" s="566"/>
      <c r="V52" s="565" t="s">
        <v>305</v>
      </c>
      <c r="W52" s="566"/>
      <c r="X52" s="565" t="s">
        <v>304</v>
      </c>
      <c r="Y52" s="566"/>
      <c r="Z52" s="565" t="s">
        <v>305</v>
      </c>
      <c r="AA52" s="566"/>
      <c r="AB52" s="229" t="s">
        <v>300</v>
      </c>
      <c r="AC52" s="229" t="s">
        <v>301</v>
      </c>
      <c r="AD52" s="229" t="s">
        <v>302</v>
      </c>
      <c r="AE52" s="229" t="s">
        <v>303</v>
      </c>
      <c r="AF52" s="229" t="s">
        <v>300</v>
      </c>
      <c r="AG52" s="229" t="s">
        <v>301</v>
      </c>
      <c r="AH52" s="229" t="s">
        <v>302</v>
      </c>
      <c r="AI52" s="428"/>
      <c r="AJ52" s="545"/>
      <c r="AK52" s="29"/>
      <c r="AL52" s="29"/>
      <c r="AM52" s="29"/>
      <c r="AN52" s="29"/>
      <c r="AO52" s="29"/>
      <c r="AP52" s="29"/>
      <c r="AQ52" s="29"/>
      <c r="AR52" s="29"/>
      <c r="AS52" s="29"/>
    </row>
    <row r="53" spans="1:45" ht="15" customHeight="1">
      <c r="A53" s="571"/>
      <c r="B53" s="570" t="s">
        <v>33</v>
      </c>
      <c r="C53" s="73"/>
      <c r="D53" s="496" t="s">
        <v>34</v>
      </c>
      <c r="E53" s="496"/>
      <c r="F53" s="497"/>
      <c r="G53" s="149">
        <v>1</v>
      </c>
      <c r="H53" s="149" t="s">
        <v>402</v>
      </c>
      <c r="I53" s="150">
        <v>-1</v>
      </c>
      <c r="J53" s="190" t="s">
        <v>402</v>
      </c>
      <c r="K53" s="149" t="s">
        <v>402</v>
      </c>
      <c r="L53" s="149" t="s">
        <v>402</v>
      </c>
      <c r="M53" s="137"/>
      <c r="N53" s="129"/>
      <c r="O53" s="129"/>
      <c r="P53" s="195"/>
      <c r="Q53" s="203"/>
      <c r="R53" s="204"/>
      <c r="S53" s="205"/>
      <c r="T53" s="30"/>
      <c r="U53" s="30"/>
      <c r="V53" s="205"/>
      <c r="W53" s="30"/>
      <c r="X53" s="30"/>
      <c r="Y53" s="205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29"/>
      <c r="AL53" s="29"/>
      <c r="AM53" s="29"/>
      <c r="AN53" s="29"/>
      <c r="AO53" s="29"/>
      <c r="AP53" s="29"/>
      <c r="AQ53" s="29"/>
      <c r="AR53" s="29"/>
      <c r="AS53" s="29"/>
    </row>
    <row r="54" spans="1:45" ht="15" customHeight="1">
      <c r="A54" s="571"/>
      <c r="B54" s="570"/>
      <c r="C54" s="199"/>
      <c r="D54" s="496" t="s">
        <v>35</v>
      </c>
      <c r="E54" s="496"/>
      <c r="F54" s="497"/>
      <c r="G54" s="149">
        <v>2</v>
      </c>
      <c r="H54" s="149">
        <v>1</v>
      </c>
      <c r="I54" s="150">
        <f t="shared" si="4"/>
        <v>-1</v>
      </c>
      <c r="J54" s="190">
        <v>0</v>
      </c>
      <c r="K54" s="149" t="s">
        <v>402</v>
      </c>
      <c r="L54" s="149">
        <v>2</v>
      </c>
      <c r="M54" s="137"/>
      <c r="N54" s="421" t="s">
        <v>176</v>
      </c>
      <c r="O54" s="421"/>
      <c r="P54" s="422"/>
      <c r="Q54" s="297">
        <f>SUM(Q57:Q64,Q66:Q74)</f>
        <v>6388</v>
      </c>
      <c r="R54" s="299">
        <f>SUM(R57:R64,R66:R74)</f>
        <v>99.99999999999999</v>
      </c>
      <c r="S54" s="297">
        <f>SUM(S57:S64,S66:S74)</f>
        <v>1029</v>
      </c>
      <c r="T54" s="297"/>
      <c r="U54" s="297">
        <f>SUM(U57:U64,U66:U74)</f>
        <v>1857</v>
      </c>
      <c r="V54" s="297"/>
      <c r="W54" s="297">
        <f>SUM(W57:W64,W66:W74)</f>
        <v>1031</v>
      </c>
      <c r="X54" s="297"/>
      <c r="Y54" s="297">
        <f>SUM(Y57:Y64,Y66:Y74)</f>
        <v>644</v>
      </c>
      <c r="Z54" s="297"/>
      <c r="AA54" s="297">
        <f aca="true" t="shared" si="5" ref="AA54:AI54">SUM(AA57:AA64,AA66:AA74)</f>
        <v>216</v>
      </c>
      <c r="AB54" s="297">
        <f t="shared" si="5"/>
        <v>101</v>
      </c>
      <c r="AC54" s="297">
        <f t="shared" si="5"/>
        <v>23</v>
      </c>
      <c r="AD54" s="297">
        <f t="shared" si="5"/>
        <v>96</v>
      </c>
      <c r="AE54" s="297">
        <f t="shared" si="5"/>
        <v>524</v>
      </c>
      <c r="AF54" s="297">
        <f t="shared" si="5"/>
        <v>35</v>
      </c>
      <c r="AG54" s="297">
        <f t="shared" si="5"/>
        <v>9</v>
      </c>
      <c r="AH54" s="297">
        <f t="shared" si="5"/>
        <v>5</v>
      </c>
      <c r="AI54" s="297">
        <f t="shared" si="5"/>
        <v>810</v>
      </c>
      <c r="AJ54" s="297">
        <f>SUM(AJ57:AJ64,AJ66:AJ74)</f>
        <v>8</v>
      </c>
      <c r="AK54" s="29"/>
      <c r="AL54" s="29"/>
      <c r="AM54" s="29"/>
      <c r="AN54" s="29"/>
      <c r="AO54" s="29"/>
      <c r="AP54" s="29"/>
      <c r="AQ54" s="29"/>
      <c r="AR54" s="29"/>
      <c r="AS54" s="29"/>
    </row>
    <row r="55" spans="1:45" ht="15" customHeight="1">
      <c r="A55" s="571"/>
      <c r="B55" s="570"/>
      <c r="C55" s="199"/>
      <c r="D55" s="496" t="s">
        <v>345</v>
      </c>
      <c r="E55" s="496"/>
      <c r="F55" s="497"/>
      <c r="G55" s="149">
        <v>52</v>
      </c>
      <c r="H55" s="96">
        <v>36</v>
      </c>
      <c r="I55" s="150">
        <f t="shared" si="4"/>
        <v>-16</v>
      </c>
      <c r="J55" s="190">
        <v>0.7</v>
      </c>
      <c r="K55" s="96">
        <v>5</v>
      </c>
      <c r="L55" s="96">
        <v>51</v>
      </c>
      <c r="M55" s="137"/>
      <c r="N55" s="223"/>
      <c r="O55" s="223"/>
      <c r="P55" s="224"/>
      <c r="Q55" s="288"/>
      <c r="R55" s="300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30"/>
      <c r="AK55" s="137"/>
      <c r="AL55" s="137"/>
      <c r="AM55" s="137"/>
      <c r="AN55" s="137"/>
      <c r="AO55" s="137"/>
      <c r="AP55" s="137"/>
      <c r="AQ55" s="137"/>
      <c r="AR55" s="137"/>
      <c r="AS55" s="137"/>
    </row>
    <row r="56" spans="1:45" ht="15" customHeight="1">
      <c r="A56" s="571"/>
      <c r="B56" s="568" t="s">
        <v>36</v>
      </c>
      <c r="C56" s="568"/>
      <c r="D56" s="568"/>
      <c r="E56" s="568"/>
      <c r="F56" s="569"/>
      <c r="G56" s="149" t="s">
        <v>403</v>
      </c>
      <c r="H56" s="149" t="s">
        <v>402</v>
      </c>
      <c r="I56" s="149" t="s">
        <v>402</v>
      </c>
      <c r="J56" s="191" t="s">
        <v>402</v>
      </c>
      <c r="K56" s="149" t="s">
        <v>402</v>
      </c>
      <c r="L56" s="149" t="s">
        <v>402</v>
      </c>
      <c r="M56" s="137"/>
      <c r="N56" s="415" t="s">
        <v>293</v>
      </c>
      <c r="O56" s="415"/>
      <c r="P56" s="416"/>
      <c r="Q56" s="288" t="s">
        <v>403</v>
      </c>
      <c r="R56" s="300">
        <v>100</v>
      </c>
      <c r="S56" s="300">
        <v>16.1</v>
      </c>
      <c r="T56" s="300"/>
      <c r="U56" s="300">
        <v>29.1</v>
      </c>
      <c r="V56" s="300"/>
      <c r="W56" s="300">
        <v>16.1</v>
      </c>
      <c r="X56" s="300"/>
      <c r="Y56" s="300">
        <v>10.1</v>
      </c>
      <c r="Z56" s="300"/>
      <c r="AA56" s="300">
        <v>3.4</v>
      </c>
      <c r="AB56" s="300">
        <v>1.6</v>
      </c>
      <c r="AC56" s="300">
        <v>0.4</v>
      </c>
      <c r="AD56" s="300">
        <v>1.5</v>
      </c>
      <c r="AE56" s="300">
        <v>8.2</v>
      </c>
      <c r="AF56" s="300">
        <v>0.5</v>
      </c>
      <c r="AG56" s="300">
        <v>0.1</v>
      </c>
      <c r="AH56" s="300">
        <v>0.1</v>
      </c>
      <c r="AI56" s="300">
        <v>12.7</v>
      </c>
      <c r="AJ56" s="300">
        <v>0.1</v>
      </c>
      <c r="AK56" s="137"/>
      <c r="AL56" s="137"/>
      <c r="AM56" s="137"/>
      <c r="AN56" s="137"/>
      <c r="AO56" s="137"/>
      <c r="AP56" s="137"/>
      <c r="AQ56" s="137"/>
      <c r="AR56" s="137"/>
      <c r="AS56" s="137"/>
    </row>
    <row r="57" spans="1:45" ht="15" customHeight="1">
      <c r="A57" s="571"/>
      <c r="B57" s="580" t="s">
        <v>37</v>
      </c>
      <c r="C57" s="206"/>
      <c r="D57" s="496" t="s">
        <v>38</v>
      </c>
      <c r="E57" s="496"/>
      <c r="F57" s="497"/>
      <c r="G57" s="149">
        <v>89</v>
      </c>
      <c r="H57" s="207">
        <v>65</v>
      </c>
      <c r="I57" s="150">
        <f t="shared" si="4"/>
        <v>-24</v>
      </c>
      <c r="J57" s="190">
        <v>1.3</v>
      </c>
      <c r="K57" s="207">
        <v>3</v>
      </c>
      <c r="L57" s="207">
        <v>101</v>
      </c>
      <c r="M57" s="137"/>
      <c r="N57" s="415" t="s">
        <v>307</v>
      </c>
      <c r="O57" s="415"/>
      <c r="P57" s="416"/>
      <c r="Q57" s="288">
        <f>SUM(S57:AJ57)</f>
        <v>350</v>
      </c>
      <c r="R57" s="300">
        <v>5.5</v>
      </c>
      <c r="S57" s="288">
        <v>259</v>
      </c>
      <c r="T57" s="288"/>
      <c r="U57" s="288" t="s">
        <v>522</v>
      </c>
      <c r="V57" s="288"/>
      <c r="W57" s="288">
        <v>45</v>
      </c>
      <c r="X57" s="288"/>
      <c r="Y57" s="288" t="s">
        <v>530</v>
      </c>
      <c r="Z57" s="288"/>
      <c r="AA57" s="288">
        <v>11</v>
      </c>
      <c r="AB57" s="288" t="s">
        <v>607</v>
      </c>
      <c r="AC57" s="288" t="s">
        <v>607</v>
      </c>
      <c r="AD57" s="288" t="s">
        <v>580</v>
      </c>
      <c r="AE57" s="288">
        <v>2</v>
      </c>
      <c r="AF57" s="288" t="s">
        <v>403</v>
      </c>
      <c r="AG57" s="288" t="s">
        <v>530</v>
      </c>
      <c r="AH57" s="288" t="s">
        <v>579</v>
      </c>
      <c r="AI57" s="288">
        <v>33</v>
      </c>
      <c r="AJ57" s="288" t="s">
        <v>579</v>
      </c>
      <c r="AK57" s="230"/>
      <c r="AL57" s="137"/>
      <c r="AM57" s="137"/>
      <c r="AN57" s="137"/>
      <c r="AO57" s="137"/>
      <c r="AP57" s="137"/>
      <c r="AQ57" s="137"/>
      <c r="AR57" s="137"/>
      <c r="AS57" s="137"/>
    </row>
    <row r="58" spans="1:45" ht="15" customHeight="1">
      <c r="A58" s="571"/>
      <c r="B58" s="580"/>
      <c r="C58" s="206"/>
      <c r="D58" s="496" t="s">
        <v>48</v>
      </c>
      <c r="E58" s="496"/>
      <c r="F58" s="497"/>
      <c r="G58" s="149">
        <v>163</v>
      </c>
      <c r="H58" s="207">
        <v>190</v>
      </c>
      <c r="I58" s="150">
        <f t="shared" si="4"/>
        <v>27</v>
      </c>
      <c r="J58" s="190">
        <v>3.8</v>
      </c>
      <c r="K58" s="207" t="s">
        <v>402</v>
      </c>
      <c r="L58" s="207">
        <v>255</v>
      </c>
      <c r="M58" s="137"/>
      <c r="N58" s="223">
        <v>6</v>
      </c>
      <c r="O58" s="223" t="s">
        <v>286</v>
      </c>
      <c r="P58" s="224">
        <v>8</v>
      </c>
      <c r="Q58" s="288">
        <f aca="true" t="shared" si="6" ref="Q58:Q64">SUM(S58:AJ58)</f>
        <v>320</v>
      </c>
      <c r="R58" s="300">
        <v>5</v>
      </c>
      <c r="S58" s="288">
        <v>183</v>
      </c>
      <c r="T58" s="288"/>
      <c r="U58" s="288" t="s">
        <v>492</v>
      </c>
      <c r="V58" s="288"/>
      <c r="W58" s="288">
        <v>21</v>
      </c>
      <c r="X58" s="288"/>
      <c r="Y58" s="288" t="s">
        <v>489</v>
      </c>
      <c r="Z58" s="288"/>
      <c r="AA58" s="288">
        <v>7</v>
      </c>
      <c r="AB58" s="288" t="s">
        <v>522</v>
      </c>
      <c r="AC58" s="288" t="s">
        <v>522</v>
      </c>
      <c r="AD58" s="288" t="s">
        <v>522</v>
      </c>
      <c r="AE58" s="288" t="s">
        <v>530</v>
      </c>
      <c r="AF58" s="288" t="s">
        <v>522</v>
      </c>
      <c r="AG58" s="288" t="s">
        <v>522</v>
      </c>
      <c r="AH58" s="288">
        <v>1</v>
      </c>
      <c r="AI58" s="288">
        <v>108</v>
      </c>
      <c r="AJ58" s="288" t="s">
        <v>524</v>
      </c>
      <c r="AK58" s="230"/>
      <c r="AL58" s="137"/>
      <c r="AM58" s="137"/>
      <c r="AN58" s="137"/>
      <c r="AO58" s="137"/>
      <c r="AP58" s="137"/>
      <c r="AQ58" s="137"/>
      <c r="AR58" s="137"/>
      <c r="AS58" s="137"/>
    </row>
    <row r="59" spans="1:45" ht="15" customHeight="1">
      <c r="A59" s="571"/>
      <c r="B59" s="580"/>
      <c r="C59" s="206"/>
      <c r="D59" s="579" t="s">
        <v>281</v>
      </c>
      <c r="E59" s="124"/>
      <c r="F59" s="128" t="s">
        <v>39</v>
      </c>
      <c r="G59" s="585">
        <v>1497</v>
      </c>
      <c r="H59" s="207">
        <v>351</v>
      </c>
      <c r="I59" s="586">
        <f>SUM(H59:H60)-G59</f>
        <v>-367</v>
      </c>
      <c r="J59" s="190">
        <v>7</v>
      </c>
      <c r="K59" s="207">
        <v>6</v>
      </c>
      <c r="L59" s="207">
        <v>455</v>
      </c>
      <c r="M59" s="137"/>
      <c r="N59" s="223">
        <v>9</v>
      </c>
      <c r="O59" s="223" t="s">
        <v>286</v>
      </c>
      <c r="P59" s="224">
        <v>11</v>
      </c>
      <c r="Q59" s="288">
        <f t="shared" si="6"/>
        <v>168</v>
      </c>
      <c r="R59" s="300">
        <v>2.6</v>
      </c>
      <c r="S59" s="288">
        <v>54</v>
      </c>
      <c r="T59" s="288"/>
      <c r="U59" s="288" t="s">
        <v>607</v>
      </c>
      <c r="V59" s="288"/>
      <c r="W59" s="288">
        <v>19</v>
      </c>
      <c r="X59" s="288"/>
      <c r="Y59" s="288" t="s">
        <v>530</v>
      </c>
      <c r="Z59" s="288"/>
      <c r="AA59" s="288">
        <v>7</v>
      </c>
      <c r="AB59" s="288" t="s">
        <v>579</v>
      </c>
      <c r="AC59" s="288" t="s">
        <v>607</v>
      </c>
      <c r="AD59" s="288" t="s">
        <v>579</v>
      </c>
      <c r="AE59" s="288">
        <v>1</v>
      </c>
      <c r="AF59" s="288" t="s">
        <v>530</v>
      </c>
      <c r="AG59" s="288" t="s">
        <v>607</v>
      </c>
      <c r="AH59" s="288" t="s">
        <v>607</v>
      </c>
      <c r="AI59" s="288">
        <v>87</v>
      </c>
      <c r="AJ59" s="288" t="s">
        <v>580</v>
      </c>
      <c r="AK59" s="230"/>
      <c r="AL59" s="137"/>
      <c r="AM59" s="137"/>
      <c r="AN59" s="137"/>
      <c r="AO59" s="137"/>
      <c r="AP59" s="137"/>
      <c r="AQ59" s="137"/>
      <c r="AR59" s="137"/>
      <c r="AS59" s="137"/>
    </row>
    <row r="60" spans="1:45" ht="15" customHeight="1">
      <c r="A60" s="571"/>
      <c r="B60" s="580"/>
      <c r="C60" s="206"/>
      <c r="D60" s="579"/>
      <c r="E60" s="154"/>
      <c r="F60" s="89" t="s">
        <v>40</v>
      </c>
      <c r="G60" s="585"/>
      <c r="H60" s="207">
        <v>779</v>
      </c>
      <c r="I60" s="586"/>
      <c r="J60" s="190">
        <v>15.6</v>
      </c>
      <c r="K60" s="207">
        <v>9</v>
      </c>
      <c r="L60" s="207">
        <v>1082</v>
      </c>
      <c r="M60" s="137"/>
      <c r="N60" s="223">
        <v>12</v>
      </c>
      <c r="O60" s="223" t="s">
        <v>286</v>
      </c>
      <c r="P60" s="224">
        <v>14</v>
      </c>
      <c r="Q60" s="288">
        <f t="shared" si="6"/>
        <v>107</v>
      </c>
      <c r="R60" s="300">
        <v>1.7</v>
      </c>
      <c r="S60" s="288">
        <v>14</v>
      </c>
      <c r="T60" s="288"/>
      <c r="U60" s="288" t="s">
        <v>489</v>
      </c>
      <c r="V60" s="288"/>
      <c r="W60" s="288">
        <v>14</v>
      </c>
      <c r="X60" s="288"/>
      <c r="Y60" s="288" t="s">
        <v>530</v>
      </c>
      <c r="Z60" s="288"/>
      <c r="AA60" s="288">
        <v>2</v>
      </c>
      <c r="AB60" s="288" t="s">
        <v>579</v>
      </c>
      <c r="AC60" s="288" t="s">
        <v>579</v>
      </c>
      <c r="AD60" s="288" t="s">
        <v>492</v>
      </c>
      <c r="AE60" s="288" t="s">
        <v>489</v>
      </c>
      <c r="AF60" s="288">
        <v>1</v>
      </c>
      <c r="AG60" s="288" t="s">
        <v>403</v>
      </c>
      <c r="AH60" s="288" t="s">
        <v>403</v>
      </c>
      <c r="AI60" s="288">
        <v>76</v>
      </c>
      <c r="AJ60" s="288" t="s">
        <v>616</v>
      </c>
      <c r="AK60" s="230"/>
      <c r="AL60" s="137"/>
      <c r="AM60" s="137"/>
      <c r="AN60" s="137"/>
      <c r="AO60" s="137"/>
      <c r="AP60" s="137"/>
      <c r="AQ60" s="137"/>
      <c r="AR60" s="137"/>
      <c r="AS60" s="137"/>
    </row>
    <row r="61" spans="1:45" ht="15" customHeight="1">
      <c r="A61" s="571"/>
      <c r="B61" s="580"/>
      <c r="C61" s="206" t="s">
        <v>375</v>
      </c>
      <c r="D61" s="577" t="s">
        <v>368</v>
      </c>
      <c r="E61" s="577"/>
      <c r="F61" s="578"/>
      <c r="G61" s="149" t="s">
        <v>403</v>
      </c>
      <c r="H61" s="207">
        <v>390</v>
      </c>
      <c r="I61" s="150" t="s">
        <v>405</v>
      </c>
      <c r="J61" s="190">
        <v>7.8</v>
      </c>
      <c r="K61" s="207">
        <v>3</v>
      </c>
      <c r="L61" s="207">
        <v>489</v>
      </c>
      <c r="M61" s="137"/>
      <c r="N61" s="223">
        <v>15</v>
      </c>
      <c r="O61" s="223" t="s">
        <v>286</v>
      </c>
      <c r="P61" s="224">
        <v>17</v>
      </c>
      <c r="Q61" s="288">
        <f t="shared" si="6"/>
        <v>333</v>
      </c>
      <c r="R61" s="300">
        <v>5.2</v>
      </c>
      <c r="S61" s="288">
        <v>20</v>
      </c>
      <c r="T61" s="288"/>
      <c r="U61" s="288" t="s">
        <v>617</v>
      </c>
      <c r="V61" s="288"/>
      <c r="W61" s="288">
        <v>42</v>
      </c>
      <c r="X61" s="288"/>
      <c r="Y61" s="288" t="s">
        <v>580</v>
      </c>
      <c r="Z61" s="288"/>
      <c r="AA61" s="288">
        <v>10</v>
      </c>
      <c r="AB61" s="288">
        <v>55</v>
      </c>
      <c r="AC61" s="288">
        <v>8</v>
      </c>
      <c r="AD61" s="288">
        <v>4</v>
      </c>
      <c r="AE61" s="288">
        <v>55</v>
      </c>
      <c r="AF61" s="288">
        <v>22</v>
      </c>
      <c r="AG61" s="288">
        <v>6</v>
      </c>
      <c r="AH61" s="288" t="s">
        <v>617</v>
      </c>
      <c r="AI61" s="288">
        <v>111</v>
      </c>
      <c r="AJ61" s="288" t="s">
        <v>616</v>
      </c>
      <c r="AK61" s="230"/>
      <c r="AL61" s="137"/>
      <c r="AM61" s="137"/>
      <c r="AN61" s="137"/>
      <c r="AO61" s="137"/>
      <c r="AP61" s="137"/>
      <c r="AQ61" s="137"/>
      <c r="AR61" s="137"/>
      <c r="AS61" s="137"/>
    </row>
    <row r="62" spans="1:45" ht="15" customHeight="1">
      <c r="A62" s="571"/>
      <c r="B62" s="580"/>
      <c r="C62" s="206" t="s">
        <v>375</v>
      </c>
      <c r="D62" s="417" t="s">
        <v>282</v>
      </c>
      <c r="E62" s="154"/>
      <c r="F62" s="89" t="s">
        <v>41</v>
      </c>
      <c r="G62" s="149" t="s">
        <v>403</v>
      </c>
      <c r="H62" s="207">
        <v>446</v>
      </c>
      <c r="I62" s="150" t="s">
        <v>405</v>
      </c>
      <c r="J62" s="190">
        <v>9</v>
      </c>
      <c r="K62" s="207">
        <v>3</v>
      </c>
      <c r="L62" s="207">
        <v>493</v>
      </c>
      <c r="M62" s="137"/>
      <c r="N62" s="223">
        <v>18</v>
      </c>
      <c r="O62" s="223" t="s">
        <v>286</v>
      </c>
      <c r="P62" s="224">
        <v>19</v>
      </c>
      <c r="Q62" s="288">
        <f t="shared" si="6"/>
        <v>420</v>
      </c>
      <c r="R62" s="300">
        <v>6.6</v>
      </c>
      <c r="S62" s="288">
        <v>15</v>
      </c>
      <c r="T62" s="288"/>
      <c r="U62" s="288">
        <v>124</v>
      </c>
      <c r="V62" s="288"/>
      <c r="W62" s="288">
        <v>109</v>
      </c>
      <c r="X62" s="288"/>
      <c r="Y62" s="288">
        <v>16</v>
      </c>
      <c r="Z62" s="288"/>
      <c r="AA62" s="288">
        <v>4</v>
      </c>
      <c r="AB62" s="288">
        <v>22</v>
      </c>
      <c r="AC62" s="288">
        <v>9</v>
      </c>
      <c r="AD62" s="288">
        <v>9</v>
      </c>
      <c r="AE62" s="288">
        <v>71</v>
      </c>
      <c r="AF62" s="288">
        <v>10</v>
      </c>
      <c r="AG62" s="288">
        <v>1</v>
      </c>
      <c r="AH62" s="288">
        <v>4</v>
      </c>
      <c r="AI62" s="288">
        <v>26</v>
      </c>
      <c r="AJ62" s="288" t="s">
        <v>607</v>
      </c>
      <c r="AK62" s="230"/>
      <c r="AL62" s="137"/>
      <c r="AM62" s="137"/>
      <c r="AN62" s="137"/>
      <c r="AO62" s="137"/>
      <c r="AP62" s="137"/>
      <c r="AQ62" s="137"/>
      <c r="AR62" s="137"/>
      <c r="AS62" s="137"/>
    </row>
    <row r="63" spans="1:45" ht="15" customHeight="1">
      <c r="A63" s="571"/>
      <c r="B63" s="580"/>
      <c r="C63" s="206"/>
      <c r="D63" s="417"/>
      <c r="E63" s="154"/>
      <c r="F63" s="89" t="s">
        <v>49</v>
      </c>
      <c r="G63" s="149">
        <v>139</v>
      </c>
      <c r="H63" s="207">
        <v>135</v>
      </c>
      <c r="I63" s="150">
        <f t="shared" si="4"/>
        <v>-4</v>
      </c>
      <c r="J63" s="190">
        <v>2.7</v>
      </c>
      <c r="K63" s="207" t="s">
        <v>402</v>
      </c>
      <c r="L63" s="207">
        <v>143</v>
      </c>
      <c r="M63" s="137"/>
      <c r="N63" s="223">
        <v>20</v>
      </c>
      <c r="O63" s="223" t="s">
        <v>286</v>
      </c>
      <c r="P63" s="224">
        <v>24</v>
      </c>
      <c r="Q63" s="288">
        <f t="shared" si="6"/>
        <v>768</v>
      </c>
      <c r="R63" s="300">
        <v>12</v>
      </c>
      <c r="S63" s="288">
        <v>42</v>
      </c>
      <c r="T63" s="288"/>
      <c r="U63" s="288">
        <v>340</v>
      </c>
      <c r="V63" s="288"/>
      <c r="W63" s="288">
        <v>155</v>
      </c>
      <c r="X63" s="288"/>
      <c r="Y63" s="288">
        <v>77</v>
      </c>
      <c r="Z63" s="288"/>
      <c r="AA63" s="288">
        <v>21</v>
      </c>
      <c r="AB63" s="288">
        <v>18</v>
      </c>
      <c r="AC63" s="288">
        <v>5</v>
      </c>
      <c r="AD63" s="288">
        <v>10</v>
      </c>
      <c r="AE63" s="288">
        <v>69</v>
      </c>
      <c r="AF63" s="288">
        <v>2</v>
      </c>
      <c r="AG63" s="288">
        <v>2</v>
      </c>
      <c r="AH63" s="288" t="s">
        <v>607</v>
      </c>
      <c r="AI63" s="288">
        <v>27</v>
      </c>
      <c r="AJ63" s="288" t="s">
        <v>489</v>
      </c>
      <c r="AK63" s="230"/>
      <c r="AL63" s="137"/>
      <c r="AM63" s="137"/>
      <c r="AN63" s="137"/>
      <c r="AO63" s="137"/>
      <c r="AP63" s="137"/>
      <c r="AQ63" s="137"/>
      <c r="AR63" s="137"/>
      <c r="AS63" s="137"/>
    </row>
    <row r="64" spans="1:45" ht="15" customHeight="1">
      <c r="A64" s="571"/>
      <c r="B64" s="580"/>
      <c r="C64" s="206"/>
      <c r="D64" s="577" t="s">
        <v>42</v>
      </c>
      <c r="E64" s="577"/>
      <c r="F64" s="578"/>
      <c r="G64" s="149">
        <v>571</v>
      </c>
      <c r="H64" s="207">
        <v>445</v>
      </c>
      <c r="I64" s="150">
        <f t="shared" si="4"/>
        <v>-126</v>
      </c>
      <c r="J64" s="190">
        <v>8.9</v>
      </c>
      <c r="K64" s="207">
        <v>6</v>
      </c>
      <c r="L64" s="207">
        <v>542</v>
      </c>
      <c r="M64" s="137"/>
      <c r="N64" s="223">
        <v>25</v>
      </c>
      <c r="O64" s="223" t="s">
        <v>286</v>
      </c>
      <c r="P64" s="224">
        <v>29</v>
      </c>
      <c r="Q64" s="288">
        <f t="shared" si="6"/>
        <v>603</v>
      </c>
      <c r="R64" s="300">
        <v>9.4</v>
      </c>
      <c r="S64" s="288">
        <v>35</v>
      </c>
      <c r="T64" s="288"/>
      <c r="U64" s="288">
        <v>264</v>
      </c>
      <c r="V64" s="288"/>
      <c r="W64" s="288">
        <v>105</v>
      </c>
      <c r="X64" s="288"/>
      <c r="Y64" s="288">
        <v>102</v>
      </c>
      <c r="Z64" s="288"/>
      <c r="AA64" s="288">
        <v>25</v>
      </c>
      <c r="AB64" s="288">
        <v>5</v>
      </c>
      <c r="AC64" s="288" t="s">
        <v>607</v>
      </c>
      <c r="AD64" s="288">
        <v>4</v>
      </c>
      <c r="AE64" s="288">
        <v>41</v>
      </c>
      <c r="AF64" s="288" t="s">
        <v>617</v>
      </c>
      <c r="AG64" s="288" t="s">
        <v>489</v>
      </c>
      <c r="AH64" s="288" t="s">
        <v>489</v>
      </c>
      <c r="AI64" s="288">
        <v>22</v>
      </c>
      <c r="AJ64" s="288" t="s">
        <v>607</v>
      </c>
      <c r="AK64" s="230"/>
      <c r="AL64" s="137"/>
      <c r="AM64" s="137"/>
      <c r="AN64" s="137"/>
      <c r="AO64" s="137"/>
      <c r="AP64" s="137"/>
      <c r="AQ64" s="137"/>
      <c r="AR64" s="137"/>
      <c r="AS64" s="137"/>
    </row>
    <row r="65" spans="1:45" ht="15" customHeight="1">
      <c r="A65" s="571"/>
      <c r="B65" s="580"/>
      <c r="C65" s="206" t="s">
        <v>375</v>
      </c>
      <c r="D65" s="577" t="s">
        <v>43</v>
      </c>
      <c r="E65" s="577"/>
      <c r="F65" s="578"/>
      <c r="G65" s="149" t="s">
        <v>403</v>
      </c>
      <c r="H65" s="207">
        <v>26</v>
      </c>
      <c r="I65" s="150" t="s">
        <v>405</v>
      </c>
      <c r="J65" s="190">
        <v>0.5</v>
      </c>
      <c r="K65" s="207" t="s">
        <v>402</v>
      </c>
      <c r="L65" s="207">
        <v>29</v>
      </c>
      <c r="M65" s="137"/>
      <c r="N65" s="223"/>
      <c r="O65" s="223"/>
      <c r="P65" s="224"/>
      <c r="Q65" s="288"/>
      <c r="R65" s="300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30"/>
      <c r="AL65" s="137"/>
      <c r="AM65" s="137"/>
      <c r="AN65" s="137"/>
      <c r="AO65" s="137"/>
      <c r="AP65" s="137"/>
      <c r="AQ65" s="137"/>
      <c r="AR65" s="137"/>
      <c r="AS65" s="137"/>
    </row>
    <row r="66" spans="1:45" ht="15" customHeight="1">
      <c r="A66" s="571"/>
      <c r="B66" s="580"/>
      <c r="C66" s="206" t="s">
        <v>375</v>
      </c>
      <c r="D66" s="577" t="s">
        <v>184</v>
      </c>
      <c r="E66" s="577"/>
      <c r="F66" s="578"/>
      <c r="G66" s="149">
        <v>434</v>
      </c>
      <c r="H66" s="207">
        <v>20</v>
      </c>
      <c r="I66" s="150" t="s">
        <v>405</v>
      </c>
      <c r="J66" s="190">
        <v>0.4</v>
      </c>
      <c r="K66" s="207" t="s">
        <v>402</v>
      </c>
      <c r="L66" s="207">
        <v>27</v>
      </c>
      <c r="M66" s="137"/>
      <c r="N66" s="223">
        <v>30</v>
      </c>
      <c r="O66" s="223" t="s">
        <v>286</v>
      </c>
      <c r="P66" s="224">
        <v>34</v>
      </c>
      <c r="Q66" s="288">
        <f>SUM(S66:AJ66)</f>
        <v>783</v>
      </c>
      <c r="R66" s="300">
        <v>12.3</v>
      </c>
      <c r="S66" s="288">
        <v>37</v>
      </c>
      <c r="T66" s="288"/>
      <c r="U66" s="288">
        <v>371</v>
      </c>
      <c r="V66" s="288"/>
      <c r="W66" s="288">
        <v>115</v>
      </c>
      <c r="X66" s="288"/>
      <c r="Y66" s="288">
        <v>143</v>
      </c>
      <c r="Z66" s="288"/>
      <c r="AA66" s="288">
        <v>25</v>
      </c>
      <c r="AB66" s="288">
        <v>1</v>
      </c>
      <c r="AC66" s="288">
        <v>1</v>
      </c>
      <c r="AD66" s="288">
        <v>6</v>
      </c>
      <c r="AE66" s="288">
        <v>49</v>
      </c>
      <c r="AF66" s="288" t="s">
        <v>616</v>
      </c>
      <c r="AG66" s="288" t="s">
        <v>616</v>
      </c>
      <c r="AH66" s="288" t="s">
        <v>616</v>
      </c>
      <c r="AI66" s="288">
        <v>34</v>
      </c>
      <c r="AJ66" s="288">
        <v>1</v>
      </c>
      <c r="AK66" s="230"/>
      <c r="AL66" s="137"/>
      <c r="AM66" s="137"/>
      <c r="AN66" s="137"/>
      <c r="AO66" s="137"/>
      <c r="AP66" s="137"/>
      <c r="AQ66" s="137"/>
      <c r="AR66" s="137"/>
      <c r="AS66" s="137"/>
    </row>
    <row r="67" spans="1:45" ht="15" customHeight="1">
      <c r="A67" s="571"/>
      <c r="B67" s="415" t="s">
        <v>398</v>
      </c>
      <c r="C67" s="415"/>
      <c r="D67" s="415"/>
      <c r="E67" s="415"/>
      <c r="F67" s="416"/>
      <c r="G67" s="149" t="s">
        <v>403</v>
      </c>
      <c r="H67" s="207">
        <v>3</v>
      </c>
      <c r="I67" s="150" t="s">
        <v>405</v>
      </c>
      <c r="J67" s="190">
        <v>0.1</v>
      </c>
      <c r="K67" s="207" t="s">
        <v>402</v>
      </c>
      <c r="L67" s="207">
        <v>3</v>
      </c>
      <c r="M67" s="137"/>
      <c r="N67" s="223">
        <v>35</v>
      </c>
      <c r="O67" s="223" t="s">
        <v>286</v>
      </c>
      <c r="P67" s="224">
        <v>39</v>
      </c>
      <c r="Q67" s="288">
        <f aca="true" t="shared" si="7" ref="Q67:Q73">SUM(S67:AJ67)</f>
        <v>564</v>
      </c>
      <c r="R67" s="300">
        <v>8.8</v>
      </c>
      <c r="S67" s="288">
        <v>39</v>
      </c>
      <c r="T67" s="288"/>
      <c r="U67" s="288">
        <v>262</v>
      </c>
      <c r="V67" s="288"/>
      <c r="W67" s="288">
        <v>81</v>
      </c>
      <c r="X67" s="288"/>
      <c r="Y67" s="288">
        <v>86</v>
      </c>
      <c r="Z67" s="288"/>
      <c r="AA67" s="288">
        <v>19</v>
      </c>
      <c r="AB67" s="288" t="s">
        <v>489</v>
      </c>
      <c r="AC67" s="288" t="s">
        <v>403</v>
      </c>
      <c r="AD67" s="288">
        <v>12</v>
      </c>
      <c r="AE67" s="288">
        <v>25</v>
      </c>
      <c r="AF67" s="288" t="s">
        <v>403</v>
      </c>
      <c r="AG67" s="288" t="s">
        <v>403</v>
      </c>
      <c r="AH67" s="288" t="s">
        <v>403</v>
      </c>
      <c r="AI67" s="288">
        <v>39</v>
      </c>
      <c r="AJ67" s="288">
        <v>1</v>
      </c>
      <c r="AK67" s="230"/>
      <c r="AL67" s="137"/>
      <c r="AM67" s="137"/>
      <c r="AN67" s="137"/>
      <c r="AO67" s="137"/>
      <c r="AP67" s="137"/>
      <c r="AQ67" s="137"/>
      <c r="AR67" s="137"/>
      <c r="AS67" s="137"/>
    </row>
    <row r="68" spans="1:45" ht="15" customHeight="1">
      <c r="A68" s="571"/>
      <c r="B68" s="415" t="s">
        <v>399</v>
      </c>
      <c r="C68" s="415"/>
      <c r="D68" s="415"/>
      <c r="E68" s="415"/>
      <c r="F68" s="416"/>
      <c r="G68" s="149" t="s">
        <v>403</v>
      </c>
      <c r="H68" s="207">
        <v>35</v>
      </c>
      <c r="I68" s="150" t="s">
        <v>405</v>
      </c>
      <c r="J68" s="190">
        <v>0.7</v>
      </c>
      <c r="K68" s="207" t="s">
        <v>402</v>
      </c>
      <c r="L68" s="207">
        <v>36</v>
      </c>
      <c r="M68" s="137"/>
      <c r="N68" s="223">
        <v>40</v>
      </c>
      <c r="O68" s="223" t="s">
        <v>286</v>
      </c>
      <c r="P68" s="224">
        <v>44</v>
      </c>
      <c r="Q68" s="288">
        <f t="shared" si="7"/>
        <v>424</v>
      </c>
      <c r="R68" s="300">
        <v>6.6</v>
      </c>
      <c r="S68" s="288">
        <v>35</v>
      </c>
      <c r="T68" s="288"/>
      <c r="U68" s="288">
        <v>173</v>
      </c>
      <c r="V68" s="288"/>
      <c r="W68" s="288">
        <v>58</v>
      </c>
      <c r="X68" s="288"/>
      <c r="Y68" s="288">
        <v>61</v>
      </c>
      <c r="Z68" s="288"/>
      <c r="AA68" s="288">
        <v>17</v>
      </c>
      <c r="AB68" s="288" t="s">
        <v>403</v>
      </c>
      <c r="AC68" s="288" t="s">
        <v>403</v>
      </c>
      <c r="AD68" s="288">
        <v>7</v>
      </c>
      <c r="AE68" s="288">
        <v>36</v>
      </c>
      <c r="AF68" s="288" t="s">
        <v>615</v>
      </c>
      <c r="AG68" s="288" t="s">
        <v>531</v>
      </c>
      <c r="AH68" s="288" t="s">
        <v>403</v>
      </c>
      <c r="AI68" s="288">
        <v>36</v>
      </c>
      <c r="AJ68" s="288">
        <v>1</v>
      </c>
      <c r="AK68" s="230"/>
      <c r="AL68" s="137"/>
      <c r="AM68" s="137"/>
      <c r="AN68" s="137"/>
      <c r="AO68" s="137"/>
      <c r="AP68" s="137"/>
      <c r="AQ68" s="137"/>
      <c r="AR68" s="137"/>
      <c r="AS68" s="137"/>
    </row>
    <row r="69" spans="1:45" ht="15" customHeight="1">
      <c r="A69" s="571"/>
      <c r="B69" s="415" t="s">
        <v>400</v>
      </c>
      <c r="C69" s="415"/>
      <c r="D69" s="415"/>
      <c r="E69" s="415"/>
      <c r="F69" s="416"/>
      <c r="G69" s="149" t="s">
        <v>403</v>
      </c>
      <c r="H69" s="207">
        <v>3</v>
      </c>
      <c r="I69" s="150" t="s">
        <v>405</v>
      </c>
      <c r="J69" s="190">
        <v>0.1</v>
      </c>
      <c r="K69" s="207" t="s">
        <v>402</v>
      </c>
      <c r="L69" s="207">
        <v>3</v>
      </c>
      <c r="M69" s="137"/>
      <c r="N69" s="223">
        <v>45</v>
      </c>
      <c r="O69" s="223" t="s">
        <v>286</v>
      </c>
      <c r="P69" s="224">
        <v>49</v>
      </c>
      <c r="Q69" s="288">
        <f t="shared" si="7"/>
        <v>398</v>
      </c>
      <c r="R69" s="300">
        <v>6.2</v>
      </c>
      <c r="S69" s="288">
        <v>40</v>
      </c>
      <c r="T69" s="288"/>
      <c r="U69" s="288">
        <v>142</v>
      </c>
      <c r="V69" s="288"/>
      <c r="W69" s="288">
        <v>67</v>
      </c>
      <c r="X69" s="288"/>
      <c r="Y69" s="288">
        <v>55</v>
      </c>
      <c r="Z69" s="288"/>
      <c r="AA69" s="288">
        <v>16</v>
      </c>
      <c r="AB69" s="288" t="s">
        <v>531</v>
      </c>
      <c r="AC69" s="288" t="s">
        <v>531</v>
      </c>
      <c r="AD69" s="288">
        <v>10</v>
      </c>
      <c r="AE69" s="288">
        <v>34</v>
      </c>
      <c r="AF69" s="288" t="s">
        <v>531</v>
      </c>
      <c r="AG69" s="288" t="s">
        <v>531</v>
      </c>
      <c r="AH69" s="288" t="s">
        <v>531</v>
      </c>
      <c r="AI69" s="288">
        <v>33</v>
      </c>
      <c r="AJ69" s="288">
        <v>1</v>
      </c>
      <c r="AK69" s="230"/>
      <c r="AL69" s="137"/>
      <c r="AM69" s="137"/>
      <c r="AN69" s="137"/>
      <c r="AO69" s="137"/>
      <c r="AP69" s="137"/>
      <c r="AQ69" s="137"/>
      <c r="AR69" s="137"/>
      <c r="AS69" s="137"/>
    </row>
    <row r="70" spans="1:45" ht="15" customHeight="1">
      <c r="A70" s="571"/>
      <c r="B70" s="415" t="s">
        <v>44</v>
      </c>
      <c r="C70" s="415"/>
      <c r="D70" s="415"/>
      <c r="E70" s="415"/>
      <c r="F70" s="416"/>
      <c r="G70" s="149" t="s">
        <v>403</v>
      </c>
      <c r="H70" s="207" t="s">
        <v>402</v>
      </c>
      <c r="I70" s="207" t="s">
        <v>402</v>
      </c>
      <c r="J70" s="190" t="s">
        <v>402</v>
      </c>
      <c r="K70" s="207" t="s">
        <v>402</v>
      </c>
      <c r="L70" s="207" t="s">
        <v>402</v>
      </c>
      <c r="M70" s="137"/>
      <c r="N70" s="223">
        <v>50</v>
      </c>
      <c r="O70" s="223" t="s">
        <v>286</v>
      </c>
      <c r="P70" s="224">
        <v>54</v>
      </c>
      <c r="Q70" s="288">
        <f t="shared" si="7"/>
        <v>348</v>
      </c>
      <c r="R70" s="300">
        <v>5.5</v>
      </c>
      <c r="S70" s="288">
        <v>43</v>
      </c>
      <c r="T70" s="288"/>
      <c r="U70" s="288">
        <v>96</v>
      </c>
      <c r="V70" s="288"/>
      <c r="W70" s="288">
        <v>71</v>
      </c>
      <c r="X70" s="288"/>
      <c r="Y70" s="288">
        <v>42</v>
      </c>
      <c r="Z70" s="288"/>
      <c r="AA70" s="288">
        <v>14</v>
      </c>
      <c r="AB70" s="288" t="s">
        <v>531</v>
      </c>
      <c r="AC70" s="288" t="s">
        <v>531</v>
      </c>
      <c r="AD70" s="288">
        <v>11</v>
      </c>
      <c r="AE70" s="288">
        <v>33</v>
      </c>
      <c r="AF70" s="288" t="s">
        <v>531</v>
      </c>
      <c r="AG70" s="288" t="s">
        <v>531</v>
      </c>
      <c r="AH70" s="288" t="s">
        <v>531</v>
      </c>
      <c r="AI70" s="288">
        <v>37</v>
      </c>
      <c r="AJ70" s="288">
        <v>1</v>
      </c>
      <c r="AK70" s="230"/>
      <c r="AL70" s="137"/>
      <c r="AM70" s="137"/>
      <c r="AN70" s="137"/>
      <c r="AO70" s="137"/>
      <c r="AP70" s="137"/>
      <c r="AQ70" s="137"/>
      <c r="AR70" s="137"/>
      <c r="AS70" s="137"/>
    </row>
    <row r="71" spans="1:45" ht="15" customHeight="1">
      <c r="A71" s="571"/>
      <c r="B71" s="415" t="s">
        <v>45</v>
      </c>
      <c r="C71" s="415"/>
      <c r="D71" s="415"/>
      <c r="E71" s="415"/>
      <c r="F71" s="416"/>
      <c r="G71" s="149" t="s">
        <v>403</v>
      </c>
      <c r="H71" s="207" t="s">
        <v>402</v>
      </c>
      <c r="I71" s="207" t="s">
        <v>402</v>
      </c>
      <c r="J71" s="208" t="s">
        <v>402</v>
      </c>
      <c r="K71" s="207" t="s">
        <v>402</v>
      </c>
      <c r="L71" s="207" t="s">
        <v>402</v>
      </c>
      <c r="M71" s="137"/>
      <c r="N71" s="223">
        <v>55</v>
      </c>
      <c r="O71" s="223" t="s">
        <v>286</v>
      </c>
      <c r="P71" s="224">
        <v>59</v>
      </c>
      <c r="Q71" s="288">
        <f t="shared" si="7"/>
        <v>273</v>
      </c>
      <c r="R71" s="300">
        <v>4.3</v>
      </c>
      <c r="S71" s="288">
        <v>36</v>
      </c>
      <c r="T71" s="288"/>
      <c r="U71" s="288">
        <v>52</v>
      </c>
      <c r="V71" s="288"/>
      <c r="W71" s="288">
        <v>59</v>
      </c>
      <c r="X71" s="288"/>
      <c r="Y71" s="288">
        <v>29</v>
      </c>
      <c r="Z71" s="288"/>
      <c r="AA71" s="288">
        <v>18</v>
      </c>
      <c r="AB71" s="288" t="s">
        <v>531</v>
      </c>
      <c r="AC71" s="288" t="s">
        <v>531</v>
      </c>
      <c r="AD71" s="288">
        <v>8</v>
      </c>
      <c r="AE71" s="288">
        <v>32</v>
      </c>
      <c r="AF71" s="288" t="s">
        <v>531</v>
      </c>
      <c r="AG71" s="288" t="s">
        <v>531</v>
      </c>
      <c r="AH71" s="288" t="s">
        <v>531</v>
      </c>
      <c r="AI71" s="288">
        <v>36</v>
      </c>
      <c r="AJ71" s="288">
        <v>3</v>
      </c>
      <c r="AK71" s="230"/>
      <c r="AL71" s="137"/>
      <c r="AM71" s="137"/>
      <c r="AN71" s="137"/>
      <c r="AO71" s="137"/>
      <c r="AP71" s="137"/>
      <c r="AQ71" s="137"/>
      <c r="AR71" s="137"/>
      <c r="AS71" s="137"/>
    </row>
    <row r="72" spans="1:45" ht="15" customHeight="1">
      <c r="A72" s="571"/>
      <c r="B72" s="415" t="s">
        <v>46</v>
      </c>
      <c r="C72" s="415"/>
      <c r="D72" s="415"/>
      <c r="E72" s="415"/>
      <c r="F72" s="416"/>
      <c r="G72" s="149" t="s">
        <v>403</v>
      </c>
      <c r="H72" s="207" t="s">
        <v>402</v>
      </c>
      <c r="I72" s="207" t="s">
        <v>402</v>
      </c>
      <c r="J72" s="208" t="s">
        <v>402</v>
      </c>
      <c r="K72" s="207" t="s">
        <v>402</v>
      </c>
      <c r="L72" s="207" t="s">
        <v>402</v>
      </c>
      <c r="M72" s="137"/>
      <c r="N72" s="223">
        <v>60</v>
      </c>
      <c r="O72" s="223" t="s">
        <v>286</v>
      </c>
      <c r="P72" s="224">
        <v>64</v>
      </c>
      <c r="Q72" s="288">
        <f t="shared" si="7"/>
        <v>201</v>
      </c>
      <c r="R72" s="300">
        <v>3.2</v>
      </c>
      <c r="S72" s="288">
        <v>42</v>
      </c>
      <c r="T72" s="288"/>
      <c r="U72" s="288">
        <v>25</v>
      </c>
      <c r="V72" s="288"/>
      <c r="W72" s="288">
        <v>38</v>
      </c>
      <c r="X72" s="288"/>
      <c r="Y72" s="288">
        <v>21</v>
      </c>
      <c r="Z72" s="288"/>
      <c r="AA72" s="288">
        <v>7</v>
      </c>
      <c r="AB72" s="288" t="s">
        <v>531</v>
      </c>
      <c r="AC72" s="288" t="s">
        <v>531</v>
      </c>
      <c r="AD72" s="288">
        <v>9</v>
      </c>
      <c r="AE72" s="288">
        <v>26</v>
      </c>
      <c r="AF72" s="288" t="s">
        <v>531</v>
      </c>
      <c r="AG72" s="288" t="s">
        <v>531</v>
      </c>
      <c r="AH72" s="288" t="s">
        <v>531</v>
      </c>
      <c r="AI72" s="288">
        <v>33</v>
      </c>
      <c r="AJ72" s="288" t="s">
        <v>531</v>
      </c>
      <c r="AK72" s="230"/>
      <c r="AL72" s="137"/>
      <c r="AM72" s="137"/>
      <c r="AN72" s="137"/>
      <c r="AO72" s="137"/>
      <c r="AP72" s="137"/>
      <c r="AQ72" s="137"/>
      <c r="AR72" s="137"/>
      <c r="AS72" s="137"/>
    </row>
    <row r="73" spans="1:45" ht="15" customHeight="1">
      <c r="A73" s="571"/>
      <c r="B73" s="415" t="s">
        <v>321</v>
      </c>
      <c r="C73" s="415"/>
      <c r="D73" s="415"/>
      <c r="E73" s="415"/>
      <c r="F73" s="416"/>
      <c r="G73" s="149" t="s">
        <v>403</v>
      </c>
      <c r="H73" s="207" t="s">
        <v>402</v>
      </c>
      <c r="I73" s="207" t="s">
        <v>402</v>
      </c>
      <c r="J73" s="208" t="s">
        <v>402</v>
      </c>
      <c r="K73" s="207" t="s">
        <v>402</v>
      </c>
      <c r="L73" s="207" t="s">
        <v>402</v>
      </c>
      <c r="M73" s="137"/>
      <c r="N73" s="223">
        <v>65</v>
      </c>
      <c r="O73" s="223" t="s">
        <v>286</v>
      </c>
      <c r="P73" s="224">
        <v>69</v>
      </c>
      <c r="Q73" s="288">
        <f t="shared" si="7"/>
        <v>147</v>
      </c>
      <c r="R73" s="300">
        <v>2.3</v>
      </c>
      <c r="S73" s="289">
        <v>36</v>
      </c>
      <c r="T73" s="288"/>
      <c r="U73" s="288">
        <v>7</v>
      </c>
      <c r="V73" s="288"/>
      <c r="W73" s="288">
        <v>18</v>
      </c>
      <c r="X73" s="288"/>
      <c r="Y73" s="288">
        <v>10</v>
      </c>
      <c r="Z73" s="288"/>
      <c r="AA73" s="288">
        <v>6</v>
      </c>
      <c r="AB73" s="288" t="s">
        <v>531</v>
      </c>
      <c r="AC73" s="288" t="s">
        <v>531</v>
      </c>
      <c r="AD73" s="288">
        <v>2</v>
      </c>
      <c r="AE73" s="288">
        <v>32</v>
      </c>
      <c r="AF73" s="288" t="s">
        <v>531</v>
      </c>
      <c r="AG73" s="288" t="s">
        <v>531</v>
      </c>
      <c r="AH73" s="288" t="s">
        <v>531</v>
      </c>
      <c r="AI73" s="288">
        <v>36</v>
      </c>
      <c r="AJ73" s="288" t="s">
        <v>531</v>
      </c>
      <c r="AK73" s="230"/>
      <c r="AL73" s="137"/>
      <c r="AM73" s="137"/>
      <c r="AN73" s="137"/>
      <c r="AO73" s="137"/>
      <c r="AP73" s="137"/>
      <c r="AQ73" s="137"/>
      <c r="AR73" s="137"/>
      <c r="AS73" s="137"/>
    </row>
    <row r="74" spans="1:45" ht="15" customHeight="1">
      <c r="A74" s="571"/>
      <c r="B74" s="415" t="s">
        <v>47</v>
      </c>
      <c r="C74" s="415"/>
      <c r="D74" s="415"/>
      <c r="E74" s="415"/>
      <c r="F74" s="416"/>
      <c r="G74" s="149" t="s">
        <v>403</v>
      </c>
      <c r="H74" s="207" t="s">
        <v>402</v>
      </c>
      <c r="I74" s="207" t="s">
        <v>402</v>
      </c>
      <c r="J74" s="208" t="s">
        <v>402</v>
      </c>
      <c r="K74" s="207" t="s">
        <v>402</v>
      </c>
      <c r="L74" s="207" t="s">
        <v>402</v>
      </c>
      <c r="M74" s="137"/>
      <c r="N74" s="415" t="s">
        <v>308</v>
      </c>
      <c r="O74" s="415"/>
      <c r="P74" s="416"/>
      <c r="Q74" s="288">
        <f>SUM(S74:AJ74)</f>
        <v>181</v>
      </c>
      <c r="R74" s="300">
        <v>2.8</v>
      </c>
      <c r="S74" s="289">
        <v>99</v>
      </c>
      <c r="T74" s="288"/>
      <c r="U74" s="288">
        <v>1</v>
      </c>
      <c r="V74" s="288"/>
      <c r="W74" s="288">
        <v>14</v>
      </c>
      <c r="X74" s="288"/>
      <c r="Y74" s="288">
        <v>2</v>
      </c>
      <c r="Z74" s="288"/>
      <c r="AA74" s="288">
        <v>7</v>
      </c>
      <c r="AB74" s="288" t="s">
        <v>531</v>
      </c>
      <c r="AC74" s="288" t="s">
        <v>531</v>
      </c>
      <c r="AD74" s="288">
        <v>4</v>
      </c>
      <c r="AE74" s="288">
        <v>18</v>
      </c>
      <c r="AF74" s="288" t="s">
        <v>531</v>
      </c>
      <c r="AG74" s="288" t="s">
        <v>531</v>
      </c>
      <c r="AH74" s="288" t="s">
        <v>531</v>
      </c>
      <c r="AI74" s="288">
        <v>36</v>
      </c>
      <c r="AJ74" s="288" t="s">
        <v>531</v>
      </c>
      <c r="AK74" s="230"/>
      <c r="AL74" s="137"/>
      <c r="AM74" s="137"/>
      <c r="AN74" s="137"/>
      <c r="AO74" s="137"/>
      <c r="AP74" s="137"/>
      <c r="AQ74" s="137"/>
      <c r="AR74" s="137"/>
      <c r="AS74" s="137"/>
    </row>
    <row r="75" spans="1:45" ht="15" customHeight="1">
      <c r="A75" s="571"/>
      <c r="B75" s="587" t="s">
        <v>322</v>
      </c>
      <c r="C75" s="94"/>
      <c r="D75" s="415" t="s">
        <v>323</v>
      </c>
      <c r="E75" s="415"/>
      <c r="F75" s="416"/>
      <c r="G75" s="149" t="s">
        <v>403</v>
      </c>
      <c r="H75" s="207" t="s">
        <v>402</v>
      </c>
      <c r="I75" s="207" t="s">
        <v>402</v>
      </c>
      <c r="J75" s="208" t="s">
        <v>402</v>
      </c>
      <c r="K75" s="207" t="s">
        <v>402</v>
      </c>
      <c r="L75" s="207" t="s">
        <v>402</v>
      </c>
      <c r="M75" s="137"/>
      <c r="N75" s="209"/>
      <c r="O75" s="209"/>
      <c r="P75" s="210"/>
      <c r="Q75" s="211"/>
      <c r="R75" s="212"/>
      <c r="S75" s="213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30"/>
      <c r="AL75" s="137"/>
      <c r="AM75" s="137"/>
      <c r="AN75" s="137"/>
      <c r="AO75" s="137"/>
      <c r="AP75" s="137"/>
      <c r="AQ75" s="137"/>
      <c r="AR75" s="137"/>
      <c r="AS75" s="137"/>
    </row>
    <row r="76" spans="1:45" ht="15" customHeight="1">
      <c r="A76" s="571"/>
      <c r="B76" s="587"/>
      <c r="C76" s="94"/>
      <c r="D76" s="415" t="s">
        <v>324</v>
      </c>
      <c r="E76" s="415"/>
      <c r="F76" s="416"/>
      <c r="G76" s="149" t="s">
        <v>403</v>
      </c>
      <c r="H76" s="207" t="s">
        <v>402</v>
      </c>
      <c r="I76" s="207" t="s">
        <v>402</v>
      </c>
      <c r="J76" s="208" t="s">
        <v>402</v>
      </c>
      <c r="K76" s="207" t="s">
        <v>402</v>
      </c>
      <c r="L76" s="207" t="s">
        <v>402</v>
      </c>
      <c r="M76" s="137"/>
      <c r="N76" s="220" t="s">
        <v>309</v>
      </c>
      <c r="O76" s="220"/>
      <c r="P76" s="220"/>
      <c r="Q76" s="220"/>
      <c r="R76" s="220"/>
      <c r="S76" s="231"/>
      <c r="T76" s="220"/>
      <c r="U76" s="220"/>
      <c r="V76" s="231"/>
      <c r="W76" s="220"/>
      <c r="X76" s="220"/>
      <c r="Y76" s="231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</row>
    <row r="77" spans="1:45" ht="15" customHeight="1">
      <c r="A77" s="571"/>
      <c r="B77" s="587"/>
      <c r="C77" s="73"/>
      <c r="D77" s="415" t="s">
        <v>325</v>
      </c>
      <c r="E77" s="415"/>
      <c r="F77" s="416"/>
      <c r="G77" s="149" t="s">
        <v>403</v>
      </c>
      <c r="H77" s="207" t="s">
        <v>402</v>
      </c>
      <c r="I77" s="207" t="s">
        <v>402</v>
      </c>
      <c r="J77" s="208" t="s">
        <v>402</v>
      </c>
      <c r="K77" s="207" t="s">
        <v>402</v>
      </c>
      <c r="L77" s="207" t="s">
        <v>402</v>
      </c>
      <c r="M77" s="137"/>
      <c r="N77" s="220" t="s">
        <v>291</v>
      </c>
      <c r="O77" s="220"/>
      <c r="P77" s="220"/>
      <c r="Q77" s="220"/>
      <c r="R77" s="220"/>
      <c r="S77" s="231"/>
      <c r="T77" s="220"/>
      <c r="U77" s="220"/>
      <c r="V77" s="231"/>
      <c r="W77" s="220"/>
      <c r="X77" s="220"/>
      <c r="Y77" s="231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</row>
    <row r="78" spans="1:45" ht="15" customHeight="1">
      <c r="A78" s="571"/>
      <c r="B78" s="587"/>
      <c r="C78" s="94"/>
      <c r="D78" s="415" t="s">
        <v>32</v>
      </c>
      <c r="E78" s="415"/>
      <c r="F78" s="416"/>
      <c r="G78" s="149" t="s">
        <v>403</v>
      </c>
      <c r="H78" s="207" t="s">
        <v>402</v>
      </c>
      <c r="I78" s="207" t="s">
        <v>402</v>
      </c>
      <c r="J78" s="208" t="s">
        <v>402</v>
      </c>
      <c r="K78" s="207" t="s">
        <v>402</v>
      </c>
      <c r="L78" s="207" t="s">
        <v>402</v>
      </c>
      <c r="M78" s="137"/>
      <c r="N78" s="220"/>
      <c r="O78" s="220"/>
      <c r="P78" s="220"/>
      <c r="Q78" s="220"/>
      <c r="R78" s="220"/>
      <c r="S78" s="231"/>
      <c r="T78" s="220"/>
      <c r="U78" s="220"/>
      <c r="V78" s="231"/>
      <c r="W78" s="220"/>
      <c r="X78" s="220"/>
      <c r="Y78" s="231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</row>
    <row r="79" spans="1:45" ht="15" customHeight="1">
      <c r="A79" s="571"/>
      <c r="B79" s="587"/>
      <c r="C79" s="587" t="s">
        <v>370</v>
      </c>
      <c r="D79" s="581" t="s">
        <v>369</v>
      </c>
      <c r="E79" s="581"/>
      <c r="F79" s="582"/>
      <c r="G79" s="149" t="s">
        <v>403</v>
      </c>
      <c r="H79" s="207" t="s">
        <v>402</v>
      </c>
      <c r="I79" s="207" t="s">
        <v>402</v>
      </c>
      <c r="J79" s="208" t="s">
        <v>402</v>
      </c>
      <c r="K79" s="207" t="s">
        <v>402</v>
      </c>
      <c r="L79" s="207" t="s">
        <v>402</v>
      </c>
      <c r="M79" s="137"/>
      <c r="N79" s="220"/>
      <c r="O79" s="220"/>
      <c r="P79" s="220"/>
      <c r="Q79" s="220"/>
      <c r="R79" s="220"/>
      <c r="S79" s="231"/>
      <c r="T79" s="220"/>
      <c r="U79" s="220"/>
      <c r="V79" s="231"/>
      <c r="W79" s="220"/>
      <c r="X79" s="220"/>
      <c r="Y79" s="231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</row>
    <row r="80" spans="1:45" ht="15" customHeight="1">
      <c r="A80" s="571"/>
      <c r="B80" s="587"/>
      <c r="C80" s="587"/>
      <c r="D80" s="415" t="s">
        <v>326</v>
      </c>
      <c r="E80" s="415"/>
      <c r="F80" s="416"/>
      <c r="G80" s="149" t="s">
        <v>403</v>
      </c>
      <c r="H80" s="207" t="s">
        <v>402</v>
      </c>
      <c r="I80" s="207" t="s">
        <v>402</v>
      </c>
      <c r="J80" s="208" t="s">
        <v>402</v>
      </c>
      <c r="K80" s="207" t="s">
        <v>402</v>
      </c>
      <c r="L80" s="207" t="s">
        <v>402</v>
      </c>
      <c r="M80" s="137"/>
      <c r="N80" s="220"/>
      <c r="O80" s="220"/>
      <c r="P80" s="220"/>
      <c r="Q80" s="220"/>
      <c r="R80" s="220"/>
      <c r="S80" s="231"/>
      <c r="T80" s="220"/>
      <c r="U80" s="220"/>
      <c r="V80" s="231"/>
      <c r="W80" s="220"/>
      <c r="X80" s="220"/>
      <c r="Y80" s="231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</row>
    <row r="81" spans="1:45" ht="15" customHeight="1">
      <c r="A81" s="571"/>
      <c r="B81" s="587"/>
      <c r="C81" s="73"/>
      <c r="D81" s="415" t="s">
        <v>327</v>
      </c>
      <c r="E81" s="415"/>
      <c r="F81" s="416"/>
      <c r="G81" s="149" t="s">
        <v>403</v>
      </c>
      <c r="H81" s="207" t="s">
        <v>402</v>
      </c>
      <c r="I81" s="207" t="s">
        <v>402</v>
      </c>
      <c r="J81" s="208" t="s">
        <v>402</v>
      </c>
      <c r="K81" s="207" t="s">
        <v>402</v>
      </c>
      <c r="L81" s="207" t="s">
        <v>402</v>
      </c>
      <c r="M81" s="137"/>
      <c r="N81" s="220"/>
      <c r="O81" s="220"/>
      <c r="P81" s="220"/>
      <c r="Q81" s="220"/>
      <c r="R81" s="220"/>
      <c r="S81" s="231"/>
      <c r="T81" s="220"/>
      <c r="U81" s="220"/>
      <c r="V81" s="231"/>
      <c r="W81" s="220"/>
      <c r="X81" s="220"/>
      <c r="Y81" s="231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</row>
    <row r="82" spans="1:45" ht="15" customHeight="1">
      <c r="A82" s="571"/>
      <c r="B82" s="415" t="s">
        <v>184</v>
      </c>
      <c r="C82" s="415"/>
      <c r="D82" s="415"/>
      <c r="E82" s="415"/>
      <c r="F82" s="416"/>
      <c r="G82" s="149">
        <v>11</v>
      </c>
      <c r="H82" s="207">
        <v>2</v>
      </c>
      <c r="I82" s="150">
        <f>H82-G82</f>
        <v>-9</v>
      </c>
      <c r="J82" s="190">
        <v>0</v>
      </c>
      <c r="K82" s="207" t="s">
        <v>402</v>
      </c>
      <c r="L82" s="207">
        <v>3</v>
      </c>
      <c r="M82" s="137"/>
      <c r="N82" s="220"/>
      <c r="O82" s="220"/>
      <c r="P82" s="220"/>
      <c r="Q82" s="220"/>
      <c r="R82" s="220"/>
      <c r="S82" s="231"/>
      <c r="T82" s="220"/>
      <c r="U82" s="220"/>
      <c r="V82" s="231"/>
      <c r="W82" s="220"/>
      <c r="X82" s="220"/>
      <c r="Y82" s="231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</row>
    <row r="83" spans="1:45" ht="15" customHeight="1">
      <c r="A83" s="571"/>
      <c r="B83" s="415" t="s">
        <v>328</v>
      </c>
      <c r="C83" s="415"/>
      <c r="D83" s="415"/>
      <c r="E83" s="415"/>
      <c r="F83" s="416"/>
      <c r="G83" s="149">
        <v>5</v>
      </c>
      <c r="H83" s="207">
        <v>5</v>
      </c>
      <c r="I83" s="207" t="s">
        <v>402</v>
      </c>
      <c r="J83" s="190">
        <v>0.1</v>
      </c>
      <c r="K83" s="207">
        <v>1</v>
      </c>
      <c r="L83" s="207">
        <v>4</v>
      </c>
      <c r="M83" s="137"/>
      <c r="N83" s="220"/>
      <c r="O83" s="220"/>
      <c r="P83" s="220"/>
      <c r="Q83" s="220"/>
      <c r="R83" s="220"/>
      <c r="S83" s="231"/>
      <c r="T83" s="220"/>
      <c r="U83" s="220"/>
      <c r="V83" s="231"/>
      <c r="W83" s="220"/>
      <c r="X83" s="220"/>
      <c r="Y83" s="231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</row>
    <row r="84" spans="1:45" ht="15" customHeight="1">
      <c r="A84" s="540" t="s">
        <v>18</v>
      </c>
      <c r="B84" s="414" t="s">
        <v>275</v>
      </c>
      <c r="C84" s="414"/>
      <c r="D84" s="414"/>
      <c r="E84" s="414"/>
      <c r="F84" s="309"/>
      <c r="G84" s="149">
        <f aca="true" t="shared" si="8" ref="G84:L84">SUM(G85:G101)</f>
        <v>2</v>
      </c>
      <c r="H84" s="207">
        <f>SUM(H59:H61)</f>
        <v>1520</v>
      </c>
      <c r="I84" s="207">
        <f t="shared" si="8"/>
        <v>79</v>
      </c>
      <c r="J84" s="190">
        <f t="shared" si="8"/>
        <v>1.6</v>
      </c>
      <c r="K84" s="207">
        <f t="shared" si="8"/>
        <v>1</v>
      </c>
      <c r="L84" s="207">
        <f t="shared" si="8"/>
        <v>81</v>
      </c>
      <c r="M84" s="137"/>
      <c r="N84" s="129"/>
      <c r="O84" s="129"/>
      <c r="P84" s="129"/>
      <c r="Q84" s="129"/>
      <c r="R84" s="129"/>
      <c r="S84" s="196"/>
      <c r="T84" s="129"/>
      <c r="U84" s="129"/>
      <c r="V84" s="196"/>
      <c r="W84" s="129"/>
      <c r="X84" s="129"/>
      <c r="Y84" s="196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137"/>
      <c r="AL84" s="137"/>
      <c r="AM84" s="137"/>
      <c r="AN84" s="137"/>
      <c r="AO84" s="137"/>
      <c r="AP84" s="137"/>
      <c r="AQ84" s="137"/>
      <c r="AR84" s="137"/>
      <c r="AS84" s="137"/>
    </row>
    <row r="85" spans="1:45" ht="15" customHeight="1">
      <c r="A85" s="540"/>
      <c r="B85" s="415" t="s">
        <v>276</v>
      </c>
      <c r="C85" s="415"/>
      <c r="D85" s="415"/>
      <c r="E85" s="415"/>
      <c r="F85" s="416"/>
      <c r="G85" s="149" t="s">
        <v>403</v>
      </c>
      <c r="H85" s="207">
        <v>11</v>
      </c>
      <c r="I85" s="207">
        <v>11</v>
      </c>
      <c r="J85" s="190">
        <v>0.2</v>
      </c>
      <c r="K85" s="207">
        <v>1</v>
      </c>
      <c r="L85" s="207">
        <v>10</v>
      </c>
      <c r="M85" s="137"/>
      <c r="N85" s="129"/>
      <c r="O85" s="129"/>
      <c r="P85" s="129"/>
      <c r="Q85" s="129"/>
      <c r="R85" s="129"/>
      <c r="S85" s="196"/>
      <c r="T85" s="129"/>
      <c r="U85" s="129"/>
      <c r="V85" s="196"/>
      <c r="W85" s="129"/>
      <c r="X85" s="129"/>
      <c r="Y85" s="196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137"/>
      <c r="AL85" s="137"/>
      <c r="AM85" s="137"/>
      <c r="AN85" s="137"/>
      <c r="AO85" s="137"/>
      <c r="AP85" s="137"/>
      <c r="AQ85" s="137"/>
      <c r="AR85" s="137"/>
      <c r="AS85" s="137"/>
    </row>
    <row r="86" spans="1:45" ht="15" customHeight="1">
      <c r="A86" s="540"/>
      <c r="B86" s="378" t="s">
        <v>278</v>
      </c>
      <c r="C86" s="415" t="s">
        <v>329</v>
      </c>
      <c r="D86" s="415"/>
      <c r="E86" s="415"/>
      <c r="F86" s="416"/>
      <c r="G86" s="149" t="s">
        <v>403</v>
      </c>
      <c r="H86" s="207" t="s">
        <v>402</v>
      </c>
      <c r="I86" s="207" t="s">
        <v>402</v>
      </c>
      <c r="J86" s="208" t="s">
        <v>402</v>
      </c>
      <c r="K86" s="207" t="s">
        <v>402</v>
      </c>
      <c r="L86" s="207" t="s">
        <v>402</v>
      </c>
      <c r="M86" s="137"/>
      <c r="N86" s="129"/>
      <c r="O86" s="129"/>
      <c r="P86" s="129"/>
      <c r="Q86" s="129"/>
      <c r="R86" s="129"/>
      <c r="S86" s="196"/>
      <c r="T86" s="129"/>
      <c r="U86" s="129"/>
      <c r="V86" s="196"/>
      <c r="W86" s="129"/>
      <c r="X86" s="129"/>
      <c r="Y86" s="196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137"/>
      <c r="AL86" s="137"/>
      <c r="AM86" s="137"/>
      <c r="AN86" s="137"/>
      <c r="AO86" s="137"/>
      <c r="AP86" s="137"/>
      <c r="AQ86" s="137"/>
      <c r="AR86" s="137"/>
      <c r="AS86" s="137"/>
    </row>
    <row r="87" spans="1:45" ht="15" customHeight="1">
      <c r="A87" s="540"/>
      <c r="B87" s="378"/>
      <c r="C87" s="415" t="s">
        <v>330</v>
      </c>
      <c r="D87" s="415"/>
      <c r="E87" s="415"/>
      <c r="F87" s="416"/>
      <c r="G87" s="149" t="s">
        <v>403</v>
      </c>
      <c r="H87" s="207" t="s">
        <v>402</v>
      </c>
      <c r="I87" s="207" t="s">
        <v>402</v>
      </c>
      <c r="J87" s="208" t="s">
        <v>402</v>
      </c>
      <c r="K87" s="207" t="s">
        <v>402</v>
      </c>
      <c r="L87" s="207" t="s">
        <v>402</v>
      </c>
      <c r="M87" s="137"/>
      <c r="N87" s="129"/>
      <c r="O87" s="129"/>
      <c r="P87" s="129"/>
      <c r="Q87" s="129"/>
      <c r="R87" s="129"/>
      <c r="S87" s="196"/>
      <c r="T87" s="129"/>
      <c r="U87" s="129"/>
      <c r="V87" s="196"/>
      <c r="W87" s="129"/>
      <c r="X87" s="129"/>
      <c r="Y87" s="196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137"/>
      <c r="AL87" s="137"/>
      <c r="AM87" s="137"/>
      <c r="AN87" s="137"/>
      <c r="AO87" s="137"/>
      <c r="AP87" s="137"/>
      <c r="AQ87" s="137"/>
      <c r="AR87" s="137"/>
      <c r="AS87" s="137"/>
    </row>
    <row r="88" spans="1:45" ht="15" customHeight="1">
      <c r="A88" s="540"/>
      <c r="B88" s="378"/>
      <c r="C88" s="415" t="s">
        <v>331</v>
      </c>
      <c r="D88" s="415"/>
      <c r="E88" s="415"/>
      <c r="F88" s="416"/>
      <c r="G88" s="149" t="s">
        <v>403</v>
      </c>
      <c r="H88" s="207" t="s">
        <v>402</v>
      </c>
      <c r="I88" s="207" t="s">
        <v>402</v>
      </c>
      <c r="J88" s="208" t="s">
        <v>402</v>
      </c>
      <c r="K88" s="207" t="s">
        <v>402</v>
      </c>
      <c r="L88" s="207" t="s">
        <v>402</v>
      </c>
      <c r="M88" s="137"/>
      <c r="N88" s="129"/>
      <c r="O88" s="129"/>
      <c r="P88" s="129"/>
      <c r="Q88" s="129"/>
      <c r="R88" s="129"/>
      <c r="S88" s="196"/>
      <c r="T88" s="129"/>
      <c r="U88" s="129"/>
      <c r="V88" s="196"/>
      <c r="W88" s="129"/>
      <c r="X88" s="129"/>
      <c r="Y88" s="196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137"/>
      <c r="AL88" s="137"/>
      <c r="AM88" s="137"/>
      <c r="AN88" s="137"/>
      <c r="AO88" s="137"/>
      <c r="AP88" s="137"/>
      <c r="AQ88" s="137"/>
      <c r="AR88" s="137"/>
      <c r="AS88" s="137"/>
    </row>
    <row r="89" spans="1:45" ht="15" customHeight="1">
      <c r="A89" s="540"/>
      <c r="B89" s="378" t="s">
        <v>332</v>
      </c>
      <c r="C89" s="415" t="s">
        <v>333</v>
      </c>
      <c r="D89" s="415"/>
      <c r="E89" s="415"/>
      <c r="F89" s="416"/>
      <c r="G89" s="149" t="s">
        <v>403</v>
      </c>
      <c r="H89" s="207">
        <v>3</v>
      </c>
      <c r="I89" s="207">
        <v>3</v>
      </c>
      <c r="J89" s="215">
        <v>0.1</v>
      </c>
      <c r="K89" s="207" t="s">
        <v>402</v>
      </c>
      <c r="L89" s="207">
        <v>3</v>
      </c>
      <c r="M89" s="137"/>
      <c r="N89" s="129"/>
      <c r="O89" s="129"/>
      <c r="P89" s="129"/>
      <c r="Q89" s="129"/>
      <c r="R89" s="129"/>
      <c r="S89" s="196"/>
      <c r="T89" s="129"/>
      <c r="U89" s="129"/>
      <c r="V89" s="196"/>
      <c r="W89" s="129"/>
      <c r="X89" s="129"/>
      <c r="Y89" s="196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137"/>
      <c r="AL89" s="137"/>
      <c r="AM89" s="137"/>
      <c r="AN89" s="137"/>
      <c r="AO89" s="137"/>
      <c r="AP89" s="137"/>
      <c r="AQ89" s="137"/>
      <c r="AR89" s="137"/>
      <c r="AS89" s="137"/>
    </row>
    <row r="90" spans="1:45" ht="15" customHeight="1">
      <c r="A90" s="540"/>
      <c r="B90" s="378"/>
      <c r="C90" s="415" t="s">
        <v>334</v>
      </c>
      <c r="D90" s="415"/>
      <c r="E90" s="415"/>
      <c r="F90" s="416"/>
      <c r="G90" s="149" t="s">
        <v>403</v>
      </c>
      <c r="H90" s="207" t="s">
        <v>402</v>
      </c>
      <c r="I90" s="207" t="s">
        <v>402</v>
      </c>
      <c r="J90" s="215" t="s">
        <v>402</v>
      </c>
      <c r="K90" s="207" t="s">
        <v>402</v>
      </c>
      <c r="L90" s="207" t="s">
        <v>402</v>
      </c>
      <c r="M90" s="137"/>
      <c r="N90" s="129"/>
      <c r="O90" s="129"/>
      <c r="P90" s="129"/>
      <c r="Q90" s="129"/>
      <c r="R90" s="129"/>
      <c r="S90" s="196"/>
      <c r="T90" s="129"/>
      <c r="U90" s="129"/>
      <c r="V90" s="196"/>
      <c r="W90" s="129"/>
      <c r="X90" s="129"/>
      <c r="Y90" s="196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137"/>
      <c r="AL90" s="137"/>
      <c r="AM90" s="137"/>
      <c r="AN90" s="137"/>
      <c r="AO90" s="137"/>
      <c r="AP90" s="137"/>
      <c r="AQ90" s="137"/>
      <c r="AR90" s="137"/>
      <c r="AS90" s="137"/>
    </row>
    <row r="91" spans="1:45" ht="15" customHeight="1">
      <c r="A91" s="540"/>
      <c r="B91" s="378"/>
      <c r="C91" s="378" t="s">
        <v>335</v>
      </c>
      <c r="D91" s="378"/>
      <c r="E91" s="378"/>
      <c r="F91" s="344"/>
      <c r="G91" s="149">
        <v>1</v>
      </c>
      <c r="H91" s="207">
        <v>23</v>
      </c>
      <c r="I91" s="150">
        <f>H91-G91</f>
        <v>22</v>
      </c>
      <c r="J91" s="215">
        <v>0.5</v>
      </c>
      <c r="K91" s="207" t="s">
        <v>402</v>
      </c>
      <c r="L91" s="207">
        <v>23</v>
      </c>
      <c r="M91" s="137"/>
      <c r="N91" s="129"/>
      <c r="O91" s="129"/>
      <c r="P91" s="129"/>
      <c r="Q91" s="129"/>
      <c r="R91" s="129"/>
      <c r="S91" s="196"/>
      <c r="T91" s="129"/>
      <c r="U91" s="129"/>
      <c r="V91" s="196"/>
      <c r="W91" s="129"/>
      <c r="X91" s="129"/>
      <c r="Y91" s="196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137"/>
      <c r="AL91" s="137"/>
      <c r="AM91" s="137"/>
      <c r="AN91" s="137"/>
      <c r="AO91" s="137"/>
      <c r="AP91" s="137"/>
      <c r="AQ91" s="137"/>
      <c r="AR91" s="137"/>
      <c r="AS91" s="137"/>
    </row>
    <row r="92" spans="1:45" ht="15" customHeight="1">
      <c r="A92" s="540"/>
      <c r="B92" s="378"/>
      <c r="C92" s="415" t="s">
        <v>336</v>
      </c>
      <c r="D92" s="415"/>
      <c r="E92" s="415"/>
      <c r="F92" s="416"/>
      <c r="G92" s="149" t="s">
        <v>403</v>
      </c>
      <c r="H92" s="207">
        <v>6</v>
      </c>
      <c r="I92" s="207">
        <v>6</v>
      </c>
      <c r="J92" s="215">
        <v>0.1</v>
      </c>
      <c r="K92" s="207" t="s">
        <v>402</v>
      </c>
      <c r="L92" s="207">
        <v>6</v>
      </c>
      <c r="M92" s="137"/>
      <c r="N92" s="129"/>
      <c r="O92" s="129"/>
      <c r="P92" s="129"/>
      <c r="Q92" s="129"/>
      <c r="R92" s="129"/>
      <c r="S92" s="196"/>
      <c r="T92" s="129"/>
      <c r="U92" s="129"/>
      <c r="V92" s="196"/>
      <c r="W92" s="129"/>
      <c r="X92" s="129"/>
      <c r="Y92" s="196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137"/>
      <c r="AL92" s="137"/>
      <c r="AM92" s="137"/>
      <c r="AN92" s="137"/>
      <c r="AO92" s="137"/>
      <c r="AP92" s="137"/>
      <c r="AQ92" s="137"/>
      <c r="AR92" s="137"/>
      <c r="AS92" s="137"/>
    </row>
    <row r="93" spans="1:45" ht="15" customHeight="1">
      <c r="A93" s="540"/>
      <c r="B93" s="378"/>
      <c r="C93" s="415" t="s">
        <v>337</v>
      </c>
      <c r="D93" s="415"/>
      <c r="E93" s="415"/>
      <c r="F93" s="416"/>
      <c r="G93" s="149" t="s">
        <v>403</v>
      </c>
      <c r="H93" s="207">
        <v>9</v>
      </c>
      <c r="I93" s="207">
        <v>9</v>
      </c>
      <c r="J93" s="215">
        <v>0.2</v>
      </c>
      <c r="K93" s="207" t="s">
        <v>402</v>
      </c>
      <c r="L93" s="207">
        <v>9</v>
      </c>
      <c r="M93" s="137"/>
      <c r="N93" s="129"/>
      <c r="O93" s="129"/>
      <c r="P93" s="129"/>
      <c r="Q93" s="129"/>
      <c r="R93" s="129"/>
      <c r="S93" s="196"/>
      <c r="T93" s="129"/>
      <c r="U93" s="129"/>
      <c r="V93" s="196"/>
      <c r="W93" s="129"/>
      <c r="X93" s="129"/>
      <c r="Y93" s="196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137"/>
      <c r="AL93" s="137"/>
      <c r="AM93" s="137"/>
      <c r="AN93" s="137"/>
      <c r="AO93" s="137"/>
      <c r="AP93" s="137"/>
      <c r="AQ93" s="137"/>
      <c r="AR93" s="137"/>
      <c r="AS93" s="137"/>
    </row>
    <row r="94" spans="1:45" ht="15" customHeight="1">
      <c r="A94" s="540"/>
      <c r="B94" s="415" t="s">
        <v>338</v>
      </c>
      <c r="C94" s="415"/>
      <c r="D94" s="415"/>
      <c r="E94" s="415"/>
      <c r="F94" s="416"/>
      <c r="G94" s="149" t="s">
        <v>403</v>
      </c>
      <c r="H94" s="207">
        <v>1</v>
      </c>
      <c r="I94" s="207">
        <v>1</v>
      </c>
      <c r="J94" s="216">
        <v>0</v>
      </c>
      <c r="K94" s="207" t="s">
        <v>402</v>
      </c>
      <c r="L94" s="207">
        <v>1</v>
      </c>
      <c r="M94" s="137"/>
      <c r="N94" s="129"/>
      <c r="O94" s="129"/>
      <c r="P94" s="129"/>
      <c r="Q94" s="129"/>
      <c r="R94" s="129"/>
      <c r="S94" s="196"/>
      <c r="T94" s="129"/>
      <c r="U94" s="129"/>
      <c r="V94" s="196"/>
      <c r="W94" s="129"/>
      <c r="X94" s="129"/>
      <c r="Y94" s="196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137"/>
      <c r="AL94" s="137"/>
      <c r="AM94" s="137"/>
      <c r="AN94" s="137"/>
      <c r="AO94" s="137"/>
      <c r="AP94" s="137"/>
      <c r="AQ94" s="137"/>
      <c r="AR94" s="137"/>
      <c r="AS94" s="137"/>
    </row>
    <row r="95" spans="1:45" ht="15" customHeight="1">
      <c r="A95" s="540"/>
      <c r="B95" s="415" t="s">
        <v>371</v>
      </c>
      <c r="C95" s="415"/>
      <c r="D95" s="415"/>
      <c r="E95" s="415"/>
      <c r="F95" s="416"/>
      <c r="G95" s="149" t="s">
        <v>403</v>
      </c>
      <c r="H95" s="207" t="s">
        <v>402</v>
      </c>
      <c r="I95" s="207" t="s">
        <v>402</v>
      </c>
      <c r="J95" s="216" t="s">
        <v>402</v>
      </c>
      <c r="K95" s="207" t="s">
        <v>402</v>
      </c>
      <c r="L95" s="207" t="s">
        <v>402</v>
      </c>
      <c r="M95" s="137"/>
      <c r="N95" s="129"/>
      <c r="O95" s="129"/>
      <c r="P95" s="129"/>
      <c r="Q95" s="129"/>
      <c r="R95" s="129"/>
      <c r="S95" s="196"/>
      <c r="T95" s="129"/>
      <c r="U95" s="129"/>
      <c r="V95" s="196"/>
      <c r="W95" s="129"/>
      <c r="X95" s="129"/>
      <c r="Y95" s="196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137"/>
      <c r="AL95" s="137"/>
      <c r="AM95" s="137"/>
      <c r="AN95" s="137"/>
      <c r="AO95" s="137"/>
      <c r="AP95" s="137"/>
      <c r="AQ95" s="137"/>
      <c r="AR95" s="137"/>
      <c r="AS95" s="137"/>
    </row>
    <row r="96" spans="1:45" ht="15" customHeight="1">
      <c r="A96" s="540"/>
      <c r="B96" s="415" t="s">
        <v>339</v>
      </c>
      <c r="C96" s="415"/>
      <c r="D96" s="415"/>
      <c r="E96" s="415"/>
      <c r="F96" s="416"/>
      <c r="G96" s="149" t="s">
        <v>403</v>
      </c>
      <c r="H96" s="207" t="s">
        <v>402</v>
      </c>
      <c r="I96" s="207" t="s">
        <v>402</v>
      </c>
      <c r="J96" s="216" t="s">
        <v>402</v>
      </c>
      <c r="K96" s="207" t="s">
        <v>402</v>
      </c>
      <c r="L96" s="207" t="s">
        <v>402</v>
      </c>
      <c r="M96" s="137"/>
      <c r="N96" s="129"/>
      <c r="O96" s="129"/>
      <c r="P96" s="129"/>
      <c r="Q96" s="129"/>
      <c r="R96" s="129"/>
      <c r="S96" s="196"/>
      <c r="T96" s="129"/>
      <c r="U96" s="129"/>
      <c r="V96" s="196"/>
      <c r="W96" s="129"/>
      <c r="X96" s="129"/>
      <c r="Y96" s="196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137"/>
      <c r="AL96" s="137"/>
      <c r="AM96" s="137"/>
      <c r="AN96" s="137"/>
      <c r="AO96" s="137"/>
      <c r="AP96" s="137"/>
      <c r="AQ96" s="137"/>
      <c r="AR96" s="137"/>
      <c r="AS96" s="137"/>
    </row>
    <row r="97" spans="1:45" ht="15" customHeight="1">
      <c r="A97" s="540"/>
      <c r="B97" s="415" t="s">
        <v>340</v>
      </c>
      <c r="C97" s="415"/>
      <c r="D97" s="415"/>
      <c r="E97" s="415"/>
      <c r="F97" s="416"/>
      <c r="G97" s="149" t="s">
        <v>403</v>
      </c>
      <c r="H97" s="207">
        <v>1</v>
      </c>
      <c r="I97" s="207">
        <v>1</v>
      </c>
      <c r="J97" s="216">
        <v>0</v>
      </c>
      <c r="K97" s="207" t="s">
        <v>402</v>
      </c>
      <c r="L97" s="207">
        <v>1</v>
      </c>
      <c r="M97" s="137"/>
      <c r="N97" s="129"/>
      <c r="O97" s="129"/>
      <c r="P97" s="129"/>
      <c r="Q97" s="129"/>
      <c r="R97" s="129"/>
      <c r="S97" s="196"/>
      <c r="T97" s="129"/>
      <c r="U97" s="129"/>
      <c r="V97" s="196"/>
      <c r="W97" s="129"/>
      <c r="X97" s="129"/>
      <c r="Y97" s="196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137"/>
      <c r="AL97" s="137"/>
      <c r="AM97" s="137"/>
      <c r="AN97" s="137"/>
      <c r="AO97" s="137"/>
      <c r="AP97" s="137"/>
      <c r="AQ97" s="137"/>
      <c r="AR97" s="137"/>
      <c r="AS97" s="137"/>
    </row>
    <row r="98" spans="1:45" ht="15" customHeight="1">
      <c r="A98" s="540"/>
      <c r="B98" s="415" t="s">
        <v>341</v>
      </c>
      <c r="C98" s="415"/>
      <c r="D98" s="415"/>
      <c r="E98" s="415"/>
      <c r="F98" s="416"/>
      <c r="G98" s="149" t="s">
        <v>403</v>
      </c>
      <c r="H98" s="207" t="s">
        <v>402</v>
      </c>
      <c r="I98" s="207" t="s">
        <v>402</v>
      </c>
      <c r="J98" s="215" t="s">
        <v>402</v>
      </c>
      <c r="K98" s="207" t="s">
        <v>402</v>
      </c>
      <c r="L98" s="207" t="s">
        <v>402</v>
      </c>
      <c r="M98" s="137"/>
      <c r="N98" s="129"/>
      <c r="O98" s="129"/>
      <c r="P98" s="129"/>
      <c r="Q98" s="129"/>
      <c r="R98" s="129"/>
      <c r="S98" s="196"/>
      <c r="T98" s="129"/>
      <c r="U98" s="129"/>
      <c r="V98" s="196"/>
      <c r="W98" s="129"/>
      <c r="X98" s="129"/>
      <c r="Y98" s="196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137"/>
      <c r="AL98" s="137"/>
      <c r="AM98" s="137"/>
      <c r="AN98" s="137"/>
      <c r="AO98" s="137"/>
      <c r="AP98" s="137"/>
      <c r="AQ98" s="137"/>
      <c r="AR98" s="137"/>
      <c r="AS98" s="137"/>
    </row>
    <row r="99" spans="1:45" ht="15" customHeight="1">
      <c r="A99" s="540"/>
      <c r="B99" s="415" t="s">
        <v>342</v>
      </c>
      <c r="C99" s="415"/>
      <c r="D99" s="415"/>
      <c r="E99" s="415"/>
      <c r="F99" s="416"/>
      <c r="G99" s="149">
        <v>1</v>
      </c>
      <c r="H99" s="207">
        <v>27</v>
      </c>
      <c r="I99" s="150">
        <f>H99-G99</f>
        <v>26</v>
      </c>
      <c r="J99" s="215">
        <v>0.5</v>
      </c>
      <c r="K99" s="207" t="s">
        <v>402</v>
      </c>
      <c r="L99" s="207">
        <v>28</v>
      </c>
      <c r="M99" s="137"/>
      <c r="N99" s="129"/>
      <c r="O99" s="129"/>
      <c r="P99" s="129"/>
      <c r="Q99" s="129"/>
      <c r="R99" s="129"/>
      <c r="S99" s="196"/>
      <c r="T99" s="129"/>
      <c r="U99" s="129"/>
      <c r="V99" s="196"/>
      <c r="W99" s="129"/>
      <c r="X99" s="129"/>
      <c r="Y99" s="196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137"/>
      <c r="AL99" s="137"/>
      <c r="AM99" s="137"/>
      <c r="AN99" s="137"/>
      <c r="AO99" s="137"/>
      <c r="AP99" s="137"/>
      <c r="AQ99" s="137"/>
      <c r="AR99" s="137"/>
      <c r="AS99" s="137"/>
    </row>
    <row r="100" spans="1:45" ht="15" customHeight="1">
      <c r="A100" s="540"/>
      <c r="B100" s="415" t="s">
        <v>184</v>
      </c>
      <c r="C100" s="415"/>
      <c r="D100" s="415"/>
      <c r="E100" s="415"/>
      <c r="F100" s="416"/>
      <c r="G100" s="149" t="s">
        <v>403</v>
      </c>
      <c r="H100" s="207" t="s">
        <v>402</v>
      </c>
      <c r="I100" s="207" t="s">
        <v>402</v>
      </c>
      <c r="J100" s="208" t="s">
        <v>402</v>
      </c>
      <c r="K100" s="207" t="s">
        <v>402</v>
      </c>
      <c r="L100" s="207" t="s">
        <v>402</v>
      </c>
      <c r="M100" s="137"/>
      <c r="N100" s="129"/>
      <c r="O100" s="129"/>
      <c r="P100" s="129"/>
      <c r="Q100" s="129"/>
      <c r="R100" s="129"/>
      <c r="S100" s="196"/>
      <c r="T100" s="129"/>
      <c r="U100" s="129"/>
      <c r="V100" s="196"/>
      <c r="W100" s="129"/>
      <c r="X100" s="129"/>
      <c r="Y100" s="196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137"/>
      <c r="AL100" s="137"/>
      <c r="AM100" s="137"/>
      <c r="AN100" s="137"/>
      <c r="AO100" s="137"/>
      <c r="AP100" s="137"/>
      <c r="AQ100" s="137"/>
      <c r="AR100" s="137"/>
      <c r="AS100" s="137"/>
    </row>
    <row r="101" spans="1:45" ht="15" customHeight="1">
      <c r="A101" s="541"/>
      <c r="B101" s="542" t="s">
        <v>343</v>
      </c>
      <c r="C101" s="542"/>
      <c r="D101" s="542"/>
      <c r="E101" s="542"/>
      <c r="F101" s="543"/>
      <c r="G101" s="232" t="s">
        <v>403</v>
      </c>
      <c r="H101" s="233" t="s">
        <v>402</v>
      </c>
      <c r="I101" s="233" t="s">
        <v>402</v>
      </c>
      <c r="J101" s="217" t="s">
        <v>402</v>
      </c>
      <c r="K101" s="233" t="s">
        <v>402</v>
      </c>
      <c r="L101" s="233" t="s">
        <v>402</v>
      </c>
      <c r="M101" s="137"/>
      <c r="N101" s="129"/>
      <c r="O101" s="129"/>
      <c r="P101" s="129"/>
      <c r="Q101" s="129"/>
      <c r="R101" s="129"/>
      <c r="S101" s="196"/>
      <c r="T101" s="129"/>
      <c r="U101" s="129"/>
      <c r="V101" s="196"/>
      <c r="W101" s="129"/>
      <c r="X101" s="129"/>
      <c r="Y101" s="196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137"/>
      <c r="AL101" s="137"/>
      <c r="AM101" s="137"/>
      <c r="AN101" s="137"/>
      <c r="AO101" s="137"/>
      <c r="AP101" s="137"/>
      <c r="AQ101" s="137"/>
      <c r="AR101" s="137"/>
      <c r="AS101" s="137"/>
    </row>
    <row r="102" spans="1:45" ht="14.25">
      <c r="A102" s="29"/>
      <c r="B102" s="298" t="s">
        <v>620</v>
      </c>
      <c r="C102" s="73"/>
      <c r="D102" s="154"/>
      <c r="E102" s="154"/>
      <c r="F102" s="154"/>
      <c r="G102" s="137"/>
      <c r="H102" s="137"/>
      <c r="I102" s="234"/>
      <c r="J102" s="235"/>
      <c r="K102" s="137"/>
      <c r="L102" s="236"/>
      <c r="M102" s="137"/>
      <c r="N102" s="129"/>
      <c r="O102" s="129"/>
      <c r="P102" s="129"/>
      <c r="Q102" s="129"/>
      <c r="R102" s="129"/>
      <c r="S102" s="196"/>
      <c r="T102" s="129"/>
      <c r="U102" s="129"/>
      <c r="V102" s="196"/>
      <c r="W102" s="129"/>
      <c r="X102" s="129"/>
      <c r="Y102" s="196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137"/>
      <c r="AL102" s="137"/>
      <c r="AM102" s="137"/>
      <c r="AN102" s="137"/>
      <c r="AO102" s="137"/>
      <c r="AP102" s="137"/>
      <c r="AQ102" s="137"/>
      <c r="AR102" s="137"/>
      <c r="AS102" s="137"/>
    </row>
    <row r="103" spans="1:45" ht="14.25">
      <c r="A103" s="29"/>
      <c r="B103" s="223" t="s">
        <v>291</v>
      </c>
      <c r="C103" s="73"/>
      <c r="D103" s="154"/>
      <c r="E103" s="154"/>
      <c r="F103" s="154"/>
      <c r="G103" s="137"/>
      <c r="H103" s="137"/>
      <c r="I103" s="234"/>
      <c r="J103" s="235"/>
      <c r="K103" s="137"/>
      <c r="L103" s="236"/>
      <c r="M103" s="137"/>
      <c r="N103" s="129"/>
      <c r="O103" s="129"/>
      <c r="P103" s="129"/>
      <c r="Q103" s="129"/>
      <c r="R103" s="129"/>
      <c r="S103" s="196"/>
      <c r="T103" s="129"/>
      <c r="U103" s="129"/>
      <c r="V103" s="196"/>
      <c r="W103" s="129"/>
      <c r="X103" s="129"/>
      <c r="Y103" s="196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137"/>
      <c r="AL103" s="137"/>
      <c r="AM103" s="137"/>
      <c r="AN103" s="137"/>
      <c r="AO103" s="137"/>
      <c r="AP103" s="137"/>
      <c r="AQ103" s="137"/>
      <c r="AR103" s="137"/>
      <c r="AS103" s="137"/>
    </row>
    <row r="104" spans="1:45" ht="14.25">
      <c r="A104" s="29"/>
      <c r="B104" s="73"/>
      <c r="C104" s="73"/>
      <c r="D104" s="73"/>
      <c r="E104" s="73"/>
      <c r="F104" s="73"/>
      <c r="G104" s="29"/>
      <c r="H104" s="29"/>
      <c r="I104" s="184"/>
      <c r="J104" s="218"/>
      <c r="K104" s="29"/>
      <c r="L104" s="219"/>
      <c r="M104" s="137"/>
      <c r="N104" s="129"/>
      <c r="O104" s="129"/>
      <c r="P104" s="129"/>
      <c r="Q104" s="129"/>
      <c r="R104" s="129"/>
      <c r="S104" s="196"/>
      <c r="T104" s="129"/>
      <c r="U104" s="129"/>
      <c r="V104" s="196"/>
      <c r="W104" s="129"/>
      <c r="X104" s="129"/>
      <c r="Y104" s="196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137"/>
      <c r="AL104" s="137"/>
      <c r="AM104" s="137"/>
      <c r="AN104" s="137"/>
      <c r="AO104" s="137"/>
      <c r="AP104" s="137"/>
      <c r="AQ104" s="137"/>
      <c r="AR104" s="137"/>
      <c r="AS104" s="137"/>
    </row>
    <row r="105" spans="1:45" ht="14.25">
      <c r="A105" s="29"/>
      <c r="B105" s="73"/>
      <c r="C105" s="73"/>
      <c r="D105" s="73"/>
      <c r="E105" s="73"/>
      <c r="F105" s="73"/>
      <c r="G105" s="29"/>
      <c r="H105" s="29"/>
      <c r="I105" s="184"/>
      <c r="J105" s="218"/>
      <c r="K105" s="29"/>
      <c r="L105" s="219"/>
      <c r="M105" s="137"/>
      <c r="N105" s="129"/>
      <c r="O105" s="129"/>
      <c r="P105" s="129"/>
      <c r="Q105" s="129"/>
      <c r="R105" s="129"/>
      <c r="S105" s="196"/>
      <c r="T105" s="129"/>
      <c r="U105" s="129"/>
      <c r="V105" s="196"/>
      <c r="W105" s="129"/>
      <c r="X105" s="129"/>
      <c r="Y105" s="196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137"/>
      <c r="AL105" s="137"/>
      <c r="AM105" s="137"/>
      <c r="AN105" s="137"/>
      <c r="AO105" s="137"/>
      <c r="AP105" s="137"/>
      <c r="AQ105" s="137"/>
      <c r="AR105" s="137"/>
      <c r="AS105" s="137"/>
    </row>
    <row r="106" spans="1:45" ht="14.25">
      <c r="A106" s="29"/>
      <c r="B106" s="73"/>
      <c r="C106" s="73"/>
      <c r="D106" s="73"/>
      <c r="E106" s="73"/>
      <c r="F106" s="73"/>
      <c r="G106" s="29"/>
      <c r="H106" s="29"/>
      <c r="I106" s="184"/>
      <c r="J106" s="218"/>
      <c r="K106" s="29"/>
      <c r="L106" s="219"/>
      <c r="M106" s="137"/>
      <c r="N106" s="129"/>
      <c r="O106" s="129"/>
      <c r="P106" s="129"/>
      <c r="Q106" s="129"/>
      <c r="R106" s="129"/>
      <c r="S106" s="196"/>
      <c r="T106" s="129"/>
      <c r="U106" s="129"/>
      <c r="V106" s="196"/>
      <c r="W106" s="129"/>
      <c r="X106" s="129"/>
      <c r="Y106" s="196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137"/>
      <c r="AL106" s="137"/>
      <c r="AM106" s="137"/>
      <c r="AN106" s="137"/>
      <c r="AO106" s="137"/>
      <c r="AP106" s="137"/>
      <c r="AQ106" s="137"/>
      <c r="AR106" s="137"/>
      <c r="AS106" s="137"/>
    </row>
    <row r="107" spans="1:45" ht="14.25">
      <c r="A107" s="29"/>
      <c r="B107" s="73"/>
      <c r="C107" s="73"/>
      <c r="D107" s="73"/>
      <c r="E107" s="73"/>
      <c r="F107" s="73"/>
      <c r="G107" s="29"/>
      <c r="H107" s="29"/>
      <c r="I107" s="184"/>
      <c r="J107" s="218"/>
      <c r="K107" s="29"/>
      <c r="L107" s="219"/>
      <c r="M107" s="137"/>
      <c r="N107" s="129"/>
      <c r="O107" s="129"/>
      <c r="P107" s="129"/>
      <c r="Q107" s="129"/>
      <c r="R107" s="129"/>
      <c r="S107" s="196"/>
      <c r="T107" s="129"/>
      <c r="U107" s="129"/>
      <c r="V107" s="196"/>
      <c r="W107" s="129"/>
      <c r="X107" s="129"/>
      <c r="Y107" s="196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137"/>
      <c r="AL107" s="137"/>
      <c r="AM107" s="137"/>
      <c r="AN107" s="137"/>
      <c r="AO107" s="137"/>
      <c r="AP107" s="137"/>
      <c r="AQ107" s="137"/>
      <c r="AR107" s="137"/>
      <c r="AS107" s="137"/>
    </row>
    <row r="108" spans="1:45" ht="14.25">
      <c r="A108" s="29"/>
      <c r="B108" s="73"/>
      <c r="C108" s="73"/>
      <c r="D108" s="73"/>
      <c r="E108" s="73"/>
      <c r="F108" s="73"/>
      <c r="G108" s="29"/>
      <c r="H108" s="29"/>
      <c r="I108" s="184"/>
      <c r="J108" s="218"/>
      <c r="K108" s="29"/>
      <c r="L108" s="219"/>
      <c r="M108" s="137"/>
      <c r="N108" s="129"/>
      <c r="O108" s="129"/>
      <c r="P108" s="129"/>
      <c r="Q108" s="129"/>
      <c r="R108" s="129"/>
      <c r="S108" s="196"/>
      <c r="T108" s="129"/>
      <c r="U108" s="129"/>
      <c r="V108" s="196"/>
      <c r="W108" s="129"/>
      <c r="X108" s="129"/>
      <c r="Y108" s="196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137"/>
      <c r="AL108" s="137"/>
      <c r="AM108" s="137"/>
      <c r="AN108" s="137"/>
      <c r="AO108" s="137"/>
      <c r="AP108" s="137"/>
      <c r="AQ108" s="137"/>
      <c r="AR108" s="137"/>
      <c r="AS108" s="137"/>
    </row>
    <row r="109" spans="1:45" ht="14.25">
      <c r="A109" s="29"/>
      <c r="B109" s="73"/>
      <c r="C109" s="73"/>
      <c r="D109" s="73"/>
      <c r="E109" s="73"/>
      <c r="F109" s="73"/>
      <c r="G109" s="29"/>
      <c r="H109" s="29"/>
      <c r="I109" s="184"/>
      <c r="J109" s="218"/>
      <c r="K109" s="29"/>
      <c r="L109" s="219"/>
      <c r="M109" s="137"/>
      <c r="N109" s="129"/>
      <c r="O109" s="129"/>
      <c r="P109" s="129"/>
      <c r="Q109" s="129"/>
      <c r="R109" s="129"/>
      <c r="S109" s="196"/>
      <c r="T109" s="129"/>
      <c r="U109" s="129"/>
      <c r="V109" s="196"/>
      <c r="W109" s="129"/>
      <c r="X109" s="129"/>
      <c r="Y109" s="196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137"/>
      <c r="AL109" s="137"/>
      <c r="AM109" s="137"/>
      <c r="AN109" s="137"/>
      <c r="AO109" s="137"/>
      <c r="AP109" s="137"/>
      <c r="AQ109" s="137"/>
      <c r="AR109" s="137"/>
      <c r="AS109" s="137"/>
    </row>
    <row r="110" spans="1:45" ht="14.25">
      <c r="A110" s="29"/>
      <c r="B110" s="73"/>
      <c r="C110" s="73"/>
      <c r="D110" s="73"/>
      <c r="E110" s="73"/>
      <c r="F110" s="73"/>
      <c r="G110" s="29"/>
      <c r="H110" s="29"/>
      <c r="I110" s="184"/>
      <c r="J110" s="218"/>
      <c r="K110" s="29"/>
      <c r="L110" s="219"/>
      <c r="M110" s="29"/>
      <c r="N110" s="129"/>
      <c r="O110" s="129"/>
      <c r="P110" s="129"/>
      <c r="Q110" s="129"/>
      <c r="R110" s="129"/>
      <c r="S110" s="196"/>
      <c r="T110" s="129"/>
      <c r="U110" s="129"/>
      <c r="V110" s="196"/>
      <c r="W110" s="129"/>
      <c r="X110" s="129"/>
      <c r="Y110" s="196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</row>
    <row r="111" spans="1:45" ht="14.25">
      <c r="A111" s="29"/>
      <c r="B111" s="73"/>
      <c r="C111" s="73"/>
      <c r="D111" s="73"/>
      <c r="E111" s="73"/>
      <c r="F111" s="73"/>
      <c r="G111" s="29"/>
      <c r="H111" s="29"/>
      <c r="I111" s="184"/>
      <c r="J111" s="218"/>
      <c r="K111" s="29"/>
      <c r="L111" s="219"/>
      <c r="M111" s="29"/>
      <c r="N111" s="129"/>
      <c r="O111" s="129"/>
      <c r="P111" s="129"/>
      <c r="Q111" s="129"/>
      <c r="R111" s="129"/>
      <c r="S111" s="196"/>
      <c r="T111" s="129"/>
      <c r="U111" s="129"/>
      <c r="V111" s="196"/>
      <c r="W111" s="129"/>
      <c r="X111" s="129"/>
      <c r="Y111" s="196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</row>
    <row r="112" spans="1:45" ht="14.25">
      <c r="A112" s="29"/>
      <c r="B112" s="73"/>
      <c r="C112" s="73"/>
      <c r="D112" s="73"/>
      <c r="E112" s="73"/>
      <c r="F112" s="73"/>
      <c r="G112" s="29"/>
      <c r="H112" s="29"/>
      <c r="I112" s="184"/>
      <c r="J112" s="218"/>
      <c r="K112" s="29"/>
      <c r="L112" s="219"/>
      <c r="M112" s="29"/>
      <c r="N112" s="129"/>
      <c r="O112" s="129"/>
      <c r="P112" s="129"/>
      <c r="Q112" s="129"/>
      <c r="R112" s="129"/>
      <c r="S112" s="196"/>
      <c r="T112" s="129"/>
      <c r="U112" s="129"/>
      <c r="V112" s="196"/>
      <c r="W112" s="129"/>
      <c r="X112" s="129"/>
      <c r="Y112" s="196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</row>
    <row r="113" spans="1:45" ht="14.25">
      <c r="A113" s="29"/>
      <c r="B113" s="73"/>
      <c r="C113" s="73"/>
      <c r="D113" s="73"/>
      <c r="E113" s="73"/>
      <c r="F113" s="73"/>
      <c r="G113" s="29"/>
      <c r="H113" s="29"/>
      <c r="I113" s="184"/>
      <c r="J113" s="218"/>
      <c r="K113" s="29"/>
      <c r="L113" s="219"/>
      <c r="M113" s="29"/>
      <c r="N113" s="129"/>
      <c r="O113" s="129"/>
      <c r="P113" s="129"/>
      <c r="Q113" s="129"/>
      <c r="R113" s="129"/>
      <c r="S113" s="196"/>
      <c r="T113" s="129"/>
      <c r="U113" s="129"/>
      <c r="V113" s="196"/>
      <c r="W113" s="129"/>
      <c r="X113" s="129"/>
      <c r="Y113" s="196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</row>
    <row r="114" spans="1:45" ht="14.25">
      <c r="A114" s="29"/>
      <c r="B114" s="73"/>
      <c r="C114" s="73"/>
      <c r="D114" s="73"/>
      <c r="E114" s="73"/>
      <c r="F114" s="73"/>
      <c r="G114" s="29"/>
      <c r="H114" s="29"/>
      <c r="I114" s="184"/>
      <c r="J114" s="218"/>
      <c r="K114" s="29"/>
      <c r="L114" s="219"/>
      <c r="M114" s="29"/>
      <c r="N114" s="129"/>
      <c r="O114" s="129"/>
      <c r="P114" s="129"/>
      <c r="Q114" s="129"/>
      <c r="R114" s="129"/>
      <c r="S114" s="196"/>
      <c r="T114" s="129"/>
      <c r="U114" s="129"/>
      <c r="V114" s="196"/>
      <c r="W114" s="129"/>
      <c r="X114" s="129"/>
      <c r="Y114" s="196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</row>
    <row r="115" spans="1:45" ht="14.25">
      <c r="A115" s="29"/>
      <c r="B115" s="73"/>
      <c r="C115" s="73"/>
      <c r="D115" s="73"/>
      <c r="E115" s="73"/>
      <c r="F115" s="73"/>
      <c r="G115" s="29"/>
      <c r="H115" s="29"/>
      <c r="I115" s="184"/>
      <c r="J115" s="218"/>
      <c r="K115" s="29"/>
      <c r="L115" s="219"/>
      <c r="M115" s="29"/>
      <c r="N115" s="129"/>
      <c r="O115" s="129"/>
      <c r="P115" s="129"/>
      <c r="Q115" s="129"/>
      <c r="R115" s="129"/>
      <c r="S115" s="196"/>
      <c r="T115" s="129"/>
      <c r="U115" s="129"/>
      <c r="V115" s="196"/>
      <c r="W115" s="129"/>
      <c r="X115" s="129"/>
      <c r="Y115" s="196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</row>
    <row r="116" spans="1:45" ht="14.25">
      <c r="A116" s="29"/>
      <c r="B116" s="73"/>
      <c r="C116" s="73"/>
      <c r="D116" s="73"/>
      <c r="E116" s="73"/>
      <c r="F116" s="73"/>
      <c r="G116" s="29"/>
      <c r="H116" s="29"/>
      <c r="I116" s="184"/>
      <c r="J116" s="218"/>
      <c r="K116" s="29"/>
      <c r="L116" s="219"/>
      <c r="M116" s="29"/>
      <c r="N116" s="129"/>
      <c r="O116" s="129"/>
      <c r="P116" s="129"/>
      <c r="Q116" s="129"/>
      <c r="R116" s="129"/>
      <c r="S116" s="196"/>
      <c r="T116" s="129"/>
      <c r="U116" s="129"/>
      <c r="V116" s="196"/>
      <c r="W116" s="129"/>
      <c r="X116" s="129"/>
      <c r="Y116" s="196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</row>
    <row r="117" spans="1:45" ht="14.25">
      <c r="A117" s="29"/>
      <c r="B117" s="73"/>
      <c r="C117" s="73"/>
      <c r="D117" s="73"/>
      <c r="E117" s="73"/>
      <c r="F117" s="73"/>
      <c r="G117" s="29"/>
      <c r="H117" s="29"/>
      <c r="I117" s="184"/>
      <c r="J117" s="218"/>
      <c r="K117" s="29"/>
      <c r="L117" s="219"/>
      <c r="M117" s="29"/>
      <c r="N117" s="129"/>
      <c r="O117" s="129"/>
      <c r="P117" s="129"/>
      <c r="Q117" s="129"/>
      <c r="R117" s="129"/>
      <c r="S117" s="196"/>
      <c r="T117" s="129"/>
      <c r="U117" s="129"/>
      <c r="V117" s="196"/>
      <c r="W117" s="129"/>
      <c r="X117" s="129"/>
      <c r="Y117" s="196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</row>
    <row r="118" spans="1:45" ht="14.25">
      <c r="A118" s="29"/>
      <c r="B118" s="73"/>
      <c r="C118" s="73"/>
      <c r="D118" s="73"/>
      <c r="E118" s="73"/>
      <c r="F118" s="73"/>
      <c r="G118" s="29"/>
      <c r="H118" s="29"/>
      <c r="I118" s="184"/>
      <c r="J118" s="218"/>
      <c r="K118" s="29"/>
      <c r="L118" s="219"/>
      <c r="M118" s="29"/>
      <c r="N118" s="129"/>
      <c r="O118" s="129"/>
      <c r="P118" s="129"/>
      <c r="Q118" s="129"/>
      <c r="R118" s="129"/>
      <c r="S118" s="196"/>
      <c r="T118" s="129"/>
      <c r="U118" s="129"/>
      <c r="V118" s="196"/>
      <c r="W118" s="129"/>
      <c r="X118" s="129"/>
      <c r="Y118" s="196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</row>
    <row r="119" spans="1:45" ht="14.25">
      <c r="A119" s="29"/>
      <c r="B119" s="73"/>
      <c r="C119" s="73"/>
      <c r="D119" s="73"/>
      <c r="E119" s="73"/>
      <c r="F119" s="73"/>
      <c r="G119" s="29"/>
      <c r="H119" s="29"/>
      <c r="I119" s="184"/>
      <c r="J119" s="218"/>
      <c r="K119" s="29"/>
      <c r="L119" s="219"/>
      <c r="M119" s="29"/>
      <c r="N119" s="129"/>
      <c r="O119" s="129"/>
      <c r="P119" s="129"/>
      <c r="Q119" s="129"/>
      <c r="R119" s="129"/>
      <c r="S119" s="196"/>
      <c r="T119" s="129"/>
      <c r="U119" s="129"/>
      <c r="V119" s="196"/>
      <c r="W119" s="129"/>
      <c r="X119" s="129"/>
      <c r="Y119" s="196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</row>
    <row r="120" spans="1:45" ht="14.25">
      <c r="A120" s="29"/>
      <c r="B120" s="73"/>
      <c r="C120" s="73"/>
      <c r="D120" s="73"/>
      <c r="E120" s="73"/>
      <c r="F120" s="73"/>
      <c r="G120" s="29"/>
      <c r="H120" s="29"/>
      <c r="I120" s="184"/>
      <c r="J120" s="218"/>
      <c r="K120" s="29"/>
      <c r="L120" s="219"/>
      <c r="M120" s="29"/>
      <c r="N120" s="129"/>
      <c r="O120" s="129"/>
      <c r="P120" s="129"/>
      <c r="Q120" s="129"/>
      <c r="R120" s="129"/>
      <c r="S120" s="196"/>
      <c r="T120" s="129"/>
      <c r="U120" s="129"/>
      <c r="V120" s="196"/>
      <c r="W120" s="129"/>
      <c r="X120" s="129"/>
      <c r="Y120" s="196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</row>
    <row r="121" spans="1:45" ht="14.25">
      <c r="A121" s="29"/>
      <c r="B121" s="73"/>
      <c r="C121" s="73"/>
      <c r="D121" s="73"/>
      <c r="E121" s="73"/>
      <c r="F121" s="73"/>
      <c r="G121" s="29"/>
      <c r="H121" s="29"/>
      <c r="I121" s="184"/>
      <c r="J121" s="218"/>
      <c r="K121" s="29"/>
      <c r="L121" s="219"/>
      <c r="M121" s="29"/>
      <c r="N121" s="129"/>
      <c r="O121" s="129"/>
      <c r="P121" s="129"/>
      <c r="Q121" s="129"/>
      <c r="R121" s="129"/>
      <c r="S121" s="196"/>
      <c r="T121" s="129"/>
      <c r="U121" s="129"/>
      <c r="V121" s="196"/>
      <c r="W121" s="129"/>
      <c r="X121" s="129"/>
      <c r="Y121" s="196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</row>
    <row r="122" spans="1:45" ht="14.25">
      <c r="A122" s="29"/>
      <c r="B122" s="73"/>
      <c r="C122" s="73"/>
      <c r="D122" s="73"/>
      <c r="E122" s="73"/>
      <c r="F122" s="73"/>
      <c r="G122" s="29"/>
      <c r="H122" s="29"/>
      <c r="I122" s="184"/>
      <c r="J122" s="218"/>
      <c r="K122" s="29"/>
      <c r="L122" s="219"/>
      <c r="M122" s="29"/>
      <c r="N122" s="129"/>
      <c r="O122" s="129"/>
      <c r="P122" s="129"/>
      <c r="Q122" s="129"/>
      <c r="R122" s="129"/>
      <c r="S122" s="196"/>
      <c r="T122" s="129"/>
      <c r="U122" s="129"/>
      <c r="V122" s="196"/>
      <c r="W122" s="129"/>
      <c r="X122" s="129"/>
      <c r="Y122" s="196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</row>
    <row r="123" spans="1:45" ht="14.25">
      <c r="A123" s="29"/>
      <c r="B123" s="73"/>
      <c r="C123" s="73"/>
      <c r="D123" s="73"/>
      <c r="E123" s="73"/>
      <c r="F123" s="73"/>
      <c r="G123" s="29"/>
      <c r="H123" s="29"/>
      <c r="I123" s="184"/>
      <c r="J123" s="218"/>
      <c r="K123" s="29"/>
      <c r="L123" s="219"/>
      <c r="M123" s="29"/>
      <c r="N123" s="129"/>
      <c r="O123" s="129"/>
      <c r="P123" s="129"/>
      <c r="Q123" s="129"/>
      <c r="R123" s="129"/>
      <c r="S123" s="196"/>
      <c r="T123" s="129"/>
      <c r="U123" s="129"/>
      <c r="V123" s="196"/>
      <c r="W123" s="129"/>
      <c r="X123" s="129"/>
      <c r="Y123" s="196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</row>
    <row r="124" spans="1:45" ht="14.25">
      <c r="A124" s="29"/>
      <c r="B124" s="73"/>
      <c r="C124" s="73"/>
      <c r="D124" s="73"/>
      <c r="E124" s="73"/>
      <c r="F124" s="73"/>
      <c r="G124" s="29"/>
      <c r="H124" s="29"/>
      <c r="I124" s="184"/>
      <c r="J124" s="218"/>
      <c r="K124" s="29"/>
      <c r="L124" s="219"/>
      <c r="M124" s="29"/>
      <c r="N124" s="129"/>
      <c r="O124" s="129"/>
      <c r="P124" s="129"/>
      <c r="Q124" s="129"/>
      <c r="R124" s="129"/>
      <c r="S124" s="196"/>
      <c r="T124" s="129"/>
      <c r="U124" s="129"/>
      <c r="V124" s="196"/>
      <c r="W124" s="129"/>
      <c r="X124" s="129"/>
      <c r="Y124" s="196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</row>
    <row r="125" spans="1:45" ht="14.25">
      <c r="A125" s="29"/>
      <c r="B125" s="73"/>
      <c r="C125" s="73"/>
      <c r="D125" s="73"/>
      <c r="E125" s="73"/>
      <c r="F125" s="73"/>
      <c r="G125" s="29"/>
      <c r="H125" s="29"/>
      <c r="I125" s="184"/>
      <c r="J125" s="218"/>
      <c r="K125" s="29"/>
      <c r="L125" s="219"/>
      <c r="M125" s="29"/>
      <c r="N125" s="129"/>
      <c r="O125" s="129"/>
      <c r="P125" s="129"/>
      <c r="Q125" s="129"/>
      <c r="R125" s="129"/>
      <c r="S125" s="196"/>
      <c r="T125" s="129"/>
      <c r="U125" s="129"/>
      <c r="V125" s="196"/>
      <c r="W125" s="129"/>
      <c r="X125" s="129"/>
      <c r="Y125" s="196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</row>
    <row r="126" spans="1:45" ht="14.25">
      <c r="A126" s="29"/>
      <c r="B126" s="73"/>
      <c r="C126" s="73"/>
      <c r="D126" s="73"/>
      <c r="E126" s="73"/>
      <c r="F126" s="73"/>
      <c r="G126" s="29"/>
      <c r="H126" s="29"/>
      <c r="I126" s="184"/>
      <c r="J126" s="218"/>
      <c r="K126" s="29"/>
      <c r="L126" s="219"/>
      <c r="M126" s="29"/>
      <c r="N126" s="129"/>
      <c r="O126" s="129"/>
      <c r="P126" s="129"/>
      <c r="Q126" s="129"/>
      <c r="R126" s="129"/>
      <c r="S126" s="196"/>
      <c r="T126" s="129"/>
      <c r="U126" s="129"/>
      <c r="V126" s="196"/>
      <c r="W126" s="129"/>
      <c r="X126" s="129"/>
      <c r="Y126" s="196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</row>
    <row r="127" spans="1:45" ht="14.25">
      <c r="A127" s="29"/>
      <c r="B127" s="73"/>
      <c r="C127" s="73"/>
      <c r="D127" s="73"/>
      <c r="E127" s="73"/>
      <c r="F127" s="73"/>
      <c r="G127" s="29"/>
      <c r="H127" s="29"/>
      <c r="I127" s="184"/>
      <c r="J127" s="218"/>
      <c r="K127" s="29"/>
      <c r="L127" s="219"/>
      <c r="M127" s="29"/>
      <c r="N127" s="129"/>
      <c r="O127" s="129"/>
      <c r="P127" s="129"/>
      <c r="Q127" s="129"/>
      <c r="R127" s="129"/>
      <c r="S127" s="196"/>
      <c r="T127" s="129"/>
      <c r="U127" s="129"/>
      <c r="V127" s="196"/>
      <c r="W127" s="129"/>
      <c r="X127" s="129"/>
      <c r="Y127" s="196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</row>
    <row r="128" spans="1:45" ht="14.25">
      <c r="A128" s="29"/>
      <c r="B128" s="73"/>
      <c r="C128" s="73"/>
      <c r="D128" s="73"/>
      <c r="E128" s="73"/>
      <c r="F128" s="73"/>
      <c r="G128" s="29"/>
      <c r="H128" s="29"/>
      <c r="I128" s="184"/>
      <c r="J128" s="218"/>
      <c r="K128" s="29"/>
      <c r="L128" s="219"/>
      <c r="M128" s="29"/>
      <c r="N128" s="129"/>
      <c r="O128" s="129"/>
      <c r="P128" s="129"/>
      <c r="Q128" s="129"/>
      <c r="R128" s="129"/>
      <c r="S128" s="196"/>
      <c r="T128" s="129"/>
      <c r="U128" s="129"/>
      <c r="V128" s="196"/>
      <c r="W128" s="129"/>
      <c r="X128" s="129"/>
      <c r="Y128" s="196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</row>
    <row r="129" spans="1:45" ht="14.25">
      <c r="A129" s="29"/>
      <c r="B129" s="73"/>
      <c r="C129" s="73"/>
      <c r="D129" s="73"/>
      <c r="E129" s="73"/>
      <c r="F129" s="73"/>
      <c r="G129" s="29"/>
      <c r="H129" s="29"/>
      <c r="I129" s="184"/>
      <c r="J129" s="218"/>
      <c r="K129" s="29"/>
      <c r="L129" s="219"/>
      <c r="M129" s="29"/>
      <c r="N129" s="129"/>
      <c r="O129" s="129"/>
      <c r="P129" s="129"/>
      <c r="Q129" s="129"/>
      <c r="R129" s="129"/>
      <c r="S129" s="196"/>
      <c r="T129" s="129"/>
      <c r="U129" s="129"/>
      <c r="V129" s="196"/>
      <c r="W129" s="129"/>
      <c r="X129" s="129"/>
      <c r="Y129" s="196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</row>
    <row r="130" spans="1:45" ht="14.25">
      <c r="A130" s="29"/>
      <c r="B130" s="73"/>
      <c r="C130" s="73"/>
      <c r="D130" s="73"/>
      <c r="E130" s="73"/>
      <c r="F130" s="73"/>
      <c r="G130" s="29"/>
      <c r="H130" s="29"/>
      <c r="I130" s="184"/>
      <c r="J130" s="218"/>
      <c r="K130" s="29"/>
      <c r="L130" s="219"/>
      <c r="M130" s="29"/>
      <c r="N130" s="129"/>
      <c r="O130" s="129"/>
      <c r="P130" s="129"/>
      <c r="Q130" s="129"/>
      <c r="R130" s="129"/>
      <c r="S130" s="196"/>
      <c r="T130" s="129"/>
      <c r="U130" s="129"/>
      <c r="V130" s="196"/>
      <c r="W130" s="129"/>
      <c r="X130" s="129"/>
      <c r="Y130" s="196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</row>
    <row r="131" spans="1:45" ht="14.25">
      <c r="A131" s="29"/>
      <c r="B131" s="73"/>
      <c r="C131" s="73"/>
      <c r="D131" s="73"/>
      <c r="E131" s="73"/>
      <c r="F131" s="73"/>
      <c r="G131" s="29"/>
      <c r="H131" s="29"/>
      <c r="I131" s="184"/>
      <c r="J131" s="218"/>
      <c r="K131" s="29"/>
      <c r="L131" s="219"/>
      <c r="M131" s="29"/>
      <c r="N131" s="129"/>
      <c r="O131" s="129"/>
      <c r="P131" s="129"/>
      <c r="Q131" s="129"/>
      <c r="R131" s="129"/>
      <c r="S131" s="196"/>
      <c r="T131" s="129"/>
      <c r="U131" s="129"/>
      <c r="V131" s="196"/>
      <c r="W131" s="129"/>
      <c r="X131" s="129"/>
      <c r="Y131" s="196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</row>
    <row r="132" spans="1:45" ht="14.25">
      <c r="A132" s="29"/>
      <c r="B132" s="73"/>
      <c r="C132" s="73"/>
      <c r="D132" s="73"/>
      <c r="E132" s="73"/>
      <c r="F132" s="73"/>
      <c r="G132" s="29"/>
      <c r="H132" s="29"/>
      <c r="I132" s="184"/>
      <c r="J132" s="218"/>
      <c r="K132" s="29"/>
      <c r="L132" s="219"/>
      <c r="M132" s="29"/>
      <c r="N132" s="129"/>
      <c r="O132" s="129"/>
      <c r="P132" s="129"/>
      <c r="Q132" s="129"/>
      <c r="R132" s="129"/>
      <c r="S132" s="196"/>
      <c r="T132" s="129"/>
      <c r="U132" s="129"/>
      <c r="V132" s="196"/>
      <c r="W132" s="129"/>
      <c r="X132" s="129"/>
      <c r="Y132" s="196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</row>
    <row r="133" spans="1:45" ht="14.25">
      <c r="A133" s="29"/>
      <c r="B133" s="73"/>
      <c r="C133" s="73"/>
      <c r="D133" s="73"/>
      <c r="E133" s="73"/>
      <c r="F133" s="73"/>
      <c r="G133" s="29"/>
      <c r="H133" s="29"/>
      <c r="I133" s="184"/>
      <c r="J133" s="218"/>
      <c r="K133" s="29"/>
      <c r="L133" s="219"/>
      <c r="M133" s="29"/>
      <c r="N133" s="129"/>
      <c r="O133" s="129"/>
      <c r="P133" s="129"/>
      <c r="Q133" s="129"/>
      <c r="R133" s="129"/>
      <c r="S133" s="196"/>
      <c r="T133" s="129"/>
      <c r="U133" s="129"/>
      <c r="V133" s="196"/>
      <c r="W133" s="129"/>
      <c r="X133" s="129"/>
      <c r="Y133" s="196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</row>
    <row r="134" spans="1:45" ht="14.25">
      <c r="A134" s="29"/>
      <c r="B134" s="73"/>
      <c r="C134" s="73"/>
      <c r="D134" s="73"/>
      <c r="E134" s="73"/>
      <c r="F134" s="73"/>
      <c r="G134" s="29"/>
      <c r="H134" s="29"/>
      <c r="I134" s="184"/>
      <c r="J134" s="218"/>
      <c r="K134" s="29"/>
      <c r="L134" s="219"/>
      <c r="M134" s="29"/>
      <c r="N134" s="129"/>
      <c r="O134" s="129"/>
      <c r="P134" s="129"/>
      <c r="Q134" s="129"/>
      <c r="R134" s="129"/>
      <c r="S134" s="196"/>
      <c r="T134" s="129"/>
      <c r="U134" s="129"/>
      <c r="V134" s="196"/>
      <c r="W134" s="129"/>
      <c r="X134" s="129"/>
      <c r="Y134" s="196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</row>
    <row r="135" spans="1:45" ht="14.25">
      <c r="A135" s="29"/>
      <c r="B135" s="73"/>
      <c r="C135" s="73"/>
      <c r="D135" s="73"/>
      <c r="E135" s="73"/>
      <c r="F135" s="73"/>
      <c r="G135" s="29"/>
      <c r="H135" s="29"/>
      <c r="I135" s="184"/>
      <c r="J135" s="218"/>
      <c r="K135" s="29"/>
      <c r="L135" s="219"/>
      <c r="M135" s="29"/>
      <c r="N135" s="129"/>
      <c r="O135" s="129"/>
      <c r="P135" s="129"/>
      <c r="Q135" s="129"/>
      <c r="R135" s="129"/>
      <c r="S135" s="196"/>
      <c r="T135" s="129"/>
      <c r="U135" s="129"/>
      <c r="V135" s="196"/>
      <c r="W135" s="129"/>
      <c r="X135" s="129"/>
      <c r="Y135" s="196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</row>
    <row r="136" spans="1:45" ht="14.25">
      <c r="A136" s="29"/>
      <c r="B136" s="73"/>
      <c r="C136" s="73"/>
      <c r="D136" s="73"/>
      <c r="E136" s="73"/>
      <c r="F136" s="73"/>
      <c r="G136" s="29"/>
      <c r="H136" s="29"/>
      <c r="I136" s="184"/>
      <c r="J136" s="218"/>
      <c r="K136" s="29"/>
      <c r="L136" s="219"/>
      <c r="M136" s="29"/>
      <c r="N136" s="129"/>
      <c r="O136" s="129"/>
      <c r="P136" s="129"/>
      <c r="Q136" s="129"/>
      <c r="R136" s="129"/>
      <c r="S136" s="196"/>
      <c r="T136" s="129"/>
      <c r="U136" s="129"/>
      <c r="V136" s="196"/>
      <c r="W136" s="129"/>
      <c r="X136" s="129"/>
      <c r="Y136" s="196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</row>
    <row r="137" spans="1:45" ht="14.25">
      <c r="A137" s="29"/>
      <c r="B137" s="73"/>
      <c r="C137" s="73"/>
      <c r="D137" s="73"/>
      <c r="E137" s="73"/>
      <c r="F137" s="73"/>
      <c r="G137" s="29"/>
      <c r="H137" s="29"/>
      <c r="I137" s="184"/>
      <c r="J137" s="218"/>
      <c r="K137" s="29"/>
      <c r="L137" s="219"/>
      <c r="M137" s="29"/>
      <c r="N137" s="129"/>
      <c r="O137" s="129"/>
      <c r="P137" s="129"/>
      <c r="Q137" s="129"/>
      <c r="R137" s="129"/>
      <c r="S137" s="196"/>
      <c r="T137" s="129"/>
      <c r="U137" s="129"/>
      <c r="V137" s="196"/>
      <c r="W137" s="129"/>
      <c r="X137" s="129"/>
      <c r="Y137" s="196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</row>
    <row r="138" spans="1:45" ht="14.25">
      <c r="A138" s="29"/>
      <c r="B138" s="73"/>
      <c r="C138" s="73"/>
      <c r="D138" s="73"/>
      <c r="E138" s="73"/>
      <c r="F138" s="73"/>
      <c r="G138" s="29"/>
      <c r="H138" s="29"/>
      <c r="I138" s="184"/>
      <c r="J138" s="218"/>
      <c r="K138" s="29"/>
      <c r="L138" s="219"/>
      <c r="M138" s="29"/>
      <c r="N138" s="129"/>
      <c r="O138" s="129"/>
      <c r="P138" s="129"/>
      <c r="Q138" s="129"/>
      <c r="R138" s="129"/>
      <c r="S138" s="196"/>
      <c r="T138" s="129"/>
      <c r="U138" s="129"/>
      <c r="V138" s="196"/>
      <c r="W138" s="129"/>
      <c r="X138" s="129"/>
      <c r="Y138" s="196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</row>
    <row r="139" spans="1:45" ht="14.25">
      <c r="A139" s="29"/>
      <c r="B139" s="73"/>
      <c r="C139" s="73"/>
      <c r="D139" s="73"/>
      <c r="E139" s="73"/>
      <c r="F139" s="73"/>
      <c r="G139" s="29"/>
      <c r="H139" s="29"/>
      <c r="I139" s="184"/>
      <c r="J139" s="218"/>
      <c r="K139" s="29"/>
      <c r="L139" s="219"/>
      <c r="M139" s="29"/>
      <c r="N139" s="129"/>
      <c r="O139" s="129"/>
      <c r="P139" s="129"/>
      <c r="Q139" s="129"/>
      <c r="R139" s="129"/>
      <c r="S139" s="196"/>
      <c r="T139" s="129"/>
      <c r="U139" s="129"/>
      <c r="V139" s="196"/>
      <c r="W139" s="129"/>
      <c r="X139" s="129"/>
      <c r="Y139" s="196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</row>
    <row r="140" spans="1:45" ht="14.25">
      <c r="A140" s="29"/>
      <c r="B140" s="73"/>
      <c r="C140" s="73"/>
      <c r="D140" s="73"/>
      <c r="E140" s="73"/>
      <c r="F140" s="73"/>
      <c r="G140" s="29"/>
      <c r="H140" s="29"/>
      <c r="I140" s="184"/>
      <c r="J140" s="218"/>
      <c r="K140" s="29"/>
      <c r="L140" s="219"/>
      <c r="M140" s="29"/>
      <c r="N140" s="129"/>
      <c r="O140" s="129"/>
      <c r="P140" s="129"/>
      <c r="Q140" s="129"/>
      <c r="R140" s="129"/>
      <c r="S140" s="196"/>
      <c r="T140" s="129"/>
      <c r="U140" s="129"/>
      <c r="V140" s="196"/>
      <c r="W140" s="129"/>
      <c r="X140" s="129"/>
      <c r="Y140" s="196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</row>
    <row r="141" spans="1:45" ht="14.25">
      <c r="A141" s="29"/>
      <c r="B141" s="73"/>
      <c r="C141" s="73"/>
      <c r="D141" s="73"/>
      <c r="E141" s="73"/>
      <c r="F141" s="73"/>
      <c r="G141" s="29"/>
      <c r="H141" s="29"/>
      <c r="I141" s="184"/>
      <c r="J141" s="218"/>
      <c r="K141" s="29"/>
      <c r="L141" s="219"/>
      <c r="M141" s="29"/>
      <c r="N141" s="129"/>
      <c r="O141" s="129"/>
      <c r="P141" s="129"/>
      <c r="Q141" s="129"/>
      <c r="R141" s="129"/>
      <c r="S141" s="196"/>
      <c r="T141" s="129"/>
      <c r="U141" s="129"/>
      <c r="V141" s="196"/>
      <c r="W141" s="129"/>
      <c r="X141" s="129"/>
      <c r="Y141" s="196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</row>
    <row r="142" spans="1:45" ht="14.25">
      <c r="A142" s="29"/>
      <c r="B142" s="73"/>
      <c r="C142" s="73"/>
      <c r="D142" s="73"/>
      <c r="E142" s="73"/>
      <c r="F142" s="73"/>
      <c r="G142" s="29"/>
      <c r="H142" s="29"/>
      <c r="I142" s="184"/>
      <c r="J142" s="218"/>
      <c r="K142" s="29"/>
      <c r="L142" s="219"/>
      <c r="M142" s="29"/>
      <c r="N142" s="129"/>
      <c r="O142" s="129"/>
      <c r="P142" s="129"/>
      <c r="Q142" s="129"/>
      <c r="R142" s="129"/>
      <c r="S142" s="196"/>
      <c r="T142" s="129"/>
      <c r="U142" s="129"/>
      <c r="V142" s="196"/>
      <c r="W142" s="129"/>
      <c r="X142" s="129"/>
      <c r="Y142" s="196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</row>
    <row r="143" spans="1:45" ht="14.25">
      <c r="A143" s="29"/>
      <c r="B143" s="73"/>
      <c r="C143" s="73"/>
      <c r="D143" s="73"/>
      <c r="E143" s="73"/>
      <c r="F143" s="73"/>
      <c r="G143" s="29"/>
      <c r="H143" s="29"/>
      <c r="I143" s="184"/>
      <c r="J143" s="218"/>
      <c r="K143" s="29"/>
      <c r="L143" s="219"/>
      <c r="M143" s="29"/>
      <c r="N143" s="129"/>
      <c r="O143" s="129"/>
      <c r="P143" s="129"/>
      <c r="Q143" s="129"/>
      <c r="R143" s="129"/>
      <c r="S143" s="196"/>
      <c r="T143" s="129"/>
      <c r="U143" s="129"/>
      <c r="V143" s="196"/>
      <c r="W143" s="129"/>
      <c r="X143" s="129"/>
      <c r="Y143" s="196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</row>
    <row r="144" spans="1:45" ht="14.25">
      <c r="A144" s="29"/>
      <c r="B144" s="73"/>
      <c r="C144" s="73"/>
      <c r="D144" s="73"/>
      <c r="E144" s="73"/>
      <c r="F144" s="73"/>
      <c r="G144" s="29"/>
      <c r="H144" s="29"/>
      <c r="I144" s="184"/>
      <c r="J144" s="218"/>
      <c r="K144" s="29"/>
      <c r="L144" s="219"/>
      <c r="M144" s="29"/>
      <c r="N144" s="129"/>
      <c r="O144" s="129"/>
      <c r="P144" s="129"/>
      <c r="Q144" s="129"/>
      <c r="R144" s="129"/>
      <c r="S144" s="196"/>
      <c r="T144" s="129"/>
      <c r="U144" s="129"/>
      <c r="V144" s="196"/>
      <c r="W144" s="129"/>
      <c r="X144" s="129"/>
      <c r="Y144" s="196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</row>
    <row r="145" spans="1:45" ht="14.25">
      <c r="A145" s="29"/>
      <c r="B145" s="73"/>
      <c r="C145" s="73"/>
      <c r="D145" s="73"/>
      <c r="E145" s="73"/>
      <c r="F145" s="73"/>
      <c r="G145" s="29"/>
      <c r="H145" s="29"/>
      <c r="I145" s="184"/>
      <c r="J145" s="218"/>
      <c r="K145" s="29"/>
      <c r="L145" s="219"/>
      <c r="M145" s="29"/>
      <c r="N145" s="129"/>
      <c r="O145" s="129"/>
      <c r="P145" s="129"/>
      <c r="Q145" s="129"/>
      <c r="R145" s="129"/>
      <c r="S145" s="196"/>
      <c r="T145" s="129"/>
      <c r="U145" s="129"/>
      <c r="V145" s="196"/>
      <c r="W145" s="129"/>
      <c r="X145" s="129"/>
      <c r="Y145" s="196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</row>
    <row r="146" spans="1:45" ht="14.25">
      <c r="A146" s="29"/>
      <c r="B146" s="73"/>
      <c r="C146" s="73"/>
      <c r="D146" s="73"/>
      <c r="E146" s="73"/>
      <c r="F146" s="73"/>
      <c r="G146" s="29"/>
      <c r="H146" s="29"/>
      <c r="I146" s="184"/>
      <c r="J146" s="218"/>
      <c r="K146" s="29"/>
      <c r="L146" s="219"/>
      <c r="M146" s="29"/>
      <c r="N146" s="129"/>
      <c r="O146" s="129"/>
      <c r="P146" s="129"/>
      <c r="Q146" s="129"/>
      <c r="R146" s="129"/>
      <c r="S146" s="196"/>
      <c r="T146" s="129"/>
      <c r="U146" s="129"/>
      <c r="V146" s="196"/>
      <c r="W146" s="129"/>
      <c r="X146" s="129"/>
      <c r="Y146" s="196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</row>
    <row r="147" spans="1:45" ht="14.25">
      <c r="A147" s="29"/>
      <c r="B147" s="73"/>
      <c r="C147" s="73"/>
      <c r="D147" s="73"/>
      <c r="E147" s="73"/>
      <c r="F147" s="73"/>
      <c r="G147" s="29"/>
      <c r="H147" s="29"/>
      <c r="I147" s="184"/>
      <c r="J147" s="218"/>
      <c r="K147" s="29"/>
      <c r="L147" s="219"/>
      <c r="M147" s="29"/>
      <c r="N147" s="129"/>
      <c r="O147" s="129"/>
      <c r="P147" s="129"/>
      <c r="Q147" s="129"/>
      <c r="R147" s="129"/>
      <c r="S147" s="196"/>
      <c r="T147" s="129"/>
      <c r="U147" s="129"/>
      <c r="V147" s="196"/>
      <c r="W147" s="129"/>
      <c r="X147" s="129"/>
      <c r="Y147" s="196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</row>
    <row r="148" spans="1:45" ht="14.25">
      <c r="A148" s="29"/>
      <c r="B148" s="73"/>
      <c r="C148" s="73"/>
      <c r="D148" s="73"/>
      <c r="E148" s="73"/>
      <c r="F148" s="73"/>
      <c r="G148" s="29"/>
      <c r="H148" s="29"/>
      <c r="I148" s="184"/>
      <c r="J148" s="218"/>
      <c r="K148" s="29"/>
      <c r="L148" s="219"/>
      <c r="M148" s="29"/>
      <c r="N148" s="129"/>
      <c r="O148" s="129"/>
      <c r="P148" s="129"/>
      <c r="Q148" s="129"/>
      <c r="R148" s="129"/>
      <c r="S148" s="196"/>
      <c r="T148" s="129"/>
      <c r="U148" s="129"/>
      <c r="V148" s="196"/>
      <c r="W148" s="129"/>
      <c r="X148" s="129"/>
      <c r="Y148" s="196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</row>
    <row r="149" spans="1:45" ht="14.25">
      <c r="A149" s="29"/>
      <c r="B149" s="73"/>
      <c r="C149" s="73"/>
      <c r="D149" s="73"/>
      <c r="E149" s="73"/>
      <c r="F149" s="73"/>
      <c r="G149" s="29"/>
      <c r="H149" s="29"/>
      <c r="I149" s="184"/>
      <c r="J149" s="218"/>
      <c r="K149" s="29"/>
      <c r="L149" s="219"/>
      <c r="M149" s="29"/>
      <c r="N149" s="129"/>
      <c r="O149" s="129"/>
      <c r="P149" s="129"/>
      <c r="Q149" s="129"/>
      <c r="R149" s="129"/>
      <c r="S149" s="196"/>
      <c r="T149" s="129"/>
      <c r="U149" s="129"/>
      <c r="V149" s="196"/>
      <c r="W149" s="129"/>
      <c r="X149" s="129"/>
      <c r="Y149" s="196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</row>
    <row r="150" spans="1:45" ht="14.25">
      <c r="A150" s="29"/>
      <c r="B150" s="73"/>
      <c r="C150" s="73"/>
      <c r="D150" s="73"/>
      <c r="E150" s="73"/>
      <c r="F150" s="73"/>
      <c r="G150" s="29"/>
      <c r="H150" s="29"/>
      <c r="I150" s="184"/>
      <c r="J150" s="218"/>
      <c r="K150" s="29"/>
      <c r="L150" s="219"/>
      <c r="M150" s="29"/>
      <c r="N150" s="129"/>
      <c r="O150" s="129"/>
      <c r="P150" s="129"/>
      <c r="Q150" s="129"/>
      <c r="R150" s="129"/>
      <c r="S150" s="196"/>
      <c r="T150" s="129"/>
      <c r="U150" s="129"/>
      <c r="V150" s="196"/>
      <c r="W150" s="129"/>
      <c r="X150" s="129"/>
      <c r="Y150" s="196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</row>
    <row r="151" spans="1:45" ht="14.25">
      <c r="A151" s="29"/>
      <c r="B151" s="73"/>
      <c r="C151" s="73"/>
      <c r="D151" s="73"/>
      <c r="E151" s="73"/>
      <c r="F151" s="73"/>
      <c r="G151" s="29"/>
      <c r="H151" s="29"/>
      <c r="I151" s="184"/>
      <c r="J151" s="218"/>
      <c r="K151" s="29"/>
      <c r="L151" s="219"/>
      <c r="M151" s="29"/>
      <c r="N151" s="129"/>
      <c r="O151" s="129"/>
      <c r="P151" s="129"/>
      <c r="Q151" s="129"/>
      <c r="R151" s="129"/>
      <c r="S151" s="196"/>
      <c r="T151" s="129"/>
      <c r="U151" s="129"/>
      <c r="V151" s="196"/>
      <c r="W151" s="129"/>
      <c r="X151" s="129"/>
      <c r="Y151" s="196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</row>
    <row r="152" spans="1:45" ht="14.25">
      <c r="A152" s="29"/>
      <c r="B152" s="73"/>
      <c r="C152" s="73"/>
      <c r="D152" s="73"/>
      <c r="E152" s="73"/>
      <c r="F152" s="73"/>
      <c r="G152" s="29"/>
      <c r="H152" s="29"/>
      <c r="I152" s="184"/>
      <c r="J152" s="218"/>
      <c r="K152" s="29"/>
      <c r="L152" s="219"/>
      <c r="M152" s="29"/>
      <c r="N152" s="129"/>
      <c r="O152" s="129"/>
      <c r="P152" s="129"/>
      <c r="Q152" s="129"/>
      <c r="R152" s="129"/>
      <c r="S152" s="196"/>
      <c r="T152" s="129"/>
      <c r="U152" s="129"/>
      <c r="V152" s="196"/>
      <c r="W152" s="129"/>
      <c r="X152" s="129"/>
      <c r="Y152" s="196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</row>
    <row r="153" spans="1:45" ht="14.25">
      <c r="A153" s="29"/>
      <c r="B153" s="73"/>
      <c r="C153" s="73"/>
      <c r="D153" s="73"/>
      <c r="E153" s="73"/>
      <c r="F153" s="73"/>
      <c r="G153" s="29"/>
      <c r="H153" s="29"/>
      <c r="I153" s="184"/>
      <c r="J153" s="218"/>
      <c r="K153" s="29"/>
      <c r="L153" s="219"/>
      <c r="M153" s="29"/>
      <c r="N153" s="129"/>
      <c r="O153" s="129"/>
      <c r="P153" s="129"/>
      <c r="Q153" s="129"/>
      <c r="R153" s="129"/>
      <c r="S153" s="196"/>
      <c r="T153" s="129"/>
      <c r="U153" s="129"/>
      <c r="V153" s="196"/>
      <c r="W153" s="129"/>
      <c r="X153" s="129"/>
      <c r="Y153" s="196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</row>
    <row r="154" spans="1:45" ht="14.25">
      <c r="A154" s="29"/>
      <c r="B154" s="73"/>
      <c r="C154" s="73"/>
      <c r="D154" s="73"/>
      <c r="E154" s="73"/>
      <c r="F154" s="73"/>
      <c r="G154" s="29"/>
      <c r="H154" s="29"/>
      <c r="I154" s="184"/>
      <c r="J154" s="218"/>
      <c r="K154" s="29"/>
      <c r="L154" s="219"/>
      <c r="M154" s="29"/>
      <c r="N154" s="129"/>
      <c r="O154" s="129"/>
      <c r="P154" s="129"/>
      <c r="Q154" s="129"/>
      <c r="R154" s="129"/>
      <c r="S154" s="196"/>
      <c r="T154" s="129"/>
      <c r="U154" s="129"/>
      <c r="V154" s="196"/>
      <c r="W154" s="129"/>
      <c r="X154" s="129"/>
      <c r="Y154" s="196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</row>
    <row r="155" spans="1:45" ht="14.25">
      <c r="A155" s="29"/>
      <c r="B155" s="73"/>
      <c r="C155" s="73"/>
      <c r="D155" s="73"/>
      <c r="E155" s="73"/>
      <c r="F155" s="73"/>
      <c r="G155" s="29"/>
      <c r="H155" s="29"/>
      <c r="I155" s="184"/>
      <c r="J155" s="218"/>
      <c r="K155" s="29"/>
      <c r="L155" s="219"/>
      <c r="M155" s="29"/>
      <c r="N155" s="129"/>
      <c r="O155" s="129"/>
      <c r="P155" s="129"/>
      <c r="Q155" s="129"/>
      <c r="R155" s="129"/>
      <c r="S155" s="196"/>
      <c r="T155" s="129"/>
      <c r="U155" s="129"/>
      <c r="V155" s="196"/>
      <c r="W155" s="129"/>
      <c r="X155" s="129"/>
      <c r="Y155" s="196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</row>
    <row r="156" spans="1:45" ht="14.25">
      <c r="A156" s="29"/>
      <c r="B156" s="73"/>
      <c r="C156" s="73"/>
      <c r="D156" s="73"/>
      <c r="E156" s="73"/>
      <c r="F156" s="73"/>
      <c r="G156" s="29"/>
      <c r="H156" s="29"/>
      <c r="I156" s="184"/>
      <c r="J156" s="218"/>
      <c r="K156" s="29"/>
      <c r="L156" s="219"/>
      <c r="M156" s="29"/>
      <c r="N156" s="129"/>
      <c r="O156" s="129"/>
      <c r="P156" s="129"/>
      <c r="Q156" s="129"/>
      <c r="R156" s="129"/>
      <c r="S156" s="196"/>
      <c r="T156" s="129"/>
      <c r="U156" s="129"/>
      <c r="V156" s="196"/>
      <c r="W156" s="129"/>
      <c r="X156" s="129"/>
      <c r="Y156" s="196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</row>
    <row r="157" spans="1:45" ht="14.25">
      <c r="A157" s="29"/>
      <c r="B157" s="73"/>
      <c r="C157" s="73"/>
      <c r="D157" s="73"/>
      <c r="E157" s="73"/>
      <c r="F157" s="73"/>
      <c r="G157" s="29"/>
      <c r="H157" s="29"/>
      <c r="I157" s="184"/>
      <c r="J157" s="218"/>
      <c r="K157" s="29"/>
      <c r="L157" s="219"/>
      <c r="M157" s="29"/>
      <c r="N157" s="129"/>
      <c r="O157" s="129"/>
      <c r="P157" s="129"/>
      <c r="Q157" s="129"/>
      <c r="R157" s="129"/>
      <c r="S157" s="196"/>
      <c r="T157" s="129"/>
      <c r="U157" s="129"/>
      <c r="V157" s="196"/>
      <c r="W157" s="129"/>
      <c r="X157" s="129"/>
      <c r="Y157" s="196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</row>
    <row r="158" spans="1:45" ht="14.25">
      <c r="A158" s="29"/>
      <c r="B158" s="73"/>
      <c r="C158" s="73"/>
      <c r="D158" s="73"/>
      <c r="E158" s="73"/>
      <c r="F158" s="73"/>
      <c r="G158" s="29"/>
      <c r="H158" s="29"/>
      <c r="I158" s="184"/>
      <c r="J158" s="218"/>
      <c r="K158" s="29"/>
      <c r="L158" s="219"/>
      <c r="M158" s="29"/>
      <c r="N158" s="129"/>
      <c r="O158" s="129"/>
      <c r="P158" s="129"/>
      <c r="Q158" s="129"/>
      <c r="R158" s="129"/>
      <c r="S158" s="196"/>
      <c r="T158" s="129"/>
      <c r="U158" s="129"/>
      <c r="V158" s="196"/>
      <c r="W158" s="129"/>
      <c r="X158" s="129"/>
      <c r="Y158" s="196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</row>
    <row r="159" spans="1:45" ht="14.25">
      <c r="A159" s="29"/>
      <c r="B159" s="73"/>
      <c r="C159" s="73"/>
      <c r="D159" s="73"/>
      <c r="E159" s="73"/>
      <c r="F159" s="73"/>
      <c r="G159" s="29"/>
      <c r="H159" s="29"/>
      <c r="I159" s="184"/>
      <c r="J159" s="218"/>
      <c r="K159" s="29"/>
      <c r="L159" s="219"/>
      <c r="M159" s="29"/>
      <c r="N159" s="129"/>
      <c r="O159" s="129"/>
      <c r="P159" s="129"/>
      <c r="Q159" s="129"/>
      <c r="R159" s="129"/>
      <c r="S159" s="196"/>
      <c r="T159" s="129"/>
      <c r="U159" s="129"/>
      <c r="V159" s="196"/>
      <c r="W159" s="129"/>
      <c r="X159" s="129"/>
      <c r="Y159" s="196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</row>
    <row r="160" spans="1:45" ht="14.25">
      <c r="A160" s="29"/>
      <c r="B160" s="73"/>
      <c r="C160" s="73"/>
      <c r="D160" s="73"/>
      <c r="E160" s="73"/>
      <c r="F160" s="73"/>
      <c r="G160" s="29"/>
      <c r="H160" s="29"/>
      <c r="I160" s="184"/>
      <c r="J160" s="218"/>
      <c r="K160" s="29"/>
      <c r="L160" s="219"/>
      <c r="M160" s="29"/>
      <c r="N160" s="129"/>
      <c r="O160" s="129"/>
      <c r="P160" s="129"/>
      <c r="Q160" s="129"/>
      <c r="R160" s="129"/>
      <c r="S160" s="196"/>
      <c r="T160" s="129"/>
      <c r="U160" s="129"/>
      <c r="V160" s="196"/>
      <c r="W160" s="129"/>
      <c r="X160" s="129"/>
      <c r="Y160" s="196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</row>
    <row r="161" spans="1:45" ht="14.25">
      <c r="A161" s="29"/>
      <c r="B161" s="73"/>
      <c r="C161" s="73"/>
      <c r="D161" s="73"/>
      <c r="E161" s="73"/>
      <c r="F161" s="73"/>
      <c r="G161" s="29"/>
      <c r="H161" s="29"/>
      <c r="I161" s="184"/>
      <c r="J161" s="218"/>
      <c r="K161" s="29"/>
      <c r="L161" s="219"/>
      <c r="M161" s="29"/>
      <c r="N161" s="129"/>
      <c r="O161" s="129"/>
      <c r="P161" s="129"/>
      <c r="Q161" s="129"/>
      <c r="R161" s="129"/>
      <c r="S161" s="196"/>
      <c r="T161" s="129"/>
      <c r="U161" s="129"/>
      <c r="V161" s="196"/>
      <c r="W161" s="129"/>
      <c r="X161" s="129"/>
      <c r="Y161" s="196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</row>
    <row r="162" spans="1:45" ht="14.25">
      <c r="A162" s="29"/>
      <c r="B162" s="73"/>
      <c r="C162" s="73"/>
      <c r="D162" s="73"/>
      <c r="E162" s="73"/>
      <c r="F162" s="73"/>
      <c r="G162" s="29"/>
      <c r="H162" s="29"/>
      <c r="I162" s="184"/>
      <c r="J162" s="218"/>
      <c r="K162" s="29"/>
      <c r="L162" s="219"/>
      <c r="M162" s="29"/>
      <c r="N162" s="129"/>
      <c r="O162" s="129"/>
      <c r="P162" s="129"/>
      <c r="Q162" s="129"/>
      <c r="R162" s="129"/>
      <c r="S162" s="196"/>
      <c r="T162" s="129"/>
      <c r="U162" s="129"/>
      <c r="V162" s="196"/>
      <c r="W162" s="129"/>
      <c r="X162" s="129"/>
      <c r="Y162" s="196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</row>
    <row r="163" spans="1:45" ht="14.25">
      <c r="A163" s="29"/>
      <c r="B163" s="73"/>
      <c r="C163" s="73"/>
      <c r="D163" s="73"/>
      <c r="E163" s="73"/>
      <c r="F163" s="73"/>
      <c r="G163" s="29"/>
      <c r="H163" s="29"/>
      <c r="I163" s="184"/>
      <c r="J163" s="218"/>
      <c r="K163" s="29"/>
      <c r="L163" s="219"/>
      <c r="M163" s="29"/>
      <c r="N163" s="129"/>
      <c r="O163" s="129"/>
      <c r="P163" s="129"/>
      <c r="Q163" s="129"/>
      <c r="R163" s="129"/>
      <c r="S163" s="196"/>
      <c r="T163" s="129"/>
      <c r="U163" s="129"/>
      <c r="V163" s="196"/>
      <c r="W163" s="129"/>
      <c r="X163" s="129"/>
      <c r="Y163" s="196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</row>
    <row r="164" spans="1:45" ht="14.25">
      <c r="A164" s="29"/>
      <c r="B164" s="73"/>
      <c r="C164" s="73"/>
      <c r="D164" s="73"/>
      <c r="E164" s="73"/>
      <c r="F164" s="73"/>
      <c r="G164" s="29"/>
      <c r="H164" s="29"/>
      <c r="I164" s="184"/>
      <c r="J164" s="218"/>
      <c r="K164" s="29"/>
      <c r="L164" s="219"/>
      <c r="M164" s="29"/>
      <c r="N164" s="129"/>
      <c r="O164" s="129"/>
      <c r="P164" s="129"/>
      <c r="Q164" s="129"/>
      <c r="R164" s="129"/>
      <c r="S164" s="196"/>
      <c r="T164" s="129"/>
      <c r="U164" s="129"/>
      <c r="V164" s="196"/>
      <c r="W164" s="129"/>
      <c r="X164" s="129"/>
      <c r="Y164" s="196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</row>
    <row r="165" spans="1:45" ht="14.25">
      <c r="A165" s="29"/>
      <c r="B165" s="73"/>
      <c r="C165" s="73"/>
      <c r="D165" s="73"/>
      <c r="E165" s="73"/>
      <c r="F165" s="73"/>
      <c r="G165" s="29"/>
      <c r="H165" s="29"/>
      <c r="I165" s="184"/>
      <c r="J165" s="218"/>
      <c r="K165" s="29"/>
      <c r="L165" s="219"/>
      <c r="M165" s="29"/>
      <c r="N165" s="129"/>
      <c r="O165" s="129"/>
      <c r="P165" s="129"/>
      <c r="Q165" s="129"/>
      <c r="R165" s="129"/>
      <c r="S165" s="196"/>
      <c r="T165" s="129"/>
      <c r="U165" s="129"/>
      <c r="V165" s="196"/>
      <c r="W165" s="129"/>
      <c r="X165" s="129"/>
      <c r="Y165" s="196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</row>
    <row r="166" spans="1:45" ht="14.25">
      <c r="A166" s="29"/>
      <c r="B166" s="73"/>
      <c r="C166" s="73"/>
      <c r="D166" s="73"/>
      <c r="E166" s="73"/>
      <c r="F166" s="73"/>
      <c r="G166" s="29"/>
      <c r="H166" s="29"/>
      <c r="I166" s="184"/>
      <c r="J166" s="218"/>
      <c r="K166" s="29"/>
      <c r="L166" s="219"/>
      <c r="M166" s="29"/>
      <c r="N166" s="129"/>
      <c r="O166" s="129"/>
      <c r="P166" s="129"/>
      <c r="Q166" s="129"/>
      <c r="R166" s="129"/>
      <c r="S166" s="196"/>
      <c r="T166" s="129"/>
      <c r="U166" s="129"/>
      <c r="V166" s="196"/>
      <c r="W166" s="129"/>
      <c r="X166" s="129"/>
      <c r="Y166" s="196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</row>
    <row r="167" spans="1:45" ht="14.25">
      <c r="A167" s="29"/>
      <c r="B167" s="73"/>
      <c r="C167" s="73"/>
      <c r="D167" s="73"/>
      <c r="E167" s="73"/>
      <c r="F167" s="73"/>
      <c r="G167" s="29"/>
      <c r="H167" s="29"/>
      <c r="I167" s="184"/>
      <c r="J167" s="218"/>
      <c r="K167" s="29"/>
      <c r="L167" s="219"/>
      <c r="M167" s="29"/>
      <c r="N167" s="129"/>
      <c r="O167" s="129"/>
      <c r="P167" s="129"/>
      <c r="Q167" s="129"/>
      <c r="R167" s="129"/>
      <c r="S167" s="196"/>
      <c r="T167" s="129"/>
      <c r="U167" s="129"/>
      <c r="V167" s="196"/>
      <c r="W167" s="129"/>
      <c r="X167" s="129"/>
      <c r="Y167" s="196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</row>
    <row r="168" spans="1:45" ht="14.25">
      <c r="A168" s="29"/>
      <c r="B168" s="73"/>
      <c r="C168" s="73"/>
      <c r="D168" s="73"/>
      <c r="E168" s="73"/>
      <c r="F168" s="73"/>
      <c r="G168" s="29"/>
      <c r="H168" s="29"/>
      <c r="I168" s="184"/>
      <c r="J168" s="218"/>
      <c r="K168" s="29"/>
      <c r="L168" s="219"/>
      <c r="M168" s="29"/>
      <c r="N168" s="129"/>
      <c r="O168" s="129"/>
      <c r="P168" s="129"/>
      <c r="Q168" s="129"/>
      <c r="R168" s="129"/>
      <c r="S168" s="196"/>
      <c r="T168" s="129"/>
      <c r="U168" s="129"/>
      <c r="V168" s="196"/>
      <c r="W168" s="129"/>
      <c r="X168" s="129"/>
      <c r="Y168" s="196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</row>
    <row r="169" spans="1:45" ht="14.25">
      <c r="A169" s="29"/>
      <c r="B169" s="73"/>
      <c r="C169" s="73"/>
      <c r="D169" s="73"/>
      <c r="E169" s="73"/>
      <c r="F169" s="73"/>
      <c r="G169" s="29"/>
      <c r="H169" s="29"/>
      <c r="I169" s="184"/>
      <c r="J169" s="218"/>
      <c r="K169" s="29"/>
      <c r="L169" s="219"/>
      <c r="M169" s="29"/>
      <c r="N169" s="129"/>
      <c r="O169" s="129"/>
      <c r="P169" s="129"/>
      <c r="Q169" s="129"/>
      <c r="R169" s="129"/>
      <c r="S169" s="196"/>
      <c r="T169" s="129"/>
      <c r="U169" s="129"/>
      <c r="V169" s="196"/>
      <c r="W169" s="129"/>
      <c r="X169" s="129"/>
      <c r="Y169" s="196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</row>
    <row r="170" spans="1:45" ht="14.25">
      <c r="A170" s="29"/>
      <c r="B170" s="73"/>
      <c r="C170" s="73"/>
      <c r="D170" s="73"/>
      <c r="E170" s="73"/>
      <c r="F170" s="73"/>
      <c r="G170" s="29"/>
      <c r="H170" s="29"/>
      <c r="I170" s="184"/>
      <c r="J170" s="218"/>
      <c r="K170" s="29"/>
      <c r="L170" s="219"/>
      <c r="M170" s="29"/>
      <c r="N170" s="129"/>
      <c r="O170" s="129"/>
      <c r="P170" s="129"/>
      <c r="Q170" s="129"/>
      <c r="R170" s="129"/>
      <c r="S170" s="196"/>
      <c r="T170" s="129"/>
      <c r="U170" s="129"/>
      <c r="V170" s="196"/>
      <c r="W170" s="129"/>
      <c r="X170" s="129"/>
      <c r="Y170" s="196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</row>
    <row r="171" spans="1:45" ht="14.25">
      <c r="A171" s="29"/>
      <c r="B171" s="73"/>
      <c r="C171" s="73"/>
      <c r="D171" s="73"/>
      <c r="E171" s="73"/>
      <c r="F171" s="73"/>
      <c r="G171" s="29"/>
      <c r="H171" s="29"/>
      <c r="I171" s="184"/>
      <c r="J171" s="218"/>
      <c r="K171" s="29"/>
      <c r="L171" s="219"/>
      <c r="M171" s="29"/>
      <c r="N171" s="129"/>
      <c r="O171" s="129"/>
      <c r="P171" s="129"/>
      <c r="Q171" s="129"/>
      <c r="R171" s="129"/>
      <c r="S171" s="196"/>
      <c r="T171" s="129"/>
      <c r="U171" s="129"/>
      <c r="V171" s="196"/>
      <c r="W171" s="129"/>
      <c r="X171" s="129"/>
      <c r="Y171" s="196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</row>
    <row r="172" spans="1:45" ht="14.25">
      <c r="A172" s="29"/>
      <c r="B172" s="73"/>
      <c r="C172" s="73"/>
      <c r="D172" s="73"/>
      <c r="E172" s="73"/>
      <c r="F172" s="73"/>
      <c r="G172" s="29"/>
      <c r="H172" s="29"/>
      <c r="I172" s="184"/>
      <c r="J172" s="218"/>
      <c r="K172" s="29"/>
      <c r="L172" s="219"/>
      <c r="M172" s="29"/>
      <c r="N172" s="129"/>
      <c r="O172" s="129"/>
      <c r="P172" s="129"/>
      <c r="Q172" s="129"/>
      <c r="R172" s="129"/>
      <c r="S172" s="196"/>
      <c r="T172" s="129"/>
      <c r="U172" s="129"/>
      <c r="V172" s="196"/>
      <c r="W172" s="129"/>
      <c r="X172" s="129"/>
      <c r="Y172" s="196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</row>
    <row r="173" spans="1:45" ht="14.25">
      <c r="A173" s="29"/>
      <c r="B173" s="73"/>
      <c r="C173" s="73"/>
      <c r="D173" s="73"/>
      <c r="E173" s="73"/>
      <c r="F173" s="73"/>
      <c r="G173" s="29"/>
      <c r="H173" s="29"/>
      <c r="I173" s="184"/>
      <c r="J173" s="218"/>
      <c r="K173" s="29"/>
      <c r="L173" s="219"/>
      <c r="M173" s="29"/>
      <c r="N173" s="129"/>
      <c r="O173" s="129"/>
      <c r="P173" s="129"/>
      <c r="Q173" s="129"/>
      <c r="R173" s="129"/>
      <c r="S173" s="196"/>
      <c r="T173" s="129"/>
      <c r="U173" s="129"/>
      <c r="V173" s="196"/>
      <c r="W173" s="129"/>
      <c r="X173" s="129"/>
      <c r="Y173" s="196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</row>
    <row r="174" spans="1:45" ht="14.25">
      <c r="A174" s="29"/>
      <c r="B174" s="73"/>
      <c r="C174" s="73"/>
      <c r="D174" s="73"/>
      <c r="E174" s="73"/>
      <c r="F174" s="73"/>
      <c r="G174" s="29"/>
      <c r="H174" s="29"/>
      <c r="I174" s="184"/>
      <c r="J174" s="218"/>
      <c r="K174" s="29"/>
      <c r="L174" s="219"/>
      <c r="M174" s="29"/>
      <c r="N174" s="129"/>
      <c r="O174" s="129"/>
      <c r="P174" s="129"/>
      <c r="Q174" s="129"/>
      <c r="R174" s="129"/>
      <c r="S174" s="196"/>
      <c r="T174" s="129"/>
      <c r="U174" s="129"/>
      <c r="V174" s="196"/>
      <c r="W174" s="129"/>
      <c r="X174" s="129"/>
      <c r="Y174" s="196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</row>
    <row r="175" spans="1:45" ht="14.25">
      <c r="A175" s="29"/>
      <c r="B175" s="73"/>
      <c r="C175" s="73"/>
      <c r="D175" s="73"/>
      <c r="E175" s="73"/>
      <c r="F175" s="73"/>
      <c r="G175" s="29"/>
      <c r="H175" s="29"/>
      <c r="I175" s="184"/>
      <c r="J175" s="218"/>
      <c r="K175" s="29"/>
      <c r="L175" s="219"/>
      <c r="M175" s="29"/>
      <c r="N175" s="129"/>
      <c r="O175" s="129"/>
      <c r="P175" s="129"/>
      <c r="Q175" s="129"/>
      <c r="R175" s="129"/>
      <c r="S175" s="196"/>
      <c r="T175" s="129"/>
      <c r="U175" s="129"/>
      <c r="V175" s="196"/>
      <c r="W175" s="129"/>
      <c r="X175" s="129"/>
      <c r="Y175" s="196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</row>
    <row r="176" spans="1:45" ht="14.25">
      <c r="A176" s="29"/>
      <c r="B176" s="73"/>
      <c r="C176" s="73"/>
      <c r="D176" s="73"/>
      <c r="E176" s="73"/>
      <c r="F176" s="73"/>
      <c r="G176" s="29"/>
      <c r="H176" s="29"/>
      <c r="I176" s="184"/>
      <c r="J176" s="218"/>
      <c r="K176" s="29"/>
      <c r="L176" s="219"/>
      <c r="M176" s="29"/>
      <c r="N176" s="129"/>
      <c r="O176" s="129"/>
      <c r="P176" s="129"/>
      <c r="Q176" s="129"/>
      <c r="R176" s="129"/>
      <c r="S176" s="196"/>
      <c r="T176" s="129"/>
      <c r="U176" s="129"/>
      <c r="V176" s="196"/>
      <c r="W176" s="129"/>
      <c r="X176" s="129"/>
      <c r="Y176" s="196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</row>
    <row r="177" spans="1:45" ht="14.25">
      <c r="A177" s="29"/>
      <c r="B177" s="73"/>
      <c r="C177" s="73"/>
      <c r="D177" s="73"/>
      <c r="E177" s="73"/>
      <c r="F177" s="73"/>
      <c r="G177" s="29"/>
      <c r="H177" s="29"/>
      <c r="I177" s="184"/>
      <c r="J177" s="218"/>
      <c r="K177" s="29"/>
      <c r="L177" s="219"/>
      <c r="M177" s="29"/>
      <c r="N177" s="129"/>
      <c r="O177" s="129"/>
      <c r="P177" s="129"/>
      <c r="Q177" s="129"/>
      <c r="R177" s="129"/>
      <c r="S177" s="196"/>
      <c r="T177" s="129"/>
      <c r="U177" s="129"/>
      <c r="V177" s="196"/>
      <c r="W177" s="129"/>
      <c r="X177" s="129"/>
      <c r="Y177" s="196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</row>
    <row r="178" spans="1:45" ht="14.25">
      <c r="A178" s="29"/>
      <c r="B178" s="73"/>
      <c r="C178" s="73"/>
      <c r="D178" s="73"/>
      <c r="E178" s="73"/>
      <c r="F178" s="73"/>
      <c r="G178" s="29"/>
      <c r="H178" s="29"/>
      <c r="I178" s="184"/>
      <c r="J178" s="218"/>
      <c r="K178" s="29"/>
      <c r="L178" s="219"/>
      <c r="M178" s="29"/>
      <c r="N178" s="129"/>
      <c r="O178" s="129"/>
      <c r="P178" s="129"/>
      <c r="Q178" s="129"/>
      <c r="R178" s="129"/>
      <c r="S178" s="196"/>
      <c r="T178" s="129"/>
      <c r="U178" s="129"/>
      <c r="V178" s="196"/>
      <c r="W178" s="129"/>
      <c r="X178" s="129"/>
      <c r="Y178" s="196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</row>
    <row r="179" spans="1:45" ht="14.25">
      <c r="A179" s="29"/>
      <c r="B179" s="73"/>
      <c r="C179" s="73"/>
      <c r="D179" s="73"/>
      <c r="E179" s="73"/>
      <c r="F179" s="73"/>
      <c r="G179" s="29"/>
      <c r="H179" s="29"/>
      <c r="I179" s="184"/>
      <c r="J179" s="218"/>
      <c r="K179" s="29"/>
      <c r="L179" s="219"/>
      <c r="M179" s="29"/>
      <c r="N179" s="129"/>
      <c r="O179" s="129"/>
      <c r="P179" s="129"/>
      <c r="Q179" s="129"/>
      <c r="R179" s="129"/>
      <c r="S179" s="196"/>
      <c r="T179" s="129"/>
      <c r="U179" s="129"/>
      <c r="V179" s="196"/>
      <c r="W179" s="129"/>
      <c r="X179" s="129"/>
      <c r="Y179" s="196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</row>
    <row r="180" spans="1:45" ht="14.25">
      <c r="A180" s="29"/>
      <c r="B180" s="73"/>
      <c r="C180" s="73"/>
      <c r="D180" s="73"/>
      <c r="E180" s="73"/>
      <c r="F180" s="73"/>
      <c r="G180" s="29"/>
      <c r="H180" s="29"/>
      <c r="I180" s="184"/>
      <c r="J180" s="218"/>
      <c r="K180" s="29"/>
      <c r="L180" s="219"/>
      <c r="M180" s="29"/>
      <c r="N180" s="129"/>
      <c r="O180" s="129"/>
      <c r="P180" s="129"/>
      <c r="Q180" s="129"/>
      <c r="R180" s="129"/>
      <c r="S180" s="196"/>
      <c r="T180" s="129"/>
      <c r="U180" s="129"/>
      <c r="V180" s="196"/>
      <c r="W180" s="129"/>
      <c r="X180" s="129"/>
      <c r="Y180" s="196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</row>
    <row r="181" spans="1:45" ht="14.25">
      <c r="A181" s="29"/>
      <c r="B181" s="73"/>
      <c r="C181" s="73"/>
      <c r="D181" s="73"/>
      <c r="E181" s="73"/>
      <c r="F181" s="73"/>
      <c r="G181" s="29"/>
      <c r="H181" s="29"/>
      <c r="I181" s="184"/>
      <c r="J181" s="218"/>
      <c r="K181" s="29"/>
      <c r="L181" s="219"/>
      <c r="M181" s="29"/>
      <c r="N181" s="129"/>
      <c r="O181" s="129"/>
      <c r="P181" s="129"/>
      <c r="Q181" s="129"/>
      <c r="R181" s="129"/>
      <c r="S181" s="196"/>
      <c r="T181" s="129"/>
      <c r="U181" s="129"/>
      <c r="V181" s="196"/>
      <c r="W181" s="129"/>
      <c r="X181" s="129"/>
      <c r="Y181" s="196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</row>
    <row r="182" spans="1:45" ht="14.25">
      <c r="A182" s="29"/>
      <c r="B182" s="73"/>
      <c r="C182" s="73"/>
      <c r="D182" s="73"/>
      <c r="E182" s="73"/>
      <c r="F182" s="73"/>
      <c r="G182" s="29"/>
      <c r="H182" s="29"/>
      <c r="I182" s="184"/>
      <c r="J182" s="218"/>
      <c r="K182" s="29"/>
      <c r="L182" s="219"/>
      <c r="M182" s="29"/>
      <c r="N182" s="129"/>
      <c r="O182" s="129"/>
      <c r="P182" s="129"/>
      <c r="Q182" s="129"/>
      <c r="R182" s="129"/>
      <c r="S182" s="196"/>
      <c r="T182" s="129"/>
      <c r="U182" s="129"/>
      <c r="V182" s="196"/>
      <c r="W182" s="129"/>
      <c r="X182" s="129"/>
      <c r="Y182" s="196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</row>
    <row r="183" spans="1:45" ht="14.25">
      <c r="A183" s="29"/>
      <c r="B183" s="73"/>
      <c r="C183" s="73"/>
      <c r="D183" s="73"/>
      <c r="E183" s="73"/>
      <c r="F183" s="73"/>
      <c r="G183" s="29"/>
      <c r="H183" s="29"/>
      <c r="I183" s="184"/>
      <c r="J183" s="218"/>
      <c r="K183" s="29"/>
      <c r="L183" s="219"/>
      <c r="M183" s="29"/>
      <c r="N183" s="129"/>
      <c r="O183" s="129"/>
      <c r="P183" s="129"/>
      <c r="Q183" s="129"/>
      <c r="R183" s="129"/>
      <c r="S183" s="196"/>
      <c r="T183" s="129"/>
      <c r="U183" s="129"/>
      <c r="V183" s="196"/>
      <c r="W183" s="129"/>
      <c r="X183" s="129"/>
      <c r="Y183" s="196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</row>
    <row r="184" spans="1:45" ht="14.25">
      <c r="A184" s="29"/>
      <c r="B184" s="73"/>
      <c r="C184" s="73"/>
      <c r="D184" s="73"/>
      <c r="E184" s="73"/>
      <c r="F184" s="73"/>
      <c r="G184" s="29"/>
      <c r="H184" s="29"/>
      <c r="I184" s="184"/>
      <c r="J184" s="218"/>
      <c r="K184" s="29"/>
      <c r="L184" s="219"/>
      <c r="M184" s="29"/>
      <c r="N184" s="129"/>
      <c r="O184" s="129"/>
      <c r="P184" s="129"/>
      <c r="Q184" s="129"/>
      <c r="R184" s="129"/>
      <c r="S184" s="196"/>
      <c r="T184" s="129"/>
      <c r="U184" s="129"/>
      <c r="V184" s="196"/>
      <c r="W184" s="129"/>
      <c r="X184" s="129"/>
      <c r="Y184" s="196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</row>
    <row r="185" spans="1:45" ht="14.25">
      <c r="A185" s="29"/>
      <c r="B185" s="73"/>
      <c r="C185" s="73"/>
      <c r="D185" s="73"/>
      <c r="E185" s="73"/>
      <c r="F185" s="73"/>
      <c r="G185" s="29"/>
      <c r="H185" s="29"/>
      <c r="I185" s="184"/>
      <c r="J185" s="218"/>
      <c r="K185" s="29"/>
      <c r="L185" s="219"/>
      <c r="M185" s="29"/>
      <c r="N185" s="129"/>
      <c r="O185" s="129"/>
      <c r="P185" s="129"/>
      <c r="Q185" s="129"/>
      <c r="R185" s="129"/>
      <c r="S185" s="196"/>
      <c r="T185" s="129"/>
      <c r="U185" s="129"/>
      <c r="V185" s="196"/>
      <c r="W185" s="129"/>
      <c r="X185" s="129"/>
      <c r="Y185" s="196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</row>
    <row r="186" spans="1:45" ht="14.25">
      <c r="A186" s="29"/>
      <c r="B186" s="73"/>
      <c r="C186" s="73"/>
      <c r="D186" s="73"/>
      <c r="E186" s="73"/>
      <c r="F186" s="73"/>
      <c r="G186" s="29"/>
      <c r="H186" s="29"/>
      <c r="I186" s="184"/>
      <c r="J186" s="218"/>
      <c r="K186" s="29"/>
      <c r="L186" s="219"/>
      <c r="M186" s="29"/>
      <c r="N186" s="129"/>
      <c r="O186" s="129"/>
      <c r="P186" s="129"/>
      <c r="Q186" s="129"/>
      <c r="R186" s="129"/>
      <c r="S186" s="196"/>
      <c r="T186" s="129"/>
      <c r="U186" s="129"/>
      <c r="V186" s="196"/>
      <c r="W186" s="129"/>
      <c r="X186" s="129"/>
      <c r="Y186" s="196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</row>
    <row r="187" spans="1:45" ht="14.25">
      <c r="A187" s="29"/>
      <c r="B187" s="73"/>
      <c r="C187" s="73"/>
      <c r="D187" s="73"/>
      <c r="E187" s="73"/>
      <c r="F187" s="73"/>
      <c r="G187" s="29"/>
      <c r="H187" s="29"/>
      <c r="I187" s="184"/>
      <c r="J187" s="218"/>
      <c r="K187" s="29"/>
      <c r="L187" s="219"/>
      <c r="M187" s="29"/>
      <c r="N187" s="129"/>
      <c r="O187" s="129"/>
      <c r="P187" s="129"/>
      <c r="Q187" s="129"/>
      <c r="R187" s="129"/>
      <c r="S187" s="196"/>
      <c r="T187" s="129"/>
      <c r="U187" s="129"/>
      <c r="V187" s="196"/>
      <c r="W187" s="129"/>
      <c r="X187" s="129"/>
      <c r="Y187" s="196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</row>
    <row r="188" spans="1:45" ht="14.25">
      <c r="A188" s="29"/>
      <c r="B188" s="73"/>
      <c r="C188" s="73"/>
      <c r="D188" s="73"/>
      <c r="E188" s="73"/>
      <c r="F188" s="73"/>
      <c r="G188" s="29"/>
      <c r="H188" s="29"/>
      <c r="I188" s="184"/>
      <c r="J188" s="218"/>
      <c r="K188" s="29"/>
      <c r="L188" s="219"/>
      <c r="M188" s="29"/>
      <c r="N188" s="129"/>
      <c r="O188" s="129"/>
      <c r="P188" s="129"/>
      <c r="Q188" s="129"/>
      <c r="R188" s="129"/>
      <c r="S188" s="196"/>
      <c r="T188" s="129"/>
      <c r="U188" s="129"/>
      <c r="V188" s="196"/>
      <c r="W188" s="129"/>
      <c r="X188" s="129"/>
      <c r="Y188" s="196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</row>
    <row r="189" spans="1:45" ht="14.25">
      <c r="A189" s="29"/>
      <c r="B189" s="73"/>
      <c r="C189" s="73"/>
      <c r="D189" s="73"/>
      <c r="E189" s="73"/>
      <c r="F189" s="73"/>
      <c r="G189" s="29"/>
      <c r="H189" s="29"/>
      <c r="I189" s="184"/>
      <c r="J189" s="218"/>
      <c r="K189" s="29"/>
      <c r="L189" s="219"/>
      <c r="M189" s="29"/>
      <c r="N189" s="129"/>
      <c r="O189" s="129"/>
      <c r="P189" s="129"/>
      <c r="Q189" s="129"/>
      <c r="R189" s="129"/>
      <c r="S189" s="196"/>
      <c r="T189" s="129"/>
      <c r="U189" s="129"/>
      <c r="V189" s="196"/>
      <c r="W189" s="129"/>
      <c r="X189" s="129"/>
      <c r="Y189" s="196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</row>
    <row r="190" spans="1:45" ht="14.25">
      <c r="A190" s="29"/>
      <c r="B190" s="73"/>
      <c r="C190" s="73"/>
      <c r="D190" s="73"/>
      <c r="E190" s="73"/>
      <c r="F190" s="73"/>
      <c r="G190" s="29"/>
      <c r="H190" s="29"/>
      <c r="I190" s="184"/>
      <c r="J190" s="218"/>
      <c r="K190" s="29"/>
      <c r="L190" s="219"/>
      <c r="M190" s="29"/>
      <c r="N190" s="129"/>
      <c r="O190" s="129"/>
      <c r="P190" s="129"/>
      <c r="Q190" s="129"/>
      <c r="R190" s="129"/>
      <c r="S190" s="196"/>
      <c r="T190" s="129"/>
      <c r="U190" s="129"/>
      <c r="V190" s="196"/>
      <c r="W190" s="129"/>
      <c r="X190" s="129"/>
      <c r="Y190" s="196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</row>
    <row r="191" spans="1:45" ht="14.25">
      <c r="A191" s="29"/>
      <c r="B191" s="73"/>
      <c r="C191" s="73"/>
      <c r="D191" s="73"/>
      <c r="E191" s="73"/>
      <c r="F191" s="73"/>
      <c r="G191" s="29"/>
      <c r="H191" s="29"/>
      <c r="I191" s="184"/>
      <c r="J191" s="218"/>
      <c r="K191" s="29"/>
      <c r="L191" s="219"/>
      <c r="M191" s="29"/>
      <c r="N191" s="129"/>
      <c r="O191" s="129"/>
      <c r="P191" s="129"/>
      <c r="Q191" s="129"/>
      <c r="R191" s="129"/>
      <c r="S191" s="196"/>
      <c r="T191" s="129"/>
      <c r="U191" s="129"/>
      <c r="V191" s="196"/>
      <c r="W191" s="129"/>
      <c r="X191" s="129"/>
      <c r="Y191" s="196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</row>
    <row r="192" spans="1:45" ht="14.25">
      <c r="A192" s="29"/>
      <c r="B192" s="73"/>
      <c r="C192" s="73"/>
      <c r="D192" s="73"/>
      <c r="E192" s="73"/>
      <c r="F192" s="73"/>
      <c r="G192" s="29"/>
      <c r="H192" s="29"/>
      <c r="I192" s="184"/>
      <c r="J192" s="218"/>
      <c r="K192" s="29"/>
      <c r="L192" s="219"/>
      <c r="M192" s="29"/>
      <c r="N192" s="129"/>
      <c r="O192" s="129"/>
      <c r="P192" s="129"/>
      <c r="Q192" s="129"/>
      <c r="R192" s="129"/>
      <c r="S192" s="196"/>
      <c r="T192" s="129"/>
      <c r="U192" s="129"/>
      <c r="V192" s="196"/>
      <c r="W192" s="129"/>
      <c r="X192" s="129"/>
      <c r="Y192" s="196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</row>
    <row r="193" spans="1:45" ht="14.25">
      <c r="A193" s="29"/>
      <c r="B193" s="73"/>
      <c r="C193" s="73"/>
      <c r="D193" s="73"/>
      <c r="E193" s="73"/>
      <c r="F193" s="73"/>
      <c r="G193" s="29"/>
      <c r="H193" s="29"/>
      <c r="I193" s="184"/>
      <c r="J193" s="218"/>
      <c r="K193" s="29"/>
      <c r="L193" s="219"/>
      <c r="M193" s="29"/>
      <c r="N193" s="129"/>
      <c r="O193" s="129"/>
      <c r="P193" s="129"/>
      <c r="Q193" s="129"/>
      <c r="R193" s="129"/>
      <c r="S193" s="196"/>
      <c r="T193" s="129"/>
      <c r="U193" s="129"/>
      <c r="V193" s="196"/>
      <c r="W193" s="129"/>
      <c r="X193" s="129"/>
      <c r="Y193" s="196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</row>
    <row r="194" spans="1:45" ht="14.25">
      <c r="A194" s="29"/>
      <c r="B194" s="73"/>
      <c r="C194" s="73"/>
      <c r="D194" s="73"/>
      <c r="E194" s="73"/>
      <c r="F194" s="73"/>
      <c r="G194" s="29"/>
      <c r="H194" s="29"/>
      <c r="I194" s="184"/>
      <c r="J194" s="218"/>
      <c r="K194" s="29"/>
      <c r="L194" s="219"/>
      <c r="M194" s="29"/>
      <c r="N194" s="129"/>
      <c r="O194" s="129"/>
      <c r="P194" s="129"/>
      <c r="Q194" s="129"/>
      <c r="R194" s="129"/>
      <c r="S194" s="196"/>
      <c r="T194" s="129"/>
      <c r="U194" s="129"/>
      <c r="V194" s="196"/>
      <c r="W194" s="129"/>
      <c r="X194" s="129"/>
      <c r="Y194" s="196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</row>
    <row r="195" spans="1:45" ht="14.25">
      <c r="A195" s="29"/>
      <c r="B195" s="73"/>
      <c r="C195" s="73"/>
      <c r="D195" s="73"/>
      <c r="E195" s="73"/>
      <c r="F195" s="73"/>
      <c r="G195" s="29"/>
      <c r="H195" s="29"/>
      <c r="I195" s="184"/>
      <c r="J195" s="218"/>
      <c r="K195" s="29"/>
      <c r="L195" s="219"/>
      <c r="M195" s="29"/>
      <c r="N195" s="129"/>
      <c r="O195" s="129"/>
      <c r="P195" s="129"/>
      <c r="Q195" s="129"/>
      <c r="R195" s="129"/>
      <c r="S195" s="196"/>
      <c r="T195" s="129"/>
      <c r="U195" s="129"/>
      <c r="V195" s="196"/>
      <c r="W195" s="129"/>
      <c r="X195" s="129"/>
      <c r="Y195" s="196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</row>
    <row r="196" spans="1:45" ht="14.25">
      <c r="A196" s="29"/>
      <c r="B196" s="73"/>
      <c r="C196" s="73"/>
      <c r="D196" s="73"/>
      <c r="E196" s="73"/>
      <c r="F196" s="73"/>
      <c r="G196" s="29"/>
      <c r="H196" s="29"/>
      <c r="I196" s="184"/>
      <c r="J196" s="218"/>
      <c r="K196" s="29"/>
      <c r="L196" s="219"/>
      <c r="M196" s="29"/>
      <c r="N196" s="129"/>
      <c r="O196" s="129"/>
      <c r="P196" s="129"/>
      <c r="Q196" s="129"/>
      <c r="R196" s="129"/>
      <c r="S196" s="196"/>
      <c r="T196" s="129"/>
      <c r="U196" s="129"/>
      <c r="V196" s="196"/>
      <c r="W196" s="129"/>
      <c r="X196" s="129"/>
      <c r="Y196" s="196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</row>
    <row r="197" spans="1:45" ht="14.25">
      <c r="A197" s="29"/>
      <c r="B197" s="73"/>
      <c r="C197" s="73"/>
      <c r="D197" s="73"/>
      <c r="E197" s="73"/>
      <c r="F197" s="73"/>
      <c r="G197" s="29"/>
      <c r="H197" s="29"/>
      <c r="I197" s="184"/>
      <c r="J197" s="218"/>
      <c r="K197" s="29"/>
      <c r="L197" s="219"/>
      <c r="M197" s="29"/>
      <c r="N197" s="129"/>
      <c r="O197" s="129"/>
      <c r="P197" s="129"/>
      <c r="Q197" s="129"/>
      <c r="R197" s="129"/>
      <c r="S197" s="196"/>
      <c r="T197" s="129"/>
      <c r="U197" s="129"/>
      <c r="V197" s="196"/>
      <c r="W197" s="129"/>
      <c r="X197" s="129"/>
      <c r="Y197" s="196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</row>
    <row r="198" spans="1:45" ht="14.25">
      <c r="A198" s="29"/>
      <c r="B198" s="73"/>
      <c r="C198" s="73"/>
      <c r="D198" s="73"/>
      <c r="E198" s="73"/>
      <c r="F198" s="73"/>
      <c r="G198" s="29"/>
      <c r="H198" s="29"/>
      <c r="I198" s="184"/>
      <c r="J198" s="218"/>
      <c r="K198" s="29"/>
      <c r="L198" s="219"/>
      <c r="M198" s="29"/>
      <c r="N198" s="129"/>
      <c r="O198" s="129"/>
      <c r="P198" s="129"/>
      <c r="Q198" s="129"/>
      <c r="R198" s="129"/>
      <c r="S198" s="196"/>
      <c r="T198" s="129"/>
      <c r="U198" s="129"/>
      <c r="V198" s="196"/>
      <c r="W198" s="129"/>
      <c r="X198" s="129"/>
      <c r="Y198" s="196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</row>
    <row r="199" spans="1:45" ht="14.25">
      <c r="A199" s="29"/>
      <c r="B199" s="73"/>
      <c r="C199" s="73"/>
      <c r="D199" s="73"/>
      <c r="E199" s="73"/>
      <c r="F199" s="73"/>
      <c r="G199" s="29"/>
      <c r="H199" s="29"/>
      <c r="I199" s="184"/>
      <c r="J199" s="218"/>
      <c r="K199" s="29"/>
      <c r="L199" s="219"/>
      <c r="M199" s="29"/>
      <c r="N199" s="129"/>
      <c r="O199" s="129"/>
      <c r="P199" s="129"/>
      <c r="Q199" s="129"/>
      <c r="R199" s="129"/>
      <c r="S199" s="196"/>
      <c r="T199" s="129"/>
      <c r="U199" s="129"/>
      <c r="V199" s="196"/>
      <c r="W199" s="129"/>
      <c r="X199" s="129"/>
      <c r="Y199" s="196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</row>
    <row r="200" spans="1:45" ht="14.25">
      <c r="A200" s="29"/>
      <c r="B200" s="73"/>
      <c r="C200" s="73"/>
      <c r="D200" s="73"/>
      <c r="E200" s="73"/>
      <c r="F200" s="73"/>
      <c r="G200" s="29"/>
      <c r="H200" s="29"/>
      <c r="I200" s="184"/>
      <c r="J200" s="218"/>
      <c r="K200" s="29"/>
      <c r="L200" s="219"/>
      <c r="M200" s="29"/>
      <c r="N200" s="129"/>
      <c r="O200" s="129"/>
      <c r="P200" s="129"/>
      <c r="Q200" s="129"/>
      <c r="R200" s="129"/>
      <c r="S200" s="196"/>
      <c r="T200" s="129"/>
      <c r="U200" s="129"/>
      <c r="V200" s="196"/>
      <c r="W200" s="129"/>
      <c r="X200" s="129"/>
      <c r="Y200" s="196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</row>
    <row r="201" spans="1:45" ht="14.25">
      <c r="A201" s="29"/>
      <c r="B201" s="73"/>
      <c r="C201" s="73"/>
      <c r="D201" s="73"/>
      <c r="E201" s="73"/>
      <c r="F201" s="73"/>
      <c r="G201" s="29"/>
      <c r="H201" s="29"/>
      <c r="I201" s="184"/>
      <c r="J201" s="218"/>
      <c r="K201" s="29"/>
      <c r="L201" s="219"/>
      <c r="M201" s="29"/>
      <c r="N201" s="129"/>
      <c r="O201" s="129"/>
      <c r="P201" s="129"/>
      <c r="Q201" s="129"/>
      <c r="R201" s="129"/>
      <c r="S201" s="196"/>
      <c r="T201" s="129"/>
      <c r="U201" s="129"/>
      <c r="V201" s="196"/>
      <c r="W201" s="129"/>
      <c r="X201" s="129"/>
      <c r="Y201" s="196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</row>
    <row r="202" spans="1:45" ht="14.25">
      <c r="A202" s="29"/>
      <c r="B202" s="73"/>
      <c r="C202" s="73"/>
      <c r="D202" s="73"/>
      <c r="E202" s="73"/>
      <c r="F202" s="73"/>
      <c r="G202" s="29"/>
      <c r="H202" s="29"/>
      <c r="I202" s="184"/>
      <c r="J202" s="218"/>
      <c r="K202" s="29"/>
      <c r="L202" s="219"/>
      <c r="M202" s="29"/>
      <c r="N202" s="129"/>
      <c r="O202" s="129"/>
      <c r="P202" s="129"/>
      <c r="Q202" s="129"/>
      <c r="R202" s="129"/>
      <c r="S202" s="196"/>
      <c r="T202" s="129"/>
      <c r="U202" s="129"/>
      <c r="V202" s="196"/>
      <c r="W202" s="129"/>
      <c r="X202" s="129"/>
      <c r="Y202" s="196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</row>
    <row r="203" spans="1:45" ht="14.25">
      <c r="A203" s="29"/>
      <c r="B203" s="73"/>
      <c r="C203" s="73"/>
      <c r="D203" s="73"/>
      <c r="E203" s="73"/>
      <c r="F203" s="73"/>
      <c r="G203" s="29"/>
      <c r="H203" s="29"/>
      <c r="I203" s="184"/>
      <c r="J203" s="218"/>
      <c r="K203" s="29"/>
      <c r="L203" s="219"/>
      <c r="M203" s="29"/>
      <c r="N203" s="129"/>
      <c r="O203" s="129"/>
      <c r="P203" s="129"/>
      <c r="Q203" s="129"/>
      <c r="R203" s="129"/>
      <c r="S203" s="196"/>
      <c r="T203" s="129"/>
      <c r="U203" s="129"/>
      <c r="V203" s="196"/>
      <c r="W203" s="129"/>
      <c r="X203" s="129"/>
      <c r="Y203" s="196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</row>
    <row r="204" spans="1:45" ht="14.25">
      <c r="A204" s="29"/>
      <c r="B204" s="73"/>
      <c r="C204" s="73"/>
      <c r="D204" s="73"/>
      <c r="E204" s="73"/>
      <c r="F204" s="73"/>
      <c r="G204" s="29"/>
      <c r="H204" s="29"/>
      <c r="I204" s="184"/>
      <c r="J204" s="218"/>
      <c r="K204" s="29"/>
      <c r="L204" s="219"/>
      <c r="M204" s="29"/>
      <c r="N204" s="129"/>
      <c r="O204" s="129"/>
      <c r="P204" s="129"/>
      <c r="Q204" s="129"/>
      <c r="R204" s="129"/>
      <c r="S204" s="196"/>
      <c r="T204" s="129"/>
      <c r="U204" s="129"/>
      <c r="V204" s="196"/>
      <c r="W204" s="129"/>
      <c r="X204" s="129"/>
      <c r="Y204" s="196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</row>
    <row r="205" spans="1:45" ht="14.25">
      <c r="A205" s="29"/>
      <c r="B205" s="73"/>
      <c r="C205" s="73"/>
      <c r="D205" s="73"/>
      <c r="E205" s="73"/>
      <c r="F205" s="73"/>
      <c r="G205" s="29"/>
      <c r="H205" s="29"/>
      <c r="I205" s="184"/>
      <c r="J205" s="218"/>
      <c r="K205" s="29"/>
      <c r="L205" s="219"/>
      <c r="M205" s="29"/>
      <c r="N205" s="129"/>
      <c r="O205" s="129"/>
      <c r="P205" s="129"/>
      <c r="Q205" s="129"/>
      <c r="R205" s="129"/>
      <c r="S205" s="196"/>
      <c r="T205" s="129"/>
      <c r="U205" s="129"/>
      <c r="V205" s="196"/>
      <c r="W205" s="129"/>
      <c r="X205" s="129"/>
      <c r="Y205" s="196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</row>
    <row r="206" spans="1:45" ht="14.25">
      <c r="A206" s="29"/>
      <c r="B206" s="73"/>
      <c r="C206" s="73"/>
      <c r="D206" s="73"/>
      <c r="E206" s="73"/>
      <c r="F206" s="73"/>
      <c r="G206" s="29"/>
      <c r="H206" s="29"/>
      <c r="I206" s="184"/>
      <c r="J206" s="218"/>
      <c r="K206" s="29"/>
      <c r="L206" s="219"/>
      <c r="M206" s="29"/>
      <c r="N206" s="129"/>
      <c r="O206" s="129"/>
      <c r="P206" s="129"/>
      <c r="Q206" s="129"/>
      <c r="R206" s="129"/>
      <c r="S206" s="196"/>
      <c r="T206" s="129"/>
      <c r="U206" s="129"/>
      <c r="V206" s="196"/>
      <c r="W206" s="129"/>
      <c r="X206" s="129"/>
      <c r="Y206" s="196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</row>
    <row r="207" spans="1:45" ht="14.25">
      <c r="A207" s="29"/>
      <c r="B207" s="73"/>
      <c r="C207" s="73"/>
      <c r="D207" s="73"/>
      <c r="E207" s="73"/>
      <c r="F207" s="73"/>
      <c r="G207" s="29"/>
      <c r="H207" s="29"/>
      <c r="I207" s="184"/>
      <c r="J207" s="218"/>
      <c r="K207" s="29"/>
      <c r="L207" s="219"/>
      <c r="M207" s="29"/>
      <c r="N207" s="129"/>
      <c r="O207" s="129"/>
      <c r="P207" s="129"/>
      <c r="Q207" s="129"/>
      <c r="R207" s="129"/>
      <c r="S207" s="196"/>
      <c r="T207" s="129"/>
      <c r="U207" s="129"/>
      <c r="V207" s="196"/>
      <c r="W207" s="129"/>
      <c r="X207" s="129"/>
      <c r="Y207" s="196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</row>
    <row r="208" spans="1:45" ht="14.25">
      <c r="A208" s="29"/>
      <c r="B208" s="73"/>
      <c r="C208" s="73"/>
      <c r="D208" s="73"/>
      <c r="E208" s="73"/>
      <c r="F208" s="73"/>
      <c r="G208" s="29"/>
      <c r="H208" s="29"/>
      <c r="I208" s="184"/>
      <c r="J208" s="218"/>
      <c r="K208" s="29"/>
      <c r="L208" s="219"/>
      <c r="M208" s="29"/>
      <c r="N208" s="129"/>
      <c r="O208" s="129"/>
      <c r="P208" s="129"/>
      <c r="Q208" s="129"/>
      <c r="R208" s="129"/>
      <c r="S208" s="196"/>
      <c r="T208" s="129"/>
      <c r="U208" s="129"/>
      <c r="V208" s="196"/>
      <c r="W208" s="129"/>
      <c r="X208" s="129"/>
      <c r="Y208" s="196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</row>
    <row r="209" spans="1:45" ht="14.25">
      <c r="A209" s="29"/>
      <c r="B209" s="73"/>
      <c r="C209" s="73"/>
      <c r="D209" s="73"/>
      <c r="E209" s="73"/>
      <c r="F209" s="73"/>
      <c r="G209" s="29"/>
      <c r="H209" s="29"/>
      <c r="I209" s="184"/>
      <c r="J209" s="218"/>
      <c r="K209" s="29"/>
      <c r="L209" s="219"/>
      <c r="M209" s="29"/>
      <c r="N209" s="129"/>
      <c r="O209" s="129"/>
      <c r="P209" s="129"/>
      <c r="Q209" s="129"/>
      <c r="R209" s="129"/>
      <c r="S209" s="196"/>
      <c r="T209" s="129"/>
      <c r="U209" s="129"/>
      <c r="V209" s="196"/>
      <c r="W209" s="129"/>
      <c r="X209" s="129"/>
      <c r="Y209" s="196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</row>
    <row r="210" spans="1:45" ht="14.25">
      <c r="A210" s="29"/>
      <c r="B210" s="73"/>
      <c r="C210" s="73"/>
      <c r="D210" s="73"/>
      <c r="E210" s="73"/>
      <c r="F210" s="73"/>
      <c r="G210" s="29"/>
      <c r="H210" s="29"/>
      <c r="I210" s="184"/>
      <c r="J210" s="218"/>
      <c r="K210" s="29"/>
      <c r="L210" s="219"/>
      <c r="M210" s="29"/>
      <c r="N210" s="129"/>
      <c r="O210" s="129"/>
      <c r="P210" s="129"/>
      <c r="Q210" s="129"/>
      <c r="R210" s="129"/>
      <c r="S210" s="196"/>
      <c r="T210" s="129"/>
      <c r="U210" s="129"/>
      <c r="V210" s="196"/>
      <c r="W210" s="129"/>
      <c r="X210" s="129"/>
      <c r="Y210" s="196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</row>
    <row r="211" spans="1:45" ht="14.25">
      <c r="A211" s="29"/>
      <c r="B211" s="73"/>
      <c r="C211" s="73"/>
      <c r="D211" s="73"/>
      <c r="E211" s="73"/>
      <c r="F211" s="73"/>
      <c r="G211" s="29"/>
      <c r="H211" s="29"/>
      <c r="I211" s="184"/>
      <c r="J211" s="218"/>
      <c r="K211" s="29"/>
      <c r="L211" s="219"/>
      <c r="M211" s="29"/>
      <c r="N211" s="129"/>
      <c r="O211" s="129"/>
      <c r="P211" s="129"/>
      <c r="Q211" s="129"/>
      <c r="R211" s="129"/>
      <c r="S211" s="196"/>
      <c r="T211" s="129"/>
      <c r="U211" s="129"/>
      <c r="V211" s="196"/>
      <c r="W211" s="129"/>
      <c r="X211" s="129"/>
      <c r="Y211" s="196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</row>
    <row r="212" spans="1:45" ht="14.25">
      <c r="A212" s="29"/>
      <c r="B212" s="73"/>
      <c r="C212" s="73"/>
      <c r="D212" s="73"/>
      <c r="E212" s="73"/>
      <c r="F212" s="73"/>
      <c r="G212" s="29"/>
      <c r="H212" s="29"/>
      <c r="I212" s="184"/>
      <c r="J212" s="218"/>
      <c r="K212" s="29"/>
      <c r="L212" s="219"/>
      <c r="M212" s="29"/>
      <c r="N212" s="129"/>
      <c r="O212" s="129"/>
      <c r="P212" s="129"/>
      <c r="Q212" s="129"/>
      <c r="R212" s="129"/>
      <c r="S212" s="196"/>
      <c r="T212" s="129"/>
      <c r="U212" s="129"/>
      <c r="V212" s="196"/>
      <c r="W212" s="129"/>
      <c r="X212" s="129"/>
      <c r="Y212" s="196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</row>
    <row r="213" spans="1:45" ht="14.25">
      <c r="A213" s="29"/>
      <c r="B213" s="73"/>
      <c r="C213" s="73"/>
      <c r="D213" s="73"/>
      <c r="E213" s="73"/>
      <c r="F213" s="73"/>
      <c r="G213" s="29"/>
      <c r="H213" s="29"/>
      <c r="I213" s="184"/>
      <c r="J213" s="218"/>
      <c r="K213" s="29"/>
      <c r="L213" s="219"/>
      <c r="M213" s="29"/>
      <c r="N213" s="129"/>
      <c r="O213" s="129"/>
      <c r="P213" s="129"/>
      <c r="Q213" s="129"/>
      <c r="R213" s="129"/>
      <c r="S213" s="196"/>
      <c r="T213" s="129"/>
      <c r="U213" s="129"/>
      <c r="V213" s="196"/>
      <c r="W213" s="129"/>
      <c r="X213" s="129"/>
      <c r="Y213" s="196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</row>
    <row r="214" spans="1:45" ht="14.25">
      <c r="A214" s="29"/>
      <c r="B214" s="73"/>
      <c r="C214" s="73"/>
      <c r="D214" s="73"/>
      <c r="E214" s="73"/>
      <c r="F214" s="73"/>
      <c r="G214" s="29"/>
      <c r="H214" s="29"/>
      <c r="I214" s="184"/>
      <c r="J214" s="218"/>
      <c r="K214" s="29"/>
      <c r="L214" s="219"/>
      <c r="M214" s="29"/>
      <c r="N214" s="129"/>
      <c r="O214" s="129"/>
      <c r="P214" s="129"/>
      <c r="Q214" s="129"/>
      <c r="R214" s="129"/>
      <c r="S214" s="196"/>
      <c r="T214" s="129"/>
      <c r="U214" s="129"/>
      <c r="V214" s="196"/>
      <c r="W214" s="129"/>
      <c r="X214" s="129"/>
      <c r="Y214" s="196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</row>
    <row r="215" spans="1:45" ht="14.25">
      <c r="A215" s="29"/>
      <c r="B215" s="73"/>
      <c r="C215" s="73"/>
      <c r="D215" s="73"/>
      <c r="E215" s="73"/>
      <c r="F215" s="73"/>
      <c r="G215" s="29"/>
      <c r="H215" s="29"/>
      <c r="I215" s="184"/>
      <c r="J215" s="218"/>
      <c r="K215" s="29"/>
      <c r="L215" s="219"/>
      <c r="M215" s="29"/>
      <c r="N215" s="129"/>
      <c r="O215" s="129"/>
      <c r="P215" s="129"/>
      <c r="Q215" s="129"/>
      <c r="R215" s="129"/>
      <c r="S215" s="196"/>
      <c r="T215" s="129"/>
      <c r="U215" s="129"/>
      <c r="V215" s="196"/>
      <c r="W215" s="129"/>
      <c r="X215" s="129"/>
      <c r="Y215" s="196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</row>
    <row r="216" spans="1:45" ht="14.25">
      <c r="A216" s="29"/>
      <c r="B216" s="73"/>
      <c r="C216" s="73"/>
      <c r="D216" s="73"/>
      <c r="E216" s="73"/>
      <c r="F216" s="73"/>
      <c r="G216" s="29"/>
      <c r="H216" s="29"/>
      <c r="I216" s="184"/>
      <c r="J216" s="218"/>
      <c r="K216" s="29"/>
      <c r="L216" s="219"/>
      <c r="M216" s="29"/>
      <c r="N216" s="129"/>
      <c r="O216" s="129"/>
      <c r="P216" s="129"/>
      <c r="Q216" s="129"/>
      <c r="R216" s="129"/>
      <c r="S216" s="196"/>
      <c r="T216" s="129"/>
      <c r="U216" s="129"/>
      <c r="V216" s="196"/>
      <c r="W216" s="129"/>
      <c r="X216" s="129"/>
      <c r="Y216" s="196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</row>
    <row r="217" spans="1:45" ht="14.25">
      <c r="A217" s="29"/>
      <c r="B217" s="73"/>
      <c r="C217" s="73"/>
      <c r="D217" s="73"/>
      <c r="E217" s="73"/>
      <c r="F217" s="73"/>
      <c r="G217" s="29"/>
      <c r="H217" s="29"/>
      <c r="I217" s="184"/>
      <c r="J217" s="218"/>
      <c r="K217" s="29"/>
      <c r="L217" s="219"/>
      <c r="M217" s="29"/>
      <c r="N217" s="129"/>
      <c r="O217" s="129"/>
      <c r="P217" s="129"/>
      <c r="Q217" s="129"/>
      <c r="R217" s="129"/>
      <c r="S217" s="196"/>
      <c r="T217" s="129"/>
      <c r="U217" s="129"/>
      <c r="V217" s="196"/>
      <c r="W217" s="129"/>
      <c r="X217" s="129"/>
      <c r="Y217" s="196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</row>
    <row r="218" spans="1:45" ht="14.25">
      <c r="A218" s="29"/>
      <c r="B218" s="73"/>
      <c r="C218" s="73"/>
      <c r="D218" s="73"/>
      <c r="E218" s="73"/>
      <c r="F218" s="73"/>
      <c r="G218" s="29"/>
      <c r="H218" s="29"/>
      <c r="I218" s="184"/>
      <c r="J218" s="218"/>
      <c r="K218" s="29"/>
      <c r="L218" s="219"/>
      <c r="M218" s="29"/>
      <c r="N218" s="129"/>
      <c r="O218" s="129"/>
      <c r="P218" s="129"/>
      <c r="Q218" s="129"/>
      <c r="R218" s="129"/>
      <c r="S218" s="196"/>
      <c r="T218" s="129"/>
      <c r="U218" s="129"/>
      <c r="V218" s="196"/>
      <c r="W218" s="129"/>
      <c r="X218" s="129"/>
      <c r="Y218" s="196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</row>
    <row r="219" spans="1:45" ht="14.25">
      <c r="A219" s="29"/>
      <c r="B219" s="73"/>
      <c r="C219" s="73"/>
      <c r="D219" s="73"/>
      <c r="E219" s="73"/>
      <c r="F219" s="73"/>
      <c r="G219" s="29"/>
      <c r="H219" s="29"/>
      <c r="I219" s="184"/>
      <c r="J219" s="218"/>
      <c r="K219" s="29"/>
      <c r="L219" s="219"/>
      <c r="M219" s="29"/>
      <c r="N219" s="129"/>
      <c r="O219" s="129"/>
      <c r="P219" s="129"/>
      <c r="Q219" s="129"/>
      <c r="R219" s="129"/>
      <c r="S219" s="196"/>
      <c r="T219" s="129"/>
      <c r="U219" s="129"/>
      <c r="V219" s="196"/>
      <c r="W219" s="129"/>
      <c r="X219" s="129"/>
      <c r="Y219" s="196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</row>
    <row r="220" spans="1:45" ht="14.25">
      <c r="A220" s="29"/>
      <c r="B220" s="73"/>
      <c r="C220" s="73"/>
      <c r="D220" s="73"/>
      <c r="E220" s="73"/>
      <c r="F220" s="73"/>
      <c r="G220" s="29"/>
      <c r="H220" s="29"/>
      <c r="I220" s="184"/>
      <c r="J220" s="218"/>
      <c r="K220" s="29"/>
      <c r="L220" s="219"/>
      <c r="M220" s="29"/>
      <c r="N220" s="129"/>
      <c r="O220" s="129"/>
      <c r="P220" s="129"/>
      <c r="Q220" s="129"/>
      <c r="R220" s="129"/>
      <c r="S220" s="196"/>
      <c r="T220" s="129"/>
      <c r="U220" s="129"/>
      <c r="V220" s="196"/>
      <c r="W220" s="129"/>
      <c r="X220" s="129"/>
      <c r="Y220" s="196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</row>
    <row r="221" spans="1:45" ht="14.25">
      <c r="A221" s="29"/>
      <c r="B221" s="73"/>
      <c r="C221" s="73"/>
      <c r="D221" s="73"/>
      <c r="E221" s="73"/>
      <c r="F221" s="73"/>
      <c r="G221" s="29"/>
      <c r="H221" s="29"/>
      <c r="I221" s="184"/>
      <c r="J221" s="218"/>
      <c r="K221" s="29"/>
      <c r="L221" s="219"/>
      <c r="M221" s="29"/>
      <c r="N221" s="129"/>
      <c r="O221" s="129"/>
      <c r="P221" s="129"/>
      <c r="Q221" s="129"/>
      <c r="R221" s="129"/>
      <c r="S221" s="196"/>
      <c r="T221" s="129"/>
      <c r="U221" s="129"/>
      <c r="V221" s="196"/>
      <c r="W221" s="129"/>
      <c r="X221" s="129"/>
      <c r="Y221" s="196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</row>
    <row r="222" spans="1:45" ht="14.25">
      <c r="A222" s="29"/>
      <c r="B222" s="73"/>
      <c r="C222" s="73"/>
      <c r="D222" s="73"/>
      <c r="E222" s="73"/>
      <c r="F222" s="73"/>
      <c r="G222" s="29"/>
      <c r="H222" s="29"/>
      <c r="I222" s="184"/>
      <c r="J222" s="218"/>
      <c r="K222" s="29"/>
      <c r="L222" s="219"/>
      <c r="M222" s="29"/>
      <c r="N222" s="129"/>
      <c r="O222" s="129"/>
      <c r="P222" s="129"/>
      <c r="Q222" s="129"/>
      <c r="R222" s="129"/>
      <c r="S222" s="196"/>
      <c r="T222" s="129"/>
      <c r="U222" s="129"/>
      <c r="V222" s="196"/>
      <c r="W222" s="129"/>
      <c r="X222" s="129"/>
      <c r="Y222" s="196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</row>
    <row r="223" spans="1:45" ht="14.25">
      <c r="A223" s="29"/>
      <c r="B223" s="73"/>
      <c r="C223" s="73"/>
      <c r="D223" s="73"/>
      <c r="E223" s="73"/>
      <c r="F223" s="73"/>
      <c r="G223" s="29"/>
      <c r="H223" s="29"/>
      <c r="I223" s="184"/>
      <c r="J223" s="218"/>
      <c r="K223" s="29"/>
      <c r="L223" s="219"/>
      <c r="M223" s="29"/>
      <c r="N223" s="129"/>
      <c r="O223" s="129"/>
      <c r="P223" s="129"/>
      <c r="Q223" s="129"/>
      <c r="R223" s="129"/>
      <c r="S223" s="196"/>
      <c r="T223" s="129"/>
      <c r="U223" s="129"/>
      <c r="V223" s="196"/>
      <c r="W223" s="129"/>
      <c r="X223" s="129"/>
      <c r="Y223" s="196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</row>
    <row r="224" spans="1:45" ht="14.25">
      <c r="A224" s="29"/>
      <c r="B224" s="73"/>
      <c r="C224" s="73"/>
      <c r="D224" s="73"/>
      <c r="E224" s="73"/>
      <c r="F224" s="73"/>
      <c r="G224" s="29"/>
      <c r="H224" s="29"/>
      <c r="I224" s="184"/>
      <c r="J224" s="218"/>
      <c r="K224" s="29"/>
      <c r="L224" s="219"/>
      <c r="M224" s="29"/>
      <c r="N224" s="129"/>
      <c r="O224" s="129"/>
      <c r="P224" s="129"/>
      <c r="Q224" s="129"/>
      <c r="R224" s="129"/>
      <c r="S224" s="196"/>
      <c r="T224" s="129"/>
      <c r="U224" s="129"/>
      <c r="V224" s="196"/>
      <c r="W224" s="129"/>
      <c r="X224" s="129"/>
      <c r="Y224" s="196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</row>
    <row r="225" spans="1:45" ht="14.25">
      <c r="A225" s="29"/>
      <c r="B225" s="73"/>
      <c r="C225" s="73"/>
      <c r="D225" s="73"/>
      <c r="E225" s="73"/>
      <c r="F225" s="73"/>
      <c r="G225" s="29"/>
      <c r="H225" s="29"/>
      <c r="I225" s="184"/>
      <c r="J225" s="218"/>
      <c r="K225" s="29"/>
      <c r="L225" s="219"/>
      <c r="M225" s="29"/>
      <c r="N225" s="129"/>
      <c r="O225" s="129"/>
      <c r="P225" s="129"/>
      <c r="Q225" s="129"/>
      <c r="R225" s="129"/>
      <c r="S225" s="196"/>
      <c r="T225" s="129"/>
      <c r="U225" s="129"/>
      <c r="V225" s="196"/>
      <c r="W225" s="129"/>
      <c r="X225" s="129"/>
      <c r="Y225" s="196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</row>
    <row r="226" spans="1:45" ht="14.25">
      <c r="A226" s="29"/>
      <c r="B226" s="73"/>
      <c r="C226" s="73"/>
      <c r="D226" s="73"/>
      <c r="E226" s="73"/>
      <c r="F226" s="73"/>
      <c r="G226" s="29"/>
      <c r="H226" s="29"/>
      <c r="I226" s="184"/>
      <c r="J226" s="218"/>
      <c r="K226" s="29"/>
      <c r="L226" s="219"/>
      <c r="M226" s="29"/>
      <c r="N226" s="129"/>
      <c r="O226" s="129"/>
      <c r="P226" s="129"/>
      <c r="Q226" s="129"/>
      <c r="R226" s="129"/>
      <c r="S226" s="196"/>
      <c r="T226" s="129"/>
      <c r="U226" s="129"/>
      <c r="V226" s="196"/>
      <c r="W226" s="129"/>
      <c r="X226" s="129"/>
      <c r="Y226" s="196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</row>
    <row r="227" spans="1:45" ht="14.25">
      <c r="A227" s="29"/>
      <c r="B227" s="73"/>
      <c r="C227" s="73"/>
      <c r="D227" s="73"/>
      <c r="E227" s="73"/>
      <c r="F227" s="73"/>
      <c r="G227" s="29"/>
      <c r="H227" s="29"/>
      <c r="I227" s="184"/>
      <c r="J227" s="218"/>
      <c r="K227" s="29"/>
      <c r="L227" s="219"/>
      <c r="M227" s="29"/>
      <c r="N227" s="129"/>
      <c r="O227" s="129"/>
      <c r="P227" s="129"/>
      <c r="Q227" s="129"/>
      <c r="R227" s="129"/>
      <c r="S227" s="196"/>
      <c r="T227" s="129"/>
      <c r="U227" s="129"/>
      <c r="V227" s="196"/>
      <c r="W227" s="129"/>
      <c r="X227" s="129"/>
      <c r="Y227" s="196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</row>
    <row r="228" spans="1:45" ht="14.25">
      <c r="A228" s="29"/>
      <c r="B228" s="73"/>
      <c r="C228" s="73"/>
      <c r="D228" s="73"/>
      <c r="E228" s="73"/>
      <c r="F228" s="73"/>
      <c r="G228" s="29"/>
      <c r="H228" s="29"/>
      <c r="I228" s="184"/>
      <c r="J228" s="218"/>
      <c r="K228" s="29"/>
      <c r="L228" s="219"/>
      <c r="M228" s="29"/>
      <c r="N228" s="129"/>
      <c r="O228" s="129"/>
      <c r="P228" s="129"/>
      <c r="Q228" s="129"/>
      <c r="R228" s="129"/>
      <c r="S228" s="196"/>
      <c r="T228" s="129"/>
      <c r="U228" s="129"/>
      <c r="V228" s="196"/>
      <c r="W228" s="129"/>
      <c r="X228" s="129"/>
      <c r="Y228" s="196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</row>
    <row r="229" spans="1:45" ht="14.25">
      <c r="A229" s="29"/>
      <c r="B229" s="73"/>
      <c r="C229" s="73"/>
      <c r="D229" s="73"/>
      <c r="E229" s="73"/>
      <c r="F229" s="73"/>
      <c r="G229" s="29"/>
      <c r="H229" s="29"/>
      <c r="I229" s="184"/>
      <c r="J229" s="218"/>
      <c r="K229" s="29"/>
      <c r="L229" s="219"/>
      <c r="M229" s="29"/>
      <c r="N229" s="129"/>
      <c r="O229" s="129"/>
      <c r="P229" s="129"/>
      <c r="Q229" s="129"/>
      <c r="R229" s="129"/>
      <c r="S229" s="196"/>
      <c r="T229" s="129"/>
      <c r="U229" s="129"/>
      <c r="V229" s="196"/>
      <c r="W229" s="129"/>
      <c r="X229" s="129"/>
      <c r="Y229" s="196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</row>
    <row r="230" spans="1:45" ht="14.25">
      <c r="A230" s="29"/>
      <c r="B230" s="73"/>
      <c r="C230" s="73"/>
      <c r="D230" s="73"/>
      <c r="E230" s="73"/>
      <c r="F230" s="73"/>
      <c r="G230" s="29"/>
      <c r="H230" s="29"/>
      <c r="I230" s="184"/>
      <c r="J230" s="218"/>
      <c r="K230" s="29"/>
      <c r="L230" s="219"/>
      <c r="M230" s="29"/>
      <c r="N230" s="129"/>
      <c r="O230" s="129"/>
      <c r="P230" s="129"/>
      <c r="Q230" s="129"/>
      <c r="R230" s="129"/>
      <c r="S230" s="196"/>
      <c r="T230" s="129"/>
      <c r="U230" s="129"/>
      <c r="V230" s="196"/>
      <c r="W230" s="129"/>
      <c r="X230" s="129"/>
      <c r="Y230" s="196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</row>
    <row r="231" spans="1:45" ht="14.25">
      <c r="A231" s="29"/>
      <c r="B231" s="73"/>
      <c r="C231" s="73"/>
      <c r="D231" s="73"/>
      <c r="E231" s="73"/>
      <c r="F231" s="73"/>
      <c r="G231" s="29"/>
      <c r="H231" s="29"/>
      <c r="I231" s="184"/>
      <c r="J231" s="218"/>
      <c r="K231" s="29"/>
      <c r="L231" s="219"/>
      <c r="M231" s="29"/>
      <c r="N231" s="129"/>
      <c r="O231" s="129"/>
      <c r="P231" s="129"/>
      <c r="Q231" s="129"/>
      <c r="R231" s="129"/>
      <c r="S231" s="196"/>
      <c r="T231" s="129"/>
      <c r="U231" s="129"/>
      <c r="V231" s="196"/>
      <c r="W231" s="129"/>
      <c r="X231" s="129"/>
      <c r="Y231" s="196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</row>
    <row r="232" spans="1:45" ht="14.25">
      <c r="A232" s="29"/>
      <c r="B232" s="73"/>
      <c r="C232" s="73"/>
      <c r="D232" s="73"/>
      <c r="E232" s="73"/>
      <c r="F232" s="73"/>
      <c r="G232" s="29"/>
      <c r="H232" s="29"/>
      <c r="I232" s="184"/>
      <c r="J232" s="218"/>
      <c r="K232" s="29"/>
      <c r="L232" s="219"/>
      <c r="M232" s="29"/>
      <c r="N232" s="129"/>
      <c r="O232" s="129"/>
      <c r="P232" s="129"/>
      <c r="Q232" s="129"/>
      <c r="R232" s="129"/>
      <c r="S232" s="196"/>
      <c r="T232" s="129"/>
      <c r="U232" s="129"/>
      <c r="V232" s="196"/>
      <c r="W232" s="129"/>
      <c r="X232" s="129"/>
      <c r="Y232" s="196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</row>
    <row r="233" spans="1:45" ht="14.25">
      <c r="A233" s="29"/>
      <c r="B233" s="73"/>
      <c r="C233" s="73"/>
      <c r="D233" s="73"/>
      <c r="E233" s="73"/>
      <c r="F233" s="73"/>
      <c r="G233" s="29"/>
      <c r="H233" s="29"/>
      <c r="I233" s="184"/>
      <c r="J233" s="218"/>
      <c r="K233" s="29"/>
      <c r="L233" s="219"/>
      <c r="M233" s="29"/>
      <c r="N233" s="129"/>
      <c r="O233" s="129"/>
      <c r="P233" s="129"/>
      <c r="Q233" s="129"/>
      <c r="R233" s="129"/>
      <c r="S233" s="196"/>
      <c r="T233" s="129"/>
      <c r="U233" s="129"/>
      <c r="V233" s="196"/>
      <c r="W233" s="129"/>
      <c r="X233" s="129"/>
      <c r="Y233" s="196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</row>
    <row r="234" spans="1:45" ht="14.25">
      <c r="A234" s="29"/>
      <c r="B234" s="73"/>
      <c r="C234" s="73"/>
      <c r="D234" s="73"/>
      <c r="E234" s="73"/>
      <c r="F234" s="73"/>
      <c r="G234" s="29"/>
      <c r="H234" s="29"/>
      <c r="I234" s="184"/>
      <c r="J234" s="218"/>
      <c r="K234" s="29"/>
      <c r="L234" s="219"/>
      <c r="M234" s="29"/>
      <c r="N234" s="129"/>
      <c r="O234" s="129"/>
      <c r="P234" s="129"/>
      <c r="Q234" s="129"/>
      <c r="R234" s="129"/>
      <c r="S234" s="196"/>
      <c r="T234" s="129"/>
      <c r="U234" s="129"/>
      <c r="V234" s="196"/>
      <c r="W234" s="129"/>
      <c r="X234" s="129"/>
      <c r="Y234" s="196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</row>
    <row r="235" spans="1:45" ht="14.25">
      <c r="A235" s="29"/>
      <c r="B235" s="73"/>
      <c r="C235" s="73"/>
      <c r="D235" s="73"/>
      <c r="E235" s="73"/>
      <c r="F235" s="73"/>
      <c r="G235" s="29"/>
      <c r="H235" s="29"/>
      <c r="I235" s="184"/>
      <c r="J235" s="218"/>
      <c r="K235" s="29"/>
      <c r="L235" s="219"/>
      <c r="M235" s="29"/>
      <c r="N235" s="129"/>
      <c r="O235" s="129"/>
      <c r="P235" s="129"/>
      <c r="Q235" s="129"/>
      <c r="R235" s="129"/>
      <c r="S235" s="196"/>
      <c r="T235" s="129"/>
      <c r="U235" s="129"/>
      <c r="V235" s="196"/>
      <c r="W235" s="129"/>
      <c r="X235" s="129"/>
      <c r="Y235" s="196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</row>
    <row r="236" spans="1:45" ht="14.25">
      <c r="A236" s="29"/>
      <c r="B236" s="73"/>
      <c r="C236" s="73"/>
      <c r="D236" s="73"/>
      <c r="E236" s="73"/>
      <c r="F236" s="73"/>
      <c r="G236" s="29"/>
      <c r="H236" s="29"/>
      <c r="I236" s="184"/>
      <c r="J236" s="218"/>
      <c r="K236" s="29"/>
      <c r="L236" s="219"/>
      <c r="M236" s="29"/>
      <c r="N236" s="129"/>
      <c r="O236" s="129"/>
      <c r="P236" s="129"/>
      <c r="Q236" s="129"/>
      <c r="R236" s="129"/>
      <c r="S236" s="196"/>
      <c r="T236" s="129"/>
      <c r="U236" s="129"/>
      <c r="V236" s="196"/>
      <c r="W236" s="129"/>
      <c r="X236" s="129"/>
      <c r="Y236" s="196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</row>
    <row r="237" spans="1:45" ht="14.25">
      <c r="A237" s="29"/>
      <c r="B237" s="73"/>
      <c r="C237" s="73"/>
      <c r="D237" s="73"/>
      <c r="E237" s="73"/>
      <c r="F237" s="73"/>
      <c r="G237" s="29"/>
      <c r="H237" s="29"/>
      <c r="I237" s="184"/>
      <c r="J237" s="218"/>
      <c r="K237" s="29"/>
      <c r="L237" s="219"/>
      <c r="M237" s="29"/>
      <c r="N237" s="129"/>
      <c r="O237" s="129"/>
      <c r="P237" s="129"/>
      <c r="Q237" s="129"/>
      <c r="R237" s="129"/>
      <c r="S237" s="196"/>
      <c r="T237" s="129"/>
      <c r="U237" s="129"/>
      <c r="V237" s="196"/>
      <c r="W237" s="129"/>
      <c r="X237" s="129"/>
      <c r="Y237" s="196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</row>
    <row r="238" spans="1:45" ht="14.25">
      <c r="A238" s="29"/>
      <c r="B238" s="73"/>
      <c r="C238" s="73"/>
      <c r="D238" s="73"/>
      <c r="E238" s="73"/>
      <c r="F238" s="73"/>
      <c r="G238" s="29"/>
      <c r="H238" s="29"/>
      <c r="I238" s="184"/>
      <c r="J238" s="218"/>
      <c r="K238" s="29"/>
      <c r="L238" s="219"/>
      <c r="M238" s="29"/>
      <c r="N238" s="129"/>
      <c r="O238" s="129"/>
      <c r="P238" s="129"/>
      <c r="Q238" s="129"/>
      <c r="R238" s="129"/>
      <c r="S238" s="196"/>
      <c r="T238" s="129"/>
      <c r="U238" s="129"/>
      <c r="V238" s="196"/>
      <c r="W238" s="129"/>
      <c r="X238" s="129"/>
      <c r="Y238" s="196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</row>
    <row r="239" spans="1:45" ht="14.25">
      <c r="A239" s="29"/>
      <c r="B239" s="73"/>
      <c r="C239" s="73"/>
      <c r="D239" s="73"/>
      <c r="E239" s="73"/>
      <c r="F239" s="73"/>
      <c r="G239" s="29"/>
      <c r="H239" s="29"/>
      <c r="I239" s="184"/>
      <c r="J239" s="218"/>
      <c r="K239" s="29"/>
      <c r="L239" s="219"/>
      <c r="M239" s="29"/>
      <c r="N239" s="129"/>
      <c r="O239" s="129"/>
      <c r="P239" s="129"/>
      <c r="Q239" s="129"/>
      <c r="R239" s="129"/>
      <c r="S239" s="196"/>
      <c r="T239" s="129"/>
      <c r="U239" s="129"/>
      <c r="V239" s="196"/>
      <c r="W239" s="129"/>
      <c r="X239" s="129"/>
      <c r="Y239" s="196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</row>
    <row r="240" spans="1:45" ht="14.25">
      <c r="A240" s="29"/>
      <c r="B240" s="73"/>
      <c r="C240" s="73"/>
      <c r="D240" s="73"/>
      <c r="E240" s="73"/>
      <c r="F240" s="73"/>
      <c r="G240" s="29"/>
      <c r="H240" s="29"/>
      <c r="I240" s="184"/>
      <c r="J240" s="218"/>
      <c r="K240" s="29"/>
      <c r="L240" s="219"/>
      <c r="M240" s="29"/>
      <c r="N240" s="129"/>
      <c r="O240" s="129"/>
      <c r="P240" s="129"/>
      <c r="Q240" s="129"/>
      <c r="R240" s="129"/>
      <c r="S240" s="196"/>
      <c r="T240" s="129"/>
      <c r="U240" s="129"/>
      <c r="V240" s="196"/>
      <c r="W240" s="129"/>
      <c r="X240" s="129"/>
      <c r="Y240" s="196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</row>
  </sheetData>
  <sheetProtection/>
  <mergeCells count="149">
    <mergeCell ref="G29:G32"/>
    <mergeCell ref="I29:I32"/>
    <mergeCell ref="G59:G60"/>
    <mergeCell ref="I59:I60"/>
    <mergeCell ref="C79:C80"/>
    <mergeCell ref="B74:F74"/>
    <mergeCell ref="D64:F64"/>
    <mergeCell ref="B75:B81"/>
    <mergeCell ref="B52:F52"/>
    <mergeCell ref="D53:F53"/>
    <mergeCell ref="B85:F85"/>
    <mergeCell ref="B94:F94"/>
    <mergeCell ref="D81:F81"/>
    <mergeCell ref="B82:F82"/>
    <mergeCell ref="D76:F76"/>
    <mergeCell ref="D77:F77"/>
    <mergeCell ref="D78:F78"/>
    <mergeCell ref="D79:F79"/>
    <mergeCell ref="B86:B88"/>
    <mergeCell ref="C86:F86"/>
    <mergeCell ref="C87:F87"/>
    <mergeCell ref="B95:F95"/>
    <mergeCell ref="B69:F69"/>
    <mergeCell ref="B70:F70"/>
    <mergeCell ref="B71:F71"/>
    <mergeCell ref="B84:F84"/>
    <mergeCell ref="B72:F72"/>
    <mergeCell ref="B73:F73"/>
    <mergeCell ref="D80:F80"/>
    <mergeCell ref="B83:F83"/>
    <mergeCell ref="D75:F75"/>
    <mergeCell ref="D65:F65"/>
    <mergeCell ref="D66:F66"/>
    <mergeCell ref="B67:F67"/>
    <mergeCell ref="B68:F68"/>
    <mergeCell ref="B57:B66"/>
    <mergeCell ref="D57:F57"/>
    <mergeCell ref="D62:D63"/>
    <mergeCell ref="D55:F55"/>
    <mergeCell ref="B56:F56"/>
    <mergeCell ref="D59:D60"/>
    <mergeCell ref="D58:F58"/>
    <mergeCell ref="D61:F61"/>
    <mergeCell ref="B47:F47"/>
    <mergeCell ref="B51:F51"/>
    <mergeCell ref="B53:B55"/>
    <mergeCell ref="D54:F54"/>
    <mergeCell ref="B45:F45"/>
    <mergeCell ref="B40:F40"/>
    <mergeCell ref="B46:F46"/>
    <mergeCell ref="B48:F48"/>
    <mergeCell ref="B49:F49"/>
    <mergeCell ref="B50:F50"/>
    <mergeCell ref="D37:F37"/>
    <mergeCell ref="B36:B37"/>
    <mergeCell ref="B38:F38"/>
    <mergeCell ref="B39:F39"/>
    <mergeCell ref="D34:F34"/>
    <mergeCell ref="B33:B34"/>
    <mergeCell ref="B35:F35"/>
    <mergeCell ref="D36:F36"/>
    <mergeCell ref="D30:F30"/>
    <mergeCell ref="D31:F31"/>
    <mergeCell ref="D32:F32"/>
    <mergeCell ref="D33:F33"/>
    <mergeCell ref="K5:K6"/>
    <mergeCell ref="L5:L6"/>
    <mergeCell ref="B7:F7"/>
    <mergeCell ref="G5:I5"/>
    <mergeCell ref="B8:F8"/>
    <mergeCell ref="B9:F9"/>
    <mergeCell ref="A3:L3"/>
    <mergeCell ref="A5:F6"/>
    <mergeCell ref="A7:A83"/>
    <mergeCell ref="B17:B18"/>
    <mergeCell ref="D22:F22"/>
    <mergeCell ref="D12:F12"/>
    <mergeCell ref="D13:F13"/>
    <mergeCell ref="D14:F14"/>
    <mergeCell ref="B15:F15"/>
    <mergeCell ref="B12:B14"/>
    <mergeCell ref="B10:F10"/>
    <mergeCell ref="B11:F11"/>
    <mergeCell ref="B16:F16"/>
    <mergeCell ref="D17:F17"/>
    <mergeCell ref="D18:F18"/>
    <mergeCell ref="B19:F19"/>
    <mergeCell ref="B20:F20"/>
    <mergeCell ref="B21:F21"/>
    <mergeCell ref="B24:F24"/>
    <mergeCell ref="D29:F29"/>
    <mergeCell ref="D23:F23"/>
    <mergeCell ref="B22:B23"/>
    <mergeCell ref="N5:P11"/>
    <mergeCell ref="B43:F43"/>
    <mergeCell ref="B44:F44"/>
    <mergeCell ref="B41:F41"/>
    <mergeCell ref="B42:F42"/>
    <mergeCell ref="B29:B32"/>
    <mergeCell ref="B25:F25"/>
    <mergeCell ref="B26:F26"/>
    <mergeCell ref="B27:F27"/>
    <mergeCell ref="B28:F28"/>
    <mergeCell ref="Z52:AA52"/>
    <mergeCell ref="X50:AA51"/>
    <mergeCell ref="V52:W52"/>
    <mergeCell ref="T52:U52"/>
    <mergeCell ref="T50:W51"/>
    <mergeCell ref="X52:Y52"/>
    <mergeCell ref="N48:AJ48"/>
    <mergeCell ref="AF5:AF11"/>
    <mergeCell ref="N13:P13"/>
    <mergeCell ref="N57:P57"/>
    <mergeCell ref="N56:P56"/>
    <mergeCell ref="N54:P54"/>
    <mergeCell ref="R5:Z5"/>
    <mergeCell ref="N50:P52"/>
    <mergeCell ref="Q50:Q52"/>
    <mergeCell ref="R50:R52"/>
    <mergeCell ref="N74:P74"/>
    <mergeCell ref="AI5:AI11"/>
    <mergeCell ref="AH5:AH11"/>
    <mergeCell ref="AG5:AG11"/>
    <mergeCell ref="Q5:Q11"/>
    <mergeCell ref="AE5:AE11"/>
    <mergeCell ref="AD5:AD11"/>
    <mergeCell ref="AB5:AB11"/>
    <mergeCell ref="AC5:AC11"/>
    <mergeCell ref="AA5:AA11"/>
    <mergeCell ref="B100:F100"/>
    <mergeCell ref="B101:F101"/>
    <mergeCell ref="AJ50:AJ52"/>
    <mergeCell ref="C88:F88"/>
    <mergeCell ref="C90:F90"/>
    <mergeCell ref="C91:F91"/>
    <mergeCell ref="S50:S52"/>
    <mergeCell ref="AB50:AE51"/>
    <mergeCell ref="AF50:AH51"/>
    <mergeCell ref="AI50:AI52"/>
    <mergeCell ref="N3:AI3"/>
    <mergeCell ref="A84:A101"/>
    <mergeCell ref="B96:F96"/>
    <mergeCell ref="B97:F97"/>
    <mergeCell ref="B98:F98"/>
    <mergeCell ref="B99:F99"/>
    <mergeCell ref="B89:B93"/>
    <mergeCell ref="C89:F89"/>
    <mergeCell ref="C92:F92"/>
    <mergeCell ref="C93:F93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2013-08-29T08:04:47Z</cp:lastPrinted>
  <dcterms:created xsi:type="dcterms:W3CDTF">1998-03-26T00:53:14Z</dcterms:created>
  <dcterms:modified xsi:type="dcterms:W3CDTF">2013-08-29T08:09:51Z</dcterms:modified>
  <cp:category/>
  <cp:version/>
  <cp:contentType/>
  <cp:contentStatus/>
</cp:coreProperties>
</file>