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95" yWindow="570" windowWidth="7710" windowHeight="8790" tabRatio="654" activeTab="0"/>
  </bookViews>
  <sheets>
    <sheet name="114" sheetId="1" r:id="rId1"/>
    <sheet name="116" sheetId="2" r:id="rId2"/>
    <sheet name="118" sheetId="3" r:id="rId3"/>
    <sheet name="120" sheetId="4" r:id="rId4"/>
    <sheet name="122" sheetId="5" r:id="rId5"/>
    <sheet name="124" sheetId="6" r:id="rId6"/>
    <sheet name="126" sheetId="7" r:id="rId7"/>
    <sheet name="128" sheetId="8" r:id="rId8"/>
    <sheet name="130" sheetId="9" r:id="rId9"/>
    <sheet name="132" sheetId="10" r:id="rId10"/>
    <sheet name="134" sheetId="11" r:id="rId11"/>
    <sheet name="136" sheetId="12" r:id="rId12"/>
  </sheets>
  <definedNames>
    <definedName name="_xlnm.Print_Area" localSheetId="0">'114'!$A$1:$W$61</definedName>
    <definedName name="_xlnm.Print_Area" localSheetId="1">'116'!$A$1:$P$63</definedName>
    <definedName name="_xlnm.Print_Area" localSheetId="2">'118'!$A$1:$R$62</definedName>
    <definedName name="_xlnm.Print_Area" localSheetId="3">'120'!$A$1:$M$62</definedName>
    <definedName name="_xlnm.Print_Area" localSheetId="4">'122'!$A$1:$AA$64</definedName>
    <definedName name="_xlnm.Print_Area" localSheetId="5">'124'!$A$1:$Q$57</definedName>
    <definedName name="_xlnm.Print_Area" localSheetId="6">'126'!$A$1:$Q$56</definedName>
    <definedName name="_xlnm.Print_Area" localSheetId="7">'128'!$A$1:$Q$63</definedName>
    <definedName name="_xlnm.Print_Area" localSheetId="8">'130'!$A$1:$R$72</definedName>
    <definedName name="_xlnm.Print_Area" localSheetId="9">'132'!$A$1:$R$66</definedName>
    <definedName name="_xlnm.Print_Area" localSheetId="10">'134'!$A$1:$O$66</definedName>
    <definedName name="_xlnm.Print_Area" localSheetId="11">'136'!$A$1:$W$63</definedName>
  </definedNames>
  <calcPr calcMode="manual" fullCalcOnLoad="1"/>
</workbook>
</file>

<file path=xl/sharedStrings.xml><?xml version="1.0" encoding="utf-8"?>
<sst xmlns="http://schemas.openxmlformats.org/spreadsheetml/2006/main" count="2245" uniqueCount="502">
  <si>
    <t>年次及び月次</t>
  </si>
  <si>
    <t>鉱工業総合</t>
  </si>
  <si>
    <t>ウ エ イ ト</t>
  </si>
  <si>
    <t>８　　　鉱　　　　　　　　　　工　　　　　　　　　　業</t>
  </si>
  <si>
    <t>産　  業 　 別</t>
  </si>
  <si>
    <t>産　　　　業　　　　別</t>
  </si>
  <si>
    <t>事業所数</t>
  </si>
  <si>
    <t>従　　　　業　　　　者　　　　数　（人）</t>
  </si>
  <si>
    <t>合　　計</t>
  </si>
  <si>
    <t>常　用　労　働　者</t>
  </si>
  <si>
    <t>家　族　従　業　者</t>
  </si>
  <si>
    <t>計</t>
  </si>
  <si>
    <t>加 工 賃　　　収 入 額</t>
  </si>
  <si>
    <t>修 理 料　　　収 入 額</t>
  </si>
  <si>
    <t>男</t>
  </si>
  <si>
    <t>女</t>
  </si>
  <si>
    <t>　１人～　３人</t>
  </si>
  <si>
    <t>　４人～　９人</t>
  </si>
  <si>
    <t>１０人～１９人</t>
  </si>
  <si>
    <t>２０人～２９人</t>
  </si>
  <si>
    <t>３０人　以　上</t>
  </si>
  <si>
    <t>繊維工業</t>
  </si>
  <si>
    <t>鉄鋼業</t>
  </si>
  <si>
    <t>従　　　　　　業　　　　　　者　　　　　　数　（人）</t>
  </si>
  <si>
    <t>事 業 所 数</t>
  </si>
  <si>
    <t>常　　用　　労　　働　　者</t>
  </si>
  <si>
    <t>家　　族　　従　　業　　者</t>
  </si>
  <si>
    <t>産　　　　業　　　　別</t>
  </si>
  <si>
    <t>事業所数</t>
  </si>
  <si>
    <t>従業者数（人）</t>
  </si>
  <si>
    <t>事　　業　　　　所　　数</t>
  </si>
  <si>
    <t>公共水道</t>
  </si>
  <si>
    <t>井 戸 水</t>
  </si>
  <si>
    <t>そ の 他</t>
  </si>
  <si>
    <t>回 収 水</t>
  </si>
  <si>
    <t>化     学     工     業</t>
  </si>
  <si>
    <t>鉄       鋼       業</t>
  </si>
  <si>
    <r>
      <t>冷 却 用</t>
    </r>
    <r>
      <rPr>
        <sz val="12"/>
        <rFont val="ＭＳ 明朝"/>
        <family val="1"/>
      </rPr>
      <t xml:space="preserve"> 水</t>
    </r>
  </si>
  <si>
    <t>純</t>
  </si>
  <si>
    <t>その他</t>
  </si>
  <si>
    <t>ポリエステル</t>
  </si>
  <si>
    <t>計</t>
  </si>
  <si>
    <t>その他</t>
  </si>
  <si>
    <t>食料品製造業</t>
  </si>
  <si>
    <t>衣　　　　　　　　服、その他の繊維製品製造業</t>
  </si>
  <si>
    <t>木材・木製品製造業</t>
  </si>
  <si>
    <t>家具・装備品製造業</t>
  </si>
  <si>
    <t>パルプ、　　　　　　紙・紙加工品製造業</t>
  </si>
  <si>
    <t>出 荷 額</t>
  </si>
  <si>
    <t>出版・印刷・同関連産業</t>
  </si>
  <si>
    <t>化学工業</t>
  </si>
  <si>
    <t>石油製品・　　　　　　石炭製品製造業</t>
  </si>
  <si>
    <t>ゴム製品製造業</t>
  </si>
  <si>
    <t>窯業・土石製品製造業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</si>
  <si>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</si>
  <si>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</si>
  <si>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</si>
  <si>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</si>
  <si>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</si>
  <si>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繊維工業</t>
  </si>
  <si>
    <t>衣服・その他の繊維製品製造業</t>
  </si>
  <si>
    <t>木材・木製品製造業</t>
  </si>
  <si>
    <t>家具 ・ 装備品製造業</t>
  </si>
  <si>
    <t>パルプ・紙・紙加工品製造業</t>
  </si>
  <si>
    <t>石油製品・石炭製品製造業</t>
  </si>
  <si>
    <t>非鉄金属製造業</t>
  </si>
  <si>
    <t>金属製品製造業</t>
  </si>
  <si>
    <t>輸送機械器具製造業</t>
  </si>
  <si>
    <t>武器製造業</t>
  </si>
  <si>
    <t>その他の製造業</t>
  </si>
  <si>
    <t>年次及び　　　　月　次</t>
  </si>
  <si>
    <t>総計</t>
  </si>
  <si>
    <t>綿織物</t>
  </si>
  <si>
    <t>交織</t>
  </si>
  <si>
    <t>羽二重類</t>
  </si>
  <si>
    <t>クレープ類</t>
  </si>
  <si>
    <t>その他の後練</t>
  </si>
  <si>
    <t>（後染）</t>
  </si>
  <si>
    <t>先練</t>
  </si>
  <si>
    <t>（先染）</t>
  </si>
  <si>
    <t>ちりめん類</t>
  </si>
  <si>
    <t>（後染）</t>
  </si>
  <si>
    <t>小幅</t>
  </si>
  <si>
    <t>広幅</t>
  </si>
  <si>
    <t>絹織物</t>
  </si>
  <si>
    <t>月平均</t>
  </si>
  <si>
    <t>小幅</t>
  </si>
  <si>
    <t>交織</t>
  </si>
  <si>
    <t>アセテート織物</t>
  </si>
  <si>
    <t>人平・塩瀬</t>
  </si>
  <si>
    <t>資料　石川県統計情報課「鉄工業生産統計」による。</t>
  </si>
  <si>
    <t>（単位＝平方メートル）</t>
  </si>
  <si>
    <t>（単位＝平方メートル）</t>
  </si>
  <si>
    <t>合計</t>
  </si>
  <si>
    <t>タフタ</t>
  </si>
  <si>
    <t>ビニロン</t>
  </si>
  <si>
    <t>ナイロン</t>
  </si>
  <si>
    <t>長繊維</t>
  </si>
  <si>
    <t>合成繊維織物</t>
  </si>
  <si>
    <t>ナイロン</t>
  </si>
  <si>
    <t>アクリル</t>
  </si>
  <si>
    <t>ポプリン・ブロード</t>
  </si>
  <si>
    <t>その他の服地</t>
  </si>
  <si>
    <t>短繊維</t>
  </si>
  <si>
    <t>サージ・キャバジン</t>
  </si>
  <si>
    <t>（単位＝平方メートル）</t>
  </si>
  <si>
    <t>染色　　　　　　　　　（千㎡）</t>
  </si>
  <si>
    <t>縫製品　　　　　（点）</t>
  </si>
  <si>
    <t>漁鋼　　　　（ｋｇ）</t>
  </si>
  <si>
    <t>ゴム入り織物</t>
  </si>
  <si>
    <t>その他の織物</t>
  </si>
  <si>
    <t>組ひも　　　　（ｋｇ）</t>
  </si>
  <si>
    <t>細幅織物（ｋｇ）</t>
  </si>
  <si>
    <t>編レース</t>
  </si>
  <si>
    <t>刺しゅうレース</t>
  </si>
  <si>
    <t>レース生地（平方メートル）</t>
  </si>
  <si>
    <t>トワイン</t>
  </si>
  <si>
    <t>コード</t>
  </si>
  <si>
    <t>ローブ</t>
  </si>
  <si>
    <t>麻鋼（ｋｇ）</t>
  </si>
  <si>
    <t>製綿　　　　　　　　（ｋｇ）</t>
  </si>
  <si>
    <t>織機</t>
  </si>
  <si>
    <t>準備機械</t>
  </si>
  <si>
    <t>繊維機械（台）</t>
  </si>
  <si>
    <t>チェーン　　　　（ｋｇ）</t>
  </si>
  <si>
    <t>銑鉄鋳物　　　　（ｔ）</t>
  </si>
  <si>
    <t>陶磁器　　　　　（ｋｇ）</t>
  </si>
  <si>
    <t>なめしがわ・同製品・毛皮製造業</t>
  </si>
  <si>
    <t>前年対比</t>
  </si>
  <si>
    <t>資料　石川県統計情報課「工業統計」による。</t>
  </si>
  <si>
    <t>実数</t>
  </si>
  <si>
    <t>構成比（％）</t>
  </si>
  <si>
    <t>従業者数</t>
  </si>
  <si>
    <t>規模別</t>
  </si>
  <si>
    <t>資料　石川県統計情報課「工業統計」による。</t>
  </si>
  <si>
    <t>　規　模　別</t>
  </si>
  <si>
    <t>規　模　別</t>
  </si>
  <si>
    <t>総合計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</si>
  <si>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</si>
  <si>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</si>
  <si>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</si>
  <si>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</si>
  <si>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</si>
  <si>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</si>
  <si>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</si>
  <si>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</si>
  <si>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用地取得のあった事業所数</t>
  </si>
  <si>
    <t>地表水・伏流水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</si>
  <si>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</si>
  <si>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</si>
  <si>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</si>
  <si>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</si>
  <si>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</si>
  <si>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</si>
  <si>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</si>
  <si>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</si>
  <si>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実数（人）</t>
  </si>
  <si>
    <t>実数（万円）</t>
  </si>
  <si>
    <t>事業所数</t>
  </si>
  <si>
    <t>製造品出荷額等</t>
  </si>
  <si>
    <t>従業者数（人）</t>
  </si>
  <si>
    <t>規模別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</si>
  <si>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</si>
  <si>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</si>
  <si>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</si>
  <si>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</si>
  <si>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</si>
  <si>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</si>
  <si>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</si>
  <si>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構成比</t>
  </si>
  <si>
    <t>付　　加　価値率</t>
  </si>
  <si>
    <t>生産額</t>
  </si>
  <si>
    <t>付加価値額</t>
  </si>
  <si>
    <t>製造品出荷額等</t>
  </si>
  <si>
    <t>注　生産額＝製造品出荷額等+（製造品年末在庫額-製造品年初在庫額）+（半製品、仕掛品年末在庫額-半製品、仕掛品年初在庫額）</t>
  </si>
  <si>
    <t>製造品出荷額等（万円）</t>
  </si>
  <si>
    <t>生産額(万円）</t>
  </si>
  <si>
    <t>鉱山名</t>
  </si>
  <si>
    <t>鉱種</t>
  </si>
  <si>
    <t>鉱業権者</t>
  </si>
  <si>
    <t>所在地</t>
  </si>
  <si>
    <t>従業員数（人）</t>
  </si>
  <si>
    <t>服部</t>
  </si>
  <si>
    <t>河合</t>
  </si>
  <si>
    <t>手取</t>
  </si>
  <si>
    <t>古花坂</t>
  </si>
  <si>
    <t>クリカラ</t>
  </si>
  <si>
    <t>ろう石、長石</t>
  </si>
  <si>
    <t>ろう石、けい石、長石</t>
  </si>
  <si>
    <t>服部鉱業㈱</t>
  </si>
  <si>
    <t>河合鉱山㈱</t>
  </si>
  <si>
    <t>㈱常崎鉱業所</t>
  </si>
  <si>
    <t>倶利伽羅開発㈱</t>
  </si>
  <si>
    <t>能美郡辰口町</t>
  </si>
  <si>
    <t>石川郡鳥越村</t>
  </si>
  <si>
    <t>地区</t>
  </si>
  <si>
    <t>珪藻土の種類</t>
  </si>
  <si>
    <t>分布範囲</t>
  </si>
  <si>
    <t>（ｋ㎡）</t>
  </si>
  <si>
    <t>最大</t>
  </si>
  <si>
    <t>平均</t>
  </si>
  <si>
    <t>海面上</t>
  </si>
  <si>
    <t>層厚（ｍ）</t>
  </si>
  <si>
    <t>0～50ｍ</t>
  </si>
  <si>
    <t>50ｍ以深</t>
  </si>
  <si>
    <t>和倉珪藻土</t>
  </si>
  <si>
    <t>（海成）</t>
  </si>
  <si>
    <t>和倉・奥原</t>
  </si>
  <si>
    <t>石崎</t>
  </si>
  <si>
    <t>田鶴浜</t>
  </si>
  <si>
    <t>須曽西方</t>
  </si>
  <si>
    <t>島別所</t>
  </si>
  <si>
    <t>向田</t>
  </si>
  <si>
    <t>和倉地区</t>
  </si>
  <si>
    <t>能登島地区</t>
  </si>
  <si>
    <t>山戸田珪藻土</t>
  </si>
  <si>
    <t>（72海成）</t>
  </si>
  <si>
    <t>山戸田、土川</t>
  </si>
  <si>
    <t>田尻近傍</t>
  </si>
  <si>
    <t>町居近傍</t>
  </si>
  <si>
    <t>飯塚珪藻土</t>
  </si>
  <si>
    <t>飯田珪藻土</t>
  </si>
  <si>
    <t>飯塚、正院、蛸島</t>
  </si>
  <si>
    <t>鵜飼近傍</t>
  </si>
  <si>
    <t>飯田、上戸</t>
  </si>
  <si>
    <t>岡田北方</t>
  </si>
  <si>
    <t>法住寺珪藻土（海成）法住寺近傍</t>
  </si>
  <si>
    <t>塚田珪藻土（海成）輪島、塚田</t>
  </si>
  <si>
    <t>　総計</t>
  </si>
  <si>
    <t>面積</t>
  </si>
  <si>
    <t>重量</t>
  </si>
  <si>
    <t>金額</t>
  </si>
  <si>
    <t>数量</t>
  </si>
  <si>
    <t>口付</t>
  </si>
  <si>
    <t>フィルター</t>
  </si>
  <si>
    <t>両切</t>
  </si>
  <si>
    <t>刻</t>
  </si>
  <si>
    <t>総金額</t>
  </si>
  <si>
    <t>葉たばこ買入</t>
  </si>
  <si>
    <t>〃</t>
  </si>
  <si>
    <t>塩輸入</t>
  </si>
  <si>
    <t>公社輸入</t>
  </si>
  <si>
    <t>自己輸入</t>
  </si>
  <si>
    <t>塩売渡</t>
  </si>
  <si>
    <t>事項</t>
  </si>
  <si>
    <t>単位</t>
  </si>
  <si>
    <t>人口１人当たり年間消費</t>
  </si>
  <si>
    <t>数量（本）</t>
  </si>
  <si>
    <t>金額（円）</t>
  </si>
  <si>
    <t>金沢</t>
  </si>
  <si>
    <t>小松</t>
  </si>
  <si>
    <t>七尾</t>
  </si>
  <si>
    <t>石川県計</t>
  </si>
  <si>
    <t>福井県計</t>
  </si>
  <si>
    <t>富山県計</t>
  </si>
  <si>
    <t>a</t>
  </si>
  <si>
    <r>
      <t>k</t>
    </r>
    <r>
      <rPr>
        <sz val="12"/>
        <rFont val="ＭＳ 明朝"/>
        <family val="1"/>
      </rPr>
      <t>g</t>
    </r>
  </si>
  <si>
    <t>千円</t>
  </si>
  <si>
    <t>千本</t>
  </si>
  <si>
    <t>kg</t>
  </si>
  <si>
    <t>t</t>
  </si>
  <si>
    <t>支社名</t>
  </si>
  <si>
    <t>小売人数　　　　　　　（人）</t>
  </si>
  <si>
    <t>数量　　　　　　　　　　（千本）</t>
  </si>
  <si>
    <t>金額　　　　　　　　　　　　　　　　　　　　　　（千円）</t>
  </si>
  <si>
    <t>注　1）洪積層におおわれた部分および沿岸の一部を含む。</t>
  </si>
  <si>
    <t>2）　うすい洪積層におおわれた部分を含む。</t>
  </si>
  <si>
    <t>　　3）地表より採堀可能な範囲での厚さを示す場合もある。</t>
  </si>
  <si>
    <t>4）　一部海面下を含めた場合もある。</t>
  </si>
  <si>
    <t xml:space="preserve"> </t>
  </si>
  <si>
    <t>製造工業</t>
  </si>
  <si>
    <t>鉄鋼業</t>
  </si>
  <si>
    <t>　</t>
  </si>
  <si>
    <t>工　業</t>
  </si>
  <si>
    <t>一般機械</t>
  </si>
  <si>
    <t>電気機械</t>
  </si>
  <si>
    <t>輸送機械</t>
  </si>
  <si>
    <t>精密機械</t>
  </si>
  <si>
    <t>　化　学</t>
  </si>
  <si>
    <t>パルプ・</t>
  </si>
  <si>
    <t>紙・紙加</t>
  </si>
  <si>
    <t>工品工業</t>
  </si>
  <si>
    <t>繊維工業</t>
  </si>
  <si>
    <t>木製品</t>
  </si>
  <si>
    <t>　その他　</t>
  </si>
  <si>
    <t>プラスチック製品工業</t>
  </si>
  <si>
    <t>製品工業</t>
  </si>
  <si>
    <t>麻　織　物</t>
  </si>
  <si>
    <t>キュプラ（ベンベルグ）織物</t>
  </si>
  <si>
    <t>短　繊　維</t>
  </si>
  <si>
    <t>長　繊　維</t>
  </si>
  <si>
    <t>広　　幅</t>
  </si>
  <si>
    <t>小　　幅</t>
  </si>
  <si>
    <t>ボイラー用水</t>
  </si>
  <si>
    <t>けい石、長石</t>
  </si>
  <si>
    <t>小松市花坂町</t>
  </si>
  <si>
    <t>絹紡織物</t>
  </si>
  <si>
    <t>合成繊維織物</t>
  </si>
  <si>
    <r>
      <t xml:space="preserve">ポ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リ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エ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ス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テ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ル</t>
    </r>
  </si>
  <si>
    <t>資料　石川県統計情報課「鉱工業生産統計」による。</t>
  </si>
  <si>
    <t xml:space="preserve"> </t>
  </si>
  <si>
    <t>石川県九谷窯元工業協組</t>
  </si>
  <si>
    <t>葉巻、パイプたばこ</t>
  </si>
  <si>
    <t>数　　量</t>
  </si>
  <si>
    <t>リボンマーク</t>
  </si>
  <si>
    <t>従業者９人以下の事業所</t>
  </si>
  <si>
    <t>従業者10人以上の事業所</t>
  </si>
  <si>
    <t>資料　石川県統計情報課「鉱工業生産統計」による。</t>
  </si>
  <si>
    <t>資料　石川県商工課調</t>
  </si>
  <si>
    <t>窯業土石</t>
  </si>
  <si>
    <t>石油石炭</t>
  </si>
  <si>
    <t>（単位＝平方メートル）</t>
  </si>
  <si>
    <t>家具装備品製造業</t>
  </si>
  <si>
    <t>注　　数量は国内品販売数量（パイプ、葉巻を除く）で金額は国内販売総金額（国内品と輸入品の合計）である。</t>
  </si>
  <si>
    <t>ハイライト</t>
  </si>
  <si>
    <t>セブンスター</t>
  </si>
  <si>
    <t>チェリー</t>
  </si>
  <si>
    <t>マイルドセブン</t>
  </si>
  <si>
    <t>パートナー</t>
  </si>
  <si>
    <t>たばこ製造</t>
  </si>
  <si>
    <t>輸入たばこ</t>
  </si>
  <si>
    <t>製造たばこ売渡</t>
  </si>
  <si>
    <t>塩買入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</si>
  <si>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</si>
  <si>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</si>
  <si>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</si>
  <si>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</si>
  <si>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</si>
  <si>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</si>
  <si>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</si>
  <si>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</si>
  <si>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</si>
  <si>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</si>
  <si>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</si>
  <si>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</si>
  <si>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</si>
  <si>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</si>
  <si>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</si>
  <si>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年平均</t>
    </r>
  </si>
  <si>
    <r>
      <t>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年1月</t>
    </r>
  </si>
  <si>
    <t>非鉄</t>
  </si>
  <si>
    <t>金属</t>
  </si>
  <si>
    <t>工業</t>
  </si>
  <si>
    <t>製品</t>
  </si>
  <si>
    <t xml:space="preserve"> なめしがわ・同製品・毛皮製造業</t>
  </si>
  <si>
    <t>その他の製造業</t>
  </si>
  <si>
    <t>田畑</t>
  </si>
  <si>
    <t>宅地</t>
  </si>
  <si>
    <t>山林・原野</t>
  </si>
  <si>
    <t>埋立地</t>
  </si>
  <si>
    <r>
      <t>原料用</t>
    </r>
    <r>
      <rPr>
        <sz val="12"/>
        <rFont val="ＭＳ 明朝"/>
        <family val="1"/>
      </rPr>
      <t>水</t>
    </r>
  </si>
  <si>
    <t>用　　　　　途　　　　　別　（淡水）　　（㎥／日）</t>
  </si>
  <si>
    <t>水　　源　　別（淡水）　　（㎥／日）</t>
  </si>
  <si>
    <r>
      <t>1</t>
    </r>
    <r>
      <rPr>
        <sz val="12"/>
        <rFont val="ＭＳ 明朝"/>
        <family val="1"/>
      </rPr>
      <t>)</t>
    </r>
  </si>
  <si>
    <r>
      <t>2</t>
    </r>
    <r>
      <rPr>
        <sz val="12"/>
        <rFont val="ＭＳ 明朝"/>
        <family val="1"/>
      </rPr>
      <t>)</t>
    </r>
  </si>
  <si>
    <r>
      <t>3</t>
    </r>
    <r>
      <rPr>
        <sz val="12"/>
        <rFont val="ＭＳ 明朝"/>
        <family val="1"/>
      </rPr>
      <t>)</t>
    </r>
  </si>
  <si>
    <r>
      <t>4</t>
    </r>
    <r>
      <rPr>
        <sz val="12"/>
        <rFont val="ＭＳ 明朝"/>
        <family val="1"/>
      </rPr>
      <t>)</t>
    </r>
  </si>
  <si>
    <t>陸上露出　　面積</t>
  </si>
  <si>
    <t>マリーナ</t>
  </si>
  <si>
    <t>加賀</t>
  </si>
  <si>
    <t>羽咋</t>
  </si>
  <si>
    <t>輪島</t>
  </si>
  <si>
    <t>珠洲</t>
  </si>
  <si>
    <t>非金属　　　鉱　業</t>
  </si>
  <si>
    <t>木　材</t>
  </si>
  <si>
    <t>食料品</t>
  </si>
  <si>
    <t>たばこ</t>
  </si>
  <si>
    <r>
      <t>昭和5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年1月</t>
    </r>
  </si>
  <si>
    <t>シャー</t>
  </si>
  <si>
    <t>ポリプロピレン</t>
  </si>
  <si>
    <r>
      <t>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</si>
  <si>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t>金沢市大桑町</t>
  </si>
  <si>
    <r>
      <t>（昭和5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年＝100）</t>
    </r>
  </si>
  <si>
    <t>昭和50年平均</t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</si>
  <si>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年平均</t>
    </r>
  </si>
  <si>
    <r>
      <t>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年1月</t>
    </r>
  </si>
  <si>
    <r>
      <t>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</si>
  <si>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</si>
  <si>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</si>
  <si>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人絹織物</t>
  </si>
  <si>
    <t>朱子</t>
  </si>
  <si>
    <t>小計</t>
  </si>
  <si>
    <t>昭和56年12月31日現在で実施した「昭和56年工業統計」の結果による。（事業所数、従業者数は年末現在数を、その他のものは1カ年の累計額を示す。）</t>
  </si>
  <si>
    <r>
      <t>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</si>
  <si>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</si>
  <si>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t>56年</t>
  </si>
  <si>
    <r>
      <t>55</t>
    </r>
    <r>
      <rPr>
        <sz val="12"/>
        <rFont val="ＭＳ 明朝"/>
        <family val="1"/>
      </rPr>
      <t>年</t>
    </r>
  </si>
  <si>
    <r>
      <t>（4）　産業、規模別事業所数、従業者数、現金給与総額、原材料使用額等、製造品出荷額等及び内国消費税額（昭和</t>
    </r>
    <r>
      <rPr>
        <sz val="12"/>
        <rFont val="ＭＳ 明朝"/>
        <family val="1"/>
      </rPr>
      <t>56年）</t>
    </r>
  </si>
  <si>
    <r>
      <t>(単位　金額万円</t>
    </r>
    <r>
      <rPr>
        <sz val="12"/>
        <rFont val="ＭＳ 明朝"/>
        <family val="1"/>
      </rPr>
      <t>)</t>
    </r>
  </si>
  <si>
    <t>内国　　　　消費税額</t>
  </si>
  <si>
    <t>原 材 料　　　使用額等</t>
  </si>
  <si>
    <t>現金給与　　総　　額</t>
  </si>
  <si>
    <t>製　　造　　品　　出　　荷　　額　　等</t>
  </si>
  <si>
    <t>内　　国　　　　消費税額</t>
  </si>
  <si>
    <t>原 材 料　　　　　使用額等</t>
  </si>
  <si>
    <t>現金給与　　　　　総　　額</t>
  </si>
  <si>
    <r>
      <t>市郡、規模別事業所数、従業者数、現金給与総額、原材料使用額等、製造品出荷額等及び内国消費税（昭和5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年）（つづき）</t>
    </r>
  </si>
  <si>
    <t>（単位　㎡）</t>
  </si>
  <si>
    <t>用地取得面積</t>
  </si>
  <si>
    <t>事業所　建築面積</t>
  </si>
  <si>
    <t>事業所延建築面積</t>
  </si>
  <si>
    <t>総合</t>
  </si>
  <si>
    <t>機械工業</t>
  </si>
  <si>
    <r>
      <t>（６）　産業別事業所数、従業者数、製造品出荷額等、事業所敷地面積、建築面積及び用地取得面積 （従業者３０人以上の事業所）</t>
    </r>
    <r>
      <rPr>
        <sz val="12"/>
        <rFont val="ＭＳ 明朝"/>
        <family val="1"/>
      </rPr>
      <t>(昭和56年）</t>
    </r>
  </si>
  <si>
    <t>その他（飲料用水雑用水を含む）</t>
  </si>
  <si>
    <t>鉱業総合</t>
  </si>
  <si>
    <t>x</t>
  </si>
  <si>
    <t>x</t>
  </si>
  <si>
    <t>x</t>
  </si>
  <si>
    <t>x</t>
  </si>
  <si>
    <t>製造品
出荷額等
（万円）</t>
  </si>
  <si>
    <t>事業所
敷地面積</t>
  </si>
  <si>
    <t>x</t>
  </si>
  <si>
    <t>鉱工業 119</t>
  </si>
  <si>
    <t>122 鉱工業</t>
  </si>
  <si>
    <t>鉱工業 123</t>
  </si>
  <si>
    <t>合　　　　　　　　計</t>
  </si>
  <si>
    <t>124　鉱工業</t>
  </si>
  <si>
    <t>鉱工業 125</t>
  </si>
  <si>
    <t>合　　　　　　　計</t>
  </si>
  <si>
    <t>総合計</t>
  </si>
  <si>
    <t>126 鉱工業</t>
  </si>
  <si>
    <t>鉱工業 127</t>
  </si>
  <si>
    <t>128 鉱工業</t>
  </si>
  <si>
    <t>鉱工業 129</t>
  </si>
  <si>
    <t>130 鉱工業</t>
  </si>
  <si>
    <t>鉱工業 131</t>
  </si>
  <si>
    <t>132 鉱工業</t>
  </si>
  <si>
    <t>鉱工業 133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</si>
  <si>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量（従業員30人以上の事業所）（昭和56年）</t>
    </r>
  </si>
  <si>
    <r>
      <t>製品処理用水及び</t>
    </r>
    <r>
      <rPr>
        <sz val="12"/>
        <rFont val="ＭＳ 明朝"/>
        <family val="1"/>
      </rPr>
      <t>洗じょう用</t>
    </r>
  </si>
  <si>
    <r>
      <t>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</si>
  <si>
    <t>鉱工業　135</t>
  </si>
  <si>
    <r>
      <t>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年生産量（トン）</t>
    </r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</si>
  <si>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</si>
  <si>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</si>
  <si>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</si>
  <si>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</si>
  <si>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年度</t>
    </r>
  </si>
  <si>
    <r>
      <t>体積（×１０</t>
    </r>
    <r>
      <rPr>
        <vertAlign val="superscript"/>
        <sz val="12"/>
        <rFont val="ＭＳ 明朝"/>
        <family val="1"/>
      </rPr>
      <t>６</t>
    </r>
    <r>
      <rPr>
        <sz val="12"/>
        <rFont val="ＭＳ 明朝"/>
        <family val="1"/>
      </rPr>
      <t>㎥）</t>
    </r>
  </si>
  <si>
    <r>
      <t>10本当たり単価　　　　　　　　　　　（円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銭）</t>
    </r>
  </si>
  <si>
    <r>
      <t>資料　日本専売公社金沢地方局総務部庶務課「昭和5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年度事業統計」による。</t>
    </r>
  </si>
  <si>
    <t>鉱工業 137</t>
  </si>
  <si>
    <t>-</t>
  </si>
  <si>
    <t>･･･</t>
  </si>
  <si>
    <t>…</t>
  </si>
  <si>
    <t>136 鉱工業</t>
  </si>
  <si>
    <t>114　鉱工業</t>
  </si>
  <si>
    <t>鉱工業　115</t>
  </si>
  <si>
    <t>49　　業　　種　　別　　鉱　　工　　業　　生　　産　　指　　数（昭和50～56年）</t>
  </si>
  <si>
    <t>－</t>
  </si>
  <si>
    <t>116　鉱工業</t>
  </si>
  <si>
    <t>鉱工業　117</t>
  </si>
  <si>
    <t>50　製　品　別　工　業　生　産　動　態（昭和54～56年）</t>
  </si>
  <si>
    <t>（1）　織　　　　　　　　　　　　　　　物</t>
  </si>
  <si>
    <r>
      <t>織　　　　　　　　　　　　　　　物</t>
    </r>
    <r>
      <rPr>
        <sz val="12"/>
        <rFont val="ＭＳ 明朝"/>
        <family val="1"/>
      </rPr>
      <t>（つづき）</t>
    </r>
  </si>
  <si>
    <t>118　鉱工業</t>
  </si>
  <si>
    <t>織　　　　　　　　　　　　　　　物（つづき）</t>
  </si>
  <si>
    <t>　</t>
  </si>
  <si>
    <t>　</t>
  </si>
  <si>
    <t>－</t>
  </si>
  <si>
    <t>120　鉱工業</t>
  </si>
  <si>
    <t>鉱工業　121</t>
  </si>
  <si>
    <t>（2）　そ　の　他　の　繊　維　製　品　、　繊　維　機　械　、　雑　貨　等</t>
  </si>
  <si>
    <t>そ　の　他　の　繊　維　製　品　、　繊　維　機　械　、　雑　貨　等（つづき）</t>
  </si>
  <si>
    <t>51　　製　　　　　　　　　　造　　　　　　　　　　業（昭和56年）</t>
  </si>
  <si>
    <r>
      <t>（１）　産業別事業所数、従業者数、製造品出荷額等及びその構成比（全事業所）（昭和</t>
    </r>
    <r>
      <rPr>
        <sz val="12"/>
        <rFont val="ＭＳ 明朝"/>
        <family val="1"/>
      </rPr>
      <t>56年</t>
    </r>
    <r>
      <rPr>
        <sz val="12"/>
        <rFont val="ＭＳ 明朝"/>
        <family val="1"/>
      </rPr>
      <t>）</t>
    </r>
  </si>
  <si>
    <r>
      <t>（2）　規模別事業所数、従業者数、製造品出荷額等、生産額、付加価値額及びその構成比（全事業所）（昭和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年）</t>
    </r>
  </si>
  <si>
    <r>
      <t>（3）　産 業 別 事 業 所 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従 業 者 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製 造 品 出 荷 額 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 産 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比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較（全事業所）（昭和5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年）</t>
    </r>
  </si>
  <si>
    <t>x</t>
  </si>
  <si>
    <t>x</t>
  </si>
  <si>
    <t>x</t>
  </si>
  <si>
    <t>x</t>
  </si>
  <si>
    <t>x</t>
  </si>
  <si>
    <t>３０人　以　上</t>
  </si>
  <si>
    <t>－</t>
  </si>
  <si>
    <t>　１人～　３人</t>
  </si>
  <si>
    <t>　４人～　９人</t>
  </si>
  <si>
    <t>－</t>
  </si>
  <si>
    <t>３０人　以　上</t>
  </si>
  <si>
    <t>　１人～　３人</t>
  </si>
  <si>
    <t>　４人～　９人</t>
  </si>
  <si>
    <r>
      <t>産業、規模別事業所数、従業者数、現金給与総額、原材料使用額等、製造品出荷額等及び内国消費税額（昭和5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年）（つづき）</t>
    </r>
  </si>
  <si>
    <t>x</t>
  </si>
  <si>
    <t>x</t>
  </si>
  <si>
    <t>x</t>
  </si>
  <si>
    <t>x</t>
  </si>
  <si>
    <t>x</t>
  </si>
  <si>
    <t>x</t>
  </si>
  <si>
    <t>x</t>
  </si>
  <si>
    <t>x</t>
  </si>
  <si>
    <r>
      <t>（5）　市郡、規模別事業所数、従業者数、現金給与総額、原材料使用額等、製造品出荷額等及び内国消費税（昭和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年）</t>
    </r>
  </si>
  <si>
    <t>市　郡　別</t>
  </si>
  <si>
    <t>134　鉱工業</t>
  </si>
  <si>
    <t>－</t>
  </si>
  <si>
    <t>＾－</t>
  </si>
  <si>
    <t>（1）　稼動鉱山一覧表（昭和56年12月31日現在）</t>
  </si>
  <si>
    <t>（2）　能登半島における珪藻泥岩の地区別推定埋蔵量</t>
  </si>
  <si>
    <t>（1）　葉たばこ収納、たばこ製造、製造たばこ売渡、塩収納、売渡額（昭和52～56年度）</t>
  </si>
  <si>
    <t>53　　専　　　　　売　　　　　品</t>
  </si>
  <si>
    <t>（2）　たばこ販売関係現勢表（昭和56年度）</t>
  </si>
  <si>
    <t>52　　鉱　　　　　　　　　　業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</si>
</sst>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[&lt;=999]000;[&lt;=99999]000\-00;000\-0000"/>
    <numFmt numFmtId="216" formatCode="0.0%"/>
    <numFmt numFmtId="217" formatCode="0.00_ "/>
    <numFmt numFmtId="218" formatCode="#,##0.0_ ;[Red]\-#,##0.0\ "/>
    <numFmt numFmtId="219" formatCode="#,##0.0"/>
    <numFmt numFmtId="220" formatCode="#,##0.0_);[Red]\(#,##0.0\)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b/>
      <sz val="12"/>
      <color indexed="56"/>
      <name val="ＭＳ 明朝"/>
      <family val="1"/>
    </font>
    <font>
      <sz val="12"/>
      <color indexed="60"/>
      <name val="ＭＳ 明朝"/>
      <family val="1"/>
    </font>
    <font>
      <vertAlign val="superscript"/>
      <sz val="12"/>
      <name val="ＭＳ 明朝"/>
      <family val="1"/>
    </font>
    <font>
      <sz val="12"/>
      <color indexed="60"/>
      <name val="ＭＳ ゴシック"/>
      <family val="3"/>
    </font>
    <font>
      <sz val="12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1" borderId="4" applyNumberFormat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0" fontId="62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Border="1" applyAlignment="1" applyProtection="1">
      <alignment horizontal="right"/>
      <protection/>
    </xf>
    <xf numFmtId="0" fontId="8" fillId="0" borderId="0" xfId="0" applyFont="1" applyFill="1" applyAlignment="1">
      <alignment horizontal="left" vertical="center"/>
    </xf>
    <xf numFmtId="38" fontId="0" fillId="0" borderId="0" xfId="49" applyFont="1" applyFill="1" applyAlignment="1" applyProtection="1">
      <alignment horizontal="left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5" fontId="0" fillId="0" borderId="12" xfId="0" applyNumberFormat="1" applyFont="1" applyFill="1" applyBorder="1" applyAlignment="1" applyProtection="1">
      <alignment vertical="center"/>
      <protection/>
    </xf>
    <xf numFmtId="205" fontId="0" fillId="0" borderId="12" xfId="0" applyNumberFormat="1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201" fontId="13" fillId="0" borderId="0" xfId="0" applyNumberFormat="1" applyFont="1" applyFill="1" applyBorder="1" applyAlignment="1" applyProtection="1">
      <alignment horizontal="center" vertical="center"/>
      <protection/>
    </xf>
    <xf numFmtId="207" fontId="13" fillId="0" borderId="0" xfId="42" applyNumberFormat="1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37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 vertical="center"/>
    </xf>
    <xf numFmtId="210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21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212" fontId="0" fillId="0" borderId="25" xfId="0" applyNumberFormat="1" applyFont="1" applyFill="1" applyBorder="1" applyAlignment="1">
      <alignment horizontal="distributed" vertical="center"/>
    </xf>
    <xf numFmtId="212" fontId="0" fillId="0" borderId="26" xfId="0" applyNumberFormat="1" applyFont="1" applyFill="1" applyBorder="1" applyAlignment="1">
      <alignment horizontal="distributed" vertical="center" wrapText="1"/>
    </xf>
    <xf numFmtId="49" fontId="0" fillId="0" borderId="12" xfId="0" applyNumberForma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right" vertical="center"/>
      <protection/>
    </xf>
    <xf numFmtId="212" fontId="0" fillId="0" borderId="0" xfId="0" applyNumberFormat="1" applyFont="1" applyFill="1" applyAlignment="1">
      <alignment horizontal="right" vertical="center"/>
    </xf>
    <xf numFmtId="212" fontId="13" fillId="0" borderId="0" xfId="42" applyNumberFormat="1" applyFont="1" applyFill="1" applyAlignment="1" applyProtection="1">
      <alignment horizontal="left" vertical="center"/>
      <protection/>
    </xf>
    <xf numFmtId="212" fontId="0" fillId="0" borderId="0" xfId="0" applyNumberFormat="1" applyFont="1" applyFill="1" applyAlignment="1">
      <alignment horizontal="left" vertical="top"/>
    </xf>
    <xf numFmtId="212" fontId="0" fillId="0" borderId="0" xfId="0" applyNumberFormat="1" applyFont="1" applyFill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21" xfId="0" applyNumberFormat="1" applyFont="1" applyFill="1" applyBorder="1" applyAlignment="1">
      <alignment horizontal="right" vertical="center"/>
    </xf>
    <xf numFmtId="212" fontId="0" fillId="0" borderId="25" xfId="0" applyNumberFormat="1" applyFont="1" applyFill="1" applyBorder="1" applyAlignment="1">
      <alignment horizontal="distributed" vertical="center" wrapText="1"/>
    </xf>
    <xf numFmtId="212" fontId="0" fillId="0" borderId="0" xfId="0" applyNumberFormat="1" applyFont="1" applyFill="1" applyBorder="1" applyAlignment="1">
      <alignment horizontal="left" vertical="center"/>
    </xf>
    <xf numFmtId="212" fontId="0" fillId="0" borderId="21" xfId="0" applyNumberFormat="1" applyFont="1" applyFill="1" applyBorder="1" applyAlignment="1">
      <alignment horizontal="left" vertical="center"/>
    </xf>
    <xf numFmtId="212" fontId="0" fillId="0" borderId="0" xfId="0" applyNumberFormat="1" applyFont="1" applyFill="1" applyAlignment="1">
      <alignment horizontal="left" vertical="top"/>
    </xf>
    <xf numFmtId="212" fontId="0" fillId="0" borderId="0" xfId="0" applyNumberFormat="1" applyFont="1" applyFill="1" applyBorder="1" applyAlignment="1">
      <alignment horizontal="distributed" vertical="center"/>
    </xf>
    <xf numFmtId="212" fontId="11" fillId="0" borderId="0" xfId="0" applyNumberFormat="1" applyFont="1" applyFill="1" applyBorder="1" applyAlignment="1">
      <alignment horizontal="right" vertical="center"/>
    </xf>
    <xf numFmtId="38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 applyProtection="1">
      <alignment vertical="center"/>
      <protection/>
    </xf>
    <xf numFmtId="212" fontId="0" fillId="0" borderId="29" xfId="0" applyNumberFormat="1" applyFont="1" applyFill="1" applyBorder="1" applyAlignment="1">
      <alignment horizontal="distributed" vertical="center" wrapText="1"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38" fontId="0" fillId="0" borderId="25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 quotePrefix="1">
      <alignment vertical="center"/>
    </xf>
    <xf numFmtId="37" fontId="0" fillId="0" borderId="21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>
      <alignment vertical="center"/>
    </xf>
    <xf numFmtId="38" fontId="11" fillId="0" borderId="21" xfId="0" applyNumberFormat="1" applyFont="1" applyFill="1" applyBorder="1" applyAlignment="1">
      <alignment vertical="center"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1" xfId="0" applyNumberFormat="1" applyFont="1" applyFill="1" applyBorder="1" applyAlignment="1">
      <alignment vertical="center"/>
    </xf>
    <xf numFmtId="207" fontId="0" fillId="0" borderId="0" xfId="42" applyNumberFormat="1" applyFont="1" applyFill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7" fontId="0" fillId="0" borderId="30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31" xfId="42" applyNumberFormat="1" applyFont="1" applyFill="1" applyBorder="1" applyAlignment="1" applyProtection="1">
      <alignment vertical="center"/>
      <protection/>
    </xf>
    <xf numFmtId="207" fontId="0" fillId="0" borderId="32" xfId="42" applyNumberFormat="1" applyFont="1" applyFill="1" applyBorder="1" applyAlignment="1" applyProtection="1">
      <alignment vertical="center"/>
      <protection/>
    </xf>
    <xf numFmtId="38" fontId="0" fillId="0" borderId="17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 applyProtection="1">
      <alignment vertical="center"/>
      <protection/>
    </xf>
    <xf numFmtId="38" fontId="0" fillId="0" borderId="33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38" fontId="0" fillId="0" borderId="20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212" fontId="11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horizontal="right"/>
      <protection/>
    </xf>
    <xf numFmtId="37" fontId="9" fillId="0" borderId="21" xfId="0" applyNumberFormat="1" applyFont="1" applyFill="1" applyBorder="1" applyAlignment="1" applyProtection="1">
      <alignment horizontal="right"/>
      <protection/>
    </xf>
    <xf numFmtId="37" fontId="9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219" fontId="0" fillId="0" borderId="0" xfId="0" applyNumberFormat="1" applyFont="1" applyFill="1" applyAlignment="1">
      <alignment vertical="center"/>
    </xf>
    <xf numFmtId="219" fontId="0" fillId="0" borderId="0" xfId="0" applyNumberFormat="1" applyFont="1" applyFill="1" applyAlignment="1">
      <alignment vertical="center"/>
    </xf>
    <xf numFmtId="220" fontId="0" fillId="0" borderId="0" xfId="0" applyNumberFormat="1" applyFont="1" applyFill="1" applyAlignment="1">
      <alignment vertical="center"/>
    </xf>
    <xf numFmtId="220" fontId="0" fillId="0" borderId="0" xfId="0" applyNumberFormat="1" applyFont="1" applyFill="1" applyAlignment="1" applyProtection="1">
      <alignment vertical="center"/>
      <protection/>
    </xf>
    <xf numFmtId="212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212" fontId="0" fillId="0" borderId="0" xfId="0" applyNumberFormat="1" applyFont="1" applyFill="1" applyBorder="1" applyAlignment="1">
      <alignment horizontal="distributed" vertical="distributed"/>
    </xf>
    <xf numFmtId="38" fontId="14" fillId="0" borderId="0" xfId="0" applyNumberFormat="1" applyFont="1" applyFill="1" applyBorder="1" applyAlignment="1" applyProtection="1">
      <alignment horizontal="center" vertical="center"/>
      <protection/>
    </xf>
    <xf numFmtId="37" fontId="16" fillId="0" borderId="0" xfId="0" applyNumberFormat="1" applyFont="1" applyFill="1" applyBorder="1" applyAlignment="1" applyProtection="1">
      <alignment/>
      <protection/>
    </xf>
    <xf numFmtId="211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/>
      <protection/>
    </xf>
    <xf numFmtId="37" fontId="11" fillId="0" borderId="21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25" xfId="0" applyNumberFormat="1" applyFill="1" applyBorder="1" applyAlignment="1">
      <alignment horizontal="center" vertical="center"/>
    </xf>
    <xf numFmtId="21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3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distributed" vertical="center"/>
    </xf>
    <xf numFmtId="210" fontId="15" fillId="0" borderId="0" xfId="0" applyNumberFormat="1" applyFont="1" applyFill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0" xfId="0" applyFill="1" applyBorder="1" applyAlignment="1">
      <alignment horizontal="distributed" vertical="center"/>
    </xf>
    <xf numFmtId="212" fontId="14" fillId="0" borderId="0" xfId="0" applyNumberFormat="1" applyFont="1" applyFill="1" applyAlignment="1">
      <alignment horizontal="right" vertical="center"/>
    </xf>
    <xf numFmtId="212" fontId="0" fillId="0" borderId="0" xfId="0" applyNumberFormat="1" applyFont="1" applyFill="1" applyAlignment="1">
      <alignment horizontal="right" vertical="center"/>
    </xf>
    <xf numFmtId="212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14" fillId="0" borderId="12" xfId="0" applyFont="1" applyFill="1" applyBorder="1" applyAlignment="1" applyProtection="1">
      <alignment horizontal="distributed" vertical="center"/>
      <protection/>
    </xf>
    <xf numFmtId="38" fontId="14" fillId="0" borderId="0" xfId="49" applyFont="1" applyFill="1" applyAlignment="1">
      <alignment horizontal="right" vertical="center"/>
    </xf>
    <xf numFmtId="38" fontId="6" fillId="0" borderId="0" xfId="0" applyNumberFormat="1" applyFont="1" applyFill="1" applyAlignment="1">
      <alignment horizontal="left" vertical="top"/>
    </xf>
    <xf numFmtId="38" fontId="6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18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Alignment="1">
      <alignment horizontal="right" vertical="center"/>
    </xf>
    <xf numFmtId="206" fontId="0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9" fillId="0" borderId="18" xfId="0" applyNumberFormat="1" applyFont="1" applyFill="1" applyBorder="1" applyAlignment="1" applyProtection="1">
      <alignment horizontal="right"/>
      <protection/>
    </xf>
    <xf numFmtId="37" fontId="9" fillId="0" borderId="21" xfId="0" applyNumberFormat="1" applyFont="1" applyFill="1" applyBorder="1" applyAlignment="1" applyProtection="1">
      <alignment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37" fontId="12" fillId="0" borderId="0" xfId="0" applyNumberFormat="1" applyFont="1" applyFill="1" applyBorder="1" applyAlignment="1" applyProtection="1">
      <alignment horizontal="right"/>
      <protection/>
    </xf>
    <xf numFmtId="37" fontId="0" fillId="0" borderId="30" xfId="0" applyNumberFormat="1" applyFont="1" applyFill="1" applyBorder="1" applyAlignment="1" applyProtection="1">
      <alignment horizontal="right"/>
      <protection/>
    </xf>
    <xf numFmtId="37" fontId="0" fillId="0" borderId="4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30" xfId="0" applyNumberFormat="1" applyFont="1" applyFill="1" applyBorder="1" applyAlignment="1" applyProtection="1">
      <alignment/>
      <protection/>
    </xf>
    <xf numFmtId="37" fontId="0" fillId="0" borderId="32" xfId="0" applyNumberFormat="1" applyFont="1" applyFill="1" applyBorder="1" applyAlignment="1" applyProtection="1">
      <alignment/>
      <protection/>
    </xf>
    <xf numFmtId="37" fontId="0" fillId="0" borderId="3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37" fontId="26" fillId="0" borderId="0" xfId="0" applyNumberFormat="1" applyFont="1" applyFill="1" applyBorder="1" applyAlignment="1" applyProtection="1">
      <alignment horizontal="right"/>
      <protection/>
    </xf>
    <xf numFmtId="37" fontId="26" fillId="0" borderId="30" xfId="0" applyNumberFormat="1" applyFont="1" applyFill="1" applyBorder="1" applyAlignment="1" applyProtection="1">
      <alignment horizontal="right"/>
      <protection/>
    </xf>
    <xf numFmtId="37" fontId="14" fillId="0" borderId="30" xfId="0" applyNumberFormat="1" applyFont="1" applyFill="1" applyBorder="1" applyAlignment="1" applyProtection="1">
      <alignment/>
      <protection/>
    </xf>
    <xf numFmtId="37" fontId="14" fillId="0" borderId="17" xfId="0" applyNumberFormat="1" applyFont="1" applyFill="1" applyBorder="1" applyAlignment="1" applyProtection="1">
      <alignment horizontal="right"/>
      <protection/>
    </xf>
    <xf numFmtId="37" fontId="14" fillId="0" borderId="44" xfId="0" applyNumberFormat="1" applyFont="1" applyFill="1" applyBorder="1" applyAlignment="1" applyProtection="1">
      <alignment horizontal="right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203" fontId="0" fillId="0" borderId="0" xfId="49" applyNumberFormat="1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40" fontId="0" fillId="0" borderId="0" xfId="49" applyNumberFormat="1" applyFont="1" applyFill="1" applyAlignment="1">
      <alignment horizontal="right" vertical="center"/>
    </xf>
    <xf numFmtId="40" fontId="0" fillId="0" borderId="2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203" fontId="14" fillId="0" borderId="0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40" fontId="14" fillId="0" borderId="0" xfId="49" applyNumberFormat="1" applyFont="1" applyFill="1" applyAlignment="1">
      <alignment horizontal="right" vertical="center"/>
    </xf>
    <xf numFmtId="203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203" fontId="0" fillId="0" borderId="0" xfId="49" applyNumberFormat="1" applyFont="1" applyFill="1" applyAlignment="1">
      <alignment horizontal="right" vertical="center"/>
    </xf>
    <xf numFmtId="38" fontId="14" fillId="0" borderId="0" xfId="49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37" fontId="0" fillId="0" borderId="0" xfId="0" applyNumberFormat="1" applyFont="1" applyFill="1" applyAlignment="1">
      <alignment vertical="center"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1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28" xfId="0" applyNumberFormat="1" applyFont="1" applyFill="1" applyBorder="1" applyAlignment="1">
      <alignment horizontal="distributed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212" fontId="0" fillId="0" borderId="0" xfId="0" applyNumberFormat="1" applyFont="1" applyFill="1" applyAlignment="1">
      <alignment horizontal="center" vertical="center"/>
    </xf>
    <xf numFmtId="212" fontId="0" fillId="0" borderId="28" xfId="0" applyNumberFormat="1" applyFont="1" applyFill="1" applyBorder="1" applyAlignment="1">
      <alignment horizontal="distributed" vertical="center" wrapText="1"/>
    </xf>
    <xf numFmtId="212" fontId="0" fillId="0" borderId="45" xfId="0" applyNumberFormat="1" applyFont="1" applyFill="1" applyBorder="1" applyAlignment="1">
      <alignment horizontal="distributed" vertical="center" wrapText="1"/>
    </xf>
    <xf numFmtId="212" fontId="0" fillId="0" borderId="29" xfId="0" applyNumberFormat="1" applyFont="1" applyFill="1" applyBorder="1" applyAlignment="1">
      <alignment horizontal="distributed" vertical="center" wrapText="1"/>
    </xf>
    <xf numFmtId="0" fontId="0" fillId="0" borderId="38" xfId="0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 wrapText="1"/>
    </xf>
    <xf numFmtId="212" fontId="0" fillId="0" borderId="46" xfId="0" applyNumberFormat="1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212" fontId="0" fillId="0" borderId="47" xfId="0" applyNumberFormat="1" applyFont="1" applyFill="1" applyBorder="1" applyAlignment="1">
      <alignment horizontal="distributed" vertical="center" wrapText="1"/>
    </xf>
    <xf numFmtId="212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212" fontId="0" fillId="0" borderId="38" xfId="0" applyNumberFormat="1" applyFont="1" applyFill="1" applyBorder="1" applyAlignment="1">
      <alignment horizontal="distributed" vertical="center" wrapText="1"/>
    </xf>
    <xf numFmtId="212" fontId="0" fillId="0" borderId="26" xfId="0" applyNumberFormat="1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12" fontId="0" fillId="0" borderId="25" xfId="0" applyNumberFormat="1" applyFont="1" applyFill="1" applyBorder="1" applyAlignment="1">
      <alignment horizontal="distributed" vertical="center" wrapText="1"/>
    </xf>
    <xf numFmtId="212" fontId="0" fillId="0" borderId="28" xfId="0" applyNumberFormat="1" applyFont="1" applyFill="1" applyBorder="1" applyAlignment="1">
      <alignment horizontal="distributed" vertical="center"/>
    </xf>
    <xf numFmtId="212" fontId="0" fillId="0" borderId="45" xfId="0" applyNumberFormat="1" applyFont="1" applyFill="1" applyBorder="1" applyAlignment="1">
      <alignment horizontal="distributed" vertical="center"/>
    </xf>
    <xf numFmtId="212" fontId="0" fillId="0" borderId="47" xfId="0" applyNumberFormat="1" applyFont="1" applyFill="1" applyBorder="1" applyAlignment="1">
      <alignment horizontal="distributed" vertical="center"/>
    </xf>
    <xf numFmtId="212" fontId="0" fillId="0" borderId="25" xfId="0" applyNumberFormat="1" applyFont="1" applyFill="1" applyBorder="1" applyAlignment="1">
      <alignment horizontal="distributed" vertical="center"/>
    </xf>
    <xf numFmtId="212" fontId="0" fillId="0" borderId="29" xfId="0" applyNumberFormat="1" applyFont="1" applyFill="1" applyBorder="1" applyAlignment="1">
      <alignment horizontal="distributed" vertical="center"/>
    </xf>
    <xf numFmtId="212" fontId="0" fillId="0" borderId="38" xfId="0" applyNumberFormat="1" applyFont="1" applyFill="1" applyBorder="1" applyAlignment="1">
      <alignment horizontal="distributed" vertical="center"/>
    </xf>
    <xf numFmtId="212" fontId="0" fillId="0" borderId="26" xfId="0" applyNumberFormat="1" applyFont="1" applyFill="1" applyBorder="1" applyAlignment="1">
      <alignment horizontal="distributed" vertical="center"/>
    </xf>
    <xf numFmtId="212" fontId="0" fillId="0" borderId="28" xfId="0" applyNumberFormat="1" applyFont="1" applyFill="1" applyBorder="1" applyAlignment="1">
      <alignment horizontal="distributed" vertical="distributed"/>
    </xf>
    <xf numFmtId="212" fontId="0" fillId="0" borderId="45" xfId="0" applyNumberFormat="1" applyFont="1" applyFill="1" applyBorder="1" applyAlignment="1">
      <alignment horizontal="distributed" vertical="distributed"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12" fontId="0" fillId="0" borderId="29" xfId="0" applyNumberFormat="1" applyFont="1" applyFill="1" applyBorder="1" applyAlignment="1">
      <alignment horizontal="center" vertical="center"/>
    </xf>
    <xf numFmtId="212" fontId="0" fillId="0" borderId="26" xfId="0" applyNumberFormat="1" applyFont="1" applyFill="1" applyBorder="1" applyAlignment="1">
      <alignment horizontal="center" vertical="center"/>
    </xf>
    <xf numFmtId="212" fontId="0" fillId="0" borderId="28" xfId="0" applyNumberFormat="1" applyFont="1" applyFill="1" applyBorder="1" applyAlignment="1">
      <alignment horizontal="center" vertical="center" wrapText="1"/>
    </xf>
    <xf numFmtId="212" fontId="0" fillId="0" borderId="45" xfId="0" applyNumberFormat="1" applyFont="1" applyFill="1" applyBorder="1" applyAlignment="1">
      <alignment horizontal="center" vertical="center" wrapText="1"/>
    </xf>
    <xf numFmtId="212" fontId="0" fillId="0" borderId="47" xfId="0" applyNumberFormat="1" applyFont="1" applyFill="1" applyBorder="1" applyAlignment="1">
      <alignment horizontal="center" vertical="center" wrapText="1"/>
    </xf>
    <xf numFmtId="212" fontId="0" fillId="0" borderId="47" xfId="0" applyNumberFormat="1" applyFont="1" applyFill="1" applyBorder="1" applyAlignment="1">
      <alignment horizontal="distributed" vertical="distributed"/>
    </xf>
    <xf numFmtId="212" fontId="0" fillId="0" borderId="28" xfId="0" applyNumberFormat="1" applyFont="1" applyFill="1" applyBorder="1" applyAlignment="1">
      <alignment horizontal="center" vertical="center"/>
    </xf>
    <xf numFmtId="212" fontId="0" fillId="0" borderId="45" xfId="0" applyNumberFormat="1" applyFont="1" applyFill="1" applyBorder="1" applyAlignment="1">
      <alignment horizontal="center" vertical="center"/>
    </xf>
    <xf numFmtId="212" fontId="0" fillId="0" borderId="47" xfId="0" applyNumberFormat="1" applyFont="1" applyFill="1" applyBorder="1" applyAlignment="1">
      <alignment horizontal="center" vertical="center"/>
    </xf>
    <xf numFmtId="212" fontId="0" fillId="0" borderId="46" xfId="0" applyNumberFormat="1" applyFont="1" applyFill="1" applyBorder="1" applyAlignment="1">
      <alignment horizontal="center" vertical="center"/>
    </xf>
    <xf numFmtId="212" fontId="0" fillId="0" borderId="20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38" fontId="0" fillId="0" borderId="21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28" xfId="0" applyNumberFormat="1" applyFill="1" applyBorder="1" applyAlignment="1">
      <alignment horizontal="center" vertical="center"/>
    </xf>
    <xf numFmtId="38" fontId="0" fillId="0" borderId="47" xfId="0" applyNumberFormat="1" applyFont="1" applyFill="1" applyBorder="1" applyAlignment="1">
      <alignment horizontal="center" vertical="center"/>
    </xf>
    <xf numFmtId="38" fontId="0" fillId="0" borderId="28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distributed" vertical="center"/>
    </xf>
    <xf numFmtId="38" fontId="0" fillId="0" borderId="20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19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>
      <alignment horizontal="distributed" vertical="center"/>
    </xf>
    <xf numFmtId="38" fontId="14" fillId="0" borderId="0" xfId="0" applyNumberFormat="1" applyFont="1" applyFill="1" applyBorder="1" applyAlignment="1">
      <alignment horizontal="distributed" vertical="center"/>
    </xf>
    <xf numFmtId="38" fontId="14" fillId="0" borderId="19" xfId="0" applyNumberFormat="1" applyFont="1" applyFill="1" applyBorder="1" applyAlignment="1">
      <alignment horizontal="distributed" vertical="center"/>
    </xf>
    <xf numFmtId="38" fontId="1" fillId="0" borderId="0" xfId="0" applyNumberFormat="1" applyFont="1" applyFill="1" applyAlignment="1">
      <alignment vertical="center"/>
    </xf>
    <xf numFmtId="38" fontId="0" fillId="0" borderId="21" xfId="0" applyNumberFormat="1" applyFont="1" applyFill="1" applyBorder="1" applyAlignment="1">
      <alignment horizontal="distributed" vertical="center"/>
    </xf>
    <xf numFmtId="38" fontId="0" fillId="0" borderId="25" xfId="0" applyNumberFormat="1" applyFont="1" applyFill="1" applyBorder="1" applyAlignment="1">
      <alignment horizontal="distributed" vertical="center"/>
    </xf>
    <xf numFmtId="38" fontId="0" fillId="0" borderId="48" xfId="0" applyNumberFormat="1" applyFont="1" applyFill="1" applyBorder="1" applyAlignment="1">
      <alignment horizontal="distributed" vertical="center"/>
    </xf>
    <xf numFmtId="38" fontId="0" fillId="0" borderId="49" xfId="0" applyNumberFormat="1" applyFont="1" applyFill="1" applyBorder="1" applyAlignment="1">
      <alignment horizontal="distributed" vertical="center"/>
    </xf>
    <xf numFmtId="38" fontId="0" fillId="0" borderId="47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center" vertical="center" shrinkToFit="1"/>
    </xf>
    <xf numFmtId="38" fontId="0" fillId="0" borderId="19" xfId="0" applyNumberFormat="1" applyFont="1" applyFill="1" applyBorder="1" applyAlignment="1">
      <alignment horizontal="center" vertical="center" shrinkToFit="1"/>
    </xf>
    <xf numFmtId="38" fontId="0" fillId="0" borderId="22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36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56" xfId="49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center" vertical="center"/>
    </xf>
    <xf numFmtId="38" fontId="0" fillId="0" borderId="36" xfId="49" applyFont="1" applyFill="1" applyBorder="1" applyAlignment="1" applyProtection="1">
      <alignment horizontal="center" vertical="center"/>
      <protection/>
    </xf>
    <xf numFmtId="38" fontId="0" fillId="0" borderId="60" xfId="49" applyFont="1" applyFill="1" applyBorder="1" applyAlignment="1" applyProtection="1">
      <alignment horizontal="center" vertical="center"/>
      <protection/>
    </xf>
    <xf numFmtId="38" fontId="0" fillId="0" borderId="61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62" xfId="49" applyFont="1" applyFill="1" applyBorder="1" applyAlignment="1" applyProtection="1">
      <alignment horizontal="center" vertical="center"/>
      <protection/>
    </xf>
    <xf numFmtId="38" fontId="0" fillId="0" borderId="60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63" xfId="49" applyFont="1" applyFill="1" applyBorder="1" applyAlignment="1" applyProtection="1">
      <alignment horizontal="center" vertical="center"/>
      <protection/>
    </xf>
    <xf numFmtId="38" fontId="0" fillId="0" borderId="56" xfId="49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38" fontId="0" fillId="0" borderId="37" xfId="49" applyFont="1" applyFill="1" applyBorder="1" applyAlignment="1" applyProtection="1">
      <alignment horizontal="center" vertical="center" wrapText="1"/>
      <protection/>
    </xf>
    <xf numFmtId="38" fontId="0" fillId="0" borderId="31" xfId="49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38" fontId="14" fillId="0" borderId="0" xfId="49" applyFont="1" applyFill="1" applyAlignment="1">
      <alignment horizontal="right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top" textRotation="255"/>
    </xf>
    <xf numFmtId="0" fontId="0" fillId="0" borderId="29" xfId="0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 textRotation="255"/>
    </xf>
    <xf numFmtId="0" fontId="0" fillId="0" borderId="27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38" fontId="14" fillId="0" borderId="17" xfId="49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>
      <alignment horizontal="distributed" vertical="center"/>
    </xf>
    <xf numFmtId="200" fontId="0" fillId="0" borderId="0" xfId="0" applyNumberFormat="1" applyFont="1" applyFill="1" applyAlignment="1" applyProtection="1">
      <alignment vertical="center"/>
      <protection/>
    </xf>
    <xf numFmtId="210" fontId="0" fillId="0" borderId="0" xfId="0" applyNumberFormat="1" applyFont="1" applyFill="1" applyAlignment="1" applyProtection="1">
      <alignment vertical="center"/>
      <protection/>
    </xf>
    <xf numFmtId="203" fontId="0" fillId="0" borderId="0" xfId="49" applyNumberFormat="1" applyFont="1" applyFill="1" applyAlignment="1" applyProtection="1">
      <alignment vertical="center"/>
      <protection/>
    </xf>
    <xf numFmtId="210" fontId="43" fillId="0" borderId="0" xfId="0" applyNumberFormat="1" applyFont="1" applyFill="1" applyBorder="1" applyAlignment="1" applyProtection="1">
      <alignment vertical="center"/>
      <protection/>
    </xf>
    <xf numFmtId="210" fontId="43" fillId="0" borderId="0" xfId="0" applyNumberFormat="1" applyFont="1" applyFill="1" applyAlignment="1" applyProtection="1">
      <alignment vertical="center"/>
      <protection/>
    </xf>
    <xf numFmtId="210" fontId="44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212" fontId="0" fillId="0" borderId="65" xfId="0" applyNumberFormat="1" applyFont="1" applyFill="1" applyBorder="1" applyAlignment="1">
      <alignment horizontal="distributed" vertical="center" wrapText="1"/>
    </xf>
    <xf numFmtId="212" fontId="0" fillId="0" borderId="68" xfId="0" applyNumberFormat="1" applyFont="1" applyFill="1" applyBorder="1" applyAlignment="1">
      <alignment horizontal="distributed" vertical="center" wrapText="1"/>
    </xf>
    <xf numFmtId="0" fontId="0" fillId="0" borderId="69" xfId="0" applyFill="1" applyBorder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49" fontId="8" fillId="0" borderId="33" xfId="0" applyNumberFormat="1" applyFont="1" applyFill="1" applyBorder="1" applyAlignment="1" applyProtection="1">
      <alignment vertical="center"/>
      <protection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12" fontId="0" fillId="0" borderId="0" xfId="0" applyNumberFormat="1" applyFill="1" applyAlignment="1">
      <alignment horizontal="right" vertical="center"/>
    </xf>
    <xf numFmtId="211" fontId="0" fillId="0" borderId="0" xfId="0" applyNumberFormat="1" applyFont="1" applyFill="1" applyBorder="1" applyAlignment="1">
      <alignment vertical="center"/>
    </xf>
    <xf numFmtId="212" fontId="0" fillId="0" borderId="68" xfId="0" applyNumberFormat="1" applyFont="1" applyFill="1" applyBorder="1" applyAlignment="1">
      <alignment horizontal="distributed" vertical="center"/>
    </xf>
    <xf numFmtId="212" fontId="0" fillId="0" borderId="69" xfId="0" applyNumberFormat="1" applyFont="1" applyFill="1" applyBorder="1" applyAlignment="1">
      <alignment horizontal="distributed" vertical="center"/>
    </xf>
    <xf numFmtId="212" fontId="0" fillId="0" borderId="48" xfId="0" applyNumberFormat="1" applyFont="1" applyFill="1" applyBorder="1" applyAlignment="1">
      <alignment horizontal="distributed" vertical="center"/>
    </xf>
    <xf numFmtId="212" fontId="0" fillId="0" borderId="69" xfId="0" applyNumberFormat="1" applyFont="1" applyFill="1" applyBorder="1" applyAlignment="1">
      <alignment horizontal="distributed" vertical="center" wrapText="1"/>
    </xf>
    <xf numFmtId="0" fontId="8" fillId="0" borderId="33" xfId="0" applyFont="1" applyFill="1" applyBorder="1" applyAlignment="1" applyProtection="1">
      <alignment vertical="center"/>
      <protection/>
    </xf>
    <xf numFmtId="212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212" fontId="0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212" fontId="0" fillId="0" borderId="68" xfId="0" applyNumberFormat="1" applyFont="1" applyFill="1" applyBorder="1" applyAlignment="1">
      <alignment horizontal="distributed" vertical="distributed"/>
    </xf>
    <xf numFmtId="212" fontId="0" fillId="0" borderId="69" xfId="0" applyNumberFormat="1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12" fontId="43" fillId="0" borderId="0" xfId="0" applyNumberFormat="1" applyFont="1" applyFill="1" applyAlignment="1">
      <alignment horizontal="right" vertical="center"/>
    </xf>
    <xf numFmtId="212" fontId="44" fillId="0" borderId="0" xfId="0" applyNumberFormat="1" applyFont="1" applyFill="1" applyAlignment="1">
      <alignment horizontal="right" vertical="center"/>
    </xf>
    <xf numFmtId="37" fontId="44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/>
    </xf>
    <xf numFmtId="212" fontId="0" fillId="0" borderId="42" xfId="0" applyNumberFormat="1" applyFont="1" applyFill="1" applyBorder="1" applyAlignment="1">
      <alignment horizontal="distributed" vertical="center" wrapText="1"/>
    </xf>
    <xf numFmtId="0" fontId="0" fillId="0" borderId="66" xfId="0" applyFill="1" applyBorder="1" applyAlignment="1">
      <alignment horizontal="distributed" vertical="center" wrapText="1"/>
    </xf>
    <xf numFmtId="0" fontId="0" fillId="0" borderId="67" xfId="0" applyFill="1" applyBorder="1" applyAlignment="1">
      <alignment horizontal="distributed" vertical="center" wrapText="1"/>
    </xf>
    <xf numFmtId="0" fontId="12" fillId="0" borderId="0" xfId="0" applyFont="1" applyFill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horizontal="center" vertical="center"/>
    </xf>
    <xf numFmtId="38" fontId="0" fillId="0" borderId="0" xfId="0" applyNumberFormat="1" applyFill="1" applyAlignment="1">
      <alignment horizontal="center" vertical="center"/>
    </xf>
    <xf numFmtId="38" fontId="14" fillId="0" borderId="18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203" fontId="14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3" fontId="0" fillId="0" borderId="21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horizontal="distributed" vertical="center"/>
    </xf>
    <xf numFmtId="203" fontId="1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206" fontId="1" fillId="0" borderId="0" xfId="0" applyNumberFormat="1" applyFont="1" applyFill="1" applyAlignment="1">
      <alignment vertical="center"/>
    </xf>
    <xf numFmtId="218" fontId="1" fillId="0" borderId="0" xfId="0" applyNumberFormat="1" applyFont="1" applyFill="1" applyAlignment="1">
      <alignment vertical="center"/>
    </xf>
    <xf numFmtId="206" fontId="0" fillId="0" borderId="0" xfId="0" applyNumberFormat="1" applyFont="1" applyFill="1" applyAlignment="1">
      <alignment vertical="center"/>
    </xf>
    <xf numFmtId="218" fontId="0" fillId="0" borderId="0" xfId="0" applyNumberFormat="1" applyFont="1" applyFill="1" applyAlignment="1">
      <alignment vertical="center"/>
    </xf>
    <xf numFmtId="218" fontId="0" fillId="0" borderId="0" xfId="0" applyNumberFormat="1" applyFont="1" applyFill="1" applyBorder="1" applyAlignment="1">
      <alignment vertical="center"/>
    </xf>
    <xf numFmtId="38" fontId="0" fillId="0" borderId="43" xfId="0" applyNumberFormat="1" applyFont="1" applyFill="1" applyBorder="1" applyAlignment="1">
      <alignment vertical="center"/>
    </xf>
    <xf numFmtId="38" fontId="0" fillId="0" borderId="21" xfId="0" applyNumberFormat="1" applyFont="1" applyFill="1" applyBorder="1" applyAlignment="1">
      <alignment vertical="center"/>
    </xf>
    <xf numFmtId="206" fontId="0" fillId="0" borderId="21" xfId="0" applyNumberFormat="1" applyFont="1" applyFill="1" applyBorder="1" applyAlignment="1">
      <alignment vertical="center"/>
    </xf>
    <xf numFmtId="38" fontId="0" fillId="0" borderId="21" xfId="0" applyNumberFormat="1" applyFont="1" applyFill="1" applyBorder="1" applyAlignment="1">
      <alignment vertical="center"/>
    </xf>
    <xf numFmtId="218" fontId="0" fillId="0" borderId="21" xfId="0" applyNumberFormat="1" applyFont="1" applyFill="1" applyBorder="1" applyAlignment="1">
      <alignment vertical="center"/>
    </xf>
    <xf numFmtId="203" fontId="0" fillId="0" borderId="21" xfId="0" applyNumberFormat="1" applyFont="1" applyFill="1" applyBorder="1" applyAlignment="1">
      <alignment vertical="center"/>
    </xf>
    <xf numFmtId="37" fontId="0" fillId="0" borderId="0" xfId="0" applyNumberFormat="1" applyFill="1" applyAlignment="1" applyProtection="1">
      <alignment horizontal="right" vertical="center"/>
      <protection/>
    </xf>
    <xf numFmtId="37" fontId="0" fillId="0" borderId="32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21" xfId="0" applyNumberForma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42" xfId="0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37" fontId="1" fillId="0" borderId="70" xfId="0" applyNumberFormat="1" applyFont="1" applyFill="1" applyBorder="1" applyAlignment="1" applyProtection="1">
      <alignment vertical="center"/>
      <protection/>
    </xf>
    <xf numFmtId="37" fontId="1" fillId="0" borderId="18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0" fillId="0" borderId="7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37" fontId="0" fillId="0" borderId="30" xfId="0" applyNumberFormat="1" applyFill="1" applyBorder="1" applyAlignment="1" applyProtection="1">
      <alignment horizontal="right"/>
      <protection/>
    </xf>
    <xf numFmtId="37" fontId="1" fillId="0" borderId="17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ill="1" applyBorder="1" applyAlignment="1" applyProtection="1">
      <alignment horizontal="right"/>
      <protection/>
    </xf>
    <xf numFmtId="37" fontId="14" fillId="0" borderId="72" xfId="0" applyNumberFormat="1" applyFont="1" applyFill="1" applyBorder="1" applyAlignment="1" applyProtection="1">
      <alignment horizontal="right"/>
      <protection/>
    </xf>
    <xf numFmtId="37" fontId="0" fillId="0" borderId="32" xfId="0" applyNumberFormat="1" applyFill="1" applyBorder="1" applyAlignment="1" applyProtection="1">
      <alignment horizontal="right"/>
      <protection/>
    </xf>
    <xf numFmtId="0" fontId="0" fillId="0" borderId="68" xfId="0" applyFont="1" applyFill="1" applyBorder="1" applyAlignment="1" applyProtection="1">
      <alignment horizontal="distributed" vertical="center" wrapText="1"/>
      <protection/>
    </xf>
    <xf numFmtId="0" fontId="0" fillId="0" borderId="69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28</xdr:row>
      <xdr:rowOff>0</xdr:rowOff>
    </xdr:from>
    <xdr:to>
      <xdr:col>2</xdr:col>
      <xdr:colOff>247650</xdr:colOff>
      <xdr:row>37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1962150" y="6143625"/>
          <a:ext cx="304800" cy="2152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942975</xdr:colOff>
      <xdr:row>39</xdr:row>
      <xdr:rowOff>104775</xdr:rowOff>
    </xdr:from>
    <xdr:to>
      <xdr:col>2</xdr:col>
      <xdr:colOff>38100</xdr:colOff>
      <xdr:row>41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952625" y="8658225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914400</xdr:colOff>
      <xdr:row>44</xdr:row>
      <xdr:rowOff>38100</xdr:rowOff>
    </xdr:from>
    <xdr:to>
      <xdr:col>2</xdr:col>
      <xdr:colOff>9525</xdr:colOff>
      <xdr:row>46</xdr:row>
      <xdr:rowOff>47625</xdr:rowOff>
    </xdr:to>
    <xdr:sp>
      <xdr:nvSpPr>
        <xdr:cNvPr id="3" name="AutoShape 5"/>
        <xdr:cNvSpPr>
          <a:spLocks/>
        </xdr:cNvSpPr>
      </xdr:nvSpPr>
      <xdr:spPr>
        <a:xfrm>
          <a:off x="1924050" y="9686925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866775</xdr:colOff>
      <xdr:row>48</xdr:row>
      <xdr:rowOff>76200</xdr:rowOff>
    </xdr:from>
    <xdr:to>
      <xdr:col>2</xdr:col>
      <xdr:colOff>9525</xdr:colOff>
      <xdr:row>50</xdr:row>
      <xdr:rowOff>85725</xdr:rowOff>
    </xdr:to>
    <xdr:sp>
      <xdr:nvSpPr>
        <xdr:cNvPr id="4" name="AutoShape 6"/>
        <xdr:cNvSpPr>
          <a:spLocks/>
        </xdr:cNvSpPr>
      </xdr:nvSpPr>
      <xdr:spPr>
        <a:xfrm>
          <a:off x="1876425" y="10601325"/>
          <a:ext cx="152400" cy="447675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790575</xdr:colOff>
      <xdr:row>16</xdr:row>
      <xdr:rowOff>104775</xdr:rowOff>
    </xdr:from>
    <xdr:to>
      <xdr:col>14</xdr:col>
      <xdr:colOff>885825</xdr:colOff>
      <xdr:row>22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15430500" y="3619500"/>
          <a:ext cx="95250" cy="1371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1228725</xdr:colOff>
      <xdr:row>23</xdr:row>
      <xdr:rowOff>38100</xdr:rowOff>
    </xdr:from>
    <xdr:to>
      <xdr:col>15</xdr:col>
      <xdr:colOff>1314450</xdr:colOff>
      <xdr:row>24</xdr:row>
      <xdr:rowOff>161925</xdr:rowOff>
    </xdr:to>
    <xdr:sp>
      <xdr:nvSpPr>
        <xdr:cNvPr id="6" name="AutoShape 11"/>
        <xdr:cNvSpPr>
          <a:spLocks/>
        </xdr:cNvSpPr>
      </xdr:nvSpPr>
      <xdr:spPr>
        <a:xfrm>
          <a:off x="16792575" y="508635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1228725</xdr:colOff>
      <xdr:row>27</xdr:row>
      <xdr:rowOff>9525</xdr:rowOff>
    </xdr:from>
    <xdr:to>
      <xdr:col>15</xdr:col>
      <xdr:colOff>1257300</xdr:colOff>
      <xdr:row>29</xdr:row>
      <xdr:rowOff>19050</xdr:rowOff>
    </xdr:to>
    <xdr:sp>
      <xdr:nvSpPr>
        <xdr:cNvPr id="7" name="AutoShape 12"/>
        <xdr:cNvSpPr>
          <a:spLocks/>
        </xdr:cNvSpPr>
      </xdr:nvSpPr>
      <xdr:spPr>
        <a:xfrm>
          <a:off x="16792575" y="5934075"/>
          <a:ext cx="381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1200150</xdr:colOff>
      <xdr:row>7</xdr:row>
      <xdr:rowOff>66675</xdr:rowOff>
    </xdr:from>
    <xdr:to>
      <xdr:col>15</xdr:col>
      <xdr:colOff>1285875</xdr:colOff>
      <xdr:row>9</xdr:row>
      <xdr:rowOff>161925</xdr:rowOff>
    </xdr:to>
    <xdr:sp>
      <xdr:nvSpPr>
        <xdr:cNvPr id="8" name="AutoShape 13"/>
        <xdr:cNvSpPr>
          <a:spLocks/>
        </xdr:cNvSpPr>
      </xdr:nvSpPr>
      <xdr:spPr>
        <a:xfrm>
          <a:off x="16764000" y="1609725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1181100</xdr:colOff>
      <xdr:row>16</xdr:row>
      <xdr:rowOff>76200</xdr:rowOff>
    </xdr:from>
    <xdr:to>
      <xdr:col>15</xdr:col>
      <xdr:colOff>1276350</xdr:colOff>
      <xdr:row>19</xdr:row>
      <xdr:rowOff>152400</xdr:rowOff>
    </xdr:to>
    <xdr:sp>
      <xdr:nvSpPr>
        <xdr:cNvPr id="9" name="AutoShape 15"/>
        <xdr:cNvSpPr>
          <a:spLocks/>
        </xdr:cNvSpPr>
      </xdr:nvSpPr>
      <xdr:spPr>
        <a:xfrm>
          <a:off x="16744950" y="35909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1190625</xdr:colOff>
      <xdr:row>10</xdr:row>
      <xdr:rowOff>76200</xdr:rowOff>
    </xdr:from>
    <xdr:to>
      <xdr:col>16</xdr:col>
      <xdr:colOff>0</xdr:colOff>
      <xdr:row>16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16754475" y="2276475"/>
          <a:ext cx="1428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</xdr:colOff>
      <xdr:row>25</xdr:row>
      <xdr:rowOff>9525</xdr:rowOff>
    </xdr:from>
    <xdr:to>
      <xdr:col>15</xdr:col>
      <xdr:colOff>142875</xdr:colOff>
      <xdr:row>27</xdr:row>
      <xdr:rowOff>19050</xdr:rowOff>
    </xdr:to>
    <xdr:sp>
      <xdr:nvSpPr>
        <xdr:cNvPr id="11" name="AutoShape 18"/>
        <xdr:cNvSpPr>
          <a:spLocks/>
        </xdr:cNvSpPr>
      </xdr:nvSpPr>
      <xdr:spPr>
        <a:xfrm>
          <a:off x="15601950" y="5495925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75" zoomScaleNormal="75" zoomScalePageLayoutView="0" workbookViewId="0" topLeftCell="A1">
      <selection activeCell="A4" sqref="A4:W4"/>
    </sheetView>
  </sheetViews>
  <sheetFormatPr defaultColWidth="10.59765625" defaultRowHeight="15"/>
  <cols>
    <col min="1" max="1" width="17.3984375" style="10" customWidth="1"/>
    <col min="2" max="12" width="10.09765625" style="10" customWidth="1"/>
    <col min="13" max="13" width="10.59765625" style="10" customWidth="1"/>
    <col min="14" max="19" width="10.09765625" style="10" customWidth="1"/>
    <col min="20" max="21" width="10.59765625" style="10" customWidth="1"/>
    <col min="22" max="22" width="12.69921875" style="10" customWidth="1"/>
    <col min="23" max="16384" width="10.59765625" style="10" customWidth="1"/>
  </cols>
  <sheetData>
    <row r="1" spans="1:23" s="14" customFormat="1" ht="16.5" customHeight="1">
      <c r="A1" s="173" t="s">
        <v>447</v>
      </c>
      <c r="C1" s="49"/>
      <c r="S1" s="15"/>
      <c r="W1" s="15" t="s">
        <v>448</v>
      </c>
    </row>
    <row r="2" spans="1:23" s="14" customFormat="1" ht="16.5" customHeight="1">
      <c r="A2" s="173"/>
      <c r="C2" s="49"/>
      <c r="S2" s="15"/>
      <c r="W2" s="15"/>
    </row>
    <row r="3" spans="1:23" s="2" customFormat="1" ht="21" customHeight="1">
      <c r="A3" s="584" t="s">
        <v>3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</row>
    <row r="4" spans="1:23" s="3" customFormat="1" ht="18" customHeight="1">
      <c r="A4" s="585" t="s">
        <v>449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</row>
    <row r="5" spans="1:23" s="3" customFormat="1" ht="16.5" customHeight="1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W5" s="82" t="s">
        <v>372</v>
      </c>
    </row>
    <row r="6" spans="1:23" s="3" customFormat="1" ht="16.5" customHeight="1">
      <c r="A6" s="323" t="s">
        <v>0</v>
      </c>
      <c r="B6" s="439" t="s">
        <v>1</v>
      </c>
      <c r="C6" s="308" t="s">
        <v>405</v>
      </c>
      <c r="D6" s="311" t="s">
        <v>363</v>
      </c>
      <c r="E6" s="311" t="s">
        <v>270</v>
      </c>
      <c r="F6" s="308" t="s">
        <v>271</v>
      </c>
      <c r="G6" s="138"/>
      <c r="H6" s="139" t="s">
        <v>272</v>
      </c>
      <c r="I6" s="317" t="s">
        <v>402</v>
      </c>
      <c r="J6" s="318"/>
      <c r="K6" s="318"/>
      <c r="L6" s="318"/>
      <c r="M6" s="319"/>
      <c r="N6" s="139"/>
      <c r="O6" s="141"/>
      <c r="P6" s="139"/>
      <c r="Q6" s="139"/>
      <c r="R6" s="139"/>
      <c r="S6" s="139"/>
      <c r="T6" s="139"/>
      <c r="U6" s="141"/>
      <c r="V6" s="7"/>
      <c r="W6" s="6"/>
    </row>
    <row r="7" spans="1:23" s="3" customFormat="1" ht="16.5" customHeight="1">
      <c r="A7" s="324"/>
      <c r="B7" s="574"/>
      <c r="C7" s="309"/>
      <c r="D7" s="309"/>
      <c r="E7" s="309"/>
      <c r="F7" s="309"/>
      <c r="G7" s="179" t="s">
        <v>340</v>
      </c>
      <c r="H7" s="179" t="s">
        <v>341</v>
      </c>
      <c r="I7" s="320"/>
      <c r="J7" s="321"/>
      <c r="K7" s="321"/>
      <c r="L7" s="321"/>
      <c r="M7" s="322"/>
      <c r="N7" s="166" t="s">
        <v>309</v>
      </c>
      <c r="O7" s="142" t="s">
        <v>278</v>
      </c>
      <c r="P7" s="166" t="s">
        <v>310</v>
      </c>
      <c r="Q7" s="166" t="s">
        <v>279</v>
      </c>
      <c r="R7" s="16"/>
      <c r="S7" s="125" t="s">
        <v>364</v>
      </c>
      <c r="T7" s="125" t="s">
        <v>365</v>
      </c>
      <c r="U7" s="140" t="s">
        <v>284</v>
      </c>
      <c r="V7" s="145"/>
      <c r="W7" s="146"/>
    </row>
    <row r="8" spans="1:23" s="1" customFormat="1" ht="16.5" customHeight="1">
      <c r="A8" s="324"/>
      <c r="B8" s="574"/>
      <c r="C8" s="309"/>
      <c r="D8" s="309"/>
      <c r="E8" s="309"/>
      <c r="F8" s="309"/>
      <c r="G8" s="179" t="s">
        <v>341</v>
      </c>
      <c r="H8" s="179" t="s">
        <v>343</v>
      </c>
      <c r="I8" s="312" t="s">
        <v>401</v>
      </c>
      <c r="J8" s="312" t="s">
        <v>274</v>
      </c>
      <c r="K8" s="327" t="s">
        <v>275</v>
      </c>
      <c r="L8" s="312" t="s">
        <v>276</v>
      </c>
      <c r="M8" s="330" t="s">
        <v>277</v>
      </c>
      <c r="N8" s="16"/>
      <c r="O8" s="144"/>
      <c r="P8" s="143"/>
      <c r="Q8" s="143" t="s">
        <v>280</v>
      </c>
      <c r="R8" s="177" t="s">
        <v>282</v>
      </c>
      <c r="S8" s="143" t="s">
        <v>283</v>
      </c>
      <c r="T8" s="125" t="s">
        <v>366</v>
      </c>
      <c r="U8" s="143"/>
      <c r="V8" s="306" t="s">
        <v>285</v>
      </c>
      <c r="W8" s="144" t="s">
        <v>42</v>
      </c>
    </row>
    <row r="9" spans="1:23" s="1" customFormat="1" ht="16.5" customHeight="1">
      <c r="A9" s="325"/>
      <c r="B9" s="574"/>
      <c r="C9" s="309"/>
      <c r="D9" s="309"/>
      <c r="E9" s="309"/>
      <c r="F9" s="309"/>
      <c r="G9" s="179" t="s">
        <v>342</v>
      </c>
      <c r="H9" s="179" t="s">
        <v>342</v>
      </c>
      <c r="I9" s="315"/>
      <c r="J9" s="315"/>
      <c r="K9" s="328"/>
      <c r="L9" s="313"/>
      <c r="M9" s="331"/>
      <c r="N9" s="16" t="s">
        <v>286</v>
      </c>
      <c r="O9" s="127" t="s">
        <v>273</v>
      </c>
      <c r="P9" s="125" t="s">
        <v>286</v>
      </c>
      <c r="Q9" s="125" t="s">
        <v>281</v>
      </c>
      <c r="R9" s="177"/>
      <c r="S9" s="125" t="s">
        <v>273</v>
      </c>
      <c r="T9" s="125" t="s">
        <v>273</v>
      </c>
      <c r="U9" s="125" t="s">
        <v>273</v>
      </c>
      <c r="V9" s="307"/>
      <c r="W9" s="127" t="s">
        <v>286</v>
      </c>
    </row>
    <row r="10" spans="1:23" s="1" customFormat="1" ht="16.5" customHeight="1">
      <c r="A10" s="326"/>
      <c r="B10" s="575"/>
      <c r="C10" s="310"/>
      <c r="D10" s="310"/>
      <c r="E10" s="310"/>
      <c r="F10" s="310"/>
      <c r="G10" s="178"/>
      <c r="H10" s="124"/>
      <c r="I10" s="316"/>
      <c r="J10" s="316"/>
      <c r="K10" s="329"/>
      <c r="L10" s="314"/>
      <c r="M10" s="332"/>
      <c r="N10" s="17"/>
      <c r="O10" s="128"/>
      <c r="P10" s="126"/>
      <c r="Q10" s="126"/>
      <c r="R10" s="176"/>
      <c r="S10" s="126"/>
      <c r="T10" s="126"/>
      <c r="U10" s="126"/>
      <c r="V10" s="126"/>
      <c r="W10" s="128"/>
    </row>
    <row r="11" spans="1:23" s="1" customFormat="1" ht="16.5" customHeight="1">
      <c r="A11" s="9" t="s">
        <v>2</v>
      </c>
      <c r="B11" s="577">
        <v>10000</v>
      </c>
      <c r="C11" s="578">
        <v>5.5</v>
      </c>
      <c r="D11" s="578">
        <v>5.5</v>
      </c>
      <c r="E11" s="579">
        <v>9994.5</v>
      </c>
      <c r="F11" s="578">
        <v>226.9</v>
      </c>
      <c r="G11" s="578">
        <v>17.9</v>
      </c>
      <c r="H11" s="578">
        <v>461.5</v>
      </c>
      <c r="I11" s="579">
        <v>3568.9</v>
      </c>
      <c r="J11" s="579">
        <v>2977.8</v>
      </c>
      <c r="K11" s="578">
        <v>314.8</v>
      </c>
      <c r="L11" s="578">
        <v>273.5</v>
      </c>
      <c r="M11" s="578">
        <v>2.8</v>
      </c>
      <c r="N11" s="578">
        <v>610.9</v>
      </c>
      <c r="O11" s="578">
        <v>77.6</v>
      </c>
      <c r="P11" s="578">
        <v>21.7</v>
      </c>
      <c r="Q11" s="578">
        <v>177.2</v>
      </c>
      <c r="R11" s="579">
        <v>2953.3</v>
      </c>
      <c r="S11" s="578">
        <v>355.9</v>
      </c>
      <c r="T11" s="579">
        <v>1106.3</v>
      </c>
      <c r="U11" s="579">
        <v>416.4</v>
      </c>
      <c r="V11" s="579">
        <v>203.8</v>
      </c>
      <c r="W11" s="579">
        <v>212.6</v>
      </c>
    </row>
    <row r="12" spans="1:23" s="1" customFormat="1" ht="16.5" customHeight="1">
      <c r="A12" s="6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U12" s="148"/>
      <c r="V12" s="148"/>
      <c r="W12" s="148"/>
    </row>
    <row r="13" spans="1:24" s="1" customFormat="1" ht="16.5" customHeight="1">
      <c r="A13" s="304" t="s">
        <v>373</v>
      </c>
      <c r="B13" s="65">
        <v>100</v>
      </c>
      <c r="C13" s="65">
        <v>100</v>
      </c>
      <c r="D13" s="65">
        <v>100</v>
      </c>
      <c r="E13" s="65">
        <v>100</v>
      </c>
      <c r="F13" s="65">
        <v>100</v>
      </c>
      <c r="G13" s="65">
        <v>100</v>
      </c>
      <c r="H13" s="65">
        <v>100</v>
      </c>
      <c r="I13" s="65">
        <v>100</v>
      </c>
      <c r="J13" s="65">
        <v>100</v>
      </c>
      <c r="K13" s="65">
        <v>100</v>
      </c>
      <c r="L13" s="65">
        <v>100</v>
      </c>
      <c r="M13" s="65">
        <v>100</v>
      </c>
      <c r="N13" s="70">
        <v>100</v>
      </c>
      <c r="O13" s="70">
        <v>100</v>
      </c>
      <c r="P13" s="70">
        <v>100</v>
      </c>
      <c r="Q13" s="70">
        <v>100</v>
      </c>
      <c r="R13" s="70">
        <v>100</v>
      </c>
      <c r="S13" s="70">
        <v>100</v>
      </c>
      <c r="T13" s="147">
        <v>100</v>
      </c>
      <c r="U13" s="147">
        <v>100</v>
      </c>
      <c r="V13" s="147">
        <v>100</v>
      </c>
      <c r="W13" s="147">
        <v>100</v>
      </c>
      <c r="X13" s="10"/>
    </row>
    <row r="14" spans="1:24" s="1" customFormat="1" ht="16.5" customHeight="1">
      <c r="A14" s="576" t="s">
        <v>334</v>
      </c>
      <c r="B14" s="65">
        <v>106.6</v>
      </c>
      <c r="C14" s="65">
        <v>106.3</v>
      </c>
      <c r="D14" s="65">
        <v>106.3</v>
      </c>
      <c r="E14" s="65">
        <v>106.6</v>
      </c>
      <c r="F14" s="65">
        <v>107.9</v>
      </c>
      <c r="G14" s="65">
        <v>122.7</v>
      </c>
      <c r="H14" s="65">
        <v>110.3</v>
      </c>
      <c r="I14" s="65">
        <v>104.3</v>
      </c>
      <c r="J14" s="65">
        <v>101.5</v>
      </c>
      <c r="K14" s="65">
        <v>123.3</v>
      </c>
      <c r="L14" s="65">
        <v>113.8</v>
      </c>
      <c r="M14" s="65">
        <v>125.9</v>
      </c>
      <c r="N14" s="70">
        <v>105.5</v>
      </c>
      <c r="O14" s="70">
        <v>116.8</v>
      </c>
      <c r="P14" s="70">
        <v>99.5</v>
      </c>
      <c r="Q14" s="70">
        <v>112.7</v>
      </c>
      <c r="R14" s="70">
        <v>110.3</v>
      </c>
      <c r="S14" s="70">
        <v>105.7</v>
      </c>
      <c r="T14" s="147">
        <v>98.3</v>
      </c>
      <c r="U14" s="147">
        <v>114.8</v>
      </c>
      <c r="V14" s="147">
        <v>129.7</v>
      </c>
      <c r="W14" s="147">
        <v>100.5</v>
      </c>
      <c r="X14" s="10"/>
    </row>
    <row r="15" spans="1:24" s="1" customFormat="1" ht="16.5" customHeight="1">
      <c r="A15" s="576" t="s">
        <v>335</v>
      </c>
      <c r="B15" s="65">
        <v>112.3</v>
      </c>
      <c r="C15" s="65">
        <v>112.9</v>
      </c>
      <c r="D15" s="65">
        <v>112.9</v>
      </c>
      <c r="E15" s="65">
        <v>112.3</v>
      </c>
      <c r="F15" s="65">
        <v>117.5</v>
      </c>
      <c r="G15" s="65">
        <v>153.7</v>
      </c>
      <c r="H15" s="65">
        <v>121.7</v>
      </c>
      <c r="I15" s="65">
        <v>110.7</v>
      </c>
      <c r="J15" s="65">
        <v>108.7</v>
      </c>
      <c r="K15" s="65">
        <v>114</v>
      </c>
      <c r="L15" s="65">
        <v>130.3</v>
      </c>
      <c r="M15" s="65">
        <v>134.2</v>
      </c>
      <c r="N15" s="70">
        <v>105.7</v>
      </c>
      <c r="O15" s="70">
        <v>136.1</v>
      </c>
      <c r="P15" s="70">
        <v>115.7</v>
      </c>
      <c r="Q15" s="70">
        <v>124.7</v>
      </c>
      <c r="R15" s="70">
        <v>113.8</v>
      </c>
      <c r="S15" s="70">
        <v>115.5</v>
      </c>
      <c r="T15" s="147">
        <v>105.9</v>
      </c>
      <c r="U15" s="147">
        <v>113.4</v>
      </c>
      <c r="V15" s="147">
        <v>114.4</v>
      </c>
      <c r="W15" s="147">
        <v>112.5</v>
      </c>
      <c r="X15" s="10"/>
    </row>
    <row r="16" spans="1:24" s="1" customFormat="1" ht="16.5" customHeight="1">
      <c r="A16" s="576" t="s">
        <v>336</v>
      </c>
      <c r="B16" s="65">
        <v>120.1</v>
      </c>
      <c r="C16" s="65">
        <v>114.2</v>
      </c>
      <c r="D16" s="65">
        <v>114.2</v>
      </c>
      <c r="E16" s="65">
        <v>120.1</v>
      </c>
      <c r="F16" s="65">
        <v>136.3</v>
      </c>
      <c r="G16" s="65">
        <v>242.2</v>
      </c>
      <c r="H16" s="65">
        <v>114</v>
      </c>
      <c r="I16" s="65">
        <v>125.1</v>
      </c>
      <c r="J16" s="65">
        <v>124.6</v>
      </c>
      <c r="K16" s="65">
        <v>123</v>
      </c>
      <c r="L16" s="65">
        <v>132.4</v>
      </c>
      <c r="M16" s="65">
        <v>128.5</v>
      </c>
      <c r="N16" s="70">
        <v>108.6</v>
      </c>
      <c r="O16" s="70">
        <v>285</v>
      </c>
      <c r="P16" s="70">
        <v>140.7</v>
      </c>
      <c r="Q16" s="70">
        <v>133.9</v>
      </c>
      <c r="R16" s="70">
        <v>115.4</v>
      </c>
      <c r="S16" s="70">
        <v>109.8</v>
      </c>
      <c r="T16" s="147">
        <v>108.2</v>
      </c>
      <c r="U16" s="147">
        <v>131.3</v>
      </c>
      <c r="V16" s="147">
        <v>123</v>
      </c>
      <c r="W16" s="147">
        <v>139.3</v>
      </c>
      <c r="X16" s="10"/>
    </row>
    <row r="17" spans="1:24" s="1" customFormat="1" ht="16.5" customHeight="1">
      <c r="A17" s="576" t="s">
        <v>337</v>
      </c>
      <c r="B17" s="580">
        <f>AVERAGE(B22:B33)</f>
        <v>129.17499999999998</v>
      </c>
      <c r="C17" s="580">
        <f aca="true" t="shared" si="0" ref="C17:W17">AVERAGE(C22:C33)</f>
        <v>114.89166666666667</v>
      </c>
      <c r="D17" s="580">
        <f t="shared" si="0"/>
        <v>114.89166666666667</v>
      </c>
      <c r="E17" s="580">
        <f t="shared" si="0"/>
        <v>129.17499999999998</v>
      </c>
      <c r="F17" s="580">
        <f t="shared" si="0"/>
        <v>129.76666666666668</v>
      </c>
      <c r="G17" s="580">
        <f t="shared" si="0"/>
        <v>276.075</v>
      </c>
      <c r="H17" s="580">
        <f t="shared" si="0"/>
        <v>111.31666666666668</v>
      </c>
      <c r="I17" s="580">
        <f t="shared" si="0"/>
        <v>143.48333333333335</v>
      </c>
      <c r="J17" s="580">
        <f t="shared" si="0"/>
        <v>142.44166666666666</v>
      </c>
      <c r="K17" s="580">
        <f t="shared" si="0"/>
        <v>156.16666666666666</v>
      </c>
      <c r="L17" s="580">
        <f t="shared" si="0"/>
        <v>140.37499999999997</v>
      </c>
      <c r="M17" s="580">
        <f t="shared" si="0"/>
        <v>129.28333333333333</v>
      </c>
      <c r="N17" s="580">
        <f t="shared" si="0"/>
        <v>120.03333333333335</v>
      </c>
      <c r="O17" s="580">
        <f t="shared" si="0"/>
        <v>203.29166666666666</v>
      </c>
      <c r="P17" s="580">
        <f t="shared" si="0"/>
        <v>117.84999999999998</v>
      </c>
      <c r="Q17" s="580">
        <v>144.2</v>
      </c>
      <c r="R17" s="580">
        <f t="shared" si="0"/>
        <v>117.15833333333335</v>
      </c>
      <c r="S17" s="580">
        <f t="shared" si="0"/>
        <v>133.0583333333333</v>
      </c>
      <c r="T17" s="580">
        <f t="shared" si="0"/>
        <v>108.20833333333333</v>
      </c>
      <c r="U17" s="580">
        <f t="shared" si="0"/>
        <v>151.11666666666665</v>
      </c>
      <c r="V17" s="580">
        <f t="shared" si="0"/>
        <v>145.04999999999998</v>
      </c>
      <c r="W17" s="580">
        <f t="shared" si="0"/>
        <v>156.95000000000002</v>
      </c>
      <c r="X17" s="10"/>
    </row>
    <row r="18" spans="1:23" s="1" customFormat="1" ht="16.5" customHeight="1">
      <c r="A18" s="576" t="s">
        <v>338</v>
      </c>
      <c r="B18" s="581">
        <f>AVERAGE(B35:B46)</f>
        <v>130.84166666666667</v>
      </c>
      <c r="C18" s="581">
        <f aca="true" t="shared" si="1" ref="C18:W18">AVERAGE(C35:C46)</f>
        <v>126.86666666666667</v>
      </c>
      <c r="D18" s="581">
        <f t="shared" si="1"/>
        <v>126.86666666666667</v>
      </c>
      <c r="E18" s="581">
        <f t="shared" si="1"/>
        <v>130.85833333333335</v>
      </c>
      <c r="F18" s="581">
        <f t="shared" si="1"/>
        <v>137.54999999999998</v>
      </c>
      <c r="G18" s="581">
        <f t="shared" si="1"/>
        <v>290.6333333333334</v>
      </c>
      <c r="H18" s="581">
        <f t="shared" si="1"/>
        <v>124.19999999999999</v>
      </c>
      <c r="I18" s="581">
        <f t="shared" si="1"/>
        <v>149.29999999999998</v>
      </c>
      <c r="J18" s="581">
        <f t="shared" si="1"/>
        <v>147.2325</v>
      </c>
      <c r="K18" s="581">
        <f t="shared" si="1"/>
        <v>177.02499999999998</v>
      </c>
      <c r="L18" s="581">
        <f t="shared" si="1"/>
        <v>139.69166666666666</v>
      </c>
      <c r="M18" s="581">
        <f t="shared" si="1"/>
        <v>155.86666666666667</v>
      </c>
      <c r="N18" s="581">
        <f t="shared" si="1"/>
        <v>112.07499999999999</v>
      </c>
      <c r="O18" s="581">
        <f t="shared" si="1"/>
        <v>211.53333333333333</v>
      </c>
      <c r="P18" s="581">
        <f t="shared" si="1"/>
        <v>101.13333333333334</v>
      </c>
      <c r="Q18" s="581">
        <v>133.3</v>
      </c>
      <c r="R18" s="581">
        <f t="shared" si="1"/>
        <v>118.28333333333336</v>
      </c>
      <c r="S18" s="581">
        <f t="shared" si="1"/>
        <v>94.72499999999998</v>
      </c>
      <c r="T18" s="581">
        <f t="shared" si="1"/>
        <v>101.67499999999997</v>
      </c>
      <c r="U18" s="581">
        <f t="shared" si="1"/>
        <v>169.2</v>
      </c>
      <c r="V18" s="581">
        <f t="shared" si="1"/>
        <v>155.04166666666666</v>
      </c>
      <c r="W18" s="581">
        <f t="shared" si="1"/>
        <v>182.78333333333333</v>
      </c>
    </row>
    <row r="19" spans="1:23" s="1" customFormat="1" ht="16.5" customHeight="1">
      <c r="A19" s="576" t="s">
        <v>374</v>
      </c>
      <c r="B19" s="582">
        <f>AVERAGE(B48:B59)</f>
        <v>132.10833333333335</v>
      </c>
      <c r="C19" s="582">
        <f aca="true" t="shared" si="2" ref="C19:W19">AVERAGE(C48:C59)</f>
        <v>108.43333333333334</v>
      </c>
      <c r="D19" s="582">
        <f t="shared" si="2"/>
        <v>108.43333333333334</v>
      </c>
      <c r="E19" s="582">
        <f t="shared" si="2"/>
        <v>132.10833333333335</v>
      </c>
      <c r="F19" s="582">
        <f t="shared" si="2"/>
        <v>121.14166666666665</v>
      </c>
      <c r="G19" s="582">
        <f t="shared" si="2"/>
        <v>325.19999999999993</v>
      </c>
      <c r="H19" s="582">
        <f t="shared" si="2"/>
        <v>121.35000000000001</v>
      </c>
      <c r="I19" s="582">
        <f t="shared" si="2"/>
        <v>149.75833333333333</v>
      </c>
      <c r="J19" s="582">
        <f t="shared" si="2"/>
        <v>145.34166666666667</v>
      </c>
      <c r="K19" s="582">
        <f t="shared" si="2"/>
        <v>210.85833333333335</v>
      </c>
      <c r="L19" s="582">
        <f t="shared" si="2"/>
        <v>127.57499999999999</v>
      </c>
      <c r="M19" s="582">
        <f t="shared" si="2"/>
        <v>158.25</v>
      </c>
      <c r="N19" s="582">
        <f t="shared" si="2"/>
        <v>112.73333333333336</v>
      </c>
      <c r="O19" s="582">
        <f t="shared" si="2"/>
        <v>273.84999999999997</v>
      </c>
      <c r="P19" s="582">
        <f t="shared" si="2"/>
        <v>100.77499999999999</v>
      </c>
      <c r="Q19" s="582">
        <f t="shared" si="2"/>
        <v>127.76666666666667</v>
      </c>
      <c r="R19" s="582">
        <f t="shared" si="2"/>
        <v>120.96666666666668</v>
      </c>
      <c r="S19" s="582">
        <f t="shared" si="2"/>
        <v>102.925</v>
      </c>
      <c r="T19" s="582">
        <f t="shared" si="2"/>
        <v>103.39999999999999</v>
      </c>
      <c r="U19" s="582">
        <f t="shared" si="2"/>
        <v>176.25833333333333</v>
      </c>
      <c r="V19" s="582">
        <f t="shared" si="2"/>
        <v>167.25833333333333</v>
      </c>
      <c r="W19" s="582">
        <f t="shared" si="2"/>
        <v>184.86666666666667</v>
      </c>
    </row>
    <row r="20" spans="1:23" ht="16.5" customHeight="1">
      <c r="A20" s="81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47"/>
      <c r="U20" s="147"/>
      <c r="V20" s="147"/>
      <c r="W20" s="147"/>
    </row>
    <row r="21" spans="1:23" ht="16.5" customHeight="1">
      <c r="A21" s="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48"/>
      <c r="N21" s="48"/>
      <c r="O21" s="48"/>
      <c r="P21" s="48"/>
      <c r="Q21" s="48"/>
      <c r="R21" s="48"/>
      <c r="S21" s="48"/>
      <c r="T21" s="147"/>
      <c r="U21" s="147"/>
      <c r="W21" s="147"/>
    </row>
    <row r="22" spans="1:23" ht="16.5" customHeight="1">
      <c r="A22" s="304" t="s">
        <v>375</v>
      </c>
      <c r="B22" s="112">
        <v>111.5</v>
      </c>
      <c r="C22" s="112">
        <v>42.9</v>
      </c>
      <c r="D22" s="112">
        <v>42.9</v>
      </c>
      <c r="E22" s="112">
        <v>111.5</v>
      </c>
      <c r="F22" s="112">
        <v>120.9</v>
      </c>
      <c r="G22" s="112">
        <v>250.4</v>
      </c>
      <c r="H22" s="112">
        <v>124.6</v>
      </c>
      <c r="I22" s="112">
        <v>121.6</v>
      </c>
      <c r="J22" s="112">
        <v>121.7</v>
      </c>
      <c r="K22" s="112">
        <v>124.1</v>
      </c>
      <c r="L22" s="112">
        <v>116.9</v>
      </c>
      <c r="M22" s="112">
        <v>130.1</v>
      </c>
      <c r="N22" s="112">
        <v>90.4</v>
      </c>
      <c r="O22" s="147">
        <v>193.1</v>
      </c>
      <c r="P22" s="112">
        <v>14.1</v>
      </c>
      <c r="Q22" s="112">
        <v>126.7</v>
      </c>
      <c r="R22" s="112">
        <v>111.6</v>
      </c>
      <c r="S22" s="112">
        <v>112.3</v>
      </c>
      <c r="T22" s="147">
        <v>78.2</v>
      </c>
      <c r="U22" s="147">
        <v>100.9</v>
      </c>
      <c r="V22" s="147">
        <v>127.4</v>
      </c>
      <c r="W22" s="147">
        <v>75.5</v>
      </c>
    </row>
    <row r="23" spans="1:23" ht="16.5" customHeight="1">
      <c r="A23" s="576" t="s">
        <v>323</v>
      </c>
      <c r="B23" s="112">
        <v>117.7</v>
      </c>
      <c r="C23" s="112">
        <v>51.4</v>
      </c>
      <c r="D23" s="112">
        <v>51.4</v>
      </c>
      <c r="E23" s="112">
        <v>117.7</v>
      </c>
      <c r="F23" s="112">
        <v>124.6</v>
      </c>
      <c r="G23" s="112">
        <v>276.4</v>
      </c>
      <c r="H23" s="112">
        <v>107.2</v>
      </c>
      <c r="I23" s="112">
        <v>131.4</v>
      </c>
      <c r="J23" s="112">
        <v>129.8</v>
      </c>
      <c r="K23" s="112">
        <v>147.2</v>
      </c>
      <c r="L23" s="112">
        <v>130</v>
      </c>
      <c r="M23" s="112">
        <v>130.4</v>
      </c>
      <c r="N23" s="112">
        <v>109.5</v>
      </c>
      <c r="O23" s="147">
        <v>172.1</v>
      </c>
      <c r="P23" s="112">
        <v>42.2</v>
      </c>
      <c r="Q23" s="112">
        <v>135.5</v>
      </c>
      <c r="R23" s="112">
        <v>114.2</v>
      </c>
      <c r="S23" s="112">
        <v>114.8</v>
      </c>
      <c r="T23" s="147">
        <v>83.8</v>
      </c>
      <c r="U23" s="147">
        <v>118.1</v>
      </c>
      <c r="V23" s="147">
        <v>122.4</v>
      </c>
      <c r="W23" s="147">
        <v>114.1</v>
      </c>
    </row>
    <row r="24" spans="1:23" ht="16.5" customHeight="1">
      <c r="A24" s="576" t="s">
        <v>324</v>
      </c>
      <c r="B24" s="112">
        <v>130.3</v>
      </c>
      <c r="C24" s="112">
        <v>83.2</v>
      </c>
      <c r="D24" s="112">
        <v>83.2</v>
      </c>
      <c r="E24" s="112">
        <v>130.3</v>
      </c>
      <c r="F24" s="112">
        <v>133.1</v>
      </c>
      <c r="G24" s="112">
        <v>305.7</v>
      </c>
      <c r="H24" s="112">
        <v>104.2</v>
      </c>
      <c r="I24" s="112">
        <v>144.2</v>
      </c>
      <c r="J24" s="112">
        <v>143.4</v>
      </c>
      <c r="K24" s="112">
        <v>155.4</v>
      </c>
      <c r="L24" s="112">
        <v>139.4</v>
      </c>
      <c r="M24" s="112">
        <v>142.3</v>
      </c>
      <c r="N24" s="112">
        <v>122.3</v>
      </c>
      <c r="O24" s="147">
        <v>197</v>
      </c>
      <c r="P24" s="112">
        <v>190.3</v>
      </c>
      <c r="Q24" s="112">
        <v>148</v>
      </c>
      <c r="R24" s="112">
        <v>121.9</v>
      </c>
      <c r="S24" s="112">
        <v>142.3</v>
      </c>
      <c r="T24" s="147">
        <v>107.6</v>
      </c>
      <c r="U24" s="147">
        <v>129.4</v>
      </c>
      <c r="V24" s="147">
        <v>136.2</v>
      </c>
      <c r="W24" s="147">
        <v>122.9</v>
      </c>
    </row>
    <row r="25" spans="1:23" ht="16.5" customHeight="1">
      <c r="A25" s="576" t="s">
        <v>325</v>
      </c>
      <c r="B25" s="112">
        <v>127</v>
      </c>
      <c r="C25" s="112">
        <v>128.3</v>
      </c>
      <c r="D25" s="112">
        <v>128.3</v>
      </c>
      <c r="E25" s="112">
        <v>127</v>
      </c>
      <c r="F25" s="112">
        <v>122.4</v>
      </c>
      <c r="G25" s="112">
        <v>261.6</v>
      </c>
      <c r="H25" s="112">
        <v>110.5</v>
      </c>
      <c r="I25" s="112">
        <v>132.8</v>
      </c>
      <c r="J25" s="112">
        <v>129.6</v>
      </c>
      <c r="K25" s="112">
        <v>152</v>
      </c>
      <c r="L25" s="112">
        <v>145.5</v>
      </c>
      <c r="M25" s="112">
        <v>129.8</v>
      </c>
      <c r="N25" s="112">
        <v>112.3</v>
      </c>
      <c r="O25" s="147">
        <v>167.8</v>
      </c>
      <c r="P25" s="112">
        <v>123.1</v>
      </c>
      <c r="Q25" s="112">
        <v>144.4</v>
      </c>
      <c r="R25" s="112">
        <v>121.8</v>
      </c>
      <c r="S25" s="112">
        <v>128.9</v>
      </c>
      <c r="T25" s="147">
        <v>116.6</v>
      </c>
      <c r="U25" s="147">
        <v>161.7</v>
      </c>
      <c r="V25" s="147">
        <v>143.2</v>
      </c>
      <c r="W25" s="147">
        <v>179.5</v>
      </c>
    </row>
    <row r="26" spans="1:23" ht="16.5" customHeight="1">
      <c r="A26" s="576" t="s">
        <v>326</v>
      </c>
      <c r="B26" s="112">
        <v>129.6</v>
      </c>
      <c r="C26" s="112">
        <v>128.4</v>
      </c>
      <c r="D26" s="112">
        <v>128.4</v>
      </c>
      <c r="E26" s="112">
        <v>129.6</v>
      </c>
      <c r="F26" s="112">
        <v>131.7</v>
      </c>
      <c r="G26" s="112">
        <v>308.6</v>
      </c>
      <c r="H26" s="112">
        <v>112.6</v>
      </c>
      <c r="I26" s="112">
        <v>138.5</v>
      </c>
      <c r="J26" s="112">
        <v>138</v>
      </c>
      <c r="K26" s="112">
        <v>142.1</v>
      </c>
      <c r="L26" s="112">
        <v>139.8</v>
      </c>
      <c r="M26" s="112">
        <v>140</v>
      </c>
      <c r="N26" s="112">
        <v>111.6</v>
      </c>
      <c r="O26" s="147">
        <v>194.8</v>
      </c>
      <c r="P26" s="112">
        <v>90.2</v>
      </c>
      <c r="Q26" s="112">
        <v>115.4</v>
      </c>
      <c r="R26" s="112">
        <v>118.6</v>
      </c>
      <c r="S26" s="112">
        <v>138.7</v>
      </c>
      <c r="T26" s="147">
        <v>134.9</v>
      </c>
      <c r="U26" s="147">
        <v>141.5</v>
      </c>
      <c r="V26" s="147">
        <v>137.3</v>
      </c>
      <c r="W26" s="147">
        <v>145.5</v>
      </c>
    </row>
    <row r="27" spans="1:23" ht="16.5" customHeight="1">
      <c r="A27" s="576" t="s">
        <v>327</v>
      </c>
      <c r="B27" s="112">
        <v>135.1</v>
      </c>
      <c r="C27" s="112">
        <v>125.9</v>
      </c>
      <c r="D27" s="112">
        <v>125.9</v>
      </c>
      <c r="E27" s="112">
        <v>135.1</v>
      </c>
      <c r="F27" s="112">
        <v>135.1</v>
      </c>
      <c r="G27" s="112">
        <v>302</v>
      </c>
      <c r="H27" s="112">
        <v>98.2</v>
      </c>
      <c r="I27" s="112">
        <v>158.6</v>
      </c>
      <c r="J27" s="112">
        <v>158.6</v>
      </c>
      <c r="K27" s="112">
        <v>175</v>
      </c>
      <c r="L27" s="112">
        <v>140.4</v>
      </c>
      <c r="M27" s="112">
        <v>127.1</v>
      </c>
      <c r="N27" s="112">
        <v>128</v>
      </c>
      <c r="O27" s="147">
        <v>224.2</v>
      </c>
      <c r="P27" s="112">
        <v>171.1</v>
      </c>
      <c r="Q27" s="112">
        <v>155</v>
      </c>
      <c r="R27" s="112">
        <v>119</v>
      </c>
      <c r="S27" s="112">
        <v>143.5</v>
      </c>
      <c r="T27" s="147">
        <v>104.6</v>
      </c>
      <c r="U27" s="147">
        <v>139.5</v>
      </c>
      <c r="V27" s="147">
        <v>144.3</v>
      </c>
      <c r="W27" s="147">
        <v>134.9</v>
      </c>
    </row>
    <row r="28" spans="1:23" ht="16.5" customHeight="1">
      <c r="A28" s="576" t="s">
        <v>328</v>
      </c>
      <c r="B28" s="112">
        <v>134.3</v>
      </c>
      <c r="C28" s="112">
        <v>121.9</v>
      </c>
      <c r="D28" s="112">
        <v>121.9</v>
      </c>
      <c r="E28" s="112">
        <v>134.3</v>
      </c>
      <c r="F28" s="112">
        <v>129.5</v>
      </c>
      <c r="G28" s="112">
        <v>261.7</v>
      </c>
      <c r="H28" s="112">
        <v>110.2</v>
      </c>
      <c r="I28" s="112">
        <v>146.8</v>
      </c>
      <c r="J28" s="112">
        <v>145.7</v>
      </c>
      <c r="K28" s="112">
        <v>156.5</v>
      </c>
      <c r="L28" s="112">
        <v>147.4</v>
      </c>
      <c r="M28" s="112">
        <v>156.3</v>
      </c>
      <c r="N28" s="112">
        <v>130.8</v>
      </c>
      <c r="O28" s="147">
        <v>219.6</v>
      </c>
      <c r="P28" s="112">
        <v>179.4</v>
      </c>
      <c r="Q28" s="112">
        <v>157.1</v>
      </c>
      <c r="R28" s="112">
        <v>120.7</v>
      </c>
      <c r="S28" s="112">
        <v>165.2</v>
      </c>
      <c r="T28" s="147">
        <v>109.3</v>
      </c>
      <c r="U28" s="147">
        <v>165.2</v>
      </c>
      <c r="V28" s="147">
        <v>159.1</v>
      </c>
      <c r="W28" s="147">
        <v>171</v>
      </c>
    </row>
    <row r="29" spans="1:23" ht="16.5" customHeight="1">
      <c r="A29" s="576" t="s">
        <v>329</v>
      </c>
      <c r="B29" s="112">
        <v>129.1</v>
      </c>
      <c r="C29" s="112">
        <v>141.6</v>
      </c>
      <c r="D29" s="112">
        <v>141.6</v>
      </c>
      <c r="E29" s="112">
        <v>129.1</v>
      </c>
      <c r="F29" s="112">
        <v>121.4</v>
      </c>
      <c r="G29" s="112">
        <v>286.6</v>
      </c>
      <c r="H29" s="112">
        <v>102.5</v>
      </c>
      <c r="I29" s="112">
        <v>153.5</v>
      </c>
      <c r="J29" s="112">
        <v>154.2</v>
      </c>
      <c r="K29" s="112">
        <v>154.3</v>
      </c>
      <c r="L29" s="112">
        <v>145.5</v>
      </c>
      <c r="M29" s="10">
        <v>103.6</v>
      </c>
      <c r="N29" s="112">
        <v>112</v>
      </c>
      <c r="O29" s="147">
        <v>173.6</v>
      </c>
      <c r="P29" s="112">
        <v>96.4</v>
      </c>
      <c r="Q29" s="112">
        <v>143.8</v>
      </c>
      <c r="R29" s="112">
        <v>112.1</v>
      </c>
      <c r="S29" s="112">
        <v>128</v>
      </c>
      <c r="T29" s="147">
        <v>98.4</v>
      </c>
      <c r="U29" s="147">
        <v>162.2</v>
      </c>
      <c r="V29" s="147">
        <v>149.5</v>
      </c>
      <c r="W29" s="147">
        <v>174.4</v>
      </c>
    </row>
    <row r="30" spans="1:23" ht="16.5" customHeight="1">
      <c r="A30" s="576" t="s">
        <v>330</v>
      </c>
      <c r="B30" s="112">
        <v>129</v>
      </c>
      <c r="C30" s="112">
        <v>145.9</v>
      </c>
      <c r="D30" s="112">
        <v>145.9</v>
      </c>
      <c r="E30" s="112">
        <v>129</v>
      </c>
      <c r="F30" s="112">
        <v>125.5</v>
      </c>
      <c r="G30" s="112">
        <v>277.9</v>
      </c>
      <c r="H30" s="112">
        <v>122.9</v>
      </c>
      <c r="I30" s="112">
        <v>145.3</v>
      </c>
      <c r="J30" s="112">
        <v>144.7</v>
      </c>
      <c r="K30" s="112">
        <v>153.9</v>
      </c>
      <c r="L30" s="112">
        <v>143.3</v>
      </c>
      <c r="M30" s="112">
        <v>121.2</v>
      </c>
      <c r="N30" s="112">
        <v>118.8</v>
      </c>
      <c r="O30" s="147">
        <v>208.9</v>
      </c>
      <c r="P30" s="112">
        <v>98.8</v>
      </c>
      <c r="Q30" s="112">
        <v>149.7</v>
      </c>
      <c r="R30" s="112">
        <v>112.6</v>
      </c>
      <c r="S30" s="112">
        <v>130.6</v>
      </c>
      <c r="T30" s="147">
        <v>101.2</v>
      </c>
      <c r="U30" s="147">
        <v>172.8</v>
      </c>
      <c r="V30" s="147">
        <v>146.5</v>
      </c>
      <c r="W30" s="147">
        <v>198</v>
      </c>
    </row>
    <row r="31" spans="1:23" ht="16.5" customHeight="1">
      <c r="A31" s="576" t="s">
        <v>331</v>
      </c>
      <c r="B31" s="112">
        <v>137.3</v>
      </c>
      <c r="C31" s="112">
        <v>137.1</v>
      </c>
      <c r="D31" s="112">
        <v>137.1</v>
      </c>
      <c r="E31" s="112">
        <v>137.3</v>
      </c>
      <c r="F31" s="112">
        <v>136.2</v>
      </c>
      <c r="G31" s="112">
        <v>279.4</v>
      </c>
      <c r="H31" s="112">
        <v>122.2</v>
      </c>
      <c r="I31" s="112">
        <v>156.5</v>
      </c>
      <c r="J31" s="112">
        <v>155.8</v>
      </c>
      <c r="K31" s="112">
        <v>166.4</v>
      </c>
      <c r="L31" s="112">
        <v>153</v>
      </c>
      <c r="M31" s="112">
        <v>116.9</v>
      </c>
      <c r="N31" s="112">
        <v>136.2</v>
      </c>
      <c r="O31" s="10">
        <v>239.1</v>
      </c>
      <c r="P31" s="112">
        <v>140.7</v>
      </c>
      <c r="Q31" s="112">
        <v>157</v>
      </c>
      <c r="R31" s="112">
        <v>115.8</v>
      </c>
      <c r="S31" s="112">
        <v>134</v>
      </c>
      <c r="T31" s="147">
        <v>110.6</v>
      </c>
      <c r="U31" s="147">
        <v>183.3</v>
      </c>
      <c r="V31" s="147">
        <v>168.1</v>
      </c>
      <c r="W31" s="147">
        <v>197.9</v>
      </c>
    </row>
    <row r="32" spans="1:23" ht="16.5" customHeight="1">
      <c r="A32" s="576" t="s">
        <v>332</v>
      </c>
      <c r="B32" s="112">
        <v>133.5</v>
      </c>
      <c r="C32" s="112">
        <v>149.2</v>
      </c>
      <c r="D32" s="112">
        <v>149.2</v>
      </c>
      <c r="E32" s="112">
        <v>133.5</v>
      </c>
      <c r="F32" s="112">
        <v>137.1</v>
      </c>
      <c r="G32" s="112">
        <v>247.4</v>
      </c>
      <c r="H32" s="112">
        <v>100.4</v>
      </c>
      <c r="I32" s="112">
        <v>148.2</v>
      </c>
      <c r="J32" s="112">
        <v>144.2</v>
      </c>
      <c r="K32" s="112">
        <v>184.1</v>
      </c>
      <c r="L32" s="112">
        <v>151.3</v>
      </c>
      <c r="M32" s="112">
        <v>110.5</v>
      </c>
      <c r="N32" s="112">
        <v>137</v>
      </c>
      <c r="O32" s="10">
        <v>216.8</v>
      </c>
      <c r="P32" s="112">
        <v>148.6</v>
      </c>
      <c r="Q32" s="112">
        <v>150.5</v>
      </c>
      <c r="R32" s="112">
        <v>117.7</v>
      </c>
      <c r="S32" s="112">
        <v>135.8</v>
      </c>
      <c r="T32" s="147">
        <v>111.2</v>
      </c>
      <c r="U32" s="147">
        <v>177.3</v>
      </c>
      <c r="V32" s="147">
        <v>158.3</v>
      </c>
      <c r="W32" s="147">
        <v>195.5</v>
      </c>
    </row>
    <row r="33" spans="1:23" ht="16.5" customHeight="1">
      <c r="A33" s="576" t="s">
        <v>333</v>
      </c>
      <c r="B33" s="112">
        <v>135.7</v>
      </c>
      <c r="C33" s="112">
        <v>122.9</v>
      </c>
      <c r="D33" s="112">
        <v>122.9</v>
      </c>
      <c r="E33" s="112">
        <v>135.7</v>
      </c>
      <c r="F33" s="112">
        <v>139.7</v>
      </c>
      <c r="G33" s="112">
        <v>255.2</v>
      </c>
      <c r="H33" s="112">
        <v>120.3</v>
      </c>
      <c r="I33" s="112">
        <v>144.4</v>
      </c>
      <c r="J33" s="112">
        <v>143.6</v>
      </c>
      <c r="K33" s="112">
        <v>163</v>
      </c>
      <c r="L33" s="112">
        <v>132</v>
      </c>
      <c r="M33" s="112">
        <v>143.2</v>
      </c>
      <c r="N33" s="112">
        <v>131.5</v>
      </c>
      <c r="O33" s="10">
        <v>232.5</v>
      </c>
      <c r="P33" s="112">
        <v>119.3</v>
      </c>
      <c r="Q33" s="112">
        <v>147.7</v>
      </c>
      <c r="R33" s="112">
        <v>119.9</v>
      </c>
      <c r="S33" s="112">
        <v>122.6</v>
      </c>
      <c r="T33" s="10">
        <v>142.1</v>
      </c>
      <c r="U33" s="147">
        <v>161.5</v>
      </c>
      <c r="V33" s="147">
        <v>148.3</v>
      </c>
      <c r="W33" s="147">
        <v>174.2</v>
      </c>
    </row>
    <row r="34" spans="1:23" ht="16.5" customHeight="1">
      <c r="A34" s="4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13"/>
      <c r="M34" s="113"/>
      <c r="N34" s="113"/>
      <c r="O34" s="113"/>
      <c r="P34" s="113"/>
      <c r="Q34" s="113"/>
      <c r="R34" s="113"/>
      <c r="S34" s="113"/>
      <c r="U34" s="147"/>
      <c r="V34" s="147"/>
      <c r="W34" s="147"/>
    </row>
    <row r="35" spans="1:23" ht="16.5" customHeight="1">
      <c r="A35" s="304" t="s">
        <v>367</v>
      </c>
      <c r="B35" s="112">
        <v>121.4</v>
      </c>
      <c r="C35" s="112">
        <v>45.4</v>
      </c>
      <c r="D35" s="112">
        <v>45.4</v>
      </c>
      <c r="E35" s="112">
        <v>121.5</v>
      </c>
      <c r="F35" s="112">
        <v>128.1</v>
      </c>
      <c r="G35" s="112">
        <v>249.3</v>
      </c>
      <c r="H35" s="112">
        <v>105.9</v>
      </c>
      <c r="I35" s="112">
        <v>145.1</v>
      </c>
      <c r="J35" s="112">
        <v>147.8</v>
      </c>
      <c r="K35" s="112">
        <v>147.5</v>
      </c>
      <c r="L35" s="112">
        <v>113.5</v>
      </c>
      <c r="M35" s="112">
        <v>115.2</v>
      </c>
      <c r="N35" s="112">
        <v>88.1</v>
      </c>
      <c r="O35" s="112">
        <v>174.3</v>
      </c>
      <c r="P35" s="112">
        <v>5.4</v>
      </c>
      <c r="Q35" s="112">
        <v>137.5</v>
      </c>
      <c r="R35" s="112">
        <v>111.6</v>
      </c>
      <c r="S35" s="112">
        <v>109.6</v>
      </c>
      <c r="T35" s="149">
        <v>88.4</v>
      </c>
      <c r="U35" s="147">
        <v>133.6</v>
      </c>
      <c r="V35" s="147">
        <v>149.9</v>
      </c>
      <c r="W35" s="147">
        <v>118.1</v>
      </c>
    </row>
    <row r="36" spans="1:23" ht="16.5" customHeight="1">
      <c r="A36" s="576" t="s">
        <v>323</v>
      </c>
      <c r="B36" s="112">
        <v>134.3</v>
      </c>
      <c r="C36" s="112">
        <v>50.8</v>
      </c>
      <c r="D36" s="112">
        <v>50.8</v>
      </c>
      <c r="E36" s="112">
        <v>134.3</v>
      </c>
      <c r="F36" s="112">
        <v>145.9</v>
      </c>
      <c r="G36" s="112">
        <v>246.5</v>
      </c>
      <c r="H36" s="112">
        <v>123.7</v>
      </c>
      <c r="I36" s="112">
        <v>155.6</v>
      </c>
      <c r="J36" s="112">
        <v>155.9</v>
      </c>
      <c r="K36" s="112">
        <v>180.9</v>
      </c>
      <c r="L36" s="112">
        <v>122.4</v>
      </c>
      <c r="M36" s="112">
        <v>137.4</v>
      </c>
      <c r="N36" s="112">
        <v>14.6</v>
      </c>
      <c r="O36" s="112">
        <v>239.4</v>
      </c>
      <c r="P36" s="112">
        <v>12</v>
      </c>
      <c r="Q36" s="112">
        <v>127.9</v>
      </c>
      <c r="R36" s="112">
        <v>117.9</v>
      </c>
      <c r="S36" s="112">
        <v>126</v>
      </c>
      <c r="T36" s="149">
        <v>108.3</v>
      </c>
      <c r="U36" s="147">
        <v>179</v>
      </c>
      <c r="V36" s="147">
        <v>155.9</v>
      </c>
      <c r="W36" s="147">
        <v>201.1</v>
      </c>
    </row>
    <row r="37" spans="1:23" ht="16.5" customHeight="1">
      <c r="A37" s="576" t="s">
        <v>324</v>
      </c>
      <c r="B37" s="112">
        <v>133.9</v>
      </c>
      <c r="C37" s="112">
        <v>80.6</v>
      </c>
      <c r="D37" s="112">
        <v>80.6</v>
      </c>
      <c r="E37" s="112">
        <v>133.9</v>
      </c>
      <c r="F37" s="112">
        <v>131.9</v>
      </c>
      <c r="G37" s="112">
        <v>269.2</v>
      </c>
      <c r="H37" s="112">
        <v>147.8</v>
      </c>
      <c r="I37" s="112">
        <v>150.6</v>
      </c>
      <c r="J37" s="112">
        <v>145.3</v>
      </c>
      <c r="K37" s="112">
        <v>175.9</v>
      </c>
      <c r="L37" s="112">
        <v>178.4</v>
      </c>
      <c r="M37" s="112">
        <v>164.4</v>
      </c>
      <c r="N37" s="112">
        <v>122.5</v>
      </c>
      <c r="O37" s="112">
        <v>216.1</v>
      </c>
      <c r="P37" s="112">
        <v>174.5</v>
      </c>
      <c r="Q37" s="112">
        <v>151.1</v>
      </c>
      <c r="R37" s="112">
        <v>122.4</v>
      </c>
      <c r="S37" s="112">
        <v>83.8</v>
      </c>
      <c r="T37" s="149">
        <v>90.6</v>
      </c>
      <c r="U37" s="147">
        <v>202.1</v>
      </c>
      <c r="V37" s="147">
        <v>176.7</v>
      </c>
      <c r="W37" s="147">
        <v>226.4</v>
      </c>
    </row>
    <row r="38" spans="1:23" ht="16.5" customHeight="1">
      <c r="A38" s="576" t="s">
        <v>325</v>
      </c>
      <c r="B38" s="112">
        <v>134.6</v>
      </c>
      <c r="C38" s="112">
        <v>147</v>
      </c>
      <c r="D38" s="112">
        <v>147</v>
      </c>
      <c r="E38" s="112">
        <v>134.6</v>
      </c>
      <c r="F38" s="112">
        <v>136.1</v>
      </c>
      <c r="G38" s="112">
        <v>331.7</v>
      </c>
      <c r="H38" s="112">
        <v>124</v>
      </c>
      <c r="I38" s="112">
        <v>154.2</v>
      </c>
      <c r="J38" s="112">
        <v>153.3</v>
      </c>
      <c r="K38" s="112">
        <v>161.6</v>
      </c>
      <c r="L38" s="112">
        <v>154.4</v>
      </c>
      <c r="M38" s="112">
        <v>189.2</v>
      </c>
      <c r="N38" s="112">
        <v>118.2</v>
      </c>
      <c r="O38" s="112">
        <v>210.2</v>
      </c>
      <c r="P38" s="112">
        <v>140.7</v>
      </c>
      <c r="Q38" s="112">
        <v>150.9</v>
      </c>
      <c r="R38" s="112">
        <v>121.8</v>
      </c>
      <c r="S38" s="112">
        <v>96.7</v>
      </c>
      <c r="T38" s="149">
        <v>105.7</v>
      </c>
      <c r="U38" s="147">
        <v>171.2</v>
      </c>
      <c r="V38" s="147">
        <v>176.8</v>
      </c>
      <c r="W38" s="147">
        <v>165.8</v>
      </c>
    </row>
    <row r="39" spans="1:23" ht="16.5" customHeight="1">
      <c r="A39" s="576" t="s">
        <v>326</v>
      </c>
      <c r="B39" s="112">
        <v>130.9</v>
      </c>
      <c r="C39" s="112">
        <v>124.9</v>
      </c>
      <c r="D39" s="112">
        <v>124.9</v>
      </c>
      <c r="E39" s="112">
        <v>130.9</v>
      </c>
      <c r="F39" s="112">
        <v>137.9</v>
      </c>
      <c r="G39" s="112">
        <v>298.5</v>
      </c>
      <c r="H39" s="112">
        <v>127.7</v>
      </c>
      <c r="I39" s="112">
        <v>151.5</v>
      </c>
      <c r="J39" s="112">
        <v>149.5</v>
      </c>
      <c r="K39" s="112">
        <v>171.5</v>
      </c>
      <c r="L39" s="112">
        <v>150.2</v>
      </c>
      <c r="M39" s="112">
        <v>153.1</v>
      </c>
      <c r="N39" s="112">
        <v>110.9</v>
      </c>
      <c r="O39" s="112">
        <v>216.6</v>
      </c>
      <c r="P39" s="112">
        <v>84.7</v>
      </c>
      <c r="Q39" s="112">
        <v>149.4</v>
      </c>
      <c r="R39" s="112">
        <v>120.4</v>
      </c>
      <c r="S39" s="112">
        <v>92.1</v>
      </c>
      <c r="T39" s="149">
        <v>95.1</v>
      </c>
      <c r="U39" s="147">
        <v>157.3</v>
      </c>
      <c r="V39" s="147">
        <v>163</v>
      </c>
      <c r="W39" s="147">
        <v>151.8</v>
      </c>
    </row>
    <row r="40" spans="1:23" ht="16.5" customHeight="1">
      <c r="A40" s="576" t="s">
        <v>327</v>
      </c>
      <c r="B40" s="112">
        <v>132</v>
      </c>
      <c r="C40" s="112">
        <v>146.3</v>
      </c>
      <c r="D40" s="112">
        <v>146.3</v>
      </c>
      <c r="E40" s="112">
        <v>132.1</v>
      </c>
      <c r="F40" s="112">
        <v>140.2</v>
      </c>
      <c r="G40" s="112">
        <v>315</v>
      </c>
      <c r="H40" s="112">
        <v>125.1</v>
      </c>
      <c r="I40" s="112">
        <v>154.2</v>
      </c>
      <c r="J40" s="112">
        <v>153</v>
      </c>
      <c r="K40" s="112">
        <v>172.9</v>
      </c>
      <c r="L40" s="112">
        <v>145.9</v>
      </c>
      <c r="M40" s="112">
        <v>149.4</v>
      </c>
      <c r="N40" s="112">
        <v>127</v>
      </c>
      <c r="O40" s="112">
        <v>196.5</v>
      </c>
      <c r="P40" s="112">
        <v>79.9</v>
      </c>
      <c r="Q40" s="112">
        <v>149.6</v>
      </c>
      <c r="R40" s="112">
        <v>120.7</v>
      </c>
      <c r="S40" s="112">
        <v>70</v>
      </c>
      <c r="T40" s="149">
        <v>98.8</v>
      </c>
      <c r="U40" s="147">
        <v>150.5</v>
      </c>
      <c r="V40" s="147">
        <v>165.6</v>
      </c>
      <c r="W40" s="147">
        <v>136.1</v>
      </c>
    </row>
    <row r="41" spans="1:23" ht="16.5" customHeight="1">
      <c r="A41" s="576" t="s">
        <v>328</v>
      </c>
      <c r="B41" s="112">
        <v>135.1</v>
      </c>
      <c r="C41" s="112">
        <v>136</v>
      </c>
      <c r="D41" s="112">
        <v>136</v>
      </c>
      <c r="E41" s="112">
        <v>135.1</v>
      </c>
      <c r="F41" s="112">
        <v>145.1</v>
      </c>
      <c r="G41" s="112">
        <v>347.7</v>
      </c>
      <c r="H41" s="112">
        <v>136.9</v>
      </c>
      <c r="I41" s="112">
        <v>154.7</v>
      </c>
      <c r="J41" s="112">
        <v>151.69</v>
      </c>
      <c r="K41" s="112">
        <v>186.9</v>
      </c>
      <c r="L41" s="112">
        <v>148.8</v>
      </c>
      <c r="M41" s="112">
        <v>166.1</v>
      </c>
      <c r="N41" s="112">
        <v>132</v>
      </c>
      <c r="O41" s="112">
        <v>222.8</v>
      </c>
      <c r="P41" s="112">
        <v>126.6</v>
      </c>
      <c r="Q41" s="112">
        <v>126.7</v>
      </c>
      <c r="R41" s="112">
        <v>122.2</v>
      </c>
      <c r="S41" s="112">
        <v>106</v>
      </c>
      <c r="T41" s="149">
        <v>97</v>
      </c>
      <c r="U41" s="147">
        <v>160.6</v>
      </c>
      <c r="V41" s="147">
        <v>155.7</v>
      </c>
      <c r="W41" s="147">
        <v>165.3</v>
      </c>
    </row>
    <row r="42" spans="1:23" ht="16.5" customHeight="1">
      <c r="A42" s="576" t="s">
        <v>329</v>
      </c>
      <c r="B42" s="112">
        <v>126.2</v>
      </c>
      <c r="C42" s="112">
        <v>121.6</v>
      </c>
      <c r="D42" s="112">
        <v>121.6</v>
      </c>
      <c r="E42" s="112">
        <v>126.2</v>
      </c>
      <c r="F42" s="10">
        <v>134.7</v>
      </c>
      <c r="G42" s="112">
        <v>292.9</v>
      </c>
      <c r="H42" s="112">
        <v>129.8</v>
      </c>
      <c r="I42" s="112">
        <v>147.6</v>
      </c>
      <c r="J42" s="112">
        <v>144.6</v>
      </c>
      <c r="K42" s="112">
        <v>187.4</v>
      </c>
      <c r="L42" s="112">
        <v>134.5</v>
      </c>
      <c r="M42" s="112">
        <v>150</v>
      </c>
      <c r="N42" s="112">
        <v>113.9</v>
      </c>
      <c r="O42" s="112">
        <v>207.4</v>
      </c>
      <c r="P42" s="112">
        <v>113.6</v>
      </c>
      <c r="Q42" s="112">
        <v>115.6</v>
      </c>
      <c r="R42" s="112">
        <v>113.3</v>
      </c>
      <c r="S42" s="112">
        <v>96</v>
      </c>
      <c r="T42" s="149">
        <v>89.3</v>
      </c>
      <c r="U42" s="147">
        <v>150.3</v>
      </c>
      <c r="V42" s="147">
        <v>129.2</v>
      </c>
      <c r="W42" s="147">
        <v>170.5</v>
      </c>
    </row>
    <row r="43" spans="1:23" ht="16.5" customHeight="1">
      <c r="A43" s="576" t="s">
        <v>330</v>
      </c>
      <c r="B43" s="112">
        <v>130.1</v>
      </c>
      <c r="C43" s="112">
        <v>176.1</v>
      </c>
      <c r="D43" s="112">
        <v>176.1</v>
      </c>
      <c r="E43" s="112">
        <v>130.1</v>
      </c>
      <c r="F43" s="112">
        <v>136.2</v>
      </c>
      <c r="G43" s="112">
        <v>283</v>
      </c>
      <c r="H43" s="112">
        <v>108</v>
      </c>
      <c r="I43" s="112">
        <v>151.3</v>
      </c>
      <c r="J43" s="112">
        <v>150</v>
      </c>
      <c r="K43" s="112">
        <v>177.3</v>
      </c>
      <c r="L43" s="112">
        <v>135.1</v>
      </c>
      <c r="M43" s="112">
        <v>189.4</v>
      </c>
      <c r="N43" s="112">
        <v>123.8</v>
      </c>
      <c r="O43" s="112">
        <v>205.9</v>
      </c>
      <c r="P43" s="112">
        <v>113.9</v>
      </c>
      <c r="Q43" s="112">
        <v>128</v>
      </c>
      <c r="R43" s="112">
        <v>113.8</v>
      </c>
      <c r="S43" s="112">
        <v>97.6</v>
      </c>
      <c r="T43" s="149">
        <v>98.8</v>
      </c>
      <c r="U43" s="147">
        <v>185.9</v>
      </c>
      <c r="V43" s="147">
        <v>146.5</v>
      </c>
      <c r="W43" s="147">
        <v>223.8</v>
      </c>
    </row>
    <row r="44" spans="1:23" ht="16.5" customHeight="1">
      <c r="A44" s="576" t="s">
        <v>331</v>
      </c>
      <c r="B44" s="112">
        <v>132</v>
      </c>
      <c r="C44" s="10">
        <v>167.4</v>
      </c>
      <c r="D44" s="112">
        <v>167.4</v>
      </c>
      <c r="E44" s="112">
        <v>132</v>
      </c>
      <c r="F44" s="112">
        <v>141.3</v>
      </c>
      <c r="G44" s="112">
        <v>325.5</v>
      </c>
      <c r="H44" s="112">
        <v>115.3</v>
      </c>
      <c r="I44" s="112">
        <v>148.2</v>
      </c>
      <c r="J44" s="112">
        <v>146.9</v>
      </c>
      <c r="K44" s="112">
        <v>169.1</v>
      </c>
      <c r="L44" s="112">
        <v>139.1</v>
      </c>
      <c r="M44" s="112">
        <v>145</v>
      </c>
      <c r="N44" s="112">
        <v>135.4</v>
      </c>
      <c r="O44" s="112">
        <v>241.7</v>
      </c>
      <c r="P44" s="112">
        <v>115.2</v>
      </c>
      <c r="Q44" s="112">
        <v>127</v>
      </c>
      <c r="R44" s="112">
        <v>118.9</v>
      </c>
      <c r="S44" s="112">
        <v>77.7</v>
      </c>
      <c r="T44" s="149">
        <v>108.1</v>
      </c>
      <c r="U44" s="147">
        <v>178.6</v>
      </c>
      <c r="V44" s="147">
        <v>150</v>
      </c>
      <c r="W44" s="147">
        <v>206</v>
      </c>
    </row>
    <row r="45" spans="1:23" ht="16.5" customHeight="1">
      <c r="A45" s="576" t="s">
        <v>332</v>
      </c>
      <c r="B45" s="112">
        <v>128.7</v>
      </c>
      <c r="C45" s="112">
        <v>181</v>
      </c>
      <c r="D45" s="112">
        <v>181</v>
      </c>
      <c r="E45" s="112">
        <v>128.7</v>
      </c>
      <c r="F45" s="112">
        <v>137.4</v>
      </c>
      <c r="G45" s="112">
        <v>276.4</v>
      </c>
      <c r="H45" s="112">
        <v>119.6</v>
      </c>
      <c r="I45" s="112">
        <v>140.6</v>
      </c>
      <c r="J45" s="112">
        <v>135.5</v>
      </c>
      <c r="K45" s="112">
        <v>203.1</v>
      </c>
      <c r="L45" s="112">
        <v>124.3</v>
      </c>
      <c r="M45" s="112">
        <v>155.7</v>
      </c>
      <c r="N45" s="112">
        <v>131.6</v>
      </c>
      <c r="O45" s="112">
        <v>195.3</v>
      </c>
      <c r="P45" s="112">
        <v>164.7</v>
      </c>
      <c r="Q45" s="112">
        <v>119.6</v>
      </c>
      <c r="R45" s="112">
        <v>117.2</v>
      </c>
      <c r="S45" s="112">
        <v>90.6</v>
      </c>
      <c r="T45" s="149">
        <v>104.7</v>
      </c>
      <c r="U45" s="147">
        <v>188.3</v>
      </c>
      <c r="V45" s="147">
        <v>150.8</v>
      </c>
      <c r="W45" s="147">
        <v>224.3</v>
      </c>
    </row>
    <row r="46" spans="1:23" ht="16.5" customHeight="1">
      <c r="A46" s="576" t="s">
        <v>333</v>
      </c>
      <c r="B46" s="112">
        <v>130.9</v>
      </c>
      <c r="C46" s="112">
        <v>145.3</v>
      </c>
      <c r="D46" s="112">
        <v>145.3</v>
      </c>
      <c r="E46" s="112">
        <v>130.9</v>
      </c>
      <c r="F46" s="112">
        <v>135.8</v>
      </c>
      <c r="G46" s="112">
        <v>251.9</v>
      </c>
      <c r="H46" s="112">
        <v>126.6</v>
      </c>
      <c r="I46" s="112">
        <v>138</v>
      </c>
      <c r="J46" s="112">
        <v>133.3</v>
      </c>
      <c r="K46" s="112">
        <v>190.2</v>
      </c>
      <c r="L46" s="112">
        <v>129.7</v>
      </c>
      <c r="M46" s="112">
        <v>155.5</v>
      </c>
      <c r="N46" s="112">
        <v>126.9</v>
      </c>
      <c r="O46" s="112">
        <v>212.2</v>
      </c>
      <c r="P46" s="112">
        <v>82.4</v>
      </c>
      <c r="Q46" s="112">
        <v>116.3</v>
      </c>
      <c r="R46" s="112">
        <v>119.2</v>
      </c>
      <c r="S46" s="112">
        <v>90.6</v>
      </c>
      <c r="T46" s="149">
        <v>135.3</v>
      </c>
      <c r="U46" s="147">
        <v>173</v>
      </c>
      <c r="V46" s="147">
        <v>140.4</v>
      </c>
      <c r="W46" s="147">
        <v>204.2</v>
      </c>
    </row>
    <row r="47" spans="1:23" ht="16.5" customHeight="1">
      <c r="A47" s="4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13"/>
      <c r="M47" s="113"/>
      <c r="N47" s="113"/>
      <c r="O47" s="113"/>
      <c r="P47" s="113"/>
      <c r="Q47" s="113"/>
      <c r="R47" s="113"/>
      <c r="S47" s="113"/>
      <c r="T47" s="149"/>
      <c r="U47" s="147"/>
      <c r="V47" s="147"/>
      <c r="W47" s="147"/>
    </row>
    <row r="48" spans="1:23" ht="16.5" customHeight="1">
      <c r="A48" s="64" t="s">
        <v>339</v>
      </c>
      <c r="B48" s="114">
        <v>115.3</v>
      </c>
      <c r="C48" s="115">
        <v>27.6</v>
      </c>
      <c r="D48" s="115">
        <v>27.6</v>
      </c>
      <c r="E48" s="115">
        <v>115.3</v>
      </c>
      <c r="F48" s="115">
        <v>108.7</v>
      </c>
      <c r="G48" s="115">
        <v>296.4</v>
      </c>
      <c r="H48" s="115">
        <v>115.5</v>
      </c>
      <c r="I48" s="115">
        <v>136.8</v>
      </c>
      <c r="J48" s="115">
        <v>134.2</v>
      </c>
      <c r="K48" s="115">
        <v>178.8</v>
      </c>
      <c r="L48" s="115">
        <v>117.3</v>
      </c>
      <c r="M48" s="115">
        <v>119.4</v>
      </c>
      <c r="N48" s="115">
        <v>77.9</v>
      </c>
      <c r="O48" s="115">
        <v>181.9</v>
      </c>
      <c r="P48" s="115">
        <v>1.7</v>
      </c>
      <c r="Q48" s="115">
        <v>101.3</v>
      </c>
      <c r="R48" s="115">
        <v>113.9</v>
      </c>
      <c r="S48" s="115">
        <v>80.9</v>
      </c>
      <c r="T48" s="149">
        <v>76.1</v>
      </c>
      <c r="U48" s="147">
        <v>125</v>
      </c>
      <c r="V48" s="147">
        <v>133.3</v>
      </c>
      <c r="W48" s="147">
        <v>117.1</v>
      </c>
    </row>
    <row r="49" spans="1:23" ht="16.5" customHeight="1">
      <c r="A49" s="174" t="s">
        <v>323</v>
      </c>
      <c r="B49" s="114">
        <v>121.8</v>
      </c>
      <c r="C49" s="115">
        <v>60.4</v>
      </c>
      <c r="D49" s="115">
        <v>60.4</v>
      </c>
      <c r="E49" s="115">
        <v>121.8</v>
      </c>
      <c r="F49" s="115">
        <v>127</v>
      </c>
      <c r="G49" s="115">
        <v>306.2</v>
      </c>
      <c r="H49" s="115">
        <v>107.9</v>
      </c>
      <c r="I49" s="115">
        <v>141.8</v>
      </c>
      <c r="J49" s="115">
        <v>137.1</v>
      </c>
      <c r="K49" s="115">
        <v>191.1</v>
      </c>
      <c r="L49" s="115">
        <v>136.9</v>
      </c>
      <c r="M49" s="115">
        <v>132.9</v>
      </c>
      <c r="N49" s="115">
        <v>96.9</v>
      </c>
      <c r="O49" s="115">
        <v>173</v>
      </c>
      <c r="P49" s="115">
        <v>13.4</v>
      </c>
      <c r="Q49" s="115">
        <v>118.5</v>
      </c>
      <c r="R49" s="115">
        <v>118.2</v>
      </c>
      <c r="S49" s="115">
        <v>71.5</v>
      </c>
      <c r="T49" s="149">
        <v>86.9</v>
      </c>
      <c r="U49" s="147">
        <v>150.6</v>
      </c>
      <c r="V49" s="147">
        <v>125.5</v>
      </c>
      <c r="W49" s="147">
        <v>174.6</v>
      </c>
    </row>
    <row r="50" spans="1:23" ht="16.5" customHeight="1">
      <c r="A50" s="174" t="s">
        <v>324</v>
      </c>
      <c r="B50" s="114">
        <v>136.1</v>
      </c>
      <c r="C50" s="115">
        <v>56.8</v>
      </c>
      <c r="D50" s="115">
        <v>56.8</v>
      </c>
      <c r="E50" s="115">
        <v>136.1</v>
      </c>
      <c r="F50" s="115">
        <v>126.7</v>
      </c>
      <c r="G50" s="115">
        <v>316.8</v>
      </c>
      <c r="H50" s="115">
        <v>122.8</v>
      </c>
      <c r="I50" s="115">
        <v>158.3</v>
      </c>
      <c r="J50" s="115">
        <v>151.6</v>
      </c>
      <c r="K50" s="115">
        <v>208.3</v>
      </c>
      <c r="L50" s="115">
        <v>172.7</v>
      </c>
      <c r="M50" s="115">
        <v>209.4</v>
      </c>
      <c r="N50" s="115">
        <v>119.4</v>
      </c>
      <c r="O50" s="115">
        <v>186.4</v>
      </c>
      <c r="P50" s="115">
        <v>176.2</v>
      </c>
      <c r="Q50" s="115">
        <v>120.6</v>
      </c>
      <c r="R50" s="115">
        <v>122.6</v>
      </c>
      <c r="S50" s="115">
        <v>105</v>
      </c>
      <c r="T50" s="149">
        <v>106.3</v>
      </c>
      <c r="U50" s="147">
        <v>179.2</v>
      </c>
      <c r="V50" s="147">
        <v>145</v>
      </c>
      <c r="W50" s="147">
        <v>212</v>
      </c>
    </row>
    <row r="51" spans="1:23" ht="16.5" customHeight="1">
      <c r="A51" s="174" t="s">
        <v>325</v>
      </c>
      <c r="B51" s="114">
        <v>136.4</v>
      </c>
      <c r="C51" s="115">
        <v>104.3</v>
      </c>
      <c r="D51" s="115">
        <v>104.3</v>
      </c>
      <c r="E51" s="115">
        <v>136.4</v>
      </c>
      <c r="F51" s="115">
        <v>127.2</v>
      </c>
      <c r="G51" s="115">
        <v>281.4</v>
      </c>
      <c r="H51" s="115">
        <v>126.2</v>
      </c>
      <c r="I51" s="115">
        <v>150.1</v>
      </c>
      <c r="J51" s="115">
        <v>145.7</v>
      </c>
      <c r="K51" s="115">
        <v>208.7</v>
      </c>
      <c r="L51" s="115">
        <v>130.3</v>
      </c>
      <c r="M51" s="115">
        <v>142.4</v>
      </c>
      <c r="N51" s="115">
        <v>118.6</v>
      </c>
      <c r="O51" s="115">
        <v>167.6</v>
      </c>
      <c r="P51" s="115">
        <v>108</v>
      </c>
      <c r="Q51" s="115">
        <v>125.5</v>
      </c>
      <c r="R51" s="115">
        <v>125.3</v>
      </c>
      <c r="S51" s="115">
        <v>123.6</v>
      </c>
      <c r="T51" s="149">
        <v>117.6</v>
      </c>
      <c r="U51" s="147">
        <v>195</v>
      </c>
      <c r="V51" s="147">
        <v>177.8</v>
      </c>
      <c r="W51" s="147">
        <v>211.5</v>
      </c>
    </row>
    <row r="52" spans="1:23" ht="16.5" customHeight="1">
      <c r="A52" s="174" t="s">
        <v>326</v>
      </c>
      <c r="B52" s="114">
        <v>130.1</v>
      </c>
      <c r="C52" s="115">
        <v>131.1</v>
      </c>
      <c r="D52" s="115">
        <v>131.1</v>
      </c>
      <c r="E52" s="115">
        <v>130.1</v>
      </c>
      <c r="F52" s="115">
        <v>115.7</v>
      </c>
      <c r="G52" s="115">
        <v>313.2</v>
      </c>
      <c r="H52" s="115">
        <v>134.8</v>
      </c>
      <c r="I52" s="115">
        <v>147.6</v>
      </c>
      <c r="J52" s="115">
        <v>144.1</v>
      </c>
      <c r="K52" s="115">
        <v>200.7</v>
      </c>
      <c r="L52" s="115">
        <v>125.6</v>
      </c>
      <c r="M52" s="115">
        <v>133.2</v>
      </c>
      <c r="N52" s="115">
        <v>107.2</v>
      </c>
      <c r="O52" s="115">
        <v>157.5</v>
      </c>
      <c r="P52" s="115">
        <v>78.3</v>
      </c>
      <c r="Q52" s="115">
        <v>121.5</v>
      </c>
      <c r="R52" s="115">
        <v>121.8</v>
      </c>
      <c r="S52" s="115">
        <v>124.5</v>
      </c>
      <c r="T52" s="149">
        <v>96.2</v>
      </c>
      <c r="U52" s="147">
        <v>163.9</v>
      </c>
      <c r="V52" s="147">
        <v>168.6</v>
      </c>
      <c r="W52" s="147">
        <v>159.4</v>
      </c>
    </row>
    <row r="53" spans="1:23" ht="16.5" customHeight="1">
      <c r="A53" s="174" t="s">
        <v>327</v>
      </c>
      <c r="B53" s="114">
        <v>138.8</v>
      </c>
      <c r="C53" s="115">
        <v>131.1</v>
      </c>
      <c r="D53" s="115">
        <v>131.1</v>
      </c>
      <c r="E53" s="115">
        <v>138.8</v>
      </c>
      <c r="F53" s="115">
        <v>120.9</v>
      </c>
      <c r="G53" s="115">
        <v>290.5</v>
      </c>
      <c r="H53" s="115">
        <v>143.2</v>
      </c>
      <c r="I53" s="115">
        <v>163.5</v>
      </c>
      <c r="J53" s="115">
        <v>160.8</v>
      </c>
      <c r="K53" s="115">
        <v>225.8</v>
      </c>
      <c r="L53" s="115">
        <v>120.6</v>
      </c>
      <c r="M53" s="115">
        <v>203.6</v>
      </c>
      <c r="N53" s="115">
        <v>118.2</v>
      </c>
      <c r="O53" s="115">
        <v>280.9</v>
      </c>
      <c r="P53" s="115">
        <v>64.5</v>
      </c>
      <c r="Q53" s="115">
        <v>127.7</v>
      </c>
      <c r="R53" s="115">
        <v>122.4</v>
      </c>
      <c r="S53" s="115">
        <v>116.8</v>
      </c>
      <c r="T53" s="149">
        <v>104.9</v>
      </c>
      <c r="U53" s="147">
        <v>163.2</v>
      </c>
      <c r="V53" s="147">
        <v>186</v>
      </c>
      <c r="W53" s="147">
        <v>141.3</v>
      </c>
    </row>
    <row r="54" spans="1:23" ht="16.5" customHeight="1">
      <c r="A54" s="174" t="s">
        <v>328</v>
      </c>
      <c r="B54" s="114">
        <v>136</v>
      </c>
      <c r="C54" s="115">
        <v>114.9</v>
      </c>
      <c r="D54" s="115">
        <v>114.9</v>
      </c>
      <c r="E54" s="115">
        <v>136</v>
      </c>
      <c r="F54" s="115">
        <v>120.3</v>
      </c>
      <c r="G54" s="115">
        <v>389.1</v>
      </c>
      <c r="H54" s="115">
        <v>117</v>
      </c>
      <c r="I54" s="115">
        <v>160.4</v>
      </c>
      <c r="J54" s="115">
        <v>155.6</v>
      </c>
      <c r="K54" s="115">
        <v>235.6</v>
      </c>
      <c r="L54" s="115">
        <v>126.3</v>
      </c>
      <c r="M54" s="115">
        <v>161.6</v>
      </c>
      <c r="N54" s="115">
        <v>125.2</v>
      </c>
      <c r="O54" s="115">
        <v>321.6</v>
      </c>
      <c r="P54" s="115">
        <v>135.1</v>
      </c>
      <c r="Q54" s="115">
        <v>133.9</v>
      </c>
      <c r="R54" s="115">
        <v>123.1</v>
      </c>
      <c r="S54" s="115">
        <v>94.9</v>
      </c>
      <c r="T54" s="149">
        <v>92.8</v>
      </c>
      <c r="U54" s="147">
        <v>168.6</v>
      </c>
      <c r="V54" s="147">
        <v>179.8</v>
      </c>
      <c r="W54" s="147">
        <v>158</v>
      </c>
    </row>
    <row r="55" spans="1:23" ht="16.5" customHeight="1">
      <c r="A55" s="174" t="s">
        <v>329</v>
      </c>
      <c r="B55" s="114">
        <v>127.4</v>
      </c>
      <c r="C55" s="115">
        <v>124.2</v>
      </c>
      <c r="D55" s="115">
        <v>124.2</v>
      </c>
      <c r="E55" s="115">
        <v>127.4</v>
      </c>
      <c r="F55" s="115">
        <v>116.9</v>
      </c>
      <c r="G55" s="115">
        <v>350.2</v>
      </c>
      <c r="H55" s="115">
        <v>115.3</v>
      </c>
      <c r="I55" s="115">
        <v>149.5</v>
      </c>
      <c r="J55" s="115">
        <v>145.4</v>
      </c>
      <c r="K55" s="115">
        <v>217.8</v>
      </c>
      <c r="L55" s="115">
        <v>115.3</v>
      </c>
      <c r="M55" s="115">
        <v>152</v>
      </c>
      <c r="N55" s="115">
        <v>113.1</v>
      </c>
      <c r="O55" s="115">
        <v>220.6</v>
      </c>
      <c r="P55" s="115">
        <v>112.4</v>
      </c>
      <c r="Q55" s="115">
        <v>130</v>
      </c>
      <c r="R55" s="115">
        <v>116.9</v>
      </c>
      <c r="S55" s="115">
        <v>89.1</v>
      </c>
      <c r="T55" s="149">
        <v>86.6</v>
      </c>
      <c r="U55" s="147">
        <v>166.5</v>
      </c>
      <c r="V55" s="147">
        <v>165.6</v>
      </c>
      <c r="W55" s="147">
        <v>167.2</v>
      </c>
    </row>
    <row r="56" spans="1:23" ht="16.5" customHeight="1">
      <c r="A56" s="174" t="s">
        <v>330</v>
      </c>
      <c r="B56" s="114">
        <v>132.7</v>
      </c>
      <c r="C56" s="115">
        <v>115.5</v>
      </c>
      <c r="D56" s="115">
        <v>115.5</v>
      </c>
      <c r="E56" s="115">
        <v>132.7</v>
      </c>
      <c r="F56" s="115">
        <v>120.3</v>
      </c>
      <c r="G56" s="115">
        <v>323.7</v>
      </c>
      <c r="H56" s="115">
        <v>104.3</v>
      </c>
      <c r="I56" s="115">
        <v>145.8</v>
      </c>
      <c r="J56" s="115">
        <v>140.5</v>
      </c>
      <c r="K56" s="115">
        <v>203</v>
      </c>
      <c r="L56" s="115">
        <v>137.8</v>
      </c>
      <c r="M56" s="115">
        <v>136.1</v>
      </c>
      <c r="N56" s="115">
        <v>116.7</v>
      </c>
      <c r="O56" s="115">
        <v>378.9</v>
      </c>
      <c r="P56" s="115">
        <v>93.2</v>
      </c>
      <c r="Q56" s="115">
        <v>138</v>
      </c>
      <c r="R56" s="115">
        <v>120.7</v>
      </c>
      <c r="S56" s="115">
        <v>120.7</v>
      </c>
      <c r="T56" s="149">
        <v>106.1</v>
      </c>
      <c r="U56" s="147">
        <v>193.9</v>
      </c>
      <c r="V56" s="147">
        <v>173.4</v>
      </c>
      <c r="W56" s="147">
        <v>213.6</v>
      </c>
    </row>
    <row r="57" spans="1:23" ht="16.5" customHeight="1">
      <c r="A57" s="174" t="s">
        <v>331</v>
      </c>
      <c r="B57" s="114">
        <v>140.6</v>
      </c>
      <c r="C57" s="115">
        <v>143.1</v>
      </c>
      <c r="D57" s="115">
        <v>143.1</v>
      </c>
      <c r="E57" s="115">
        <v>140.6</v>
      </c>
      <c r="F57" s="115">
        <v>123.2</v>
      </c>
      <c r="G57" s="115">
        <v>373.7</v>
      </c>
      <c r="H57" s="115">
        <v>125.5</v>
      </c>
      <c r="I57" s="115">
        <v>159.5</v>
      </c>
      <c r="J57" s="115">
        <v>156.2</v>
      </c>
      <c r="K57" s="115">
        <v>225.3</v>
      </c>
      <c r="L57" s="115">
        <v>119.6</v>
      </c>
      <c r="M57" s="115">
        <v>170.7</v>
      </c>
      <c r="N57" s="115">
        <v>124.4</v>
      </c>
      <c r="O57" s="115">
        <v>354.1</v>
      </c>
      <c r="P57" s="115">
        <v>141.1</v>
      </c>
      <c r="Q57" s="115">
        <v>144.7</v>
      </c>
      <c r="R57" s="115">
        <v>122.4</v>
      </c>
      <c r="S57" s="115">
        <v>97.1</v>
      </c>
      <c r="T57" s="150">
        <v>114</v>
      </c>
      <c r="U57" s="147">
        <v>214.5</v>
      </c>
      <c r="V57" s="147">
        <v>197.1</v>
      </c>
      <c r="W57" s="147">
        <v>231.2</v>
      </c>
    </row>
    <row r="58" spans="1:23" ht="16.5" customHeight="1">
      <c r="A58" s="174" t="s">
        <v>332</v>
      </c>
      <c r="B58" s="114">
        <v>134.7</v>
      </c>
      <c r="C58" s="115">
        <v>166</v>
      </c>
      <c r="D58" s="115">
        <v>166</v>
      </c>
      <c r="E58" s="115">
        <v>134.7</v>
      </c>
      <c r="F58" s="115">
        <v>124.6</v>
      </c>
      <c r="G58" s="115">
        <v>340</v>
      </c>
      <c r="H58" s="115">
        <v>127.9</v>
      </c>
      <c r="I58" s="115">
        <v>145.2</v>
      </c>
      <c r="J58" s="115">
        <v>140.3</v>
      </c>
      <c r="K58" s="115">
        <v>219.3</v>
      </c>
      <c r="L58" s="115">
        <v>114</v>
      </c>
      <c r="M58" s="115">
        <v>142.5</v>
      </c>
      <c r="N58" s="115">
        <v>119</v>
      </c>
      <c r="O58" s="115">
        <v>406.5</v>
      </c>
      <c r="P58" s="115">
        <v>155.6</v>
      </c>
      <c r="Q58" s="115">
        <v>135.2</v>
      </c>
      <c r="R58" s="115">
        <v>123.3</v>
      </c>
      <c r="S58" s="115">
        <v>114.8</v>
      </c>
      <c r="T58" s="149">
        <v>108.8</v>
      </c>
      <c r="U58" s="147">
        <v>185.6</v>
      </c>
      <c r="V58" s="147">
        <v>183.8</v>
      </c>
      <c r="W58" s="147">
        <v>187.2</v>
      </c>
    </row>
    <row r="59" spans="1:23" ht="16.5" customHeight="1">
      <c r="A59" s="174" t="s">
        <v>333</v>
      </c>
      <c r="B59" s="116">
        <v>135.4</v>
      </c>
      <c r="C59" s="117">
        <v>126.2</v>
      </c>
      <c r="D59" s="117">
        <v>126.2</v>
      </c>
      <c r="E59" s="117">
        <v>135.4</v>
      </c>
      <c r="F59" s="117">
        <v>122.2</v>
      </c>
      <c r="G59" s="117">
        <v>321.2</v>
      </c>
      <c r="H59" s="117">
        <v>115.8</v>
      </c>
      <c r="I59" s="117">
        <v>138.6</v>
      </c>
      <c r="J59" s="117">
        <v>132.6</v>
      </c>
      <c r="K59" s="117">
        <v>215.9</v>
      </c>
      <c r="L59" s="117">
        <v>114.5</v>
      </c>
      <c r="M59" s="117">
        <v>195.2</v>
      </c>
      <c r="N59" s="117">
        <v>116.2</v>
      </c>
      <c r="O59" s="117">
        <v>457.2</v>
      </c>
      <c r="P59" s="117">
        <v>129.8</v>
      </c>
      <c r="Q59" s="117">
        <v>136.3</v>
      </c>
      <c r="R59" s="117">
        <v>121</v>
      </c>
      <c r="S59" s="117">
        <v>96.2</v>
      </c>
      <c r="T59" s="10">
        <v>144.5</v>
      </c>
      <c r="U59" s="147">
        <v>209.1</v>
      </c>
      <c r="V59" s="147">
        <v>171.2</v>
      </c>
      <c r="W59" s="147">
        <v>245.3</v>
      </c>
    </row>
    <row r="60" spans="1:23" ht="16.5" customHeight="1">
      <c r="A60" s="51" t="s">
        <v>307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T60" s="51"/>
      <c r="U60" s="51"/>
      <c r="V60" s="51"/>
      <c r="W60" s="51"/>
    </row>
    <row r="61" ht="15" customHeight="1"/>
  </sheetData>
  <sheetProtection/>
  <mergeCells count="15">
    <mergeCell ref="A6:A10"/>
    <mergeCell ref="K8:K10"/>
    <mergeCell ref="M8:M10"/>
    <mergeCell ref="J8:J10"/>
    <mergeCell ref="B6:B10"/>
    <mergeCell ref="A3:W3"/>
    <mergeCell ref="A4:W4"/>
    <mergeCell ref="V8:V9"/>
    <mergeCell ref="C6:C10"/>
    <mergeCell ref="D6:D10"/>
    <mergeCell ref="E6:E10"/>
    <mergeCell ref="F6:F10"/>
    <mergeCell ref="L8:L10"/>
    <mergeCell ref="I8:I10"/>
    <mergeCell ref="I6:M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9"/>
  <sheetViews>
    <sheetView tabSelected="1" zoomScale="75" zoomScaleNormal="75" zoomScalePageLayoutView="0" workbookViewId="0" topLeftCell="A1">
      <selection activeCell="A4" sqref="A4:W4"/>
    </sheetView>
  </sheetViews>
  <sheetFormatPr defaultColWidth="10.59765625" defaultRowHeight="15"/>
  <cols>
    <col min="1" max="1" width="6.5" style="10" customWidth="1"/>
    <col min="2" max="2" width="12.09765625" style="10" customWidth="1"/>
    <col min="3" max="3" width="17.19921875" style="10" customWidth="1"/>
    <col min="4" max="11" width="13.5" style="10" customWidth="1"/>
    <col min="12" max="17" width="15.09765625" style="10" customWidth="1"/>
    <col min="18" max="18" width="11.59765625" style="10" bestFit="1" customWidth="1"/>
    <col min="19" max="16384" width="10.59765625" style="10" customWidth="1"/>
  </cols>
  <sheetData>
    <row r="1" spans="1:18" s="18" customFormat="1" ht="15.75" customHeight="1">
      <c r="A1" s="173" t="s">
        <v>427</v>
      </c>
      <c r="R1" s="15" t="s">
        <v>428</v>
      </c>
    </row>
    <row r="2" spans="1:17" ht="15.75" customHeight="1">
      <c r="A2" s="666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</row>
    <row r="3" spans="1:18" ht="15.75" customHeight="1">
      <c r="A3" s="604" t="s">
        <v>396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</row>
    <row r="4" spans="1:18" ht="15.75" customHeight="1" thickBot="1">
      <c r="A4" s="106"/>
      <c r="R4" s="171" t="s">
        <v>388</v>
      </c>
    </row>
    <row r="5" spans="1:18" ht="15.75" customHeight="1">
      <c r="A5" s="669" t="s">
        <v>492</v>
      </c>
      <c r="B5" s="478"/>
      <c r="C5" s="447" t="s">
        <v>135</v>
      </c>
      <c r="D5" s="219"/>
      <c r="E5" s="450" t="s">
        <v>23</v>
      </c>
      <c r="F5" s="451"/>
      <c r="G5" s="451"/>
      <c r="H5" s="451"/>
      <c r="I5" s="451"/>
      <c r="J5" s="451"/>
      <c r="K5" s="466"/>
      <c r="L5" s="447" t="s">
        <v>395</v>
      </c>
      <c r="M5" s="447" t="s">
        <v>394</v>
      </c>
      <c r="N5" s="450" t="s">
        <v>392</v>
      </c>
      <c r="O5" s="451"/>
      <c r="P5" s="451"/>
      <c r="Q5" s="451"/>
      <c r="R5" s="458" t="s">
        <v>393</v>
      </c>
    </row>
    <row r="6" spans="1:18" ht="15.75" customHeight="1">
      <c r="A6" s="479"/>
      <c r="B6" s="470"/>
      <c r="C6" s="448"/>
      <c r="D6" s="221" t="s">
        <v>24</v>
      </c>
      <c r="E6" s="452" t="s">
        <v>8</v>
      </c>
      <c r="F6" s="455" t="s">
        <v>25</v>
      </c>
      <c r="G6" s="456"/>
      <c r="H6" s="457"/>
      <c r="I6" s="455" t="s">
        <v>26</v>
      </c>
      <c r="J6" s="456"/>
      <c r="K6" s="457"/>
      <c r="L6" s="448"/>
      <c r="M6" s="448"/>
      <c r="N6" s="452" t="s">
        <v>11</v>
      </c>
      <c r="O6" s="454" t="s">
        <v>48</v>
      </c>
      <c r="P6" s="454" t="s">
        <v>12</v>
      </c>
      <c r="Q6" s="461" t="s">
        <v>13</v>
      </c>
      <c r="R6" s="459"/>
    </row>
    <row r="7" spans="1:18" ht="15.75" customHeight="1">
      <c r="A7" s="480"/>
      <c r="B7" s="471"/>
      <c r="C7" s="449"/>
      <c r="D7" s="222"/>
      <c r="E7" s="453"/>
      <c r="F7" s="194" t="s">
        <v>11</v>
      </c>
      <c r="G7" s="194" t="s">
        <v>14</v>
      </c>
      <c r="H7" s="194" t="s">
        <v>15</v>
      </c>
      <c r="I7" s="194" t="s">
        <v>11</v>
      </c>
      <c r="J7" s="194" t="s">
        <v>14</v>
      </c>
      <c r="K7" s="194" t="s">
        <v>15</v>
      </c>
      <c r="L7" s="449"/>
      <c r="M7" s="449"/>
      <c r="N7" s="453"/>
      <c r="O7" s="449"/>
      <c r="P7" s="449"/>
      <c r="Q7" s="462"/>
      <c r="R7" s="675"/>
    </row>
    <row r="8" spans="1:18" s="62" customFormat="1" ht="15.75" customHeight="1">
      <c r="A8" s="473"/>
      <c r="B8" s="474"/>
      <c r="C8" s="61" t="s">
        <v>41</v>
      </c>
      <c r="D8" s="670">
        <f>SUM(D9:D13)</f>
        <v>604</v>
      </c>
      <c r="E8" s="659">
        <f>SUM(E9:E13)</f>
        <v>2088</v>
      </c>
      <c r="F8" s="659">
        <f>SUM(F9:F13)</f>
        <v>910</v>
      </c>
      <c r="G8" s="659">
        <f aca="true" t="shared" si="0" ref="G8:R8">SUM(G9:G13)</f>
        <v>527</v>
      </c>
      <c r="H8" s="659">
        <f t="shared" si="0"/>
        <v>383</v>
      </c>
      <c r="I8" s="660">
        <f t="shared" si="0"/>
        <v>1178</v>
      </c>
      <c r="J8" s="660">
        <f t="shared" si="0"/>
        <v>663</v>
      </c>
      <c r="K8" s="660">
        <f t="shared" si="0"/>
        <v>515</v>
      </c>
      <c r="L8" s="659">
        <f t="shared" si="0"/>
        <v>206989</v>
      </c>
      <c r="M8" s="659">
        <f t="shared" si="0"/>
        <v>818735</v>
      </c>
      <c r="N8" s="659">
        <f t="shared" si="0"/>
        <v>1816292</v>
      </c>
      <c r="O8" s="659">
        <f t="shared" si="0"/>
        <v>1393482</v>
      </c>
      <c r="P8" s="659">
        <f t="shared" si="0"/>
        <v>422760</v>
      </c>
      <c r="Q8" s="659">
        <f t="shared" si="0"/>
        <v>50</v>
      </c>
      <c r="R8" s="659">
        <f t="shared" si="0"/>
        <v>3600</v>
      </c>
    </row>
    <row r="9" spans="1:18" ht="15.75" customHeight="1">
      <c r="A9" s="483"/>
      <c r="B9" s="482"/>
      <c r="C9" s="242" t="s">
        <v>16</v>
      </c>
      <c r="D9" s="230">
        <v>478</v>
      </c>
      <c r="E9" s="199">
        <f>SUM(F9,I9)</f>
        <v>962</v>
      </c>
      <c r="F9" s="196">
        <f>SUM(G9:H9)</f>
        <v>76</v>
      </c>
      <c r="G9" s="226">
        <v>41</v>
      </c>
      <c r="H9" s="226">
        <v>35</v>
      </c>
      <c r="I9" s="196">
        <f>SUM(J9:K9)</f>
        <v>886</v>
      </c>
      <c r="J9" s="226">
        <v>501</v>
      </c>
      <c r="K9" s="226">
        <v>385</v>
      </c>
      <c r="L9" s="226">
        <v>14490</v>
      </c>
      <c r="M9" s="226">
        <v>153688</v>
      </c>
      <c r="N9" s="206">
        <f>SUM(O9:Q9)</f>
        <v>368617</v>
      </c>
      <c r="O9" s="226">
        <v>136783</v>
      </c>
      <c r="P9" s="226">
        <v>231784</v>
      </c>
      <c r="Q9" s="226">
        <v>50</v>
      </c>
      <c r="R9" s="654" t="s">
        <v>450</v>
      </c>
    </row>
    <row r="10" spans="1:19" ht="15.75" customHeight="1">
      <c r="A10" s="481"/>
      <c r="B10" s="482"/>
      <c r="C10" s="242" t="s">
        <v>17</v>
      </c>
      <c r="D10" s="231">
        <v>105</v>
      </c>
      <c r="E10" s="199">
        <f>SUM(F10,I10)</f>
        <v>531</v>
      </c>
      <c r="F10" s="196">
        <f>SUM(G10:H10)</f>
        <v>244</v>
      </c>
      <c r="G10" s="228">
        <v>152</v>
      </c>
      <c r="H10" s="228">
        <v>92</v>
      </c>
      <c r="I10" s="196">
        <f>SUM(J10:K10)</f>
        <v>287</v>
      </c>
      <c r="J10" s="228">
        <v>158</v>
      </c>
      <c r="K10" s="228">
        <v>129</v>
      </c>
      <c r="L10" s="228">
        <v>43268</v>
      </c>
      <c r="M10" s="228">
        <v>130058</v>
      </c>
      <c r="N10" s="206">
        <f>SUM(O10:Q10)</f>
        <v>402414</v>
      </c>
      <c r="O10" s="228">
        <v>235124</v>
      </c>
      <c r="P10" s="228">
        <v>167290</v>
      </c>
      <c r="Q10" s="673" t="s">
        <v>450</v>
      </c>
      <c r="R10" s="197">
        <v>3600</v>
      </c>
      <c r="S10" s="22"/>
    </row>
    <row r="11" spans="1:19" ht="15.75" customHeight="1">
      <c r="A11" s="481" t="s">
        <v>148</v>
      </c>
      <c r="B11" s="482"/>
      <c r="C11" s="242" t="s">
        <v>18</v>
      </c>
      <c r="D11" s="231">
        <v>11</v>
      </c>
      <c r="E11" s="199">
        <f>SUM(F11,I11)</f>
        <v>154</v>
      </c>
      <c r="F11" s="196">
        <f>SUM(G11:H11)</f>
        <v>150</v>
      </c>
      <c r="G11" s="228">
        <v>75</v>
      </c>
      <c r="H11" s="228">
        <v>75</v>
      </c>
      <c r="I11" s="196">
        <f>SUM(J11:K11)</f>
        <v>4</v>
      </c>
      <c r="J11" s="228">
        <v>3</v>
      </c>
      <c r="K11" s="228">
        <v>1</v>
      </c>
      <c r="L11" s="228">
        <v>34681</v>
      </c>
      <c r="M11" s="228">
        <v>137821</v>
      </c>
      <c r="N11" s="206">
        <f>SUM(O11:Q11)</f>
        <v>275043</v>
      </c>
      <c r="O11" s="228">
        <v>251433</v>
      </c>
      <c r="P11" s="228">
        <v>23610</v>
      </c>
      <c r="Q11" s="673" t="s">
        <v>450</v>
      </c>
      <c r="R11" s="656" t="s">
        <v>450</v>
      </c>
      <c r="S11" s="22"/>
    </row>
    <row r="12" spans="1:19" ht="15.75" customHeight="1">
      <c r="A12" s="481"/>
      <c r="B12" s="482"/>
      <c r="C12" s="242" t="s">
        <v>19</v>
      </c>
      <c r="D12" s="231">
        <v>3</v>
      </c>
      <c r="E12" s="199">
        <f>SUM(F12,I12)</f>
        <v>69</v>
      </c>
      <c r="F12" s="196">
        <f>SUM(G12:H12)</f>
        <v>69</v>
      </c>
      <c r="G12" s="228">
        <v>35</v>
      </c>
      <c r="H12" s="228">
        <v>34</v>
      </c>
      <c r="I12" s="654" t="s">
        <v>450</v>
      </c>
      <c r="J12" s="673" t="s">
        <v>450</v>
      </c>
      <c r="K12" s="673" t="s">
        <v>450</v>
      </c>
      <c r="L12" s="228">
        <v>13483</v>
      </c>
      <c r="M12" s="228">
        <v>64529</v>
      </c>
      <c r="N12" s="206">
        <f>SUM(O12:Q12)</f>
        <v>100535</v>
      </c>
      <c r="O12" s="228">
        <v>100535</v>
      </c>
      <c r="P12" s="673" t="s">
        <v>450</v>
      </c>
      <c r="Q12" s="673" t="s">
        <v>450</v>
      </c>
      <c r="R12" s="656" t="s">
        <v>450</v>
      </c>
      <c r="S12" s="22"/>
    </row>
    <row r="13" spans="1:19" ht="15.75" customHeight="1">
      <c r="A13" s="481"/>
      <c r="B13" s="482"/>
      <c r="C13" s="242" t="s">
        <v>20</v>
      </c>
      <c r="D13" s="231">
        <v>7</v>
      </c>
      <c r="E13" s="199">
        <f>SUM(F13,I13)</f>
        <v>372</v>
      </c>
      <c r="F13" s="196">
        <f>SUM(G13:H13)</f>
        <v>371</v>
      </c>
      <c r="G13" s="228">
        <v>224</v>
      </c>
      <c r="H13" s="228">
        <v>147</v>
      </c>
      <c r="I13" s="196">
        <f>SUM(J13:K13)</f>
        <v>1</v>
      </c>
      <c r="J13" s="228">
        <v>1</v>
      </c>
      <c r="K13" s="673" t="s">
        <v>450</v>
      </c>
      <c r="L13" s="228">
        <v>101067</v>
      </c>
      <c r="M13" s="228">
        <v>332639</v>
      </c>
      <c r="N13" s="206">
        <f>SUM(O13:Q13)</f>
        <v>669683</v>
      </c>
      <c r="O13" s="228">
        <v>669607</v>
      </c>
      <c r="P13" s="228">
        <v>76</v>
      </c>
      <c r="Q13" s="673" t="s">
        <v>450</v>
      </c>
      <c r="R13" s="656" t="s">
        <v>450</v>
      </c>
      <c r="S13" s="22"/>
    </row>
    <row r="14" spans="1:19" ht="15.75" customHeight="1">
      <c r="A14" s="481"/>
      <c r="B14" s="482"/>
      <c r="C14" s="211"/>
      <c r="D14" s="231"/>
      <c r="E14" s="226"/>
      <c r="F14" s="226"/>
      <c r="G14" s="228"/>
      <c r="H14" s="228"/>
      <c r="I14" s="226"/>
      <c r="J14" s="228"/>
      <c r="K14" s="228"/>
      <c r="L14" s="228"/>
      <c r="M14" s="228"/>
      <c r="N14" s="226"/>
      <c r="O14" s="228"/>
      <c r="P14" s="228"/>
      <c r="Q14" s="228"/>
      <c r="R14" s="198"/>
      <c r="S14" s="22"/>
    </row>
    <row r="15" spans="1:19" s="62" customFormat="1" ht="15.75" customHeight="1">
      <c r="A15" s="473"/>
      <c r="B15" s="474"/>
      <c r="C15" s="61" t="s">
        <v>11</v>
      </c>
      <c r="D15" s="671">
        <f>SUM(D16:D20)</f>
        <v>1030</v>
      </c>
      <c r="E15" s="659">
        <f>SUM(E16:E20)</f>
        <v>8926</v>
      </c>
      <c r="F15" s="659">
        <f>SUM(F16:F20)</f>
        <v>7340</v>
      </c>
      <c r="G15" s="672">
        <f aca="true" t="shared" si="1" ref="G15:R15">SUM(G16:G20)</f>
        <v>4145</v>
      </c>
      <c r="H15" s="672">
        <f t="shared" si="1"/>
        <v>3195</v>
      </c>
      <c r="I15" s="660">
        <f t="shared" si="1"/>
        <v>1586</v>
      </c>
      <c r="J15" s="672">
        <f t="shared" si="1"/>
        <v>896</v>
      </c>
      <c r="K15" s="672">
        <f t="shared" si="1"/>
        <v>690</v>
      </c>
      <c r="L15" s="672">
        <f t="shared" si="1"/>
        <v>1998707</v>
      </c>
      <c r="M15" s="672">
        <f t="shared" si="1"/>
        <v>7072488</v>
      </c>
      <c r="N15" s="659">
        <f t="shared" si="1"/>
        <v>12711052</v>
      </c>
      <c r="O15" s="672">
        <f t="shared" si="1"/>
        <v>8781757</v>
      </c>
      <c r="P15" s="672">
        <f t="shared" si="1"/>
        <v>3926504</v>
      </c>
      <c r="Q15" s="672">
        <f t="shared" si="1"/>
        <v>2791</v>
      </c>
      <c r="R15" s="672">
        <f t="shared" si="1"/>
        <v>3279</v>
      </c>
      <c r="S15" s="104"/>
    </row>
    <row r="16" spans="1:19" ht="15.75" customHeight="1">
      <c r="A16" s="481"/>
      <c r="B16" s="482"/>
      <c r="C16" s="242" t="s">
        <v>16</v>
      </c>
      <c r="D16" s="231">
        <v>606</v>
      </c>
      <c r="E16" s="199">
        <f>SUM(F16,I16)</f>
        <v>1249</v>
      </c>
      <c r="F16" s="196">
        <f>SUM(G16:H16)</f>
        <v>209</v>
      </c>
      <c r="G16" s="228">
        <v>61</v>
      </c>
      <c r="H16" s="228">
        <v>148</v>
      </c>
      <c r="I16" s="196">
        <f>SUM(J16:K16)</f>
        <v>1040</v>
      </c>
      <c r="J16" s="228">
        <v>588</v>
      </c>
      <c r="K16" s="228">
        <v>452</v>
      </c>
      <c r="L16" s="228">
        <v>33086</v>
      </c>
      <c r="M16" s="228">
        <v>137800</v>
      </c>
      <c r="N16" s="206">
        <f>SUM(O16:Q16)</f>
        <v>372523</v>
      </c>
      <c r="O16" s="228">
        <v>120368</v>
      </c>
      <c r="P16" s="228">
        <v>251890</v>
      </c>
      <c r="Q16" s="228">
        <v>265</v>
      </c>
      <c r="R16" s="656" t="s">
        <v>450</v>
      </c>
      <c r="S16" s="22"/>
    </row>
    <row r="17" spans="1:19" ht="15.75" customHeight="1">
      <c r="A17" s="481"/>
      <c r="B17" s="482"/>
      <c r="C17" s="242" t="s">
        <v>17</v>
      </c>
      <c r="D17" s="231">
        <v>285</v>
      </c>
      <c r="E17" s="199">
        <f>SUM(F17,I17)</f>
        <v>1596</v>
      </c>
      <c r="F17" s="196">
        <f>SUM(G17:H17)</f>
        <v>1093</v>
      </c>
      <c r="G17" s="228">
        <v>374</v>
      </c>
      <c r="H17" s="228">
        <v>719</v>
      </c>
      <c r="I17" s="196">
        <f>SUM(J17:K17)</f>
        <v>503</v>
      </c>
      <c r="J17" s="228">
        <v>280</v>
      </c>
      <c r="K17" s="228">
        <v>223</v>
      </c>
      <c r="L17" s="228">
        <v>198917</v>
      </c>
      <c r="M17" s="228">
        <v>605469</v>
      </c>
      <c r="N17" s="206">
        <f>SUM(O17:Q17)</f>
        <v>1181628</v>
      </c>
      <c r="O17" s="228">
        <v>794924</v>
      </c>
      <c r="P17" s="228">
        <v>384556</v>
      </c>
      <c r="Q17" s="228">
        <v>2148</v>
      </c>
      <c r="R17" s="656" t="s">
        <v>450</v>
      </c>
      <c r="S17" s="22"/>
    </row>
    <row r="18" spans="1:19" ht="15.75" customHeight="1">
      <c r="A18" s="481" t="s">
        <v>149</v>
      </c>
      <c r="B18" s="482"/>
      <c r="C18" s="242" t="s">
        <v>18</v>
      </c>
      <c r="D18" s="231">
        <v>68</v>
      </c>
      <c r="E18" s="199">
        <f>SUM(F18,I18)</f>
        <v>954</v>
      </c>
      <c r="F18" s="196">
        <f>SUM(G18:H18)</f>
        <v>913</v>
      </c>
      <c r="G18" s="228">
        <v>485</v>
      </c>
      <c r="H18" s="228">
        <v>428</v>
      </c>
      <c r="I18" s="196">
        <f>SUM(J18:K18)</f>
        <v>41</v>
      </c>
      <c r="J18" s="228">
        <v>26</v>
      </c>
      <c r="K18" s="228">
        <v>15</v>
      </c>
      <c r="L18" s="228">
        <v>212487</v>
      </c>
      <c r="M18" s="228">
        <v>764867</v>
      </c>
      <c r="N18" s="206">
        <f>SUM(O18:Q18)</f>
        <v>1357449</v>
      </c>
      <c r="O18" s="228">
        <v>1024490</v>
      </c>
      <c r="P18" s="228">
        <v>332959</v>
      </c>
      <c r="Q18" s="673" t="s">
        <v>450</v>
      </c>
      <c r="R18" s="197">
        <v>3279</v>
      </c>
      <c r="S18" s="22"/>
    </row>
    <row r="19" spans="1:19" ht="15.75" customHeight="1">
      <c r="A19" s="481"/>
      <c r="B19" s="482"/>
      <c r="C19" s="242" t="s">
        <v>19</v>
      </c>
      <c r="D19" s="231">
        <v>25</v>
      </c>
      <c r="E19" s="199">
        <f>SUM(F19,I19)</f>
        <v>605</v>
      </c>
      <c r="F19" s="196">
        <f>SUM(G19:H19)</f>
        <v>605</v>
      </c>
      <c r="G19" s="228">
        <v>369</v>
      </c>
      <c r="H19" s="228">
        <v>236</v>
      </c>
      <c r="I19" s="654" t="s">
        <v>450</v>
      </c>
      <c r="J19" s="673" t="s">
        <v>450</v>
      </c>
      <c r="K19" s="673" t="s">
        <v>450</v>
      </c>
      <c r="L19" s="228">
        <v>154431</v>
      </c>
      <c r="M19" s="228">
        <v>857910</v>
      </c>
      <c r="N19" s="206">
        <f>SUM(O19:Q19)</f>
        <v>1245683</v>
      </c>
      <c r="O19" s="228">
        <v>1096078</v>
      </c>
      <c r="P19" s="228">
        <v>149605</v>
      </c>
      <c r="Q19" s="673" t="s">
        <v>450</v>
      </c>
      <c r="R19" s="656" t="s">
        <v>450</v>
      </c>
      <c r="S19" s="22"/>
    </row>
    <row r="20" spans="1:19" ht="15.75" customHeight="1">
      <c r="A20" s="227"/>
      <c r="B20" s="207"/>
      <c r="C20" s="242" t="s">
        <v>20</v>
      </c>
      <c r="D20" s="231">
        <v>46</v>
      </c>
      <c r="E20" s="199">
        <f>SUM(F20,I20)</f>
        <v>4522</v>
      </c>
      <c r="F20" s="196">
        <f>SUM(G20:H20)</f>
        <v>4520</v>
      </c>
      <c r="G20" s="228">
        <v>2856</v>
      </c>
      <c r="H20" s="228">
        <v>1664</v>
      </c>
      <c r="I20" s="196">
        <f>SUM(J20:K20)</f>
        <v>2</v>
      </c>
      <c r="J20" s="228">
        <v>2</v>
      </c>
      <c r="K20" s="673" t="s">
        <v>450</v>
      </c>
      <c r="L20" s="228">
        <v>1399786</v>
      </c>
      <c r="M20" s="228">
        <v>4706442</v>
      </c>
      <c r="N20" s="206">
        <f>SUM(O20:Q20)</f>
        <v>8553769</v>
      </c>
      <c r="O20" s="228">
        <v>5745897</v>
      </c>
      <c r="P20" s="228">
        <v>2807494</v>
      </c>
      <c r="Q20" s="228">
        <v>378</v>
      </c>
      <c r="R20" s="656" t="s">
        <v>450</v>
      </c>
      <c r="S20" s="22"/>
    </row>
    <row r="21" spans="1:19" ht="15.75" customHeight="1">
      <c r="A21" s="227"/>
      <c r="B21" s="207"/>
      <c r="C21" s="211"/>
      <c r="D21" s="231"/>
      <c r="E21" s="226"/>
      <c r="F21" s="226"/>
      <c r="G21" s="228"/>
      <c r="H21" s="228"/>
      <c r="I21" s="226"/>
      <c r="J21" s="228"/>
      <c r="K21" s="228"/>
      <c r="L21" s="228"/>
      <c r="M21" s="228"/>
      <c r="N21" s="226"/>
      <c r="O21" s="228"/>
      <c r="P21" s="228"/>
      <c r="Q21" s="228"/>
      <c r="R21" s="198"/>
      <c r="S21" s="22"/>
    </row>
    <row r="22" spans="1:19" s="62" customFormat="1" ht="15.75" customHeight="1">
      <c r="A22" s="473"/>
      <c r="B22" s="474"/>
      <c r="C22" s="61" t="s">
        <v>11</v>
      </c>
      <c r="D22" s="671">
        <f>SUM(D23:D27)</f>
        <v>493</v>
      </c>
      <c r="E22" s="659">
        <f>SUM(E23:E27)</f>
        <v>7702</v>
      </c>
      <c r="F22" s="659">
        <f>SUM(F23:F27)</f>
        <v>7227</v>
      </c>
      <c r="G22" s="672">
        <f aca="true" t="shared" si="2" ref="G22:R22">SUM(G23:G27)</f>
        <v>4365</v>
      </c>
      <c r="H22" s="672">
        <f t="shared" si="2"/>
        <v>2862</v>
      </c>
      <c r="I22" s="660">
        <f t="shared" si="2"/>
        <v>475</v>
      </c>
      <c r="J22" s="672">
        <f t="shared" si="2"/>
        <v>309</v>
      </c>
      <c r="K22" s="672">
        <f t="shared" si="2"/>
        <v>166</v>
      </c>
      <c r="L22" s="672">
        <f t="shared" si="2"/>
        <v>1956537</v>
      </c>
      <c r="M22" s="672">
        <f t="shared" si="2"/>
        <v>5655260</v>
      </c>
      <c r="N22" s="659">
        <f t="shared" si="2"/>
        <v>10177106</v>
      </c>
      <c r="O22" s="672">
        <f t="shared" si="2"/>
        <v>7592849</v>
      </c>
      <c r="P22" s="672">
        <f t="shared" si="2"/>
        <v>2571045</v>
      </c>
      <c r="Q22" s="672">
        <f t="shared" si="2"/>
        <v>13212</v>
      </c>
      <c r="R22" s="672">
        <f t="shared" si="2"/>
        <v>130221</v>
      </c>
      <c r="S22" s="104"/>
    </row>
    <row r="23" spans="1:19" ht="15.75" customHeight="1">
      <c r="A23" s="227"/>
      <c r="B23" s="207"/>
      <c r="C23" s="242" t="s">
        <v>16</v>
      </c>
      <c r="D23" s="231">
        <v>176</v>
      </c>
      <c r="E23" s="199">
        <f>SUM(F23,I23)</f>
        <v>377</v>
      </c>
      <c r="F23" s="196">
        <f>SUM(G23:H23)</f>
        <v>125</v>
      </c>
      <c r="G23" s="228">
        <v>50</v>
      </c>
      <c r="H23" s="228">
        <v>75</v>
      </c>
      <c r="I23" s="196">
        <f>SUM(J23:K23)</f>
        <v>252</v>
      </c>
      <c r="J23" s="228">
        <v>167</v>
      </c>
      <c r="K23" s="228">
        <v>85</v>
      </c>
      <c r="L23" s="228">
        <v>21800</v>
      </c>
      <c r="M23" s="228">
        <v>62085</v>
      </c>
      <c r="N23" s="206">
        <f>SUM(O23:Q23)</f>
        <v>151690</v>
      </c>
      <c r="O23" s="228">
        <v>94276</v>
      </c>
      <c r="P23" s="228">
        <v>56151</v>
      </c>
      <c r="Q23" s="228">
        <v>1263</v>
      </c>
      <c r="R23" s="656" t="s">
        <v>450</v>
      </c>
      <c r="S23" s="22"/>
    </row>
    <row r="24" spans="1:19" ht="15.75" customHeight="1">
      <c r="A24" s="227"/>
      <c r="B24" s="207"/>
      <c r="C24" s="242" t="s">
        <v>17</v>
      </c>
      <c r="D24" s="231">
        <v>172</v>
      </c>
      <c r="E24" s="199">
        <f>SUM(F24,I24)</f>
        <v>1019</v>
      </c>
      <c r="F24" s="196">
        <f>SUM(G24:H24)</f>
        <v>819</v>
      </c>
      <c r="G24" s="228">
        <v>413</v>
      </c>
      <c r="H24" s="228">
        <v>406</v>
      </c>
      <c r="I24" s="196">
        <f>SUM(J24:K24)</f>
        <v>200</v>
      </c>
      <c r="J24" s="228">
        <v>126</v>
      </c>
      <c r="K24" s="228">
        <v>74</v>
      </c>
      <c r="L24" s="228">
        <v>175278</v>
      </c>
      <c r="M24" s="228">
        <v>365705</v>
      </c>
      <c r="N24" s="206">
        <f>SUM(O24:Q24)</f>
        <v>726951</v>
      </c>
      <c r="O24" s="228">
        <v>500070</v>
      </c>
      <c r="P24" s="228">
        <v>220374</v>
      </c>
      <c r="Q24" s="228">
        <v>6507</v>
      </c>
      <c r="R24" s="656" t="s">
        <v>450</v>
      </c>
      <c r="S24" s="22"/>
    </row>
    <row r="25" spans="1:19" ht="15.75" customHeight="1">
      <c r="A25" s="481" t="s">
        <v>150</v>
      </c>
      <c r="B25" s="482"/>
      <c r="C25" s="242" t="s">
        <v>18</v>
      </c>
      <c r="D25" s="231">
        <v>68</v>
      </c>
      <c r="E25" s="199">
        <f>SUM(F25,I25)</f>
        <v>1019</v>
      </c>
      <c r="F25" s="196">
        <f>SUM(G25:H25)</f>
        <v>999</v>
      </c>
      <c r="G25" s="228">
        <v>534</v>
      </c>
      <c r="H25" s="228">
        <v>465</v>
      </c>
      <c r="I25" s="196">
        <f>SUM(J25:K25)</f>
        <v>20</v>
      </c>
      <c r="J25" s="228">
        <v>14</v>
      </c>
      <c r="K25" s="228">
        <v>6</v>
      </c>
      <c r="L25" s="228">
        <v>248321</v>
      </c>
      <c r="M25" s="228">
        <v>732089</v>
      </c>
      <c r="N25" s="206">
        <f>SUM(O25:Q25)</f>
        <v>1398596</v>
      </c>
      <c r="O25" s="228">
        <v>1246889</v>
      </c>
      <c r="P25" s="228">
        <v>151367</v>
      </c>
      <c r="Q25" s="228">
        <v>340</v>
      </c>
      <c r="R25" s="197">
        <v>5419</v>
      </c>
      <c r="S25" s="22"/>
    </row>
    <row r="26" spans="1:19" ht="15.75" customHeight="1">
      <c r="A26" s="227"/>
      <c r="B26" s="207"/>
      <c r="C26" s="242" t="s">
        <v>19</v>
      </c>
      <c r="D26" s="231">
        <v>26</v>
      </c>
      <c r="E26" s="199">
        <f>SUM(F26,I26)</f>
        <v>634</v>
      </c>
      <c r="F26" s="196">
        <f>SUM(G26:H26)</f>
        <v>632</v>
      </c>
      <c r="G26" s="228">
        <v>310</v>
      </c>
      <c r="H26" s="228">
        <v>322</v>
      </c>
      <c r="I26" s="196">
        <f>SUM(J26:K26)</f>
        <v>2</v>
      </c>
      <c r="J26" s="228">
        <v>1</v>
      </c>
      <c r="K26" s="228">
        <v>1</v>
      </c>
      <c r="L26" s="228">
        <v>133940</v>
      </c>
      <c r="M26" s="228">
        <v>467868</v>
      </c>
      <c r="N26" s="206">
        <f>SUM(O26:Q26)</f>
        <v>728912</v>
      </c>
      <c r="O26" s="228">
        <v>601383</v>
      </c>
      <c r="P26" s="228">
        <v>127417</v>
      </c>
      <c r="Q26" s="228">
        <v>112</v>
      </c>
      <c r="R26" s="656" t="s">
        <v>450</v>
      </c>
      <c r="S26" s="22"/>
    </row>
    <row r="27" spans="1:19" ht="15.75" customHeight="1">
      <c r="A27" s="227"/>
      <c r="B27" s="207"/>
      <c r="C27" s="242" t="s">
        <v>20</v>
      </c>
      <c r="D27" s="231">
        <v>51</v>
      </c>
      <c r="E27" s="199">
        <f>SUM(F27,I27)</f>
        <v>4653</v>
      </c>
      <c r="F27" s="196">
        <f>SUM(G27:H27)</f>
        <v>4652</v>
      </c>
      <c r="G27" s="228">
        <v>3058</v>
      </c>
      <c r="H27" s="228">
        <v>1594</v>
      </c>
      <c r="I27" s="196">
        <f>SUM(J27:K27)</f>
        <v>1</v>
      </c>
      <c r="J27" s="228">
        <v>1</v>
      </c>
      <c r="K27" s="673" t="s">
        <v>450</v>
      </c>
      <c r="L27" s="228">
        <v>1377198</v>
      </c>
      <c r="M27" s="228">
        <v>4027513</v>
      </c>
      <c r="N27" s="206">
        <f>SUM(O27:Q27)</f>
        <v>7170957</v>
      </c>
      <c r="O27" s="228">
        <v>5150231</v>
      </c>
      <c r="P27" s="228">
        <v>2015736</v>
      </c>
      <c r="Q27" s="228">
        <v>4990</v>
      </c>
      <c r="R27" s="197">
        <v>124802</v>
      </c>
      <c r="S27" s="22"/>
    </row>
    <row r="28" spans="1:19" ht="15.75" customHeight="1">
      <c r="A28" s="481"/>
      <c r="B28" s="482"/>
      <c r="C28" s="211"/>
      <c r="D28" s="231"/>
      <c r="E28" s="226"/>
      <c r="F28" s="226"/>
      <c r="G28" s="228"/>
      <c r="H28" s="228"/>
      <c r="I28" s="226"/>
      <c r="J28" s="228"/>
      <c r="K28" s="228"/>
      <c r="L28" s="228"/>
      <c r="M28" s="228"/>
      <c r="N28" s="226"/>
      <c r="O28" s="228"/>
      <c r="P28" s="228"/>
      <c r="Q28" s="228"/>
      <c r="R28" s="198"/>
      <c r="S28" s="22"/>
    </row>
    <row r="29" spans="1:19" s="62" customFormat="1" ht="15.75" customHeight="1">
      <c r="A29" s="234"/>
      <c r="B29" s="184"/>
      <c r="C29" s="61" t="s">
        <v>11</v>
      </c>
      <c r="D29" s="671">
        <f>SUM(D30:D34)</f>
        <v>1827</v>
      </c>
      <c r="E29" s="659">
        <f>SUM(E30:E34)</f>
        <v>10927</v>
      </c>
      <c r="F29" s="659">
        <f>SUM(F30:F34)</f>
        <v>7812</v>
      </c>
      <c r="G29" s="672">
        <f aca="true" t="shared" si="3" ref="G29:R29">SUM(G30:G34)</f>
        <v>3389</v>
      </c>
      <c r="H29" s="672">
        <f t="shared" si="3"/>
        <v>4423</v>
      </c>
      <c r="I29" s="660">
        <f t="shared" si="3"/>
        <v>3115</v>
      </c>
      <c r="J29" s="672">
        <f t="shared" si="3"/>
        <v>1495</v>
      </c>
      <c r="K29" s="672">
        <f t="shared" si="3"/>
        <v>1620</v>
      </c>
      <c r="L29" s="672">
        <f t="shared" si="3"/>
        <v>1656603</v>
      </c>
      <c r="M29" s="672">
        <f t="shared" si="3"/>
        <v>5328638</v>
      </c>
      <c r="N29" s="659">
        <f t="shared" si="3"/>
        <v>9839365</v>
      </c>
      <c r="O29" s="672">
        <f t="shared" si="3"/>
        <v>7450926</v>
      </c>
      <c r="P29" s="672">
        <f t="shared" si="3"/>
        <v>2379797</v>
      </c>
      <c r="Q29" s="672">
        <f t="shared" si="3"/>
        <v>8642</v>
      </c>
      <c r="R29" s="672">
        <f t="shared" si="3"/>
        <v>5549</v>
      </c>
      <c r="S29" s="104"/>
    </row>
    <row r="30" spans="1:19" ht="15.75" customHeight="1">
      <c r="A30" s="227"/>
      <c r="B30" s="207"/>
      <c r="C30" s="242" t="s">
        <v>16</v>
      </c>
      <c r="D30" s="231">
        <v>1023</v>
      </c>
      <c r="E30" s="199">
        <f>SUM(F30,I30)</f>
        <v>2116</v>
      </c>
      <c r="F30" s="196">
        <f>SUM(G30:H30)</f>
        <v>303</v>
      </c>
      <c r="G30" s="228">
        <v>70</v>
      </c>
      <c r="H30" s="228">
        <v>233</v>
      </c>
      <c r="I30" s="196">
        <f>SUM(J30:K30)</f>
        <v>1813</v>
      </c>
      <c r="J30" s="228">
        <v>837</v>
      </c>
      <c r="K30" s="228">
        <v>976</v>
      </c>
      <c r="L30" s="228">
        <v>52121</v>
      </c>
      <c r="M30" s="228">
        <v>447378</v>
      </c>
      <c r="N30" s="206">
        <f>SUM(O30:Q30)</f>
        <v>896930</v>
      </c>
      <c r="O30" s="228">
        <v>552377</v>
      </c>
      <c r="P30" s="228">
        <v>343497</v>
      </c>
      <c r="Q30" s="228">
        <v>1056</v>
      </c>
      <c r="R30" s="197">
        <v>5</v>
      </c>
      <c r="S30" s="22"/>
    </row>
    <row r="31" spans="1:19" ht="15.75" customHeight="1">
      <c r="A31" s="227"/>
      <c r="B31" s="207"/>
      <c r="C31" s="242" t="s">
        <v>17</v>
      </c>
      <c r="D31" s="231">
        <v>628</v>
      </c>
      <c r="E31" s="199">
        <f>SUM(F31,I31)</f>
        <v>3387</v>
      </c>
      <c r="F31" s="196">
        <f>SUM(G31:H31)</f>
        <v>2174</v>
      </c>
      <c r="G31" s="228">
        <v>690</v>
      </c>
      <c r="H31" s="228">
        <v>1484</v>
      </c>
      <c r="I31" s="196">
        <f>SUM(J31:K31)</f>
        <v>1213</v>
      </c>
      <c r="J31" s="228">
        <v>610</v>
      </c>
      <c r="K31" s="228">
        <v>603</v>
      </c>
      <c r="L31" s="228">
        <v>361264</v>
      </c>
      <c r="M31" s="228">
        <v>1189332</v>
      </c>
      <c r="N31" s="206">
        <f>SUM(O31:Q31)</f>
        <v>2306935</v>
      </c>
      <c r="O31" s="228">
        <v>1554350</v>
      </c>
      <c r="P31" s="228">
        <v>750625</v>
      </c>
      <c r="Q31" s="228">
        <v>1960</v>
      </c>
      <c r="R31" s="656" t="s">
        <v>450</v>
      </c>
      <c r="S31" s="22"/>
    </row>
    <row r="32" spans="1:19" ht="15.75" customHeight="1">
      <c r="A32" s="481" t="s">
        <v>151</v>
      </c>
      <c r="B32" s="482"/>
      <c r="C32" s="242" t="s">
        <v>18</v>
      </c>
      <c r="D32" s="231">
        <v>105</v>
      </c>
      <c r="E32" s="199">
        <f>SUM(F32,I32)</f>
        <v>1393</v>
      </c>
      <c r="F32" s="196">
        <f>SUM(G32:H32)</f>
        <v>1309</v>
      </c>
      <c r="G32" s="228">
        <v>527</v>
      </c>
      <c r="H32" s="228">
        <v>782</v>
      </c>
      <c r="I32" s="196">
        <f>SUM(J32:K32)</f>
        <v>84</v>
      </c>
      <c r="J32" s="228">
        <v>45</v>
      </c>
      <c r="K32" s="228">
        <v>39</v>
      </c>
      <c r="L32" s="228">
        <v>261447</v>
      </c>
      <c r="M32" s="228">
        <v>696615</v>
      </c>
      <c r="N32" s="206">
        <f>SUM(O32:Q32)</f>
        <v>1398026</v>
      </c>
      <c r="O32" s="228">
        <v>852375</v>
      </c>
      <c r="P32" s="228">
        <v>545651</v>
      </c>
      <c r="Q32" s="673" t="s">
        <v>450</v>
      </c>
      <c r="R32" s="197">
        <v>5544</v>
      </c>
      <c r="S32" s="22"/>
    </row>
    <row r="33" spans="1:19" ht="15.75" customHeight="1">
      <c r="A33" s="227"/>
      <c r="B33" s="207"/>
      <c r="C33" s="242" t="s">
        <v>19</v>
      </c>
      <c r="D33" s="231">
        <v>33</v>
      </c>
      <c r="E33" s="199">
        <f>SUM(F33,I33)</f>
        <v>826</v>
      </c>
      <c r="F33" s="196">
        <f>SUM(G33:H33)</f>
        <v>821</v>
      </c>
      <c r="G33" s="228">
        <v>379</v>
      </c>
      <c r="H33" s="228">
        <v>442</v>
      </c>
      <c r="I33" s="196">
        <f>SUM(J33:K33)</f>
        <v>5</v>
      </c>
      <c r="J33" s="228">
        <v>3</v>
      </c>
      <c r="K33" s="228">
        <v>2</v>
      </c>
      <c r="L33" s="228">
        <v>192344</v>
      </c>
      <c r="M33" s="228">
        <v>559049</v>
      </c>
      <c r="N33" s="206">
        <f>SUM(O33:Q33)</f>
        <v>1022995</v>
      </c>
      <c r="O33" s="228">
        <v>777521</v>
      </c>
      <c r="P33" s="228">
        <v>245474</v>
      </c>
      <c r="Q33" s="673" t="s">
        <v>450</v>
      </c>
      <c r="R33" s="656" t="s">
        <v>450</v>
      </c>
      <c r="S33" s="22"/>
    </row>
    <row r="34" spans="1:19" ht="15.75" customHeight="1">
      <c r="A34" s="227"/>
      <c r="B34" s="207"/>
      <c r="C34" s="242" t="s">
        <v>20</v>
      </c>
      <c r="D34" s="231">
        <v>38</v>
      </c>
      <c r="E34" s="199">
        <f>SUM(F34,I34)</f>
        <v>3205</v>
      </c>
      <c r="F34" s="196">
        <f>SUM(G34:H34)</f>
        <v>3205</v>
      </c>
      <c r="G34" s="228">
        <v>1723</v>
      </c>
      <c r="H34" s="228">
        <v>1482</v>
      </c>
      <c r="I34" s="654" t="s">
        <v>450</v>
      </c>
      <c r="J34" s="673" t="s">
        <v>450</v>
      </c>
      <c r="K34" s="673" t="s">
        <v>450</v>
      </c>
      <c r="L34" s="228">
        <v>789427</v>
      </c>
      <c r="M34" s="228">
        <v>2436264</v>
      </c>
      <c r="N34" s="206">
        <f>SUM(O34:Q34)</f>
        <v>4214479</v>
      </c>
      <c r="O34" s="228">
        <v>3714303</v>
      </c>
      <c r="P34" s="228">
        <v>494550</v>
      </c>
      <c r="Q34" s="228">
        <v>5626</v>
      </c>
      <c r="R34" s="656" t="s">
        <v>450</v>
      </c>
      <c r="S34" s="22"/>
    </row>
    <row r="35" spans="1:19" ht="15.75" customHeight="1">
      <c r="A35" s="227"/>
      <c r="B35" s="207"/>
      <c r="C35" s="211"/>
      <c r="D35" s="231"/>
      <c r="E35" s="226"/>
      <c r="F35" s="226"/>
      <c r="G35" s="228"/>
      <c r="H35" s="228"/>
      <c r="I35" s="226"/>
      <c r="J35" s="228"/>
      <c r="K35" s="228"/>
      <c r="L35" s="228"/>
      <c r="M35" s="228"/>
      <c r="N35" s="226"/>
      <c r="O35" s="228"/>
      <c r="P35" s="228"/>
      <c r="Q35" s="228"/>
      <c r="R35" s="198"/>
      <c r="S35" s="22"/>
    </row>
    <row r="36" spans="1:19" s="62" customFormat="1" ht="15.75" customHeight="1">
      <c r="A36" s="234"/>
      <c r="B36" s="184"/>
      <c r="C36" s="61" t="s">
        <v>11</v>
      </c>
      <c r="D36" s="671">
        <f>SUM(D37:D41)</f>
        <v>688</v>
      </c>
      <c r="E36" s="659">
        <f>SUM(E37:E41)</f>
        <v>5927</v>
      </c>
      <c r="F36" s="659">
        <f>SUM(F37:F41)</f>
        <v>4854</v>
      </c>
      <c r="G36" s="672">
        <f aca="true" t="shared" si="4" ref="G36:R36">SUM(G37:G41)</f>
        <v>1576</v>
      </c>
      <c r="H36" s="672">
        <f t="shared" si="4"/>
        <v>3278</v>
      </c>
      <c r="I36" s="660">
        <f t="shared" si="4"/>
        <v>1073</v>
      </c>
      <c r="J36" s="672">
        <f t="shared" si="4"/>
        <v>566</v>
      </c>
      <c r="K36" s="672">
        <f t="shared" si="4"/>
        <v>507</v>
      </c>
      <c r="L36" s="672">
        <f t="shared" si="4"/>
        <v>857256</v>
      </c>
      <c r="M36" s="672">
        <f t="shared" si="4"/>
        <v>2464702</v>
      </c>
      <c r="N36" s="659">
        <f t="shared" si="4"/>
        <v>4402583</v>
      </c>
      <c r="O36" s="672">
        <f t="shared" si="4"/>
        <v>3090180</v>
      </c>
      <c r="P36" s="672">
        <f t="shared" si="4"/>
        <v>1311046</v>
      </c>
      <c r="Q36" s="672">
        <f t="shared" si="4"/>
        <v>1357</v>
      </c>
      <c r="R36" s="672">
        <f t="shared" si="4"/>
        <v>12367</v>
      </c>
      <c r="S36" s="104"/>
    </row>
    <row r="37" spans="1:19" ht="15.75" customHeight="1">
      <c r="A37" s="227"/>
      <c r="B37" s="207"/>
      <c r="C37" s="242" t="s">
        <v>16</v>
      </c>
      <c r="D37" s="231">
        <v>326</v>
      </c>
      <c r="E37" s="199">
        <f>SUM(F37,I37)</f>
        <v>754</v>
      </c>
      <c r="F37" s="196">
        <f>SUM(G37:H37)</f>
        <v>167</v>
      </c>
      <c r="G37" s="228">
        <v>30</v>
      </c>
      <c r="H37" s="228">
        <v>137</v>
      </c>
      <c r="I37" s="196">
        <f>SUM(J37:K37)</f>
        <v>587</v>
      </c>
      <c r="J37" s="228">
        <v>299</v>
      </c>
      <c r="K37" s="228">
        <v>288</v>
      </c>
      <c r="L37" s="228">
        <v>23424</v>
      </c>
      <c r="M37" s="228">
        <v>99842</v>
      </c>
      <c r="N37" s="206">
        <f>SUM(O37:Q37)</f>
        <v>254340</v>
      </c>
      <c r="O37" s="228">
        <v>93815</v>
      </c>
      <c r="P37" s="228">
        <v>159213</v>
      </c>
      <c r="Q37" s="228">
        <v>1312</v>
      </c>
      <c r="R37" s="656" t="s">
        <v>450</v>
      </c>
      <c r="S37" s="22"/>
    </row>
    <row r="38" spans="1:19" ht="15.75" customHeight="1">
      <c r="A38" s="481"/>
      <c r="B38" s="482"/>
      <c r="C38" s="242" t="s">
        <v>17</v>
      </c>
      <c r="D38" s="231">
        <v>260</v>
      </c>
      <c r="E38" s="199">
        <f>SUM(F38,I38)</f>
        <v>1395</v>
      </c>
      <c r="F38" s="196">
        <f>SUM(G38:H38)</f>
        <v>939</v>
      </c>
      <c r="G38" s="228">
        <v>305</v>
      </c>
      <c r="H38" s="228">
        <v>634</v>
      </c>
      <c r="I38" s="196">
        <f>SUM(J38:K38)</f>
        <v>456</v>
      </c>
      <c r="J38" s="228">
        <v>247</v>
      </c>
      <c r="K38" s="228">
        <v>209</v>
      </c>
      <c r="L38" s="228">
        <v>143295</v>
      </c>
      <c r="M38" s="228">
        <v>275628</v>
      </c>
      <c r="N38" s="206">
        <f>SUM(O38:Q38)</f>
        <v>643920</v>
      </c>
      <c r="O38" s="228">
        <v>320359</v>
      </c>
      <c r="P38" s="228">
        <v>323516</v>
      </c>
      <c r="Q38" s="228">
        <v>45</v>
      </c>
      <c r="R38" s="197">
        <v>1244</v>
      </c>
      <c r="S38" s="22"/>
    </row>
    <row r="39" spans="1:19" ht="15.75" customHeight="1">
      <c r="A39" s="481" t="s">
        <v>152</v>
      </c>
      <c r="B39" s="482"/>
      <c r="C39" s="242" t="s">
        <v>18</v>
      </c>
      <c r="D39" s="231">
        <v>40</v>
      </c>
      <c r="E39" s="199">
        <f>SUM(F39,I39)</f>
        <v>603</v>
      </c>
      <c r="F39" s="196">
        <f>SUM(G39:H39)</f>
        <v>586</v>
      </c>
      <c r="G39" s="228">
        <v>255</v>
      </c>
      <c r="H39" s="228">
        <v>331</v>
      </c>
      <c r="I39" s="196">
        <f>SUM(J39:K39)</f>
        <v>17</v>
      </c>
      <c r="J39" s="228">
        <v>11</v>
      </c>
      <c r="K39" s="228">
        <v>6</v>
      </c>
      <c r="L39" s="228">
        <v>101556</v>
      </c>
      <c r="M39" s="228">
        <v>197453</v>
      </c>
      <c r="N39" s="206">
        <f>SUM(O39:Q39)</f>
        <v>463830</v>
      </c>
      <c r="O39" s="228">
        <v>356160</v>
      </c>
      <c r="P39" s="228">
        <v>107670</v>
      </c>
      <c r="Q39" s="673" t="s">
        <v>450</v>
      </c>
      <c r="R39" s="197">
        <v>11123</v>
      </c>
      <c r="S39" s="22"/>
    </row>
    <row r="40" spans="1:19" ht="15.75" customHeight="1">
      <c r="A40" s="227"/>
      <c r="B40" s="207"/>
      <c r="C40" s="242" t="s">
        <v>19</v>
      </c>
      <c r="D40" s="231">
        <v>31</v>
      </c>
      <c r="E40" s="199">
        <f>SUM(F40,I40)</f>
        <v>765</v>
      </c>
      <c r="F40" s="196">
        <f>SUM(G40:H40)</f>
        <v>754</v>
      </c>
      <c r="G40" s="228">
        <v>219</v>
      </c>
      <c r="H40" s="228">
        <v>535</v>
      </c>
      <c r="I40" s="196">
        <f>SUM(J40:K40)</f>
        <v>11</v>
      </c>
      <c r="J40" s="228">
        <v>8</v>
      </c>
      <c r="K40" s="228">
        <v>3</v>
      </c>
      <c r="L40" s="228">
        <v>122191</v>
      </c>
      <c r="M40" s="228">
        <v>297162</v>
      </c>
      <c r="N40" s="206">
        <f>SUM(O40:Q40)</f>
        <v>586006</v>
      </c>
      <c r="O40" s="228">
        <v>347556</v>
      </c>
      <c r="P40" s="228">
        <v>238450</v>
      </c>
      <c r="Q40" s="673" t="s">
        <v>450</v>
      </c>
      <c r="R40" s="656" t="s">
        <v>450</v>
      </c>
      <c r="S40" s="22"/>
    </row>
    <row r="41" spans="1:19" ht="15.75" customHeight="1">
      <c r="A41" s="227"/>
      <c r="B41" s="207"/>
      <c r="C41" s="242" t="s">
        <v>20</v>
      </c>
      <c r="D41" s="231">
        <v>31</v>
      </c>
      <c r="E41" s="199">
        <f>SUM(F41,I41)</f>
        <v>2410</v>
      </c>
      <c r="F41" s="196">
        <f>SUM(G41:H41)</f>
        <v>2408</v>
      </c>
      <c r="G41" s="228">
        <v>767</v>
      </c>
      <c r="H41" s="228">
        <v>1641</v>
      </c>
      <c r="I41" s="196">
        <f>SUM(J41:K41)</f>
        <v>2</v>
      </c>
      <c r="J41" s="228">
        <v>1</v>
      </c>
      <c r="K41" s="228">
        <v>1</v>
      </c>
      <c r="L41" s="228">
        <v>466790</v>
      </c>
      <c r="M41" s="228">
        <v>1594617</v>
      </c>
      <c r="N41" s="206">
        <f>SUM(O41:Q41)</f>
        <v>2454487</v>
      </c>
      <c r="O41" s="228">
        <v>1972290</v>
      </c>
      <c r="P41" s="228">
        <v>482197</v>
      </c>
      <c r="Q41" s="673" t="s">
        <v>450</v>
      </c>
      <c r="R41" s="656" t="s">
        <v>450</v>
      </c>
      <c r="S41" s="22"/>
    </row>
    <row r="42" spans="1:19" ht="15.75" customHeight="1">
      <c r="A42" s="227"/>
      <c r="B42" s="207"/>
      <c r="C42" s="211"/>
      <c r="D42" s="231"/>
      <c r="E42" s="226"/>
      <c r="F42" s="226"/>
      <c r="G42" s="228"/>
      <c r="H42" s="228"/>
      <c r="I42" s="226"/>
      <c r="J42" s="228"/>
      <c r="K42" s="228"/>
      <c r="L42" s="228"/>
      <c r="M42" s="228"/>
      <c r="N42" s="226"/>
      <c r="O42" s="228"/>
      <c r="P42" s="228"/>
      <c r="Q42" s="228"/>
      <c r="R42" s="198"/>
      <c r="S42" s="22"/>
    </row>
    <row r="43" spans="1:19" s="62" customFormat="1" ht="15.75" customHeight="1">
      <c r="A43" s="234"/>
      <c r="B43" s="184"/>
      <c r="C43" s="61" t="s">
        <v>11</v>
      </c>
      <c r="D43" s="671">
        <f>SUM(D44:D48)</f>
        <v>1452</v>
      </c>
      <c r="E43" s="659">
        <f>SUM(E44:E48)</f>
        <v>7707</v>
      </c>
      <c r="F43" s="659">
        <f>SUM(F44:F48)</f>
        <v>5759</v>
      </c>
      <c r="G43" s="672">
        <f aca="true" t="shared" si="5" ref="G43:R43">SUM(G44:G48)</f>
        <v>1886</v>
      </c>
      <c r="H43" s="672">
        <f t="shared" si="5"/>
        <v>3873</v>
      </c>
      <c r="I43" s="660">
        <f t="shared" si="5"/>
        <v>1948</v>
      </c>
      <c r="J43" s="672">
        <f t="shared" si="5"/>
        <v>1258</v>
      </c>
      <c r="K43" s="672">
        <f t="shared" si="5"/>
        <v>690</v>
      </c>
      <c r="L43" s="672">
        <f t="shared" si="5"/>
        <v>900312</v>
      </c>
      <c r="M43" s="672">
        <f t="shared" si="5"/>
        <v>2185906</v>
      </c>
      <c r="N43" s="659">
        <f t="shared" si="5"/>
        <v>4585544</v>
      </c>
      <c r="O43" s="672">
        <f t="shared" si="5"/>
        <v>2039497</v>
      </c>
      <c r="P43" s="672">
        <f t="shared" si="5"/>
        <v>2542380</v>
      </c>
      <c r="Q43" s="672">
        <f t="shared" si="5"/>
        <v>3667</v>
      </c>
      <c r="R43" s="672">
        <f t="shared" si="5"/>
        <v>5684</v>
      </c>
      <c r="S43" s="104"/>
    </row>
    <row r="44" spans="1:19" ht="15.75" customHeight="1">
      <c r="A44" s="227"/>
      <c r="B44" s="207"/>
      <c r="C44" s="242" t="s">
        <v>16</v>
      </c>
      <c r="D44" s="231">
        <v>845</v>
      </c>
      <c r="E44" s="199">
        <f>SUM(F44,I44)</f>
        <v>2114</v>
      </c>
      <c r="F44" s="196">
        <f>SUM(G44:H44)</f>
        <v>890</v>
      </c>
      <c r="G44" s="228">
        <v>120</v>
      </c>
      <c r="H44" s="228">
        <v>770</v>
      </c>
      <c r="I44" s="196">
        <f>SUM(J44:K44)</f>
        <v>1224</v>
      </c>
      <c r="J44" s="228">
        <v>791</v>
      </c>
      <c r="K44" s="228">
        <v>433</v>
      </c>
      <c r="L44" s="228">
        <v>103857</v>
      </c>
      <c r="M44" s="228">
        <v>192231</v>
      </c>
      <c r="N44" s="206">
        <f>SUM(O44:Q44)</f>
        <v>627234</v>
      </c>
      <c r="O44" s="228">
        <v>69554</v>
      </c>
      <c r="P44" s="228">
        <v>557330</v>
      </c>
      <c r="Q44" s="228">
        <v>350</v>
      </c>
      <c r="R44" s="656" t="s">
        <v>450</v>
      </c>
      <c r="S44" s="22"/>
    </row>
    <row r="45" spans="1:19" ht="15.75" customHeight="1">
      <c r="A45" s="481"/>
      <c r="B45" s="482"/>
      <c r="C45" s="242" t="s">
        <v>17</v>
      </c>
      <c r="D45" s="231">
        <v>484</v>
      </c>
      <c r="E45" s="199">
        <f>SUM(F45,I45)</f>
        <v>2469</v>
      </c>
      <c r="F45" s="196">
        <f>SUM(G45:H45)</f>
        <v>1808</v>
      </c>
      <c r="G45" s="228">
        <v>550</v>
      </c>
      <c r="H45" s="228">
        <v>1258</v>
      </c>
      <c r="I45" s="196">
        <f>SUM(J45:K45)</f>
        <v>661</v>
      </c>
      <c r="J45" s="228">
        <v>427</v>
      </c>
      <c r="K45" s="228">
        <v>234</v>
      </c>
      <c r="L45" s="228">
        <v>244368</v>
      </c>
      <c r="M45" s="228">
        <v>350674</v>
      </c>
      <c r="N45" s="206">
        <f>SUM(O45:Q45)</f>
        <v>933635</v>
      </c>
      <c r="O45" s="228">
        <v>287430</v>
      </c>
      <c r="P45" s="228">
        <v>645186</v>
      </c>
      <c r="Q45" s="228">
        <v>1019</v>
      </c>
      <c r="R45" s="197">
        <v>2941</v>
      </c>
      <c r="S45" s="22"/>
    </row>
    <row r="46" spans="1:19" ht="15.75" customHeight="1">
      <c r="A46" s="481" t="s">
        <v>153</v>
      </c>
      <c r="B46" s="482"/>
      <c r="C46" s="242" t="s">
        <v>18</v>
      </c>
      <c r="D46" s="231">
        <v>69</v>
      </c>
      <c r="E46" s="199">
        <f>SUM(F46,I46)</f>
        <v>897</v>
      </c>
      <c r="F46" s="196">
        <f>SUM(G46:H46)</f>
        <v>844</v>
      </c>
      <c r="G46" s="228">
        <v>313</v>
      </c>
      <c r="H46" s="228">
        <v>531</v>
      </c>
      <c r="I46" s="196">
        <f>SUM(J46:K46)</f>
        <v>53</v>
      </c>
      <c r="J46" s="228">
        <v>33</v>
      </c>
      <c r="K46" s="228">
        <v>20</v>
      </c>
      <c r="L46" s="228">
        <v>139513</v>
      </c>
      <c r="M46" s="228">
        <v>258367</v>
      </c>
      <c r="N46" s="206">
        <f>SUM(O46:Q46)</f>
        <v>679837</v>
      </c>
      <c r="O46" s="228">
        <v>349364</v>
      </c>
      <c r="P46" s="228">
        <v>328547</v>
      </c>
      <c r="Q46" s="228">
        <v>1926</v>
      </c>
      <c r="R46" s="197">
        <v>2743</v>
      </c>
      <c r="S46" s="22"/>
    </row>
    <row r="47" spans="1:19" ht="15.75" customHeight="1">
      <c r="A47" s="227"/>
      <c r="B47" s="207"/>
      <c r="C47" s="242" t="s">
        <v>19</v>
      </c>
      <c r="D47" s="231">
        <v>25</v>
      </c>
      <c r="E47" s="199">
        <f>SUM(F47,I47)</f>
        <v>581</v>
      </c>
      <c r="F47" s="196">
        <f>SUM(G47:H47)</f>
        <v>572</v>
      </c>
      <c r="G47" s="228">
        <v>207</v>
      </c>
      <c r="H47" s="228">
        <v>365</v>
      </c>
      <c r="I47" s="196">
        <f>SUM(J47:K47)</f>
        <v>9</v>
      </c>
      <c r="J47" s="228">
        <v>6</v>
      </c>
      <c r="K47" s="228">
        <v>3</v>
      </c>
      <c r="L47" s="228">
        <v>93910</v>
      </c>
      <c r="M47" s="228">
        <v>289561</v>
      </c>
      <c r="N47" s="206">
        <f>SUM(O47:Q47)</f>
        <v>529161</v>
      </c>
      <c r="O47" s="228">
        <v>215490</v>
      </c>
      <c r="P47" s="228">
        <v>313516</v>
      </c>
      <c r="Q47" s="228">
        <v>155</v>
      </c>
      <c r="R47" s="656" t="s">
        <v>450</v>
      </c>
      <c r="S47" s="22"/>
    </row>
    <row r="48" spans="1:19" ht="15.75" customHeight="1">
      <c r="A48" s="227"/>
      <c r="B48" s="207"/>
      <c r="C48" s="242" t="s">
        <v>20</v>
      </c>
      <c r="D48" s="231">
        <v>29</v>
      </c>
      <c r="E48" s="199">
        <f>SUM(F48,I48)</f>
        <v>1646</v>
      </c>
      <c r="F48" s="196">
        <f>SUM(G48:H48)</f>
        <v>1645</v>
      </c>
      <c r="G48" s="228">
        <v>696</v>
      </c>
      <c r="H48" s="228">
        <v>949</v>
      </c>
      <c r="I48" s="196">
        <f>SUM(J48:K48)</f>
        <v>1</v>
      </c>
      <c r="J48" s="228">
        <v>1</v>
      </c>
      <c r="K48" s="673" t="s">
        <v>450</v>
      </c>
      <c r="L48" s="228">
        <v>318664</v>
      </c>
      <c r="M48" s="228">
        <v>1095073</v>
      </c>
      <c r="N48" s="206">
        <f>SUM(O48:Q48)</f>
        <v>1815677</v>
      </c>
      <c r="O48" s="228">
        <v>1117659</v>
      </c>
      <c r="P48" s="228">
        <v>697801</v>
      </c>
      <c r="Q48" s="228">
        <v>217</v>
      </c>
      <c r="R48" s="656" t="s">
        <v>450</v>
      </c>
      <c r="S48" s="22"/>
    </row>
    <row r="49" spans="1:19" ht="15.75" customHeight="1">
      <c r="A49" s="227"/>
      <c r="B49" s="207"/>
      <c r="C49" s="211"/>
      <c r="D49" s="231"/>
      <c r="E49" s="226"/>
      <c r="F49" s="226"/>
      <c r="G49" s="228"/>
      <c r="H49" s="228"/>
      <c r="I49" s="226"/>
      <c r="J49" s="228"/>
      <c r="K49" s="228"/>
      <c r="L49" s="228"/>
      <c r="M49" s="228"/>
      <c r="N49" s="226"/>
      <c r="O49" s="228"/>
      <c r="P49" s="228"/>
      <c r="Q49" s="228"/>
      <c r="R49" s="198"/>
      <c r="S49" s="22"/>
    </row>
    <row r="50" spans="1:19" s="62" customFormat="1" ht="15.75" customHeight="1">
      <c r="A50" s="234"/>
      <c r="B50" s="184"/>
      <c r="C50" s="61" t="s">
        <v>11</v>
      </c>
      <c r="D50" s="671">
        <f>SUM(D51:D55)</f>
        <v>292</v>
      </c>
      <c r="E50" s="659">
        <f>SUM(E51:E55)</f>
        <v>3709</v>
      </c>
      <c r="F50" s="659">
        <f>SUM(F51:F55)</f>
        <v>3365</v>
      </c>
      <c r="G50" s="672">
        <f aca="true" t="shared" si="6" ref="G50:R50">SUM(G51:G55)</f>
        <v>708</v>
      </c>
      <c r="H50" s="672">
        <f t="shared" si="6"/>
        <v>2657</v>
      </c>
      <c r="I50" s="660">
        <f t="shared" si="6"/>
        <v>344</v>
      </c>
      <c r="J50" s="672">
        <f t="shared" si="6"/>
        <v>187</v>
      </c>
      <c r="K50" s="672">
        <f t="shared" si="6"/>
        <v>157</v>
      </c>
      <c r="L50" s="672">
        <f t="shared" si="6"/>
        <v>414697</v>
      </c>
      <c r="M50" s="672">
        <f t="shared" si="6"/>
        <v>871739</v>
      </c>
      <c r="N50" s="659">
        <f t="shared" si="6"/>
        <v>1818715</v>
      </c>
      <c r="O50" s="672">
        <f t="shared" si="6"/>
        <v>1242274</v>
      </c>
      <c r="P50" s="672">
        <f t="shared" si="6"/>
        <v>575594</v>
      </c>
      <c r="Q50" s="672">
        <f t="shared" si="6"/>
        <v>847</v>
      </c>
      <c r="R50" s="672">
        <f t="shared" si="6"/>
        <v>6149</v>
      </c>
      <c r="S50" s="104"/>
    </row>
    <row r="51" spans="1:19" ht="15.75" customHeight="1">
      <c r="A51" s="481"/>
      <c r="B51" s="482"/>
      <c r="C51" s="242" t="s">
        <v>16</v>
      </c>
      <c r="D51" s="231">
        <v>84</v>
      </c>
      <c r="E51" s="199">
        <f>SUM(F51,I51)</f>
        <v>201</v>
      </c>
      <c r="F51" s="196">
        <f>SUM(G51:H51)</f>
        <v>50</v>
      </c>
      <c r="G51" s="228">
        <v>11</v>
      </c>
      <c r="H51" s="228">
        <v>39</v>
      </c>
      <c r="I51" s="196">
        <f>SUM(J51:K51)</f>
        <v>151</v>
      </c>
      <c r="J51" s="228">
        <v>78</v>
      </c>
      <c r="K51" s="228">
        <v>73</v>
      </c>
      <c r="L51" s="228">
        <v>7844</v>
      </c>
      <c r="M51" s="228">
        <v>18875</v>
      </c>
      <c r="N51" s="206">
        <f>SUM(O51:Q51)</f>
        <v>56263</v>
      </c>
      <c r="O51" s="228">
        <v>24235</v>
      </c>
      <c r="P51" s="228">
        <v>31181</v>
      </c>
      <c r="Q51" s="228">
        <v>847</v>
      </c>
      <c r="R51" s="656" t="s">
        <v>450</v>
      </c>
      <c r="S51" s="22"/>
    </row>
    <row r="52" spans="1:19" ht="15.75" customHeight="1">
      <c r="A52" s="205"/>
      <c r="B52" s="229"/>
      <c r="C52" s="242" t="s">
        <v>17</v>
      </c>
      <c r="D52" s="231">
        <v>92</v>
      </c>
      <c r="E52" s="199">
        <f>SUM(F52,I52)</f>
        <v>537</v>
      </c>
      <c r="F52" s="196">
        <f>SUM(G52:H52)</f>
        <v>393</v>
      </c>
      <c r="G52" s="228">
        <v>143</v>
      </c>
      <c r="H52" s="228">
        <v>250</v>
      </c>
      <c r="I52" s="196">
        <f>SUM(J52:K52)</f>
        <v>144</v>
      </c>
      <c r="J52" s="228">
        <v>80</v>
      </c>
      <c r="K52" s="228">
        <v>64</v>
      </c>
      <c r="L52" s="228">
        <v>56857</v>
      </c>
      <c r="M52" s="228">
        <v>145562</v>
      </c>
      <c r="N52" s="206">
        <f>SUM(O52:Q52)</f>
        <v>290799</v>
      </c>
      <c r="O52" s="228">
        <v>242111</v>
      </c>
      <c r="P52" s="228">
        <v>48688</v>
      </c>
      <c r="Q52" s="673" t="s">
        <v>450</v>
      </c>
      <c r="R52" s="197">
        <v>2403</v>
      </c>
      <c r="S52" s="22"/>
    </row>
    <row r="53" spans="1:19" ht="15.75" customHeight="1">
      <c r="A53" s="481" t="s">
        <v>154</v>
      </c>
      <c r="B53" s="482"/>
      <c r="C53" s="242" t="s">
        <v>18</v>
      </c>
      <c r="D53" s="231">
        <v>41</v>
      </c>
      <c r="E53" s="199">
        <f>SUM(F53,I53)</f>
        <v>585</v>
      </c>
      <c r="F53" s="196">
        <f>SUM(G53:H53)</f>
        <v>556</v>
      </c>
      <c r="G53" s="228">
        <v>195</v>
      </c>
      <c r="H53" s="228">
        <v>361</v>
      </c>
      <c r="I53" s="196">
        <f>SUM(J53:K53)</f>
        <v>29</v>
      </c>
      <c r="J53" s="228">
        <v>16</v>
      </c>
      <c r="K53" s="228">
        <v>13</v>
      </c>
      <c r="L53" s="228">
        <v>74599</v>
      </c>
      <c r="M53" s="228">
        <v>140475</v>
      </c>
      <c r="N53" s="206">
        <f>SUM(O53:Q53)</f>
        <v>338603</v>
      </c>
      <c r="O53" s="228">
        <v>268520</v>
      </c>
      <c r="P53" s="228">
        <v>70083</v>
      </c>
      <c r="Q53" s="673" t="s">
        <v>450</v>
      </c>
      <c r="R53" s="656" t="s">
        <v>450</v>
      </c>
      <c r="S53" s="22"/>
    </row>
    <row r="54" spans="1:19" ht="15.75" customHeight="1">
      <c r="A54" s="227"/>
      <c r="B54" s="207"/>
      <c r="C54" s="242" t="s">
        <v>19</v>
      </c>
      <c r="D54" s="231">
        <v>46</v>
      </c>
      <c r="E54" s="199">
        <f>SUM(F54,I54)</f>
        <v>389</v>
      </c>
      <c r="F54" s="196">
        <f>SUM(G54:H54)</f>
        <v>380</v>
      </c>
      <c r="G54" s="228">
        <v>113</v>
      </c>
      <c r="H54" s="228">
        <v>267</v>
      </c>
      <c r="I54" s="196">
        <f>SUM(J54:K54)</f>
        <v>9</v>
      </c>
      <c r="J54" s="228">
        <v>5</v>
      </c>
      <c r="K54" s="228">
        <v>4</v>
      </c>
      <c r="L54" s="228">
        <v>52411</v>
      </c>
      <c r="M54" s="228">
        <v>124015</v>
      </c>
      <c r="N54" s="206">
        <f>SUM(O54:Q54)</f>
        <v>270802</v>
      </c>
      <c r="O54" s="228">
        <v>243165</v>
      </c>
      <c r="P54" s="228">
        <v>27637</v>
      </c>
      <c r="Q54" s="673" t="s">
        <v>450</v>
      </c>
      <c r="R54" s="197">
        <v>3746</v>
      </c>
      <c r="S54" s="22"/>
    </row>
    <row r="55" spans="1:19" ht="15.75" customHeight="1">
      <c r="A55" s="227"/>
      <c r="B55" s="207"/>
      <c r="C55" s="242" t="s">
        <v>20</v>
      </c>
      <c r="D55" s="231">
        <v>29</v>
      </c>
      <c r="E55" s="199">
        <f>SUM(F55,I55)</f>
        <v>1997</v>
      </c>
      <c r="F55" s="196">
        <f>SUM(G55:H55)</f>
        <v>1986</v>
      </c>
      <c r="G55" s="228">
        <v>246</v>
      </c>
      <c r="H55" s="228">
        <v>1740</v>
      </c>
      <c r="I55" s="196">
        <f>SUM(J55:K55)</f>
        <v>11</v>
      </c>
      <c r="J55" s="228">
        <v>8</v>
      </c>
      <c r="K55" s="228">
        <v>3</v>
      </c>
      <c r="L55" s="228">
        <v>222986</v>
      </c>
      <c r="M55" s="228">
        <v>442812</v>
      </c>
      <c r="N55" s="206">
        <f>SUM(O55:Q55)</f>
        <v>862248</v>
      </c>
      <c r="O55" s="228">
        <v>464243</v>
      </c>
      <c r="P55" s="228">
        <v>398005</v>
      </c>
      <c r="Q55" s="673" t="s">
        <v>450</v>
      </c>
      <c r="R55" s="656" t="s">
        <v>450</v>
      </c>
      <c r="S55" s="22"/>
    </row>
    <row r="56" spans="1:19" ht="15.75" customHeight="1">
      <c r="A56" s="227"/>
      <c r="B56" s="207"/>
      <c r="C56" s="211"/>
      <c r="D56" s="231"/>
      <c r="E56" s="226"/>
      <c r="F56" s="226"/>
      <c r="G56" s="228"/>
      <c r="H56" s="228"/>
      <c r="I56" s="226"/>
      <c r="J56" s="228"/>
      <c r="K56" s="228"/>
      <c r="L56" s="228"/>
      <c r="M56" s="228"/>
      <c r="N56" s="226"/>
      <c r="O56" s="228"/>
      <c r="P56" s="228"/>
      <c r="Q56" s="228"/>
      <c r="R56" s="198"/>
      <c r="S56" s="22"/>
    </row>
    <row r="57" spans="1:19" s="62" customFormat="1" ht="15.75" customHeight="1">
      <c r="A57" s="234"/>
      <c r="B57" s="184"/>
      <c r="C57" s="61" t="s">
        <v>11</v>
      </c>
      <c r="D57" s="671">
        <v>60</v>
      </c>
      <c r="E57" s="674">
        <v>665</v>
      </c>
      <c r="F57" s="674">
        <v>581</v>
      </c>
      <c r="G57" s="672">
        <v>150</v>
      </c>
      <c r="H57" s="672">
        <v>431</v>
      </c>
      <c r="I57" s="674">
        <v>84</v>
      </c>
      <c r="J57" s="672">
        <v>51</v>
      </c>
      <c r="K57" s="672">
        <v>33</v>
      </c>
      <c r="L57" s="672">
        <v>91298</v>
      </c>
      <c r="M57" s="672">
        <v>252852</v>
      </c>
      <c r="N57" s="674">
        <v>400225</v>
      </c>
      <c r="O57" s="672">
        <v>360625</v>
      </c>
      <c r="P57" s="672">
        <v>33463</v>
      </c>
      <c r="Q57" s="672">
        <v>6137</v>
      </c>
      <c r="R57" s="672" t="s">
        <v>450</v>
      </c>
      <c r="S57" s="104"/>
    </row>
    <row r="58" spans="1:19" ht="15.75" customHeight="1">
      <c r="A58" s="227"/>
      <c r="B58" s="207"/>
      <c r="C58" s="242" t="s">
        <v>16</v>
      </c>
      <c r="D58" s="231">
        <v>33</v>
      </c>
      <c r="E58" s="226">
        <v>66</v>
      </c>
      <c r="F58" s="226">
        <v>20</v>
      </c>
      <c r="G58" s="228">
        <v>9</v>
      </c>
      <c r="H58" s="228">
        <v>11</v>
      </c>
      <c r="I58" s="226">
        <v>46</v>
      </c>
      <c r="J58" s="228">
        <v>30</v>
      </c>
      <c r="K58" s="228">
        <v>16</v>
      </c>
      <c r="L58" s="228">
        <v>3407</v>
      </c>
      <c r="M58" s="228">
        <v>8628</v>
      </c>
      <c r="N58" s="226">
        <v>19777</v>
      </c>
      <c r="O58" s="228">
        <v>15990</v>
      </c>
      <c r="P58" s="228">
        <v>3663</v>
      </c>
      <c r="Q58" s="228">
        <v>124</v>
      </c>
      <c r="R58" s="656" t="s">
        <v>450</v>
      </c>
      <c r="S58" s="22"/>
    </row>
    <row r="59" spans="1:19" ht="15.75" customHeight="1">
      <c r="A59" s="481"/>
      <c r="B59" s="482"/>
      <c r="C59" s="242" t="s">
        <v>17</v>
      </c>
      <c r="D59" s="231">
        <v>18</v>
      </c>
      <c r="E59" s="226">
        <v>104</v>
      </c>
      <c r="F59" s="226">
        <v>70</v>
      </c>
      <c r="G59" s="228">
        <v>33</v>
      </c>
      <c r="H59" s="228">
        <v>37</v>
      </c>
      <c r="I59" s="226">
        <v>34</v>
      </c>
      <c r="J59" s="228">
        <v>19</v>
      </c>
      <c r="K59" s="228">
        <v>15</v>
      </c>
      <c r="L59" s="228">
        <v>9999</v>
      </c>
      <c r="M59" s="228">
        <v>42428</v>
      </c>
      <c r="N59" s="226">
        <v>77511</v>
      </c>
      <c r="O59" s="228">
        <v>72982</v>
      </c>
      <c r="P59" s="228">
        <v>4519</v>
      </c>
      <c r="Q59" s="228">
        <v>10</v>
      </c>
      <c r="R59" s="656" t="s">
        <v>450</v>
      </c>
      <c r="S59" s="22"/>
    </row>
    <row r="60" spans="1:19" ht="15.75" customHeight="1">
      <c r="A60" s="481" t="s">
        <v>155</v>
      </c>
      <c r="B60" s="482"/>
      <c r="C60" s="242" t="s">
        <v>18</v>
      </c>
      <c r="D60" s="231">
        <v>5</v>
      </c>
      <c r="E60" s="228">
        <v>64</v>
      </c>
      <c r="F60" s="228">
        <v>60</v>
      </c>
      <c r="G60" s="228">
        <v>27</v>
      </c>
      <c r="H60" s="228">
        <v>33</v>
      </c>
      <c r="I60" s="228">
        <v>4</v>
      </c>
      <c r="J60" s="228">
        <v>2</v>
      </c>
      <c r="K60" s="228">
        <v>2</v>
      </c>
      <c r="L60" s="228">
        <v>10008</v>
      </c>
      <c r="M60" s="228">
        <v>20612</v>
      </c>
      <c r="N60" s="228">
        <v>38870</v>
      </c>
      <c r="O60" s="228">
        <v>35620</v>
      </c>
      <c r="P60" s="228">
        <v>3250</v>
      </c>
      <c r="Q60" s="673" t="s">
        <v>450</v>
      </c>
      <c r="R60" s="656" t="s">
        <v>450</v>
      </c>
      <c r="S60" s="22"/>
    </row>
    <row r="61" spans="1:19" ht="15.75" customHeight="1">
      <c r="A61" s="227"/>
      <c r="B61" s="207"/>
      <c r="C61" s="242" t="s">
        <v>19</v>
      </c>
      <c r="D61" s="231" t="s">
        <v>406</v>
      </c>
      <c r="E61" s="228" t="s">
        <v>406</v>
      </c>
      <c r="F61" s="228" t="s">
        <v>406</v>
      </c>
      <c r="G61" s="228" t="s">
        <v>406</v>
      </c>
      <c r="H61" s="228" t="s">
        <v>406</v>
      </c>
      <c r="I61" s="673" t="s">
        <v>450</v>
      </c>
      <c r="J61" s="673" t="s">
        <v>450</v>
      </c>
      <c r="K61" s="673" t="s">
        <v>450</v>
      </c>
      <c r="L61" s="228" t="s">
        <v>406</v>
      </c>
      <c r="M61" s="228" t="s">
        <v>406</v>
      </c>
      <c r="N61" s="228" t="s">
        <v>406</v>
      </c>
      <c r="O61" s="228" t="s">
        <v>406</v>
      </c>
      <c r="P61" s="228" t="s">
        <v>406</v>
      </c>
      <c r="Q61" s="228" t="s">
        <v>406</v>
      </c>
      <c r="R61" s="656" t="s">
        <v>450</v>
      </c>
      <c r="S61" s="22"/>
    </row>
    <row r="62" spans="1:19" ht="15.75" customHeight="1">
      <c r="A62" s="227"/>
      <c r="B62" s="225"/>
      <c r="C62" s="676" t="s">
        <v>20</v>
      </c>
      <c r="D62" s="228" t="s">
        <v>406</v>
      </c>
      <c r="E62" s="228" t="s">
        <v>406</v>
      </c>
      <c r="F62" s="228" t="s">
        <v>406</v>
      </c>
      <c r="G62" s="228" t="s">
        <v>406</v>
      </c>
      <c r="H62" s="228" t="s">
        <v>406</v>
      </c>
      <c r="I62" s="673" t="s">
        <v>450</v>
      </c>
      <c r="J62" s="673" t="s">
        <v>450</v>
      </c>
      <c r="K62" s="673" t="s">
        <v>450</v>
      </c>
      <c r="L62" s="228" t="s">
        <v>406</v>
      </c>
      <c r="M62" s="228" t="s">
        <v>406</v>
      </c>
      <c r="N62" s="228" t="s">
        <v>406</v>
      </c>
      <c r="O62" s="228" t="s">
        <v>406</v>
      </c>
      <c r="P62" s="228" t="s">
        <v>406</v>
      </c>
      <c r="Q62" s="228" t="s">
        <v>406</v>
      </c>
      <c r="R62" s="656" t="s">
        <v>450</v>
      </c>
      <c r="S62" s="22"/>
    </row>
    <row r="63" spans="1:19" ht="15.75" customHeight="1">
      <c r="A63" s="227"/>
      <c r="B63" s="207"/>
      <c r="C63" s="225"/>
      <c r="D63" s="238"/>
      <c r="E63" s="235"/>
      <c r="F63" s="235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1"/>
      <c r="S63" s="22"/>
    </row>
    <row r="64" spans="1:19" ht="15.75" customHeight="1">
      <c r="A64" s="236"/>
      <c r="B64" s="237"/>
      <c r="C64" s="215"/>
      <c r="D64" s="133"/>
      <c r="E64" s="133"/>
      <c r="F64" s="239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4"/>
      <c r="S64" s="22"/>
    </row>
    <row r="65" spans="1:18" ht="15.75" customHeight="1">
      <c r="A65" s="13"/>
      <c r="B65" s="13"/>
      <c r="C65" s="13"/>
      <c r="D65" s="135"/>
      <c r="E65" s="135"/>
      <c r="F65" s="135"/>
      <c r="G65" s="135"/>
      <c r="H65" s="135"/>
      <c r="I65" s="135"/>
      <c r="J65" s="135"/>
      <c r="K65" s="135"/>
      <c r="L65" s="135" t="s">
        <v>269</v>
      </c>
      <c r="M65" s="135"/>
      <c r="N65" s="135"/>
      <c r="O65" s="135"/>
      <c r="P65" s="135"/>
      <c r="Q65" s="135"/>
      <c r="R65" s="136"/>
    </row>
    <row r="66" spans="4:18" ht="14.25"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</row>
    <row r="67" spans="4:18" ht="14.25"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4:18" ht="14.25"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4:18" ht="14.25"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4:18" ht="14.25"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</row>
    <row r="71" spans="4:18" ht="14.25"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</row>
    <row r="72" spans="4:18" ht="14.25"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</row>
    <row r="73" spans="4:18" ht="14.25"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</row>
    <row r="74" spans="4:18" ht="14.25"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4:18" ht="14.25"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4:18" ht="14.25"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4:18" ht="14.25"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4:18" ht="14.25"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</row>
    <row r="79" spans="4:18" ht="14.25"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</row>
    <row r="80" spans="4:18" ht="14.25"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</row>
    <row r="81" spans="4:18" ht="14.25"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</row>
    <row r="82" spans="4:18" ht="14.25"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</row>
    <row r="83" spans="4:18" ht="14.25"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</row>
    <row r="84" spans="4:18" ht="14.25"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4:18" ht="14.25"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</row>
    <row r="86" spans="4:18" ht="14.25"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</row>
    <row r="87" spans="4:18" ht="14.25"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</row>
    <row r="88" spans="4:18" ht="14.25"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</row>
    <row r="89" spans="4:18" ht="14.25"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4:18" ht="14.25"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</row>
    <row r="91" spans="4:18" ht="14.25"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</row>
    <row r="92" spans="4:18" ht="14.25"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</row>
    <row r="93" spans="4:18" ht="14.25"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</row>
    <row r="94" spans="4:18" ht="14.25"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</row>
    <row r="95" spans="4:18" ht="14.25"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</row>
    <row r="96" spans="4:18" ht="14.25"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</row>
    <row r="97" spans="4:18" ht="14.25"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</row>
    <row r="98" spans="4:18" ht="14.25"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</row>
    <row r="99" spans="4:18" ht="14.25"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</row>
    <row r="100" spans="4:18" ht="14.25"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</row>
    <row r="101" spans="4:18" ht="14.25"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</row>
    <row r="102" spans="4:18" ht="14.25"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</row>
    <row r="103" spans="4:18" ht="14.25"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</row>
    <row r="104" spans="4:18" ht="14.25"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</row>
    <row r="105" spans="4:18" ht="14.25"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</row>
    <row r="106" spans="4:18" ht="14.25"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</row>
    <row r="107" spans="4:18" ht="14.25"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</row>
    <row r="108" spans="4:18" ht="14.25"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</row>
    <row r="109" spans="4:18" ht="14.25"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</row>
    <row r="110" spans="4:18" ht="14.25"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</row>
    <row r="111" spans="4:18" ht="14.25"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</row>
    <row r="112" spans="4:18" ht="14.25"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</row>
    <row r="113" spans="4:18" ht="14.25"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</row>
    <row r="114" spans="4:18" ht="14.25"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</row>
    <row r="115" spans="4:18" ht="14.25"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</row>
    <row r="116" spans="4:18" ht="14.25"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</row>
    <row r="117" spans="4:18" ht="14.25"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</row>
    <row r="118" spans="4:18" ht="14.25"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</row>
    <row r="119" spans="4:18" ht="14.25"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</row>
    <row r="120" spans="4:18" ht="14.25"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</row>
    <row r="121" spans="4:18" ht="14.25"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</row>
    <row r="122" spans="4:18" ht="14.25"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</row>
    <row r="123" spans="4:18" ht="14.25"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4:18" ht="14.25"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</row>
    <row r="125" spans="4:18" ht="14.25"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</row>
    <row r="126" spans="4:18" ht="14.25"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</row>
    <row r="127" spans="4:18" ht="14.25"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</row>
    <row r="128" spans="4:18" ht="14.25"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</row>
    <row r="129" spans="4:18" ht="14.25"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</row>
    <row r="130" spans="4:18" ht="14.25"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</row>
    <row r="131" spans="4:18" ht="14.25"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</row>
    <row r="132" spans="4:18" ht="14.25"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</row>
    <row r="133" spans="4:18" ht="14.25"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</row>
    <row r="134" spans="4:18" ht="14.25"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</row>
    <row r="135" spans="4:18" ht="14.25"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</row>
    <row r="136" spans="4:18" ht="14.25"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</row>
    <row r="137" spans="4:18" ht="14.25"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</row>
    <row r="138" spans="4:18" ht="14.25"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</row>
    <row r="139" spans="4:18" ht="14.25"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</row>
    <row r="140" spans="4:18" ht="14.25"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</row>
    <row r="141" spans="4:18" ht="14.25"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</row>
    <row r="142" spans="4:18" ht="14.25"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</row>
    <row r="143" spans="4:18" ht="14.25"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</row>
    <row r="144" spans="4:18" ht="14.25"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</row>
    <row r="145" spans="4:18" ht="14.25"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</row>
    <row r="146" spans="4:18" ht="14.25"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</row>
    <row r="147" spans="4:18" ht="14.25"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</row>
    <row r="148" spans="4:18" ht="14.25"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</row>
    <row r="149" spans="4:18" ht="14.25"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</row>
    <row r="150" spans="4:18" ht="14.25"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</row>
    <row r="151" spans="4:18" ht="14.25"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</row>
    <row r="152" spans="4:18" ht="14.25"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</row>
    <row r="153" spans="4:18" ht="14.25"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</row>
    <row r="154" spans="4:18" ht="14.25"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</row>
    <row r="155" spans="4:18" ht="14.25"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</row>
    <row r="156" spans="4:18" ht="14.25"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</row>
    <row r="157" spans="4:18" ht="14.25"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</row>
    <row r="158" spans="4:18" ht="14.25"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</row>
    <row r="159" spans="4:18" ht="14.25"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</row>
    <row r="160" spans="4:18" ht="14.25"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</row>
    <row r="161" spans="4:18" ht="14.25"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</row>
    <row r="162" spans="4:18" ht="14.25"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</row>
    <row r="163" spans="4:18" ht="14.25"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</row>
    <row r="164" spans="4:18" ht="14.25"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</row>
    <row r="165" spans="4:18" ht="14.25"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</row>
    <row r="166" spans="4:18" ht="14.25"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</row>
    <row r="167" spans="4:18" ht="14.25"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</row>
    <row r="168" spans="4:18" ht="14.25"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</row>
    <row r="169" spans="4:18" ht="14.25"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</row>
    <row r="170" spans="4:18" ht="14.25"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</row>
    <row r="171" spans="4:18" ht="14.25"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</row>
    <row r="172" spans="4:18" ht="14.25"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</row>
    <row r="173" spans="4:18" ht="14.25"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</row>
    <row r="174" spans="4:18" ht="14.25"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</row>
    <row r="175" spans="4:18" ht="14.25"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</row>
    <row r="176" spans="4:18" ht="14.25"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</row>
    <row r="177" spans="4:18" ht="14.25"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</row>
    <row r="178" spans="4:18" ht="14.25"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</row>
    <row r="179" spans="4:18" ht="14.25"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</row>
    <row r="180" spans="4:18" ht="14.25"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</row>
    <row r="181" spans="4:18" ht="14.25"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</row>
    <row r="182" spans="4:18" ht="14.25"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</row>
    <row r="183" spans="4:18" ht="14.25"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</row>
    <row r="184" spans="4:18" ht="14.25"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</row>
    <row r="185" spans="4:18" ht="14.25"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</row>
    <row r="186" spans="4:18" ht="14.25"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</row>
    <row r="187" spans="4:18" ht="14.25"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</row>
    <row r="188" spans="4:18" ht="14.25"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</row>
    <row r="189" spans="4:18" ht="14.25"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</row>
    <row r="190" spans="4:18" ht="14.25"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</row>
    <row r="191" spans="4:18" ht="14.25"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</row>
    <row r="192" spans="4:18" ht="14.25"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</row>
    <row r="193" spans="4:18" ht="14.25"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</row>
    <row r="194" spans="4:18" ht="14.25"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</row>
    <row r="195" spans="4:18" ht="14.25"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</row>
    <row r="196" spans="4:18" ht="14.25"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</row>
    <row r="197" spans="4:18" ht="14.25"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</row>
    <row r="198" spans="4:18" ht="14.25"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</row>
    <row r="199" spans="4:18" ht="14.25"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</row>
    <row r="200" spans="4:18" ht="14.25"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</row>
    <row r="201" spans="4:18" ht="14.25"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</row>
    <row r="202" spans="4:18" ht="14.25"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</row>
    <row r="203" spans="4:18" ht="14.25"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</row>
    <row r="204" spans="4:18" ht="14.25"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</row>
    <row r="205" spans="4:18" ht="14.25"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</row>
    <row r="206" spans="4:18" ht="14.25"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</row>
    <row r="207" spans="4:18" ht="14.25"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</row>
    <row r="208" spans="4:18" ht="14.25"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</row>
    <row r="209" spans="4:18" ht="14.25"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</row>
    <row r="210" spans="4:18" ht="14.25"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</row>
    <row r="211" spans="4:18" ht="14.25"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</row>
    <row r="212" spans="4:18" ht="14.25"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</row>
    <row r="213" spans="4:18" ht="14.25"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</row>
    <row r="214" spans="4:18" ht="14.25"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</row>
    <row r="215" spans="4:18" ht="14.25"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</row>
    <row r="216" spans="4:18" ht="14.25"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</row>
    <row r="217" spans="4:18" ht="14.25"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</row>
    <row r="218" spans="4:18" ht="14.25"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</row>
    <row r="219" spans="4:18" ht="14.25"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</row>
    <row r="220" spans="4:18" ht="14.25"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</row>
    <row r="221" spans="4:18" ht="14.25"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</row>
    <row r="222" spans="4:18" ht="14.25"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</row>
    <row r="223" spans="4:18" ht="14.25"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</row>
    <row r="224" spans="4:18" ht="14.25"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</row>
    <row r="225" spans="4:18" ht="14.25"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</row>
    <row r="226" spans="4:18" ht="14.25"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</row>
    <row r="227" spans="4:18" ht="14.25"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</row>
    <row r="228" spans="4:18" ht="14.25"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</row>
    <row r="229" spans="4:18" ht="14.25"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</row>
    <row r="230" spans="4:18" ht="14.25"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</row>
    <row r="231" spans="4:18" ht="14.25"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</row>
    <row r="232" spans="4:18" ht="14.25"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</row>
    <row r="233" spans="4:18" ht="14.25"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</row>
    <row r="234" spans="4:18" ht="14.25"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</row>
    <row r="235" spans="4:18" ht="14.25"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</row>
    <row r="236" spans="4:18" ht="14.25"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</row>
    <row r="237" spans="4:18" ht="14.25"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</row>
    <row r="238" spans="4:18" ht="14.25"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</row>
    <row r="239" spans="4:18" ht="14.25"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</row>
    <row r="240" spans="4:18" ht="14.25"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</row>
    <row r="241" spans="4:18" ht="14.25"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</row>
    <row r="242" spans="4:18" ht="14.25"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</row>
    <row r="243" spans="4:18" ht="14.25"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</row>
    <row r="244" spans="4:18" ht="14.25"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</row>
    <row r="245" spans="4:18" ht="14.25"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</row>
    <row r="246" spans="4:18" ht="14.25"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</row>
    <row r="247" spans="4:18" ht="14.25"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</row>
    <row r="248" spans="4:18" ht="14.25"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4:18" ht="14.25"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4:18" ht="14.25"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4:18" ht="14.25"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4:18" ht="14.25"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4:18" ht="14.25"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4:18" ht="14.25"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4:18" ht="14.25"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4:18" ht="14.25"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4:18" ht="14.25"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4:18" ht="14.25"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4:18" ht="14.25"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</row>
  </sheetData>
  <sheetProtection/>
  <mergeCells count="39">
    <mergeCell ref="A3:R3"/>
    <mergeCell ref="A38:B38"/>
    <mergeCell ref="R5:R7"/>
    <mergeCell ref="C5:C7"/>
    <mergeCell ref="A25:B25"/>
    <mergeCell ref="A32:B32"/>
    <mergeCell ref="A22:B22"/>
    <mergeCell ref="A28:B28"/>
    <mergeCell ref="A13:B13"/>
    <mergeCell ref="A14:B14"/>
    <mergeCell ref="A15:B15"/>
    <mergeCell ref="A60:B60"/>
    <mergeCell ref="A17:B17"/>
    <mergeCell ref="A18:B18"/>
    <mergeCell ref="A19:B19"/>
    <mergeCell ref="A51:B51"/>
    <mergeCell ref="A45:B45"/>
    <mergeCell ref="A39:B39"/>
    <mergeCell ref="A46:B46"/>
    <mergeCell ref="A53:B53"/>
    <mergeCell ref="A59:B59"/>
    <mergeCell ref="A16:B16"/>
    <mergeCell ref="A9:B9"/>
    <mergeCell ref="A10:B10"/>
    <mergeCell ref="A11:B11"/>
    <mergeCell ref="A12:B12"/>
    <mergeCell ref="O6:O7"/>
    <mergeCell ref="F6:H6"/>
    <mergeCell ref="I6:K6"/>
    <mergeCell ref="N6:N7"/>
    <mergeCell ref="P6:P7"/>
    <mergeCell ref="Q6:Q7"/>
    <mergeCell ref="A8:B8"/>
    <mergeCell ref="A5:B7"/>
    <mergeCell ref="E5:K5"/>
    <mergeCell ref="L5:L7"/>
    <mergeCell ref="M5:M7"/>
    <mergeCell ref="N5:Q5"/>
    <mergeCell ref="E6:E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2" r:id="rId1"/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tabSelected="1" zoomScale="75" zoomScaleNormal="75" zoomScaleSheetLayoutView="75" zoomScalePageLayoutView="0" workbookViewId="0" topLeftCell="A40">
      <selection activeCell="A4" sqref="A4:W4"/>
    </sheetView>
  </sheetViews>
  <sheetFormatPr defaultColWidth="10.59765625" defaultRowHeight="15"/>
  <cols>
    <col min="1" max="1" width="33.19921875" style="10" customWidth="1"/>
    <col min="2" max="2" width="15.09765625" style="10" customWidth="1"/>
    <col min="3" max="3" width="15.8984375" style="10" customWidth="1"/>
    <col min="4" max="4" width="13.19921875" style="10" customWidth="1"/>
    <col min="5" max="5" width="12" style="10" customWidth="1"/>
    <col min="6" max="7" width="15.59765625" style="10" customWidth="1"/>
    <col min="8" max="9" width="10.59765625" style="10" customWidth="1"/>
    <col min="10" max="10" width="13.09765625" style="10" customWidth="1"/>
    <col min="11" max="11" width="10.3984375" style="10" bestFit="1" customWidth="1"/>
    <col min="12" max="12" width="15.5" style="10" customWidth="1"/>
    <col min="13" max="13" width="12.5" style="10" customWidth="1"/>
    <col min="14" max="14" width="12.59765625" style="10" customWidth="1"/>
    <col min="15" max="15" width="18" style="10" customWidth="1"/>
    <col min="16" max="18" width="12.59765625" style="10" customWidth="1"/>
    <col min="19" max="19" width="10.09765625" style="10" customWidth="1"/>
    <col min="20" max="21" width="14.09765625" style="10" customWidth="1"/>
    <col min="22" max="16384" width="10.59765625" style="10" customWidth="1"/>
  </cols>
  <sheetData>
    <row r="1" spans="1:18" s="18" customFormat="1" ht="15" customHeight="1">
      <c r="A1" s="173" t="s">
        <v>493</v>
      </c>
      <c r="O1" s="15" t="s">
        <v>432</v>
      </c>
      <c r="R1" s="15"/>
    </row>
    <row r="2" spans="1:21" ht="15" customHeight="1">
      <c r="A2" s="666"/>
      <c r="B2" s="666"/>
      <c r="C2" s="666"/>
      <c r="D2" s="666"/>
      <c r="E2" s="666"/>
      <c r="F2" s="666"/>
      <c r="G2" s="28"/>
      <c r="H2" s="36"/>
      <c r="I2" s="36"/>
      <c r="S2" s="28"/>
      <c r="T2" s="36"/>
      <c r="U2" s="36"/>
    </row>
    <row r="3" spans="1:19" ht="15" customHeight="1">
      <c r="A3" s="485" t="s">
        <v>403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S3" s="12"/>
    </row>
    <row r="4" spans="1:19" ht="15" customHeight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S4" s="12"/>
    </row>
    <row r="5" spans="1:18" ht="15" customHeight="1" thickBot="1">
      <c r="A5" s="205"/>
      <c r="B5" s="240"/>
      <c r="C5" s="240"/>
      <c r="D5" s="205"/>
      <c r="E5" s="205"/>
      <c r="F5" s="205"/>
      <c r="G5" s="205"/>
      <c r="H5" s="205"/>
      <c r="I5" s="205"/>
      <c r="J5" s="213"/>
      <c r="K5" s="213"/>
      <c r="L5" s="213"/>
      <c r="M5" s="213"/>
      <c r="N5" s="213" t="s">
        <v>397</v>
      </c>
      <c r="O5" s="205"/>
      <c r="P5" s="205"/>
      <c r="R5" s="37"/>
    </row>
    <row r="6" spans="1:16" ht="15" customHeight="1">
      <c r="A6" s="477" t="s">
        <v>27</v>
      </c>
      <c r="B6" s="241"/>
      <c r="C6" s="241"/>
      <c r="D6" s="489" t="s">
        <v>410</v>
      </c>
      <c r="E6" s="447" t="s">
        <v>411</v>
      </c>
      <c r="F6" s="447" t="s">
        <v>399</v>
      </c>
      <c r="G6" s="500" t="s">
        <v>400</v>
      </c>
      <c r="H6" s="513" t="s">
        <v>146</v>
      </c>
      <c r="I6" s="682" t="s">
        <v>398</v>
      </c>
      <c r="J6" s="683"/>
      <c r="K6" s="683"/>
      <c r="L6" s="683"/>
      <c r="M6" s="683"/>
      <c r="N6" s="683"/>
      <c r="O6" s="205"/>
      <c r="P6" s="205"/>
    </row>
    <row r="7" spans="1:16" ht="15" customHeight="1">
      <c r="A7" s="492"/>
      <c r="B7" s="243" t="s">
        <v>28</v>
      </c>
      <c r="C7" s="243" t="s">
        <v>29</v>
      </c>
      <c r="D7" s="490"/>
      <c r="E7" s="498"/>
      <c r="F7" s="498"/>
      <c r="G7" s="498"/>
      <c r="H7" s="514"/>
      <c r="I7" s="518" t="s">
        <v>41</v>
      </c>
      <c r="J7" s="501" t="s">
        <v>346</v>
      </c>
      <c r="K7" s="501" t="s">
        <v>347</v>
      </c>
      <c r="L7" s="501" t="s">
        <v>348</v>
      </c>
      <c r="M7" s="501" t="s">
        <v>349</v>
      </c>
      <c r="N7" s="516" t="s">
        <v>39</v>
      </c>
      <c r="O7" s="205"/>
      <c r="P7" s="205"/>
    </row>
    <row r="8" spans="1:17" ht="15" customHeight="1">
      <c r="A8" s="492"/>
      <c r="B8" s="251"/>
      <c r="C8" s="252"/>
      <c r="D8" s="491"/>
      <c r="E8" s="499"/>
      <c r="F8" s="499"/>
      <c r="G8" s="499"/>
      <c r="H8" s="515"/>
      <c r="I8" s="519"/>
      <c r="J8" s="502"/>
      <c r="K8" s="502"/>
      <c r="L8" s="502"/>
      <c r="M8" s="502"/>
      <c r="N8" s="517"/>
      <c r="O8" s="205"/>
      <c r="P8" s="38"/>
      <c r="Q8" s="38"/>
    </row>
    <row r="9" spans="1:17" ht="15" customHeight="1">
      <c r="A9" s="72" t="s">
        <v>416</v>
      </c>
      <c r="B9" s="265">
        <v>593</v>
      </c>
      <c r="C9" s="264">
        <v>59515</v>
      </c>
      <c r="D9" s="264">
        <v>96201949</v>
      </c>
      <c r="E9" s="264">
        <v>9461498</v>
      </c>
      <c r="F9" s="264">
        <v>2938486</v>
      </c>
      <c r="G9" s="264">
        <v>3454188</v>
      </c>
      <c r="H9" s="264">
        <v>50</v>
      </c>
      <c r="I9" s="678">
        <f>SUM(J9:N9)</f>
        <v>134514</v>
      </c>
      <c r="J9" s="264">
        <v>12726</v>
      </c>
      <c r="K9" s="264">
        <v>113548</v>
      </c>
      <c r="L9" s="264">
        <v>2697</v>
      </c>
      <c r="M9" s="264">
        <v>383</v>
      </c>
      <c r="N9" s="264">
        <v>5160</v>
      </c>
      <c r="O9" s="205"/>
      <c r="P9" s="244"/>
      <c r="Q9" s="39"/>
    </row>
    <row r="10" spans="1:17" ht="15" customHeight="1">
      <c r="A10" s="207"/>
      <c r="B10" s="188"/>
      <c r="C10" s="261"/>
      <c r="D10" s="261"/>
      <c r="E10" s="261"/>
      <c r="F10" s="261"/>
      <c r="G10" s="261"/>
      <c r="H10" s="261"/>
      <c r="I10" s="253"/>
      <c r="J10" s="261"/>
      <c r="K10" s="261"/>
      <c r="L10" s="261"/>
      <c r="M10" s="261"/>
      <c r="N10" s="261"/>
      <c r="O10" s="205"/>
      <c r="P10" s="244"/>
      <c r="Q10" s="39"/>
    </row>
    <row r="11" spans="1:17" ht="15" customHeight="1">
      <c r="A11" s="207" t="s">
        <v>43</v>
      </c>
      <c r="B11" s="254">
        <v>62</v>
      </c>
      <c r="C11" s="228">
        <v>4271</v>
      </c>
      <c r="D11" s="228">
        <v>6915082</v>
      </c>
      <c r="E11" s="228">
        <v>323958</v>
      </c>
      <c r="F11" s="228">
        <v>113161</v>
      </c>
      <c r="G11" s="228">
        <v>174051</v>
      </c>
      <c r="H11" s="228">
        <v>7</v>
      </c>
      <c r="I11" s="228">
        <v>11576</v>
      </c>
      <c r="J11" s="228">
        <v>999</v>
      </c>
      <c r="K11" s="228">
        <v>10577</v>
      </c>
      <c r="L11" s="228">
        <v>1213</v>
      </c>
      <c r="M11" s="673" t="s">
        <v>450</v>
      </c>
      <c r="N11" s="228">
        <v>5160</v>
      </c>
      <c r="O11" s="205"/>
      <c r="P11" s="244"/>
      <c r="Q11" s="39"/>
    </row>
    <row r="12" spans="1:17" ht="15" customHeight="1">
      <c r="A12" s="207" t="s">
        <v>59</v>
      </c>
      <c r="B12" s="254">
        <v>144</v>
      </c>
      <c r="C12" s="228">
        <v>14101</v>
      </c>
      <c r="D12" s="228">
        <v>19437220</v>
      </c>
      <c r="E12" s="228">
        <v>2697268</v>
      </c>
      <c r="F12" s="228">
        <v>1053820</v>
      </c>
      <c r="G12" s="228">
        <v>1238228</v>
      </c>
      <c r="H12" s="228">
        <v>10</v>
      </c>
      <c r="I12" s="228">
        <v>36849</v>
      </c>
      <c r="J12" s="228">
        <v>6196</v>
      </c>
      <c r="K12" s="228">
        <v>24280</v>
      </c>
      <c r="L12" s="673" t="s">
        <v>450</v>
      </c>
      <c r="M12" s="673" t="s">
        <v>450</v>
      </c>
      <c r="N12" s="673" t="s">
        <v>450</v>
      </c>
      <c r="O12" s="205"/>
      <c r="P12" s="244"/>
      <c r="Q12" s="39"/>
    </row>
    <row r="13" spans="1:17" ht="15" customHeight="1">
      <c r="A13" s="207" t="s">
        <v>60</v>
      </c>
      <c r="B13" s="254">
        <v>64</v>
      </c>
      <c r="C13" s="228">
        <v>4917</v>
      </c>
      <c r="D13" s="228">
        <v>2713329</v>
      </c>
      <c r="E13" s="228">
        <v>151663</v>
      </c>
      <c r="F13" s="228">
        <v>54112</v>
      </c>
      <c r="G13" s="228">
        <v>79958</v>
      </c>
      <c r="H13" s="228">
        <v>4</v>
      </c>
      <c r="I13" s="228">
        <f>SUM(J13:N13)</f>
        <v>4978</v>
      </c>
      <c r="J13" s="228">
        <v>142</v>
      </c>
      <c r="K13" s="228">
        <v>4836</v>
      </c>
      <c r="L13" s="673" t="s">
        <v>450</v>
      </c>
      <c r="M13" s="673" t="s">
        <v>450</v>
      </c>
      <c r="N13" s="673" t="s">
        <v>450</v>
      </c>
      <c r="O13" s="205"/>
      <c r="P13" s="244"/>
      <c r="Q13" s="39"/>
    </row>
    <row r="14" spans="1:17" ht="15" customHeight="1">
      <c r="A14" s="207" t="s">
        <v>61</v>
      </c>
      <c r="B14" s="254">
        <v>8</v>
      </c>
      <c r="C14" s="228">
        <v>571</v>
      </c>
      <c r="D14" s="228">
        <v>995741</v>
      </c>
      <c r="E14" s="228">
        <v>232898</v>
      </c>
      <c r="F14" s="228">
        <v>48603</v>
      </c>
      <c r="G14" s="228">
        <v>50839</v>
      </c>
      <c r="H14" s="673" t="s">
        <v>450</v>
      </c>
      <c r="I14" s="228" t="s">
        <v>450</v>
      </c>
      <c r="J14" s="673" t="s">
        <v>450</v>
      </c>
      <c r="K14" s="673" t="s">
        <v>450</v>
      </c>
      <c r="L14" s="673" t="s">
        <v>450</v>
      </c>
      <c r="M14" s="673" t="s">
        <v>450</v>
      </c>
      <c r="N14" s="673" t="s">
        <v>450</v>
      </c>
      <c r="O14" s="205"/>
      <c r="P14" s="244"/>
      <c r="Q14" s="39"/>
    </row>
    <row r="15" spans="1:17" ht="15" customHeight="1">
      <c r="A15" s="207" t="s">
        <v>62</v>
      </c>
      <c r="B15" s="254">
        <v>7</v>
      </c>
      <c r="C15" s="228">
        <v>812</v>
      </c>
      <c r="D15" s="228">
        <v>1359559</v>
      </c>
      <c r="E15" s="228">
        <v>118039</v>
      </c>
      <c r="F15" s="228">
        <v>40658</v>
      </c>
      <c r="G15" s="228">
        <v>48243</v>
      </c>
      <c r="H15" s="673" t="s">
        <v>450</v>
      </c>
      <c r="I15" s="228" t="s">
        <v>450</v>
      </c>
      <c r="J15" s="673" t="s">
        <v>450</v>
      </c>
      <c r="K15" s="673" t="s">
        <v>450</v>
      </c>
      <c r="L15" s="673" t="s">
        <v>450</v>
      </c>
      <c r="M15" s="673" t="s">
        <v>450</v>
      </c>
      <c r="N15" s="673" t="s">
        <v>450</v>
      </c>
      <c r="O15" s="205"/>
      <c r="P15" s="244"/>
      <c r="Q15" s="39"/>
    </row>
    <row r="16" spans="1:17" ht="15" customHeight="1">
      <c r="A16" s="207" t="s">
        <v>63</v>
      </c>
      <c r="B16" s="254">
        <v>8</v>
      </c>
      <c r="C16" s="228">
        <v>639</v>
      </c>
      <c r="D16" s="228">
        <v>1360182</v>
      </c>
      <c r="E16" s="228">
        <v>165395</v>
      </c>
      <c r="F16" s="228">
        <v>49471</v>
      </c>
      <c r="G16" s="228">
        <v>56871</v>
      </c>
      <c r="H16" s="228" t="s">
        <v>407</v>
      </c>
      <c r="I16" s="228" t="s">
        <v>407</v>
      </c>
      <c r="J16" s="673" t="s">
        <v>450</v>
      </c>
      <c r="K16" s="228" t="s">
        <v>407</v>
      </c>
      <c r="L16" s="673" t="s">
        <v>450</v>
      </c>
      <c r="M16" s="673" t="s">
        <v>450</v>
      </c>
      <c r="N16" s="673" t="s">
        <v>450</v>
      </c>
      <c r="O16" s="205"/>
      <c r="P16" s="244"/>
      <c r="Q16" s="39"/>
    </row>
    <row r="17" spans="1:17" ht="15" customHeight="1">
      <c r="A17" s="207" t="s">
        <v>49</v>
      </c>
      <c r="B17" s="254">
        <v>21</v>
      </c>
      <c r="C17" s="228">
        <v>2076</v>
      </c>
      <c r="D17" s="228">
        <v>2694504</v>
      </c>
      <c r="E17" s="228">
        <v>62290</v>
      </c>
      <c r="F17" s="228">
        <v>28405</v>
      </c>
      <c r="G17" s="228">
        <v>57540</v>
      </c>
      <c r="H17" s="228">
        <v>4</v>
      </c>
      <c r="I17" s="228">
        <f>SUM(J17:N17)</f>
        <v>2126</v>
      </c>
      <c r="J17" s="673" t="s">
        <v>450</v>
      </c>
      <c r="K17" s="228">
        <v>2126</v>
      </c>
      <c r="L17" s="673" t="s">
        <v>450</v>
      </c>
      <c r="M17" s="673" t="s">
        <v>450</v>
      </c>
      <c r="N17" s="673" t="s">
        <v>450</v>
      </c>
      <c r="O17" s="205"/>
      <c r="P17" s="244"/>
      <c r="Q17" s="39"/>
    </row>
    <row r="18" spans="1:17" ht="15" customHeight="1">
      <c r="A18" s="207" t="s">
        <v>35</v>
      </c>
      <c r="B18" s="254">
        <v>6</v>
      </c>
      <c r="C18" s="228">
        <v>673</v>
      </c>
      <c r="D18" s="228">
        <v>2735402</v>
      </c>
      <c r="E18" s="228">
        <v>446874</v>
      </c>
      <c r="F18" s="228">
        <v>47629</v>
      </c>
      <c r="G18" s="228">
        <v>80352</v>
      </c>
      <c r="H18" s="673" t="s">
        <v>450</v>
      </c>
      <c r="I18" s="228" t="s">
        <v>450</v>
      </c>
      <c r="J18" s="673" t="s">
        <v>450</v>
      </c>
      <c r="K18" s="673" t="s">
        <v>450</v>
      </c>
      <c r="L18" s="673" t="s">
        <v>450</v>
      </c>
      <c r="M18" s="673" t="s">
        <v>450</v>
      </c>
      <c r="N18" s="673" t="s">
        <v>450</v>
      </c>
      <c r="O18" s="205"/>
      <c r="P18" s="244"/>
      <c r="Q18" s="39"/>
    </row>
    <row r="19" spans="1:17" ht="15" customHeight="1">
      <c r="A19" s="207" t="s">
        <v>64</v>
      </c>
      <c r="B19" s="677" t="s">
        <v>450</v>
      </c>
      <c r="C19" s="673" t="s">
        <v>450</v>
      </c>
      <c r="D19" s="673" t="s">
        <v>450</v>
      </c>
      <c r="E19" s="673" t="s">
        <v>450</v>
      </c>
      <c r="F19" s="673" t="s">
        <v>450</v>
      </c>
      <c r="G19" s="673" t="s">
        <v>450</v>
      </c>
      <c r="H19" s="673" t="s">
        <v>450</v>
      </c>
      <c r="I19" s="228" t="s">
        <v>450</v>
      </c>
      <c r="J19" s="673" t="s">
        <v>450</v>
      </c>
      <c r="K19" s="673" t="s">
        <v>450</v>
      </c>
      <c r="L19" s="673" t="s">
        <v>450</v>
      </c>
      <c r="M19" s="673" t="s">
        <v>450</v>
      </c>
      <c r="N19" s="673" t="s">
        <v>450</v>
      </c>
      <c r="O19" s="205"/>
      <c r="P19" s="244"/>
      <c r="Q19" s="39"/>
    </row>
    <row r="20" spans="1:17" ht="15" customHeight="1">
      <c r="A20" s="207" t="s">
        <v>52</v>
      </c>
      <c r="B20" s="677" t="s">
        <v>450</v>
      </c>
      <c r="C20" s="673" t="s">
        <v>450</v>
      </c>
      <c r="D20" s="673" t="s">
        <v>450</v>
      </c>
      <c r="E20" s="673" t="s">
        <v>450</v>
      </c>
      <c r="F20" s="673" t="s">
        <v>450</v>
      </c>
      <c r="G20" s="673" t="s">
        <v>450</v>
      </c>
      <c r="H20" s="673" t="s">
        <v>450</v>
      </c>
      <c r="I20" s="228" t="s">
        <v>450</v>
      </c>
      <c r="J20" s="673" t="s">
        <v>450</v>
      </c>
      <c r="K20" s="673" t="s">
        <v>450</v>
      </c>
      <c r="L20" s="673" t="s">
        <v>450</v>
      </c>
      <c r="M20" s="673" t="s">
        <v>450</v>
      </c>
      <c r="N20" s="673" t="s">
        <v>450</v>
      </c>
      <c r="O20" s="205"/>
      <c r="P20" s="244"/>
      <c r="Q20" s="39"/>
    </row>
    <row r="21" spans="1:17" ht="15" customHeight="1">
      <c r="A21" s="207" t="s">
        <v>127</v>
      </c>
      <c r="B21" s="677" t="s">
        <v>450</v>
      </c>
      <c r="C21" s="673" t="s">
        <v>450</v>
      </c>
      <c r="D21" s="673" t="s">
        <v>450</v>
      </c>
      <c r="E21" s="673" t="s">
        <v>450</v>
      </c>
      <c r="F21" s="673" t="s">
        <v>450</v>
      </c>
      <c r="G21" s="673" t="s">
        <v>450</v>
      </c>
      <c r="H21" s="673" t="s">
        <v>450</v>
      </c>
      <c r="I21" s="228" t="s">
        <v>450</v>
      </c>
      <c r="J21" s="673" t="s">
        <v>450</v>
      </c>
      <c r="K21" s="673" t="s">
        <v>450</v>
      </c>
      <c r="L21" s="673" t="s">
        <v>450</v>
      </c>
      <c r="M21" s="673" t="s">
        <v>450</v>
      </c>
      <c r="N21" s="673" t="s">
        <v>450</v>
      </c>
      <c r="O21" s="205"/>
      <c r="P21" s="244"/>
      <c r="Q21" s="39"/>
    </row>
    <row r="22" spans="1:17" ht="15" customHeight="1">
      <c r="A22" s="207" t="s">
        <v>53</v>
      </c>
      <c r="B22" s="254">
        <v>35</v>
      </c>
      <c r="C22" s="228">
        <v>2692</v>
      </c>
      <c r="D22" s="228">
        <v>3377057</v>
      </c>
      <c r="E22" s="228">
        <v>820734</v>
      </c>
      <c r="F22" s="228">
        <v>204023</v>
      </c>
      <c r="G22" s="228">
        <v>221716</v>
      </c>
      <c r="H22" s="228" t="s">
        <v>407</v>
      </c>
      <c r="I22" s="228" t="s">
        <v>407</v>
      </c>
      <c r="J22" s="673" t="s">
        <v>450</v>
      </c>
      <c r="K22" s="228" t="s">
        <v>407</v>
      </c>
      <c r="L22" s="673" t="s">
        <v>450</v>
      </c>
      <c r="M22" s="673" t="s">
        <v>450</v>
      </c>
      <c r="N22" s="673" t="s">
        <v>450</v>
      </c>
      <c r="O22" s="205"/>
      <c r="P22" s="244"/>
      <c r="Q22" s="39"/>
    </row>
    <row r="23" spans="1:17" ht="15" customHeight="1">
      <c r="A23" s="207" t="s">
        <v>36</v>
      </c>
      <c r="B23" s="254">
        <v>13</v>
      </c>
      <c r="C23" s="228">
        <v>948</v>
      </c>
      <c r="D23" s="228">
        <v>2271717</v>
      </c>
      <c r="E23" s="228">
        <v>389822</v>
      </c>
      <c r="F23" s="228">
        <v>89025</v>
      </c>
      <c r="G23" s="228">
        <v>93484</v>
      </c>
      <c r="H23" s="228" t="s">
        <v>407</v>
      </c>
      <c r="I23" s="228" t="s">
        <v>407</v>
      </c>
      <c r="J23" s="673" t="s">
        <v>450</v>
      </c>
      <c r="K23" s="228" t="s">
        <v>407</v>
      </c>
      <c r="L23" s="673" t="s">
        <v>450</v>
      </c>
      <c r="M23" s="673" t="s">
        <v>450</v>
      </c>
      <c r="N23" s="673" t="s">
        <v>450</v>
      </c>
      <c r="O23" s="205"/>
      <c r="P23" s="244"/>
      <c r="Q23" s="39"/>
    </row>
    <row r="24" spans="1:17" ht="15" customHeight="1">
      <c r="A24" s="207" t="s">
        <v>65</v>
      </c>
      <c r="B24" s="254" t="s">
        <v>407</v>
      </c>
      <c r="C24" s="228" t="s">
        <v>407</v>
      </c>
      <c r="D24" s="228" t="s">
        <v>407</v>
      </c>
      <c r="E24" s="228" t="s">
        <v>407</v>
      </c>
      <c r="F24" s="228" t="s">
        <v>407</v>
      </c>
      <c r="G24" s="228" t="s">
        <v>407</v>
      </c>
      <c r="H24" s="673" t="s">
        <v>450</v>
      </c>
      <c r="I24" s="228" t="s">
        <v>450</v>
      </c>
      <c r="J24" s="673" t="s">
        <v>450</v>
      </c>
      <c r="K24" s="673" t="s">
        <v>450</v>
      </c>
      <c r="L24" s="673" t="s">
        <v>450</v>
      </c>
      <c r="M24" s="673" t="s">
        <v>450</v>
      </c>
      <c r="N24" s="673" t="s">
        <v>450</v>
      </c>
      <c r="O24" s="205"/>
      <c r="P24" s="244"/>
      <c r="Q24" s="39"/>
    </row>
    <row r="25" spans="1:17" ht="15" customHeight="1">
      <c r="A25" s="207" t="s">
        <v>66</v>
      </c>
      <c r="B25" s="254">
        <v>25</v>
      </c>
      <c r="C25" s="228">
        <v>1943</v>
      </c>
      <c r="D25" s="228">
        <v>3096148</v>
      </c>
      <c r="E25" s="228">
        <v>377231</v>
      </c>
      <c r="F25" s="228">
        <v>109939</v>
      </c>
      <c r="G25" s="228">
        <v>119720</v>
      </c>
      <c r="H25" s="673" t="s">
        <v>450</v>
      </c>
      <c r="I25" s="228" t="s">
        <v>450</v>
      </c>
      <c r="J25" s="673" t="s">
        <v>450</v>
      </c>
      <c r="K25" s="673" t="s">
        <v>450</v>
      </c>
      <c r="L25" s="673" t="s">
        <v>450</v>
      </c>
      <c r="M25" s="673" t="s">
        <v>450</v>
      </c>
      <c r="N25" s="673" t="s">
        <v>450</v>
      </c>
      <c r="O25" s="205"/>
      <c r="P25" s="244"/>
      <c r="Q25" s="39"/>
    </row>
    <row r="26" spans="1:17" ht="15" customHeight="1">
      <c r="A26" s="207" t="s">
        <v>55</v>
      </c>
      <c r="B26" s="254">
        <v>89</v>
      </c>
      <c r="C26" s="228">
        <v>14323</v>
      </c>
      <c r="D26" s="228">
        <v>32816165</v>
      </c>
      <c r="E26" s="228">
        <v>2490696</v>
      </c>
      <c r="F26" s="228">
        <v>804367</v>
      </c>
      <c r="G26" s="228">
        <v>866271</v>
      </c>
      <c r="H26" s="228">
        <v>10</v>
      </c>
      <c r="I26" s="228">
        <f>SUM(J26:N26)</f>
        <v>37203</v>
      </c>
      <c r="J26" s="228">
        <v>4229</v>
      </c>
      <c r="K26" s="228">
        <v>32974</v>
      </c>
      <c r="L26" s="673" t="s">
        <v>450</v>
      </c>
      <c r="M26" s="673" t="s">
        <v>450</v>
      </c>
      <c r="N26" s="673" t="s">
        <v>450</v>
      </c>
      <c r="O26" s="205"/>
      <c r="P26" s="244"/>
      <c r="Q26" s="39"/>
    </row>
    <row r="27" spans="1:17" ht="15" customHeight="1">
      <c r="A27" s="207" t="s">
        <v>56</v>
      </c>
      <c r="B27" s="254">
        <v>63</v>
      </c>
      <c r="C27" s="228">
        <v>7697</v>
      </c>
      <c r="D27" s="228">
        <v>10450327</v>
      </c>
      <c r="E27" s="228">
        <v>572548</v>
      </c>
      <c r="F27" s="228">
        <v>118766</v>
      </c>
      <c r="G27" s="228">
        <v>160326</v>
      </c>
      <c r="H27" s="228">
        <v>4</v>
      </c>
      <c r="I27" s="228">
        <f>SUM(J27:N27)</f>
        <v>3009</v>
      </c>
      <c r="J27" s="673" t="s">
        <v>450</v>
      </c>
      <c r="K27" s="228">
        <v>1530</v>
      </c>
      <c r="L27" s="228">
        <v>1096</v>
      </c>
      <c r="M27" s="228">
        <v>383</v>
      </c>
      <c r="N27" s="673" t="s">
        <v>450</v>
      </c>
      <c r="O27" s="205"/>
      <c r="P27" s="244"/>
      <c r="Q27" s="39"/>
    </row>
    <row r="28" spans="1:17" ht="15" customHeight="1">
      <c r="A28" s="207" t="s">
        <v>67</v>
      </c>
      <c r="B28" s="254">
        <v>20</v>
      </c>
      <c r="C28" s="228">
        <v>1609</v>
      </c>
      <c r="D28" s="228">
        <v>2771210</v>
      </c>
      <c r="E28" s="228">
        <v>298115</v>
      </c>
      <c r="F28" s="228">
        <v>85974</v>
      </c>
      <c r="G28" s="228">
        <v>90857</v>
      </c>
      <c r="H28" s="673" t="s">
        <v>450</v>
      </c>
      <c r="I28" s="228" t="s">
        <v>450</v>
      </c>
      <c r="J28" s="673" t="s">
        <v>450</v>
      </c>
      <c r="K28" s="673" t="s">
        <v>450</v>
      </c>
      <c r="L28" s="673" t="s">
        <v>450</v>
      </c>
      <c r="M28" s="673" t="s">
        <v>450</v>
      </c>
      <c r="N28" s="673" t="s">
        <v>450</v>
      </c>
      <c r="O28" s="205"/>
      <c r="P28" s="244"/>
      <c r="Q28" s="39"/>
    </row>
    <row r="29" spans="1:17" ht="15" customHeight="1">
      <c r="A29" s="207" t="s">
        <v>58</v>
      </c>
      <c r="B29" s="254" t="s">
        <v>407</v>
      </c>
      <c r="C29" s="228" t="s">
        <v>407</v>
      </c>
      <c r="D29" s="228" t="s">
        <v>407</v>
      </c>
      <c r="E29" s="228" t="s">
        <v>407</v>
      </c>
      <c r="F29" s="228" t="s">
        <v>407</v>
      </c>
      <c r="G29" s="228" t="s">
        <v>407</v>
      </c>
      <c r="H29" s="228" t="s">
        <v>407</v>
      </c>
      <c r="I29" s="228" t="s">
        <v>407</v>
      </c>
      <c r="J29" s="673" t="s">
        <v>450</v>
      </c>
      <c r="K29" s="228" t="s">
        <v>407</v>
      </c>
      <c r="L29" s="673" t="s">
        <v>450</v>
      </c>
      <c r="M29" s="673" t="s">
        <v>450</v>
      </c>
      <c r="N29" s="673" t="s">
        <v>450</v>
      </c>
      <c r="O29" s="205"/>
      <c r="P29" s="244"/>
      <c r="Q29" s="39"/>
    </row>
    <row r="30" spans="1:17" ht="15" customHeight="1">
      <c r="A30" s="207" t="s">
        <v>68</v>
      </c>
      <c r="B30" s="677" t="s">
        <v>450</v>
      </c>
      <c r="C30" s="673" t="s">
        <v>450</v>
      </c>
      <c r="D30" s="673" t="s">
        <v>450</v>
      </c>
      <c r="E30" s="673" t="s">
        <v>450</v>
      </c>
      <c r="F30" s="673" t="s">
        <v>450</v>
      </c>
      <c r="G30" s="673" t="s">
        <v>450</v>
      </c>
      <c r="H30" s="673" t="s">
        <v>450</v>
      </c>
      <c r="I30" s="228" t="s">
        <v>494</v>
      </c>
      <c r="J30" s="673" t="s">
        <v>450</v>
      </c>
      <c r="K30" s="673" t="s">
        <v>450</v>
      </c>
      <c r="L30" s="673" t="s">
        <v>450</v>
      </c>
      <c r="M30" s="673" t="s">
        <v>450</v>
      </c>
      <c r="N30" s="673" t="s">
        <v>450</v>
      </c>
      <c r="O30" s="205"/>
      <c r="P30" s="244"/>
      <c r="Q30" s="39"/>
    </row>
    <row r="31" spans="1:17" ht="15" customHeight="1">
      <c r="A31" s="245" t="s">
        <v>69</v>
      </c>
      <c r="B31" s="255">
        <v>26</v>
      </c>
      <c r="C31" s="250">
        <v>2137</v>
      </c>
      <c r="D31" s="250">
        <v>3069013</v>
      </c>
      <c r="E31" s="250">
        <v>305988</v>
      </c>
      <c r="F31" s="250">
        <v>86989</v>
      </c>
      <c r="G31" s="250">
        <v>112188</v>
      </c>
      <c r="H31" s="250">
        <v>7</v>
      </c>
      <c r="I31" s="250">
        <f>SUM(J31:N31)</f>
        <v>34233</v>
      </c>
      <c r="J31" s="250">
        <v>1160</v>
      </c>
      <c r="K31" s="250">
        <v>32685</v>
      </c>
      <c r="L31" s="250">
        <v>388</v>
      </c>
      <c r="M31" s="679" t="s">
        <v>450</v>
      </c>
      <c r="N31" s="679" t="s">
        <v>450</v>
      </c>
      <c r="O31" s="205"/>
      <c r="P31" s="244"/>
      <c r="Q31" s="39"/>
    </row>
    <row r="32" spans="1:20" ht="15" customHeight="1">
      <c r="A32" s="211" t="s">
        <v>134</v>
      </c>
      <c r="B32" s="246"/>
      <c r="C32" s="246"/>
      <c r="D32" s="246"/>
      <c r="E32" s="246"/>
      <c r="F32" s="246"/>
      <c r="G32" s="246"/>
      <c r="H32" s="246"/>
      <c r="I32" s="246"/>
      <c r="J32" s="205"/>
      <c r="K32" s="205"/>
      <c r="L32" s="205"/>
      <c r="M32" s="205"/>
      <c r="N32" s="205"/>
      <c r="O32" s="205"/>
      <c r="P32" s="205"/>
      <c r="R32" s="40"/>
      <c r="S32" s="39"/>
      <c r="T32" s="39"/>
    </row>
    <row r="33" spans="1:20" ht="15" customHeight="1">
      <c r="A33" s="242"/>
      <c r="B33" s="205"/>
      <c r="C33" s="205"/>
      <c r="D33" s="205"/>
      <c r="E33" s="205"/>
      <c r="F33" s="205"/>
      <c r="G33" s="205"/>
      <c r="H33" s="246"/>
      <c r="I33" s="246"/>
      <c r="J33" s="205"/>
      <c r="K33" s="205"/>
      <c r="L33" s="205"/>
      <c r="M33" s="205"/>
      <c r="N33" s="205"/>
      <c r="O33" s="205"/>
      <c r="P33" s="205"/>
      <c r="S33" s="39"/>
      <c r="T33" s="39"/>
    </row>
    <row r="34" spans="1:20" ht="15" customHeight="1">
      <c r="A34" s="242"/>
      <c r="B34" s="205"/>
      <c r="C34" s="205"/>
      <c r="D34" s="205"/>
      <c r="E34" s="205"/>
      <c r="F34" s="205"/>
      <c r="G34" s="205"/>
      <c r="H34" s="246"/>
      <c r="I34" s="246"/>
      <c r="J34" s="205"/>
      <c r="K34" s="205"/>
      <c r="L34" s="205"/>
      <c r="M34" s="205"/>
      <c r="N34" s="205"/>
      <c r="O34" s="205"/>
      <c r="P34" s="205"/>
      <c r="S34" s="39"/>
      <c r="T34" s="39"/>
    </row>
    <row r="35" spans="1:20" ht="15" customHeight="1">
      <c r="A35" s="666"/>
      <c r="B35" s="666"/>
      <c r="C35" s="666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205"/>
      <c r="S35" s="39"/>
      <c r="T35" s="39"/>
    </row>
    <row r="36" spans="1:20" ht="15" customHeight="1">
      <c r="A36" s="492" t="s">
        <v>429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205"/>
      <c r="S36" s="39"/>
      <c r="T36" s="39"/>
    </row>
    <row r="37" spans="1:20" ht="15" customHeight="1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05"/>
      <c r="O37" s="205"/>
      <c r="P37" s="205"/>
      <c r="S37" s="39"/>
      <c r="T37" s="39"/>
    </row>
    <row r="38" spans="1:20" ht="15" customHeight="1" thickBot="1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05"/>
      <c r="O38" s="205"/>
      <c r="P38" s="205"/>
      <c r="S38" s="39"/>
      <c r="T38" s="39"/>
    </row>
    <row r="39" spans="1:20" ht="15" customHeight="1">
      <c r="A39" s="469" t="s">
        <v>27</v>
      </c>
      <c r="B39" s="495" t="s">
        <v>30</v>
      </c>
      <c r="C39" s="506" t="s">
        <v>352</v>
      </c>
      <c r="D39" s="507"/>
      <c r="E39" s="507"/>
      <c r="F39" s="507"/>
      <c r="G39" s="507"/>
      <c r="H39" s="508"/>
      <c r="I39" s="506" t="s">
        <v>351</v>
      </c>
      <c r="J39" s="507"/>
      <c r="K39" s="507"/>
      <c r="L39" s="507"/>
      <c r="M39" s="507"/>
      <c r="N39" s="507"/>
      <c r="O39" s="507"/>
      <c r="P39" s="256"/>
      <c r="Q39" s="71"/>
      <c r="R39" s="71"/>
      <c r="S39" s="71"/>
      <c r="T39" s="71"/>
    </row>
    <row r="40" spans="1:20" ht="15" customHeight="1">
      <c r="A40" s="493"/>
      <c r="B40" s="496"/>
      <c r="C40" s="504" t="s">
        <v>11</v>
      </c>
      <c r="D40" s="504" t="s">
        <v>31</v>
      </c>
      <c r="E40" s="487" t="s">
        <v>147</v>
      </c>
      <c r="F40" s="504" t="s">
        <v>32</v>
      </c>
      <c r="G40" s="504" t="s">
        <v>33</v>
      </c>
      <c r="H40" s="511" t="s">
        <v>34</v>
      </c>
      <c r="I40" s="504" t="s">
        <v>11</v>
      </c>
      <c r="J40" s="504" t="s">
        <v>293</v>
      </c>
      <c r="K40" s="504" t="s">
        <v>350</v>
      </c>
      <c r="L40" s="487" t="s">
        <v>430</v>
      </c>
      <c r="M40" s="487" t="s">
        <v>37</v>
      </c>
      <c r="N40" s="487" t="s">
        <v>431</v>
      </c>
      <c r="O40" s="520" t="s">
        <v>404</v>
      </c>
      <c r="P40" s="249"/>
      <c r="Q40" s="69"/>
      <c r="R40" s="69"/>
      <c r="S40" s="69"/>
      <c r="T40" s="66"/>
    </row>
    <row r="41" spans="1:20" ht="15" customHeight="1">
      <c r="A41" s="494"/>
      <c r="B41" s="497"/>
      <c r="C41" s="505"/>
      <c r="D41" s="505"/>
      <c r="E41" s="509"/>
      <c r="F41" s="505"/>
      <c r="G41" s="505"/>
      <c r="H41" s="512"/>
      <c r="I41" s="510"/>
      <c r="J41" s="510"/>
      <c r="K41" s="510"/>
      <c r="L41" s="488"/>
      <c r="M41" s="488"/>
      <c r="N41" s="488"/>
      <c r="O41" s="521"/>
      <c r="P41" s="249"/>
      <c r="Q41" s="69"/>
      <c r="R41" s="69"/>
      <c r="S41" s="69"/>
      <c r="T41" s="66"/>
    </row>
    <row r="42" spans="1:20" ht="15" customHeight="1">
      <c r="A42" s="72" t="s">
        <v>416</v>
      </c>
      <c r="B42" s="263">
        <v>593</v>
      </c>
      <c r="C42" s="672">
        <f>SUM(D42:H42)</f>
        <v>445366</v>
      </c>
      <c r="D42" s="233">
        <v>57660</v>
      </c>
      <c r="E42" s="233">
        <v>18757</v>
      </c>
      <c r="F42" s="233">
        <v>312024</v>
      </c>
      <c r="G42" s="233">
        <v>8871</v>
      </c>
      <c r="H42" s="680">
        <v>48054</v>
      </c>
      <c r="I42" s="672">
        <f>SUM(J42:O42)</f>
        <v>445366</v>
      </c>
      <c r="J42" s="233">
        <v>12635</v>
      </c>
      <c r="K42" s="233">
        <v>19245</v>
      </c>
      <c r="L42" s="233">
        <v>160077</v>
      </c>
      <c r="M42" s="233">
        <v>82474</v>
      </c>
      <c r="N42" s="233">
        <v>136311</v>
      </c>
      <c r="O42" s="233">
        <v>34624</v>
      </c>
      <c r="P42" s="233"/>
      <c r="Q42" s="60"/>
      <c r="R42" s="60"/>
      <c r="S42" s="60"/>
      <c r="T42" s="60"/>
    </row>
    <row r="43" spans="1:20" ht="15" customHeight="1">
      <c r="A43" s="207"/>
      <c r="B43" s="262"/>
      <c r="C43" s="672"/>
      <c r="D43" s="261"/>
      <c r="E43" s="261"/>
      <c r="F43" s="261"/>
      <c r="G43" s="261"/>
      <c r="H43" s="261"/>
      <c r="I43" s="253"/>
      <c r="J43" s="261"/>
      <c r="K43" s="261"/>
      <c r="L43" s="261"/>
      <c r="M43" s="261"/>
      <c r="N43" s="261"/>
      <c r="O43" s="261"/>
      <c r="P43" s="253"/>
      <c r="Q43" s="35"/>
      <c r="R43" s="35"/>
      <c r="S43" s="35"/>
      <c r="T43" s="35"/>
    </row>
    <row r="44" spans="1:20" ht="15" customHeight="1">
      <c r="A44" s="207" t="s">
        <v>43</v>
      </c>
      <c r="B44" s="257">
        <v>62</v>
      </c>
      <c r="C44" s="228">
        <f aca="true" t="shared" si="0" ref="C44:C51">SUM(D44:H44)</f>
        <v>25819</v>
      </c>
      <c r="D44" s="228">
        <v>1199</v>
      </c>
      <c r="E44" s="228">
        <v>2</v>
      </c>
      <c r="F44" s="228">
        <v>24459</v>
      </c>
      <c r="G44" s="673" t="s">
        <v>450</v>
      </c>
      <c r="H44" s="228">
        <v>159</v>
      </c>
      <c r="I44" s="228">
        <f aca="true" t="shared" si="1" ref="I44:I51">SUM(J44:O44)</f>
        <v>25819</v>
      </c>
      <c r="J44" s="228">
        <v>688</v>
      </c>
      <c r="K44" s="228">
        <v>3879</v>
      </c>
      <c r="L44" s="228">
        <v>9965</v>
      </c>
      <c r="M44" s="228">
        <v>9533</v>
      </c>
      <c r="N44" s="228">
        <v>134</v>
      </c>
      <c r="O44" s="228">
        <v>1620</v>
      </c>
      <c r="P44" s="228"/>
      <c r="Q44" s="32"/>
      <c r="R44" s="32"/>
      <c r="S44" s="32"/>
      <c r="T44" s="32"/>
    </row>
    <row r="45" spans="1:20" ht="15" customHeight="1">
      <c r="A45" s="207" t="s">
        <v>59</v>
      </c>
      <c r="B45" s="257">
        <v>144</v>
      </c>
      <c r="C45" s="228">
        <f t="shared" si="0"/>
        <v>257043</v>
      </c>
      <c r="D45" s="228">
        <v>20509</v>
      </c>
      <c r="E45" s="228">
        <v>11970</v>
      </c>
      <c r="F45" s="228">
        <v>189311</v>
      </c>
      <c r="G45" s="228">
        <v>8348</v>
      </c>
      <c r="H45" s="228">
        <v>26905</v>
      </c>
      <c r="I45" s="228">
        <f t="shared" si="1"/>
        <v>257043</v>
      </c>
      <c r="J45" s="228">
        <v>9025</v>
      </c>
      <c r="K45" s="228">
        <v>4672</v>
      </c>
      <c r="L45" s="228">
        <v>83796</v>
      </c>
      <c r="M45" s="228">
        <v>26164</v>
      </c>
      <c r="N45" s="228">
        <v>120548</v>
      </c>
      <c r="O45" s="228">
        <v>12838</v>
      </c>
      <c r="P45" s="228"/>
      <c r="Q45" s="32"/>
      <c r="R45" s="32"/>
      <c r="S45" s="32"/>
      <c r="T45" s="32"/>
    </row>
    <row r="46" spans="1:20" ht="15" customHeight="1">
      <c r="A46" s="207" t="s">
        <v>60</v>
      </c>
      <c r="B46" s="257">
        <v>64</v>
      </c>
      <c r="C46" s="228">
        <f t="shared" si="0"/>
        <v>1562</v>
      </c>
      <c r="D46" s="228">
        <v>691</v>
      </c>
      <c r="E46" s="673" t="s">
        <v>450</v>
      </c>
      <c r="F46" s="228">
        <v>871</v>
      </c>
      <c r="G46" s="673" t="s">
        <v>450</v>
      </c>
      <c r="H46" s="673" t="s">
        <v>450</v>
      </c>
      <c r="I46" s="228">
        <f t="shared" si="1"/>
        <v>1562</v>
      </c>
      <c r="J46" s="228">
        <v>289</v>
      </c>
      <c r="K46" s="228">
        <v>6</v>
      </c>
      <c r="L46" s="228">
        <v>15</v>
      </c>
      <c r="M46" s="228">
        <v>125</v>
      </c>
      <c r="N46" s="228">
        <v>719</v>
      </c>
      <c r="O46" s="228">
        <v>408</v>
      </c>
      <c r="P46" s="228"/>
      <c r="Q46" s="32"/>
      <c r="R46" s="32"/>
      <c r="S46" s="32"/>
      <c r="T46" s="32"/>
    </row>
    <row r="47" spans="1:20" ht="15" customHeight="1">
      <c r="A47" s="207" t="s">
        <v>61</v>
      </c>
      <c r="B47" s="257">
        <v>8</v>
      </c>
      <c r="C47" s="228">
        <f t="shared" si="0"/>
        <v>646</v>
      </c>
      <c r="D47" s="228">
        <v>551</v>
      </c>
      <c r="E47" s="673" t="s">
        <v>450</v>
      </c>
      <c r="F47" s="228">
        <v>95</v>
      </c>
      <c r="G47" s="673" t="s">
        <v>450</v>
      </c>
      <c r="H47" s="673" t="s">
        <v>450</v>
      </c>
      <c r="I47" s="228">
        <f t="shared" si="1"/>
        <v>646</v>
      </c>
      <c r="J47" s="228">
        <v>128</v>
      </c>
      <c r="K47" s="228">
        <v>3</v>
      </c>
      <c r="L47" s="228">
        <v>340</v>
      </c>
      <c r="M47" s="228">
        <v>18</v>
      </c>
      <c r="N47" s="228">
        <v>2</v>
      </c>
      <c r="O47" s="228">
        <v>155</v>
      </c>
      <c r="P47" s="228"/>
      <c r="Q47" s="32"/>
      <c r="R47" s="32"/>
      <c r="S47" s="32"/>
      <c r="T47" s="32"/>
    </row>
    <row r="48" spans="1:20" ht="15" customHeight="1">
      <c r="A48" s="207" t="s">
        <v>62</v>
      </c>
      <c r="B48" s="257">
        <v>7</v>
      </c>
      <c r="C48" s="228">
        <f t="shared" si="0"/>
        <v>545</v>
      </c>
      <c r="D48" s="228">
        <v>241</v>
      </c>
      <c r="E48" s="228">
        <v>226</v>
      </c>
      <c r="F48" s="228">
        <v>78</v>
      </c>
      <c r="G48" s="673" t="s">
        <v>450</v>
      </c>
      <c r="H48" s="673" t="s">
        <v>450</v>
      </c>
      <c r="I48" s="228">
        <f t="shared" si="1"/>
        <v>545</v>
      </c>
      <c r="J48" s="228">
        <v>162</v>
      </c>
      <c r="K48" s="673" t="s">
        <v>450</v>
      </c>
      <c r="L48" s="228">
        <v>176</v>
      </c>
      <c r="M48" s="228">
        <v>150</v>
      </c>
      <c r="N48" s="673" t="s">
        <v>450</v>
      </c>
      <c r="O48" s="228">
        <v>57</v>
      </c>
      <c r="P48" s="228"/>
      <c r="Q48" s="32"/>
      <c r="R48" s="32"/>
      <c r="S48" s="32"/>
      <c r="T48" s="32"/>
    </row>
    <row r="49" spans="1:20" ht="15" customHeight="1">
      <c r="A49" s="207" t="s">
        <v>63</v>
      </c>
      <c r="B49" s="257">
        <v>8</v>
      </c>
      <c r="C49" s="228">
        <f t="shared" si="0"/>
        <v>47065</v>
      </c>
      <c r="D49" s="228">
        <v>13</v>
      </c>
      <c r="E49" s="673" t="s">
        <v>450</v>
      </c>
      <c r="F49" s="228">
        <v>40304</v>
      </c>
      <c r="G49" s="673" t="s">
        <v>450</v>
      </c>
      <c r="H49" s="228">
        <v>6748</v>
      </c>
      <c r="I49" s="228">
        <f t="shared" si="1"/>
        <v>47065</v>
      </c>
      <c r="J49" s="228">
        <v>721</v>
      </c>
      <c r="K49" s="228">
        <v>8816</v>
      </c>
      <c r="L49" s="228">
        <v>36962</v>
      </c>
      <c r="M49" s="228">
        <v>301</v>
      </c>
      <c r="N49" s="673" t="s">
        <v>450</v>
      </c>
      <c r="O49" s="228">
        <v>265</v>
      </c>
      <c r="P49" s="228"/>
      <c r="Q49" s="32"/>
      <c r="R49" s="32"/>
      <c r="S49" s="32"/>
      <c r="T49" s="32"/>
    </row>
    <row r="50" spans="1:20" ht="15" customHeight="1">
      <c r="A50" s="207" t="s">
        <v>49</v>
      </c>
      <c r="B50" s="257">
        <v>21</v>
      </c>
      <c r="C50" s="228">
        <f t="shared" si="0"/>
        <v>5953</v>
      </c>
      <c r="D50" s="228">
        <v>4940</v>
      </c>
      <c r="E50" s="673" t="s">
        <v>450</v>
      </c>
      <c r="F50" s="228">
        <v>1013</v>
      </c>
      <c r="G50" s="673" t="s">
        <v>450</v>
      </c>
      <c r="H50" s="673" t="s">
        <v>450</v>
      </c>
      <c r="I50" s="228">
        <f t="shared" si="1"/>
        <v>5953</v>
      </c>
      <c r="J50" s="228">
        <v>13</v>
      </c>
      <c r="K50" s="673" t="s">
        <v>450</v>
      </c>
      <c r="L50" s="228">
        <v>4666</v>
      </c>
      <c r="M50" s="228">
        <v>303</v>
      </c>
      <c r="N50" s="228">
        <v>646</v>
      </c>
      <c r="O50" s="228">
        <v>325</v>
      </c>
      <c r="P50" s="228"/>
      <c r="Q50" s="34"/>
      <c r="R50" s="34"/>
      <c r="S50" s="34"/>
      <c r="T50" s="34"/>
    </row>
    <row r="51" spans="1:20" ht="15" customHeight="1">
      <c r="A51" s="207" t="s">
        <v>35</v>
      </c>
      <c r="B51" s="254">
        <v>6</v>
      </c>
      <c r="C51" s="228">
        <f t="shared" si="0"/>
        <v>25103</v>
      </c>
      <c r="D51" s="228">
        <v>16692</v>
      </c>
      <c r="E51" s="228">
        <v>240</v>
      </c>
      <c r="F51" s="228">
        <v>8171</v>
      </c>
      <c r="G51" s="673" t="s">
        <v>450</v>
      </c>
      <c r="H51" s="673" t="s">
        <v>450</v>
      </c>
      <c r="I51" s="228">
        <f t="shared" si="1"/>
        <v>25103</v>
      </c>
      <c r="J51" s="228">
        <v>110</v>
      </c>
      <c r="K51" s="228">
        <v>405</v>
      </c>
      <c r="L51" s="228">
        <v>808</v>
      </c>
      <c r="M51" s="228">
        <v>13690</v>
      </c>
      <c r="N51" s="228">
        <v>4657</v>
      </c>
      <c r="O51" s="228">
        <v>5433</v>
      </c>
      <c r="P51" s="228"/>
      <c r="Q51" s="34"/>
      <c r="R51" s="34"/>
      <c r="S51" s="34"/>
      <c r="T51" s="34"/>
    </row>
    <row r="52" spans="1:20" ht="15" customHeight="1">
      <c r="A52" s="207" t="s">
        <v>64</v>
      </c>
      <c r="B52" s="677" t="s">
        <v>450</v>
      </c>
      <c r="C52" s="673" t="s">
        <v>450</v>
      </c>
      <c r="D52" s="673" t="s">
        <v>450</v>
      </c>
      <c r="E52" s="673" t="s">
        <v>450</v>
      </c>
      <c r="F52" s="673" t="s">
        <v>450</v>
      </c>
      <c r="G52" s="673" t="s">
        <v>450</v>
      </c>
      <c r="H52" s="673" t="s">
        <v>450</v>
      </c>
      <c r="I52" s="673" t="s">
        <v>450</v>
      </c>
      <c r="J52" s="673" t="s">
        <v>450</v>
      </c>
      <c r="K52" s="673" t="s">
        <v>450</v>
      </c>
      <c r="L52" s="673" t="s">
        <v>450</v>
      </c>
      <c r="M52" s="673" t="s">
        <v>450</v>
      </c>
      <c r="N52" s="673" t="s">
        <v>450</v>
      </c>
      <c r="O52" s="673" t="s">
        <v>450</v>
      </c>
      <c r="P52" s="228"/>
      <c r="Q52" s="34"/>
      <c r="R52" s="34"/>
      <c r="S52" s="34"/>
      <c r="T52" s="34"/>
    </row>
    <row r="53" spans="1:20" ht="15" customHeight="1">
      <c r="A53" s="207" t="s">
        <v>52</v>
      </c>
      <c r="B53" s="677" t="s">
        <v>450</v>
      </c>
      <c r="C53" s="673" t="s">
        <v>450</v>
      </c>
      <c r="D53" s="673" t="s">
        <v>450</v>
      </c>
      <c r="E53" s="673" t="s">
        <v>450</v>
      </c>
      <c r="F53" s="673" t="s">
        <v>450</v>
      </c>
      <c r="G53" s="673" t="s">
        <v>450</v>
      </c>
      <c r="H53" s="673" t="s">
        <v>450</v>
      </c>
      <c r="I53" s="673" t="s">
        <v>450</v>
      </c>
      <c r="J53" s="673" t="s">
        <v>450</v>
      </c>
      <c r="K53" s="673" t="s">
        <v>450</v>
      </c>
      <c r="L53" s="673" t="s">
        <v>450</v>
      </c>
      <c r="M53" s="673" t="s">
        <v>450</v>
      </c>
      <c r="N53" s="673" t="s">
        <v>450</v>
      </c>
      <c r="O53" s="673" t="s">
        <v>450</v>
      </c>
      <c r="P53" s="228"/>
      <c r="Q53" s="32"/>
      <c r="R53" s="32"/>
      <c r="S53" s="32"/>
      <c r="T53" s="32"/>
    </row>
    <row r="54" spans="1:20" ht="15" customHeight="1">
      <c r="A54" s="207" t="s">
        <v>127</v>
      </c>
      <c r="B54" s="677" t="s">
        <v>450</v>
      </c>
      <c r="C54" s="673" t="s">
        <v>450</v>
      </c>
      <c r="D54" s="673" t="s">
        <v>450</v>
      </c>
      <c r="E54" s="673" t="s">
        <v>450</v>
      </c>
      <c r="F54" s="673" t="s">
        <v>450</v>
      </c>
      <c r="G54" s="673" t="s">
        <v>450</v>
      </c>
      <c r="H54" s="673" t="s">
        <v>450</v>
      </c>
      <c r="I54" s="673" t="s">
        <v>450</v>
      </c>
      <c r="J54" s="673" t="s">
        <v>450</v>
      </c>
      <c r="K54" s="673" t="s">
        <v>450</v>
      </c>
      <c r="L54" s="673" t="s">
        <v>450</v>
      </c>
      <c r="M54" s="673" t="s">
        <v>450</v>
      </c>
      <c r="N54" s="673" t="s">
        <v>450</v>
      </c>
      <c r="O54" s="673" t="s">
        <v>450</v>
      </c>
      <c r="P54" s="228"/>
      <c r="Q54" s="32"/>
      <c r="R54" s="32"/>
      <c r="S54" s="32"/>
      <c r="T54" s="32"/>
    </row>
    <row r="55" spans="1:20" ht="15" customHeight="1">
      <c r="A55" s="207" t="s">
        <v>53</v>
      </c>
      <c r="B55" s="257">
        <v>35</v>
      </c>
      <c r="C55" s="228">
        <f>SUM(D55:H55)</f>
        <v>6772</v>
      </c>
      <c r="D55" s="228">
        <v>2570</v>
      </c>
      <c r="E55" s="228">
        <v>41</v>
      </c>
      <c r="F55" s="228">
        <v>3810</v>
      </c>
      <c r="G55" s="228">
        <v>155</v>
      </c>
      <c r="H55" s="228">
        <v>196</v>
      </c>
      <c r="I55" s="228">
        <f>SUM(J55:O55)</f>
        <v>6772</v>
      </c>
      <c r="J55" s="228">
        <v>129</v>
      </c>
      <c r="K55" s="228">
        <v>1418</v>
      </c>
      <c r="L55" s="228">
        <v>2817</v>
      </c>
      <c r="M55" s="228">
        <v>1533</v>
      </c>
      <c r="N55" s="228">
        <v>460</v>
      </c>
      <c r="O55" s="228">
        <v>415</v>
      </c>
      <c r="P55" s="228"/>
      <c r="Q55" s="32"/>
      <c r="R55" s="32"/>
      <c r="S55" s="32"/>
      <c r="T55" s="32"/>
    </row>
    <row r="56" spans="1:20" ht="15" customHeight="1">
      <c r="A56" s="207" t="s">
        <v>36</v>
      </c>
      <c r="B56" s="257">
        <v>13</v>
      </c>
      <c r="C56" s="228">
        <f>SUM(D56:H56)</f>
        <v>5109</v>
      </c>
      <c r="D56" s="228">
        <v>1112</v>
      </c>
      <c r="E56" s="673" t="s">
        <v>450</v>
      </c>
      <c r="F56" s="228">
        <v>3277</v>
      </c>
      <c r="G56" s="673" t="s">
        <v>450</v>
      </c>
      <c r="H56" s="228">
        <v>720</v>
      </c>
      <c r="I56" s="228">
        <f>SUM(J56:O56)</f>
        <v>5109</v>
      </c>
      <c r="J56" s="228">
        <v>783</v>
      </c>
      <c r="K56" s="228">
        <v>15</v>
      </c>
      <c r="L56" s="228">
        <v>764</v>
      </c>
      <c r="M56" s="228">
        <v>3015</v>
      </c>
      <c r="N56" s="228">
        <v>114</v>
      </c>
      <c r="O56" s="228">
        <v>418</v>
      </c>
      <c r="P56" s="228"/>
      <c r="Q56" s="32"/>
      <c r="R56" s="32"/>
      <c r="S56" s="32"/>
      <c r="T56" s="32"/>
    </row>
    <row r="57" spans="1:20" ht="15" customHeight="1">
      <c r="A57" s="207" t="s">
        <v>65</v>
      </c>
      <c r="B57" s="254" t="s">
        <v>407</v>
      </c>
      <c r="C57" s="228" t="s">
        <v>473</v>
      </c>
      <c r="D57" s="228" t="s">
        <v>407</v>
      </c>
      <c r="E57" s="673" t="s">
        <v>450</v>
      </c>
      <c r="F57" s="673" t="s">
        <v>450</v>
      </c>
      <c r="G57" s="673" t="s">
        <v>450</v>
      </c>
      <c r="H57" s="673" t="s">
        <v>450</v>
      </c>
      <c r="I57" s="228" t="s">
        <v>469</v>
      </c>
      <c r="J57" s="673" t="s">
        <v>450</v>
      </c>
      <c r="K57" s="673" t="s">
        <v>450</v>
      </c>
      <c r="L57" s="228" t="s">
        <v>407</v>
      </c>
      <c r="M57" s="673" t="s">
        <v>450</v>
      </c>
      <c r="N57" s="673" t="s">
        <v>450</v>
      </c>
      <c r="O57" s="228" t="s">
        <v>407</v>
      </c>
      <c r="P57" s="228"/>
      <c r="Q57" s="32"/>
      <c r="R57" s="32"/>
      <c r="S57" s="32"/>
      <c r="T57" s="32"/>
    </row>
    <row r="58" spans="1:20" ht="15" customHeight="1">
      <c r="A58" s="207" t="s">
        <v>66</v>
      </c>
      <c r="B58" s="257">
        <v>25</v>
      </c>
      <c r="C58" s="228">
        <f>SUM(D58:H58)</f>
        <v>2247</v>
      </c>
      <c r="D58" s="228">
        <v>374</v>
      </c>
      <c r="E58" s="673" t="s">
        <v>450</v>
      </c>
      <c r="F58" s="228">
        <v>1828</v>
      </c>
      <c r="G58" s="228">
        <v>33</v>
      </c>
      <c r="H58" s="228">
        <v>12</v>
      </c>
      <c r="I58" s="228">
        <f>SUM(J58:O58)</f>
        <v>2247</v>
      </c>
      <c r="J58" s="228">
        <v>163</v>
      </c>
      <c r="K58" s="228">
        <v>12</v>
      </c>
      <c r="L58" s="228">
        <v>780</v>
      </c>
      <c r="M58" s="228">
        <v>668</v>
      </c>
      <c r="N58" s="228">
        <v>246</v>
      </c>
      <c r="O58" s="228">
        <v>378</v>
      </c>
      <c r="P58" s="228"/>
      <c r="Q58" s="32"/>
      <c r="R58" s="32"/>
      <c r="S58" s="32"/>
      <c r="T58" s="32"/>
    </row>
    <row r="59" spans="1:21" ht="15" customHeight="1">
      <c r="A59" s="207" t="s">
        <v>55</v>
      </c>
      <c r="B59" s="257">
        <v>89</v>
      </c>
      <c r="C59" s="228">
        <f>SUM(D59:H59)</f>
        <v>49654</v>
      </c>
      <c r="D59" s="228">
        <v>4804</v>
      </c>
      <c r="E59" s="228">
        <v>6263</v>
      </c>
      <c r="F59" s="228">
        <v>26205</v>
      </c>
      <c r="G59" s="228">
        <v>42</v>
      </c>
      <c r="H59" s="228">
        <v>12340</v>
      </c>
      <c r="I59" s="228">
        <f>SUM(J59:O59)</f>
        <v>49654</v>
      </c>
      <c r="J59" s="228">
        <v>209</v>
      </c>
      <c r="K59" s="228">
        <v>17</v>
      </c>
      <c r="L59" s="228">
        <v>14413</v>
      </c>
      <c r="M59" s="228">
        <v>18803</v>
      </c>
      <c r="N59" s="228">
        <v>7652</v>
      </c>
      <c r="O59" s="228">
        <v>8560</v>
      </c>
      <c r="P59" s="228"/>
      <c r="Q59" s="32"/>
      <c r="R59" s="32"/>
      <c r="S59" s="32"/>
      <c r="T59" s="32"/>
      <c r="U59"/>
    </row>
    <row r="60" spans="1:21" ht="15" customHeight="1">
      <c r="A60" s="207" t="s">
        <v>56</v>
      </c>
      <c r="B60" s="257">
        <v>63</v>
      </c>
      <c r="C60" s="228">
        <f>SUM(D60:H60)</f>
        <v>5841</v>
      </c>
      <c r="D60" s="228">
        <v>3233</v>
      </c>
      <c r="E60" s="228">
        <v>15</v>
      </c>
      <c r="F60" s="228">
        <v>2283</v>
      </c>
      <c r="G60" s="228">
        <v>293</v>
      </c>
      <c r="H60" s="228">
        <v>17</v>
      </c>
      <c r="I60" s="228">
        <f>SUM(J60:O60)</f>
        <v>5841</v>
      </c>
      <c r="J60" s="228">
        <v>67</v>
      </c>
      <c r="K60" s="228">
        <v>1</v>
      </c>
      <c r="L60" s="228">
        <v>1873</v>
      </c>
      <c r="M60" s="228">
        <v>855</v>
      </c>
      <c r="N60" s="228">
        <v>947</v>
      </c>
      <c r="O60" s="228">
        <v>2098</v>
      </c>
      <c r="P60" s="228"/>
      <c r="Q60" s="32"/>
      <c r="R60" s="32"/>
      <c r="S60" s="32"/>
      <c r="T60" s="32"/>
      <c r="U60"/>
    </row>
    <row r="61" spans="1:21" ht="15" customHeight="1">
      <c r="A61" s="207" t="s">
        <v>67</v>
      </c>
      <c r="B61" s="257">
        <v>20</v>
      </c>
      <c r="C61" s="228">
        <f>SUM(D61:H61)</f>
        <v>5086</v>
      </c>
      <c r="D61" s="228">
        <v>461</v>
      </c>
      <c r="E61" s="673" t="s">
        <v>450</v>
      </c>
      <c r="F61" s="228">
        <v>4091</v>
      </c>
      <c r="G61" s="673" t="s">
        <v>450</v>
      </c>
      <c r="H61" s="228">
        <v>534</v>
      </c>
      <c r="I61" s="228">
        <f>SUM(J61:O61)</f>
        <v>5086</v>
      </c>
      <c r="J61" s="228">
        <v>73</v>
      </c>
      <c r="K61" s="673" t="s">
        <v>450</v>
      </c>
      <c r="L61" s="228">
        <v>2554</v>
      </c>
      <c r="M61" s="228">
        <v>1045</v>
      </c>
      <c r="N61" s="673" t="s">
        <v>450</v>
      </c>
      <c r="O61" s="228">
        <v>1414</v>
      </c>
      <c r="P61" s="228"/>
      <c r="Q61" s="32"/>
      <c r="R61" s="32"/>
      <c r="S61" s="32"/>
      <c r="T61" s="32"/>
      <c r="U61"/>
    </row>
    <row r="62" spans="1:21" ht="15" customHeight="1">
      <c r="A62" s="207" t="s">
        <v>58</v>
      </c>
      <c r="B62" s="254" t="s">
        <v>407</v>
      </c>
      <c r="C62" s="228" t="s">
        <v>473</v>
      </c>
      <c r="D62" s="228" t="s">
        <v>407</v>
      </c>
      <c r="E62" s="673" t="s">
        <v>450</v>
      </c>
      <c r="F62" s="673" t="s">
        <v>450</v>
      </c>
      <c r="G62" s="673" t="s">
        <v>450</v>
      </c>
      <c r="H62" s="673" t="s">
        <v>450</v>
      </c>
      <c r="I62" s="228" t="s">
        <v>487</v>
      </c>
      <c r="J62" s="673" t="s">
        <v>450</v>
      </c>
      <c r="K62" s="673" t="s">
        <v>495</v>
      </c>
      <c r="L62" s="228" t="s">
        <v>407</v>
      </c>
      <c r="M62" s="673" t="s">
        <v>450</v>
      </c>
      <c r="N62" s="673" t="s">
        <v>450</v>
      </c>
      <c r="O62" s="228" t="s">
        <v>407</v>
      </c>
      <c r="P62" s="228"/>
      <c r="Q62" s="34"/>
      <c r="R62" s="34"/>
      <c r="S62" s="34"/>
      <c r="T62" s="34"/>
      <c r="U62"/>
    </row>
    <row r="63" spans="1:21" ht="15" customHeight="1">
      <c r="A63" s="207" t="s">
        <v>68</v>
      </c>
      <c r="B63" s="677" t="s">
        <v>450</v>
      </c>
      <c r="C63" s="673" t="s">
        <v>450</v>
      </c>
      <c r="D63" s="673" t="s">
        <v>450</v>
      </c>
      <c r="E63" s="673" t="s">
        <v>450</v>
      </c>
      <c r="F63" s="673" t="s">
        <v>450</v>
      </c>
      <c r="G63" s="673" t="s">
        <v>450</v>
      </c>
      <c r="H63" s="673" t="s">
        <v>450</v>
      </c>
      <c r="I63" s="673" t="s">
        <v>450</v>
      </c>
      <c r="J63" s="673" t="s">
        <v>450</v>
      </c>
      <c r="K63" s="673" t="s">
        <v>450</v>
      </c>
      <c r="L63" s="673" t="s">
        <v>450</v>
      </c>
      <c r="M63" s="673" t="s">
        <v>450</v>
      </c>
      <c r="N63" s="673" t="s">
        <v>450</v>
      </c>
      <c r="O63" s="673" t="s">
        <v>450</v>
      </c>
      <c r="P63" s="228"/>
      <c r="Q63" s="32"/>
      <c r="R63" s="32"/>
      <c r="S63" s="32"/>
      <c r="T63" s="32"/>
      <c r="U63"/>
    </row>
    <row r="64" spans="1:21" ht="15" customHeight="1">
      <c r="A64" s="245" t="s">
        <v>69</v>
      </c>
      <c r="B64" s="258">
        <v>26</v>
      </c>
      <c r="C64" s="250">
        <f>SUM(D64:H64)</f>
        <v>6901</v>
      </c>
      <c r="D64" s="259">
        <v>250</v>
      </c>
      <c r="E64" s="679" t="s">
        <v>450</v>
      </c>
      <c r="F64" s="259">
        <v>6228</v>
      </c>
      <c r="G64" s="681" t="s">
        <v>450</v>
      </c>
      <c r="H64" s="259">
        <v>423</v>
      </c>
      <c r="I64" s="250">
        <f>SUM(J64:O64)</f>
        <v>6901</v>
      </c>
      <c r="J64" s="250">
        <v>75</v>
      </c>
      <c r="K64" s="250">
        <v>1</v>
      </c>
      <c r="L64" s="250">
        <v>144</v>
      </c>
      <c r="M64" s="250">
        <v>6271</v>
      </c>
      <c r="N64" s="250">
        <v>186</v>
      </c>
      <c r="O64" s="250">
        <v>224</v>
      </c>
      <c r="P64" s="228"/>
      <c r="Q64" s="32"/>
      <c r="R64" s="32"/>
      <c r="S64" s="32"/>
      <c r="T64" s="32"/>
      <c r="U64"/>
    </row>
    <row r="65" spans="1:21" ht="15" customHeight="1">
      <c r="A65" s="211" t="s">
        <v>134</v>
      </c>
      <c r="B65" s="260"/>
      <c r="C65" s="260"/>
      <c r="D65" s="260"/>
      <c r="E65" s="260"/>
      <c r="F65" s="260"/>
      <c r="G65" s="260"/>
      <c r="H65" s="260"/>
      <c r="I65" s="260"/>
      <c r="J65" s="205"/>
      <c r="K65" s="205"/>
      <c r="L65" s="205"/>
      <c r="M65" s="205"/>
      <c r="N65" s="205"/>
      <c r="O65" s="205"/>
      <c r="P65" s="213"/>
      <c r="Q65" s="22"/>
      <c r="R65" s="22"/>
      <c r="S65" s="50"/>
      <c r="T65" s="50"/>
      <c r="U65"/>
    </row>
    <row r="66" spans="1:21" ht="15" customHeight="1">
      <c r="A66"/>
      <c r="B66"/>
      <c r="C66"/>
      <c r="D66"/>
      <c r="E66"/>
      <c r="F66"/>
      <c r="G66"/>
      <c r="H66"/>
      <c r="I66"/>
      <c r="P66" s="22"/>
      <c r="Q66" s="22"/>
      <c r="R66" s="22"/>
      <c r="S66" s="50"/>
      <c r="T66" s="50"/>
      <c r="U66"/>
    </row>
    <row r="67" spans="1:21" ht="15" customHeight="1">
      <c r="A67"/>
      <c r="B67"/>
      <c r="C67"/>
      <c r="D67"/>
      <c r="E67"/>
      <c r="F67"/>
      <c r="G67"/>
      <c r="H67"/>
      <c r="I67"/>
      <c r="P67" s="22"/>
      <c r="Q67" s="22"/>
      <c r="R67" s="22"/>
      <c r="S67" s="50"/>
      <c r="T67" s="50"/>
      <c r="U67"/>
    </row>
    <row r="68" spans="1:21" ht="15" customHeight="1">
      <c r="A68"/>
      <c r="B68"/>
      <c r="C68"/>
      <c r="D68"/>
      <c r="E68"/>
      <c r="F68"/>
      <c r="G68"/>
      <c r="H68"/>
      <c r="I68"/>
      <c r="P68" s="22"/>
      <c r="Q68" s="22"/>
      <c r="R68" s="22"/>
      <c r="S68" s="50"/>
      <c r="T68" s="50"/>
      <c r="U68"/>
    </row>
    <row r="69" spans="1:21" ht="15" customHeight="1">
      <c r="A69"/>
      <c r="B69"/>
      <c r="C69"/>
      <c r="D69"/>
      <c r="E69"/>
      <c r="F69"/>
      <c r="G69"/>
      <c r="H69"/>
      <c r="I69"/>
      <c r="P69" s="22"/>
      <c r="Q69" s="22"/>
      <c r="R69" s="22"/>
      <c r="S69" s="50"/>
      <c r="T69" s="50"/>
      <c r="U69"/>
    </row>
    <row r="70" spans="1:21" ht="15" customHeight="1">
      <c r="A70"/>
      <c r="B70"/>
      <c r="C70"/>
      <c r="D70"/>
      <c r="E70"/>
      <c r="F70"/>
      <c r="G70"/>
      <c r="H70"/>
      <c r="I70"/>
      <c r="P70" s="22"/>
      <c r="Q70" s="22"/>
      <c r="R70" s="22"/>
      <c r="S70" s="50"/>
      <c r="T70" s="50"/>
      <c r="U70"/>
    </row>
    <row r="71" spans="1:21" ht="15" customHeight="1">
      <c r="A71"/>
      <c r="B71"/>
      <c r="C71"/>
      <c r="D71"/>
      <c r="E71"/>
      <c r="F71"/>
      <c r="G71"/>
      <c r="H71"/>
      <c r="I71"/>
      <c r="P71" s="22"/>
      <c r="Q71" s="22"/>
      <c r="R71" s="22"/>
      <c r="S71" s="50"/>
      <c r="T71" s="50"/>
      <c r="U71"/>
    </row>
    <row r="72" spans="1:21" ht="15" customHeight="1">
      <c r="A72"/>
      <c r="B72"/>
      <c r="C72"/>
      <c r="D72"/>
      <c r="E72"/>
      <c r="F72"/>
      <c r="G72"/>
      <c r="H72"/>
      <c r="I72"/>
      <c r="S72"/>
      <c r="T72"/>
      <c r="U72"/>
    </row>
    <row r="73" spans="1:21" ht="15" customHeight="1">
      <c r="A73"/>
      <c r="B73"/>
      <c r="C73"/>
      <c r="D73"/>
      <c r="E73"/>
      <c r="F73"/>
      <c r="G73"/>
      <c r="H73"/>
      <c r="I73"/>
      <c r="S73"/>
      <c r="T73"/>
      <c r="U73"/>
    </row>
    <row r="74" spans="1:21" ht="15" customHeight="1">
      <c r="A74"/>
      <c r="B74"/>
      <c r="C74"/>
      <c r="D74"/>
      <c r="E74"/>
      <c r="F74"/>
      <c r="G74"/>
      <c r="H74"/>
      <c r="I74"/>
      <c r="S74"/>
      <c r="T74"/>
      <c r="U74"/>
    </row>
    <row r="75" spans="1:21" ht="15" customHeight="1">
      <c r="A75"/>
      <c r="B75"/>
      <c r="C75"/>
      <c r="D75"/>
      <c r="E75"/>
      <c r="F75"/>
      <c r="G75"/>
      <c r="H75"/>
      <c r="I75"/>
      <c r="S75"/>
      <c r="T75"/>
      <c r="U75"/>
    </row>
    <row r="76" spans="1:21" ht="15" customHeight="1">
      <c r="A76"/>
      <c r="B76"/>
      <c r="C76"/>
      <c r="D76"/>
      <c r="E76"/>
      <c r="F76"/>
      <c r="G76"/>
      <c r="H76"/>
      <c r="I76"/>
      <c r="S76"/>
      <c r="T76"/>
      <c r="U76"/>
    </row>
    <row r="77" spans="1:21" ht="15" customHeight="1">
      <c r="A77"/>
      <c r="B77"/>
      <c r="C77"/>
      <c r="D77"/>
      <c r="E77"/>
      <c r="F77"/>
      <c r="G77"/>
      <c r="H77"/>
      <c r="I77"/>
      <c r="S77"/>
      <c r="T77"/>
      <c r="U77"/>
    </row>
    <row r="78" spans="1:21" ht="15" customHeight="1">
      <c r="A78"/>
      <c r="B78"/>
      <c r="C78"/>
      <c r="D78"/>
      <c r="E78"/>
      <c r="F78"/>
      <c r="G78"/>
      <c r="H78"/>
      <c r="I78"/>
      <c r="S78"/>
      <c r="T78"/>
      <c r="U78"/>
    </row>
    <row r="79" spans="1:21" ht="15" customHeight="1">
      <c r="A79"/>
      <c r="B79"/>
      <c r="C79"/>
      <c r="D79"/>
      <c r="E79"/>
      <c r="F79"/>
      <c r="G79"/>
      <c r="H79"/>
      <c r="I79"/>
      <c r="S79"/>
      <c r="T79"/>
      <c r="U79"/>
    </row>
    <row r="80" spans="1:21" ht="15" customHeight="1">
      <c r="A80"/>
      <c r="B80"/>
      <c r="C80"/>
      <c r="D80"/>
      <c r="E80"/>
      <c r="F80"/>
      <c r="G80"/>
      <c r="H80"/>
      <c r="I80" s="50"/>
      <c r="J80" s="503"/>
      <c r="K80" s="503"/>
      <c r="L80" s="503"/>
      <c r="M80" s="503"/>
      <c r="N80" s="503"/>
      <c r="O80" s="503"/>
      <c r="P80" s="503"/>
      <c r="Q80" s="503"/>
      <c r="R80" s="503"/>
      <c r="S80"/>
      <c r="T80"/>
      <c r="U80"/>
    </row>
    <row r="81" spans="1:21" ht="15" customHeight="1">
      <c r="A81"/>
      <c r="B81"/>
      <c r="C81"/>
      <c r="D81"/>
      <c r="E81"/>
      <c r="F81"/>
      <c r="G81"/>
      <c r="H81"/>
      <c r="I81" s="50"/>
      <c r="J81" s="485"/>
      <c r="K81" s="485"/>
      <c r="L81" s="485"/>
      <c r="M81" s="485"/>
      <c r="N81" s="485"/>
      <c r="O81" s="485"/>
      <c r="P81" s="485"/>
      <c r="Q81" s="485"/>
      <c r="R81" s="485"/>
      <c r="S81"/>
      <c r="T81"/>
      <c r="U81"/>
    </row>
    <row r="82" spans="1:21" ht="15" customHeight="1">
      <c r="A82"/>
      <c r="B82"/>
      <c r="C82"/>
      <c r="D82"/>
      <c r="E82"/>
      <c r="F82"/>
      <c r="G82"/>
      <c r="H82"/>
      <c r="I82" s="50"/>
      <c r="J82" s="485"/>
      <c r="K82" s="485"/>
      <c r="L82" s="485"/>
      <c r="M82" s="485"/>
      <c r="N82" s="485"/>
      <c r="O82" s="485"/>
      <c r="P82" s="485"/>
      <c r="Q82" s="485"/>
      <c r="R82" s="485"/>
      <c r="S82"/>
      <c r="T82"/>
      <c r="U82"/>
    </row>
    <row r="83" spans="1:21" ht="15" customHeight="1">
      <c r="A83"/>
      <c r="B83"/>
      <c r="C83"/>
      <c r="D83"/>
      <c r="E83"/>
      <c r="F83"/>
      <c r="G83"/>
      <c r="H83"/>
      <c r="I83" s="50"/>
      <c r="J83" s="31"/>
      <c r="K83" s="31"/>
      <c r="L83" s="41"/>
      <c r="M83" s="41"/>
      <c r="N83" s="41"/>
      <c r="O83" s="41"/>
      <c r="P83" s="41"/>
      <c r="Q83" s="41"/>
      <c r="R83" s="41"/>
      <c r="S83"/>
      <c r="T83"/>
      <c r="U83"/>
    </row>
    <row r="84" spans="1:21" ht="15" customHeight="1">
      <c r="A84"/>
      <c r="B84"/>
      <c r="C84"/>
      <c r="D84"/>
      <c r="E84"/>
      <c r="F84"/>
      <c r="G84"/>
      <c r="H84"/>
      <c r="I84" s="50"/>
      <c r="J84" s="485"/>
      <c r="K84" s="12"/>
      <c r="L84" s="486"/>
      <c r="M84" s="484"/>
      <c r="N84" s="420"/>
      <c r="O84" s="420"/>
      <c r="P84" s="420"/>
      <c r="Q84" s="420"/>
      <c r="R84" s="420"/>
      <c r="S84"/>
      <c r="T84"/>
      <c r="U84"/>
    </row>
    <row r="85" spans="1:21" ht="15" customHeight="1">
      <c r="A85"/>
      <c r="B85"/>
      <c r="C85"/>
      <c r="D85"/>
      <c r="E85"/>
      <c r="F85"/>
      <c r="G85"/>
      <c r="H85"/>
      <c r="I85" s="50"/>
      <c r="J85" s="485"/>
      <c r="K85" s="12"/>
      <c r="L85" s="486"/>
      <c r="M85" s="484"/>
      <c r="N85" s="484"/>
      <c r="O85" s="484"/>
      <c r="P85" s="484"/>
      <c r="Q85" s="484"/>
      <c r="R85" s="484"/>
      <c r="S85"/>
      <c r="T85"/>
      <c r="U85"/>
    </row>
    <row r="86" spans="1:21" ht="15" customHeight="1">
      <c r="A86"/>
      <c r="B86"/>
      <c r="C86"/>
      <c r="D86"/>
      <c r="E86"/>
      <c r="F86"/>
      <c r="G86"/>
      <c r="H86"/>
      <c r="I86" s="50"/>
      <c r="J86" s="485"/>
      <c r="K86" s="12"/>
      <c r="L86" s="486"/>
      <c r="M86" s="484"/>
      <c r="N86" s="484"/>
      <c r="O86" s="484"/>
      <c r="P86" s="484"/>
      <c r="Q86" s="484"/>
      <c r="R86" s="484"/>
      <c r="S86"/>
      <c r="T86"/>
      <c r="U86"/>
    </row>
    <row r="87" spans="1:21" ht="15" customHeight="1">
      <c r="A87"/>
      <c r="B87"/>
      <c r="C87"/>
      <c r="D87"/>
      <c r="E87"/>
      <c r="F87"/>
      <c r="G87"/>
      <c r="H87"/>
      <c r="I87" s="50"/>
      <c r="J87" s="61"/>
      <c r="K87" s="61"/>
      <c r="L87" s="156"/>
      <c r="M87" s="60"/>
      <c r="N87" s="60"/>
      <c r="O87" s="60"/>
      <c r="P87" s="60"/>
      <c r="Q87" s="60"/>
      <c r="R87" s="60"/>
      <c r="S87"/>
      <c r="T87"/>
      <c r="U87"/>
    </row>
    <row r="88" spans="2:21" ht="17.25">
      <c r="B88" s="42"/>
      <c r="C88" s="42"/>
      <c r="D88" s="42"/>
      <c r="E88" s="42"/>
      <c r="F88" s="42"/>
      <c r="G88" s="42"/>
      <c r="H88" s="42"/>
      <c r="I88" s="137"/>
      <c r="J88" s="20"/>
      <c r="K88" s="20"/>
      <c r="L88" s="35"/>
      <c r="M88" s="63"/>
      <c r="N88" s="35"/>
      <c r="O88" s="35"/>
      <c r="P88" s="35"/>
      <c r="Q88" s="35"/>
      <c r="R88" s="35"/>
      <c r="S88" s="42"/>
      <c r="T88" s="42"/>
      <c r="U88" s="42"/>
    </row>
    <row r="89" spans="2:21" ht="14.25">
      <c r="B89" s="42"/>
      <c r="C89" s="42"/>
      <c r="D89" s="42"/>
      <c r="E89" s="42"/>
      <c r="F89" s="42"/>
      <c r="G89" s="42"/>
      <c r="H89" s="42"/>
      <c r="I89" s="137"/>
      <c r="J89" s="20"/>
      <c r="K89" s="20"/>
      <c r="L89" s="33"/>
      <c r="M89" s="60"/>
      <c r="N89" s="32"/>
      <c r="O89" s="32"/>
      <c r="P89" s="32"/>
      <c r="Q89" s="32"/>
      <c r="R89" s="32"/>
      <c r="S89" s="42"/>
      <c r="T89" s="42"/>
      <c r="U89" s="42"/>
    </row>
    <row r="90" spans="2:21" ht="14.25">
      <c r="B90" s="42"/>
      <c r="C90" s="42"/>
      <c r="D90" s="42"/>
      <c r="E90" s="42"/>
      <c r="F90" s="42"/>
      <c r="G90" s="42"/>
      <c r="H90" s="42"/>
      <c r="I90" s="137"/>
      <c r="J90" s="20"/>
      <c r="K90" s="20"/>
      <c r="L90" s="33"/>
      <c r="M90" s="60"/>
      <c r="N90" s="32"/>
      <c r="O90" s="32"/>
      <c r="P90" s="32"/>
      <c r="Q90" s="32"/>
      <c r="R90" s="32"/>
      <c r="S90" s="42"/>
      <c r="T90" s="42"/>
      <c r="U90" s="42"/>
    </row>
    <row r="91" spans="2:21" ht="14.25">
      <c r="B91" s="42"/>
      <c r="C91" s="42"/>
      <c r="D91" s="42"/>
      <c r="E91" s="42"/>
      <c r="F91" s="42"/>
      <c r="G91" s="42"/>
      <c r="H91" s="42"/>
      <c r="I91" s="137"/>
      <c r="J91" s="20"/>
      <c r="K91" s="20"/>
      <c r="L91" s="33"/>
      <c r="M91" s="60"/>
      <c r="N91" s="32"/>
      <c r="O91" s="32"/>
      <c r="P91" s="32"/>
      <c r="Q91" s="32"/>
      <c r="R91" s="32"/>
      <c r="S91" s="42"/>
      <c r="T91" s="42"/>
      <c r="U91" s="42"/>
    </row>
    <row r="92" spans="2:21" ht="14.25">
      <c r="B92" s="42"/>
      <c r="C92" s="42"/>
      <c r="D92" s="42"/>
      <c r="E92" s="42"/>
      <c r="F92" s="42"/>
      <c r="G92" s="42"/>
      <c r="H92" s="42"/>
      <c r="I92" s="137"/>
      <c r="J92" s="20"/>
      <c r="K92" s="20"/>
      <c r="L92" s="33"/>
      <c r="M92" s="60"/>
      <c r="N92" s="32"/>
      <c r="O92" s="32"/>
      <c r="P92" s="32"/>
      <c r="Q92" s="32"/>
      <c r="R92" s="32"/>
      <c r="S92" s="42"/>
      <c r="T92" s="42"/>
      <c r="U92" s="42"/>
    </row>
    <row r="93" spans="2:21" ht="14.25">
      <c r="B93" s="42"/>
      <c r="C93" s="42"/>
      <c r="D93" s="42"/>
      <c r="E93" s="42"/>
      <c r="F93" s="42"/>
      <c r="G93" s="42"/>
      <c r="H93" s="42"/>
      <c r="I93" s="137"/>
      <c r="J93" s="20"/>
      <c r="K93" s="20"/>
      <c r="L93" s="33"/>
      <c r="M93" s="60"/>
      <c r="N93" s="32"/>
      <c r="O93" s="32"/>
      <c r="P93" s="32"/>
      <c r="Q93" s="32"/>
      <c r="R93" s="32"/>
      <c r="S93" s="42"/>
      <c r="T93" s="42"/>
      <c r="U93" s="42"/>
    </row>
    <row r="94" spans="2:21" ht="14.25">
      <c r="B94" s="42"/>
      <c r="C94" s="42"/>
      <c r="D94" s="42"/>
      <c r="E94" s="42"/>
      <c r="F94" s="42"/>
      <c r="G94" s="42"/>
      <c r="H94" s="42"/>
      <c r="I94" s="137"/>
      <c r="J94" s="20"/>
      <c r="K94" s="20"/>
      <c r="L94" s="33"/>
      <c r="M94" s="60"/>
      <c r="N94" s="32"/>
      <c r="O94" s="32"/>
      <c r="P94" s="32"/>
      <c r="Q94" s="32"/>
      <c r="R94" s="32"/>
      <c r="S94" s="42"/>
      <c r="T94" s="42"/>
      <c r="U94" s="42"/>
    </row>
    <row r="95" spans="2:21" ht="14.25">
      <c r="B95" s="42"/>
      <c r="C95" s="42"/>
      <c r="D95" s="42"/>
      <c r="E95" s="42"/>
      <c r="F95" s="42"/>
      <c r="G95" s="42"/>
      <c r="H95" s="42"/>
      <c r="I95" s="137"/>
      <c r="J95" s="20"/>
      <c r="K95" s="20"/>
      <c r="L95" s="33"/>
      <c r="M95" s="60"/>
      <c r="N95" s="32"/>
      <c r="O95" s="32"/>
      <c r="P95" s="32"/>
      <c r="Q95" s="32"/>
      <c r="R95" s="32"/>
      <c r="S95" s="42"/>
      <c r="T95" s="42"/>
      <c r="U95" s="42"/>
    </row>
    <row r="96" spans="2:21" ht="14.25">
      <c r="B96" s="42"/>
      <c r="C96" s="42"/>
      <c r="D96" s="42"/>
      <c r="E96" s="42"/>
      <c r="F96" s="42"/>
      <c r="G96" s="42"/>
      <c r="H96" s="42"/>
      <c r="I96" s="137"/>
      <c r="J96" s="20"/>
      <c r="K96" s="20"/>
      <c r="L96" s="33"/>
      <c r="M96" s="60"/>
      <c r="N96" s="34"/>
      <c r="O96" s="34"/>
      <c r="P96" s="34"/>
      <c r="Q96" s="32"/>
      <c r="R96" s="32"/>
      <c r="S96" s="42"/>
      <c r="T96" s="42"/>
      <c r="U96" s="42"/>
    </row>
    <row r="97" spans="2:21" ht="14.25">
      <c r="B97" s="42"/>
      <c r="C97" s="42"/>
      <c r="D97" s="42"/>
      <c r="E97" s="42"/>
      <c r="F97" s="42"/>
      <c r="G97" s="42"/>
      <c r="H97" s="42"/>
      <c r="I97" s="137"/>
      <c r="J97" s="20"/>
      <c r="K97" s="20"/>
      <c r="L97" s="33"/>
      <c r="M97" s="60"/>
      <c r="N97" s="34"/>
      <c r="O97" s="34"/>
      <c r="P97" s="34"/>
      <c r="Q97" s="32"/>
      <c r="R97" s="32"/>
      <c r="S97" s="42"/>
      <c r="T97" s="42"/>
      <c r="U97" s="42"/>
    </row>
    <row r="98" spans="2:21" ht="14.25">
      <c r="B98" s="42"/>
      <c r="C98" s="42"/>
      <c r="D98" s="42"/>
      <c r="E98" s="42"/>
      <c r="F98" s="42"/>
      <c r="G98" s="42"/>
      <c r="H98" s="42"/>
      <c r="I98" s="137"/>
      <c r="J98" s="20"/>
      <c r="K98" s="20"/>
      <c r="L98" s="33"/>
      <c r="M98" s="60"/>
      <c r="N98" s="34"/>
      <c r="O98" s="34"/>
      <c r="P98" s="34"/>
      <c r="Q98" s="32"/>
      <c r="R98" s="32"/>
      <c r="S98" s="42"/>
      <c r="T98" s="42"/>
      <c r="U98" s="42"/>
    </row>
    <row r="99" spans="2:21" ht="14.25">
      <c r="B99" s="42"/>
      <c r="C99" s="42"/>
      <c r="D99" s="42"/>
      <c r="E99" s="42"/>
      <c r="F99" s="42"/>
      <c r="G99" s="42"/>
      <c r="H99" s="42"/>
      <c r="I99" s="137"/>
      <c r="J99" s="20"/>
      <c r="K99" s="20"/>
      <c r="L99" s="33"/>
      <c r="M99" s="60"/>
      <c r="N99" s="34"/>
      <c r="O99" s="34"/>
      <c r="P99" s="34"/>
      <c r="Q99" s="32"/>
      <c r="R99" s="32"/>
      <c r="S99" s="42"/>
      <c r="T99" s="42"/>
      <c r="U99" s="42"/>
    </row>
    <row r="100" spans="2:21" ht="14.25">
      <c r="B100" s="42"/>
      <c r="C100" s="42"/>
      <c r="D100" s="42"/>
      <c r="E100" s="42"/>
      <c r="F100" s="42"/>
      <c r="G100" s="42"/>
      <c r="H100" s="42"/>
      <c r="I100" s="137"/>
      <c r="J100" s="20"/>
      <c r="K100" s="20"/>
      <c r="L100" s="32"/>
      <c r="M100" s="60"/>
      <c r="N100" s="34"/>
      <c r="O100" s="34"/>
      <c r="P100" s="34"/>
      <c r="Q100" s="32"/>
      <c r="R100" s="32"/>
      <c r="S100" s="42"/>
      <c r="T100" s="42"/>
      <c r="U100" s="42"/>
    </row>
    <row r="101" spans="2:21" ht="14.25">
      <c r="B101" s="42"/>
      <c r="C101" s="42"/>
      <c r="D101" s="42"/>
      <c r="E101" s="42"/>
      <c r="F101" s="42"/>
      <c r="G101" s="42"/>
      <c r="H101" s="42"/>
      <c r="I101" s="137"/>
      <c r="J101" s="20"/>
      <c r="K101" s="20"/>
      <c r="L101" s="32"/>
      <c r="M101" s="60"/>
      <c r="N101" s="34"/>
      <c r="O101" s="34"/>
      <c r="P101" s="34"/>
      <c r="Q101" s="32"/>
      <c r="R101" s="32"/>
      <c r="S101" s="42"/>
      <c r="T101" s="42"/>
      <c r="U101" s="42"/>
    </row>
    <row r="102" spans="2:21" ht="14.25">
      <c r="B102" s="42"/>
      <c r="C102" s="42"/>
      <c r="D102" s="42"/>
      <c r="E102" s="42"/>
      <c r="F102" s="42"/>
      <c r="G102" s="42"/>
      <c r="H102" s="42"/>
      <c r="I102" s="137"/>
      <c r="J102" s="20"/>
      <c r="K102" s="20"/>
      <c r="L102" s="33"/>
      <c r="M102" s="60"/>
      <c r="N102" s="34"/>
      <c r="O102" s="34"/>
      <c r="P102" s="34"/>
      <c r="Q102" s="32"/>
      <c r="R102" s="32"/>
      <c r="S102" s="42"/>
      <c r="T102" s="42"/>
      <c r="U102" s="42"/>
    </row>
    <row r="103" spans="2:21" ht="14.25">
      <c r="B103" s="42"/>
      <c r="C103" s="42"/>
      <c r="D103" s="42"/>
      <c r="E103" s="42"/>
      <c r="F103" s="42"/>
      <c r="G103" s="42"/>
      <c r="H103" s="42"/>
      <c r="I103" s="137"/>
      <c r="J103" s="20"/>
      <c r="K103" s="20"/>
      <c r="L103" s="33"/>
      <c r="M103" s="60"/>
      <c r="N103" s="34"/>
      <c r="O103" s="34"/>
      <c r="P103" s="34"/>
      <c r="Q103" s="32"/>
      <c r="R103" s="32"/>
      <c r="S103" s="42"/>
      <c r="T103" s="42"/>
      <c r="U103" s="42"/>
    </row>
    <row r="104" spans="2:21" ht="14.25">
      <c r="B104" s="42"/>
      <c r="C104" s="42"/>
      <c r="D104" s="42"/>
      <c r="E104" s="42"/>
      <c r="F104" s="42"/>
      <c r="G104" s="42"/>
      <c r="H104" s="42"/>
      <c r="I104" s="137"/>
      <c r="J104" s="20"/>
      <c r="K104" s="20"/>
      <c r="L104" s="33"/>
      <c r="M104" s="60"/>
      <c r="N104" s="34"/>
      <c r="O104" s="34"/>
      <c r="P104" s="34"/>
      <c r="Q104" s="32"/>
      <c r="R104" s="32"/>
      <c r="S104" s="42"/>
      <c r="T104" s="42"/>
      <c r="U104" s="42"/>
    </row>
    <row r="105" spans="2:21" ht="14.25">
      <c r="B105" s="42"/>
      <c r="C105" s="42"/>
      <c r="D105" s="42"/>
      <c r="E105" s="42"/>
      <c r="F105" s="42"/>
      <c r="G105" s="42"/>
      <c r="H105" s="42"/>
      <c r="I105" s="137"/>
      <c r="J105" s="20"/>
      <c r="K105" s="20"/>
      <c r="L105" s="33"/>
      <c r="M105" s="60"/>
      <c r="N105" s="34"/>
      <c r="O105" s="34"/>
      <c r="P105" s="34"/>
      <c r="Q105" s="32"/>
      <c r="R105" s="32"/>
      <c r="S105" s="42"/>
      <c r="T105" s="42"/>
      <c r="U105" s="42"/>
    </row>
    <row r="106" spans="2:21" ht="14.25">
      <c r="B106" s="43"/>
      <c r="C106" s="43"/>
      <c r="D106" s="43"/>
      <c r="E106" s="43"/>
      <c r="F106" s="43"/>
      <c r="G106" s="43"/>
      <c r="H106" s="43"/>
      <c r="I106" s="78"/>
      <c r="J106" s="20"/>
      <c r="K106" s="20"/>
      <c r="L106" s="33"/>
      <c r="M106" s="60"/>
      <c r="N106" s="34"/>
      <c r="O106" s="34"/>
      <c r="P106" s="34"/>
      <c r="Q106" s="32"/>
      <c r="R106" s="32"/>
      <c r="S106" s="43"/>
      <c r="T106" s="43"/>
      <c r="U106" s="43"/>
    </row>
    <row r="107" spans="2:21" ht="14.25">
      <c r="B107" s="43"/>
      <c r="C107" s="43"/>
      <c r="D107" s="43"/>
      <c r="E107" s="43"/>
      <c r="F107" s="43"/>
      <c r="G107" s="43"/>
      <c r="H107" s="43"/>
      <c r="I107" s="78"/>
      <c r="J107" s="20"/>
      <c r="K107" s="20"/>
      <c r="L107" s="33"/>
      <c r="M107" s="60"/>
      <c r="N107" s="34"/>
      <c r="O107" s="34"/>
      <c r="P107" s="34"/>
      <c r="Q107" s="32"/>
      <c r="R107" s="32"/>
      <c r="S107" s="43"/>
      <c r="T107" s="43"/>
      <c r="U107" s="43"/>
    </row>
    <row r="108" spans="2:21" ht="14.25">
      <c r="B108" s="43"/>
      <c r="C108" s="43"/>
      <c r="D108" s="43"/>
      <c r="E108" s="43"/>
      <c r="F108" s="43"/>
      <c r="G108" s="43"/>
      <c r="H108" s="43"/>
      <c r="I108" s="78"/>
      <c r="J108" s="20"/>
      <c r="K108" s="20"/>
      <c r="L108" s="33"/>
      <c r="M108" s="60"/>
      <c r="N108" s="34"/>
      <c r="O108" s="34"/>
      <c r="P108" s="34"/>
      <c r="Q108" s="32"/>
      <c r="R108" s="32"/>
      <c r="S108" s="43"/>
      <c r="T108" s="43"/>
      <c r="U108" s="43"/>
    </row>
    <row r="109" spans="2:21" ht="14.25">
      <c r="B109" s="43"/>
      <c r="C109" s="43"/>
      <c r="D109" s="43"/>
      <c r="E109" s="43"/>
      <c r="F109" s="43"/>
      <c r="G109" s="43"/>
      <c r="H109" s="43"/>
      <c r="I109" s="78"/>
      <c r="J109" s="20"/>
      <c r="K109" s="20"/>
      <c r="L109" s="33"/>
      <c r="M109" s="60"/>
      <c r="N109" s="34"/>
      <c r="O109" s="34"/>
      <c r="P109" s="32"/>
      <c r="Q109" s="32"/>
      <c r="R109" s="32"/>
      <c r="S109" s="43"/>
      <c r="T109" s="43"/>
      <c r="U109" s="43"/>
    </row>
    <row r="110" spans="2:21" ht="14.25">
      <c r="B110" s="43"/>
      <c r="C110" s="43"/>
      <c r="D110" s="43"/>
      <c r="E110" s="43"/>
      <c r="F110" s="43"/>
      <c r="G110" s="43"/>
      <c r="H110" s="43"/>
      <c r="I110" s="78"/>
      <c r="J110" s="20"/>
      <c r="K110" s="20"/>
      <c r="L110" s="32"/>
      <c r="M110" s="60"/>
      <c r="N110" s="32"/>
      <c r="O110" s="32"/>
      <c r="P110" s="32"/>
      <c r="Q110" s="32"/>
      <c r="R110" s="32"/>
      <c r="S110" s="43"/>
      <c r="T110" s="43"/>
      <c r="U110" s="43"/>
    </row>
    <row r="111" spans="2:21" ht="14.25">
      <c r="B111" s="43"/>
      <c r="C111" s="43"/>
      <c r="D111" s="43"/>
      <c r="E111" s="43"/>
      <c r="F111" s="43"/>
      <c r="G111" s="43"/>
      <c r="H111" s="43"/>
      <c r="I111" s="78"/>
      <c r="J111" s="20"/>
      <c r="K111" s="20"/>
      <c r="L111" s="33"/>
      <c r="M111" s="60"/>
      <c r="N111" s="32"/>
      <c r="O111" s="32"/>
      <c r="P111" s="32"/>
      <c r="Q111" s="32"/>
      <c r="R111" s="32"/>
      <c r="S111" s="43"/>
      <c r="T111" s="43"/>
      <c r="U111" s="43"/>
    </row>
    <row r="112" spans="2:21" ht="14.25">
      <c r="B112" s="43"/>
      <c r="C112" s="43"/>
      <c r="D112" s="43"/>
      <c r="E112" s="43"/>
      <c r="F112" s="43"/>
      <c r="G112" s="43"/>
      <c r="H112" s="43"/>
      <c r="I112" s="78"/>
      <c r="J112" s="31"/>
      <c r="K112" s="31"/>
      <c r="L112" s="41"/>
      <c r="M112" s="41"/>
      <c r="N112" s="41"/>
      <c r="O112" s="41"/>
      <c r="P112" s="41"/>
      <c r="Q112" s="41"/>
      <c r="R112" s="41"/>
      <c r="S112" s="43"/>
      <c r="T112" s="43"/>
      <c r="U112" s="43"/>
    </row>
    <row r="113" spans="2:21" ht="14.25">
      <c r="B113" s="43"/>
      <c r="C113" s="43"/>
      <c r="D113" s="43"/>
      <c r="E113" s="43"/>
      <c r="F113" s="43"/>
      <c r="G113" s="43"/>
      <c r="H113" s="43"/>
      <c r="I113" s="78"/>
      <c r="J113" s="40"/>
      <c r="K113" s="40"/>
      <c r="L113" s="40"/>
      <c r="M113" s="40"/>
      <c r="N113" s="40"/>
      <c r="O113" s="40"/>
      <c r="P113" s="40"/>
      <c r="Q113" s="40"/>
      <c r="R113" s="40"/>
      <c r="S113" s="43"/>
      <c r="T113" s="43"/>
      <c r="U113" s="43"/>
    </row>
    <row r="114" spans="2:21" ht="14.25">
      <c r="B114" s="43"/>
      <c r="C114" s="43"/>
      <c r="D114" s="43"/>
      <c r="E114" s="43"/>
      <c r="F114" s="43"/>
      <c r="G114" s="43"/>
      <c r="H114" s="43"/>
      <c r="I114" s="78"/>
      <c r="J114" s="12"/>
      <c r="K114" s="12"/>
      <c r="L114" s="66"/>
      <c r="M114" s="71"/>
      <c r="N114" s="71"/>
      <c r="O114" s="71"/>
      <c r="P114" s="71"/>
      <c r="Q114" s="71"/>
      <c r="R114" s="71"/>
      <c r="S114" s="43"/>
      <c r="T114" s="43"/>
      <c r="U114" s="43"/>
    </row>
    <row r="115" spans="2:21" ht="14.25">
      <c r="B115" s="43"/>
      <c r="C115" s="43"/>
      <c r="D115" s="43"/>
      <c r="E115" s="43"/>
      <c r="F115" s="43"/>
      <c r="G115" s="43"/>
      <c r="H115" s="43"/>
      <c r="I115" s="78"/>
      <c r="J115" s="12"/>
      <c r="K115" s="12"/>
      <c r="L115" s="66"/>
      <c r="M115" s="66"/>
      <c r="N115" s="66"/>
      <c r="O115" s="69"/>
      <c r="P115" s="69"/>
      <c r="Q115" s="69"/>
      <c r="R115" s="66"/>
      <c r="S115" s="43"/>
      <c r="T115" s="43"/>
      <c r="U115" s="43"/>
    </row>
    <row r="116" spans="2:21" ht="14.25">
      <c r="B116" s="43"/>
      <c r="C116" s="43"/>
      <c r="D116" s="43"/>
      <c r="E116" s="43"/>
      <c r="F116" s="43"/>
      <c r="G116" s="43"/>
      <c r="H116" s="43"/>
      <c r="I116" s="78"/>
      <c r="J116" s="12"/>
      <c r="K116" s="12"/>
      <c r="L116" s="66"/>
      <c r="M116" s="66"/>
      <c r="N116" s="66"/>
      <c r="O116" s="69"/>
      <c r="P116" s="69"/>
      <c r="Q116" s="69"/>
      <c r="R116" s="66"/>
      <c r="S116" s="43"/>
      <c r="T116" s="43"/>
      <c r="U116" s="43"/>
    </row>
    <row r="117" spans="2:21" ht="14.25">
      <c r="B117" s="43"/>
      <c r="C117" s="43"/>
      <c r="D117" s="43"/>
      <c r="E117" s="43"/>
      <c r="F117" s="43"/>
      <c r="G117" s="43"/>
      <c r="H117" s="43"/>
      <c r="I117" s="78"/>
      <c r="J117" s="61"/>
      <c r="K117" s="61"/>
      <c r="L117" s="60"/>
      <c r="M117" s="60"/>
      <c r="N117" s="60"/>
      <c r="O117" s="60"/>
      <c r="P117" s="60"/>
      <c r="Q117" s="60"/>
      <c r="R117" s="60"/>
      <c r="S117" s="43"/>
      <c r="T117" s="43"/>
      <c r="U117" s="43"/>
    </row>
    <row r="118" spans="2:21" ht="17.25">
      <c r="B118" s="43"/>
      <c r="C118" s="43"/>
      <c r="D118" s="43"/>
      <c r="E118" s="43"/>
      <c r="F118" s="43"/>
      <c r="G118" s="43"/>
      <c r="H118" s="43"/>
      <c r="I118" s="78"/>
      <c r="J118" s="20"/>
      <c r="K118" s="20"/>
      <c r="L118" s="35"/>
      <c r="M118" s="35"/>
      <c r="N118" s="35"/>
      <c r="O118" s="35"/>
      <c r="P118" s="35"/>
      <c r="Q118" s="35"/>
      <c r="R118" s="35"/>
      <c r="S118" s="43"/>
      <c r="T118" s="43"/>
      <c r="U118" s="43"/>
    </row>
    <row r="119" spans="2:21" ht="14.25">
      <c r="B119" s="43"/>
      <c r="C119" s="43"/>
      <c r="D119" s="43"/>
      <c r="E119" s="43"/>
      <c r="F119" s="43"/>
      <c r="G119" s="43"/>
      <c r="H119" s="43"/>
      <c r="I119" s="78"/>
      <c r="J119" s="20"/>
      <c r="K119" s="20"/>
      <c r="L119" s="60"/>
      <c r="M119" s="32"/>
      <c r="N119" s="32"/>
      <c r="O119" s="32"/>
      <c r="P119" s="32"/>
      <c r="Q119" s="32"/>
      <c r="R119" s="32"/>
      <c r="S119" s="43"/>
      <c r="T119" s="43"/>
      <c r="U119" s="43"/>
    </row>
    <row r="120" spans="2:21" ht="14.25">
      <c r="B120" s="43"/>
      <c r="C120" s="43"/>
      <c r="D120" s="43"/>
      <c r="E120" s="43"/>
      <c r="F120" s="43"/>
      <c r="G120" s="43"/>
      <c r="H120" s="43"/>
      <c r="I120" s="78"/>
      <c r="J120" s="20"/>
      <c r="K120" s="20"/>
      <c r="L120" s="60"/>
      <c r="M120" s="32"/>
      <c r="N120" s="32"/>
      <c r="O120" s="32"/>
      <c r="P120" s="32"/>
      <c r="Q120" s="32"/>
      <c r="R120" s="32"/>
      <c r="S120" s="43"/>
      <c r="T120" s="43"/>
      <c r="U120" s="43"/>
    </row>
    <row r="121" spans="2:21" ht="14.25">
      <c r="B121" s="43"/>
      <c r="C121" s="43"/>
      <c r="D121" s="43"/>
      <c r="E121" s="43"/>
      <c r="F121" s="43"/>
      <c r="G121" s="43"/>
      <c r="H121" s="43"/>
      <c r="I121" s="78"/>
      <c r="J121" s="20"/>
      <c r="K121" s="20"/>
      <c r="L121" s="60"/>
      <c r="M121" s="32"/>
      <c r="N121" s="32"/>
      <c r="O121" s="32"/>
      <c r="P121" s="32"/>
      <c r="Q121" s="32"/>
      <c r="R121" s="32"/>
      <c r="S121" s="43"/>
      <c r="T121" s="43"/>
      <c r="U121" s="43"/>
    </row>
    <row r="122" spans="2:21" ht="14.25">
      <c r="B122" s="43"/>
      <c r="C122" s="43"/>
      <c r="D122" s="43"/>
      <c r="E122" s="43"/>
      <c r="F122" s="43"/>
      <c r="G122" s="43"/>
      <c r="H122" s="43"/>
      <c r="I122" s="78"/>
      <c r="J122" s="20"/>
      <c r="K122" s="20"/>
      <c r="L122" s="60"/>
      <c r="M122" s="32"/>
      <c r="N122" s="32"/>
      <c r="O122" s="32"/>
      <c r="P122" s="32"/>
      <c r="Q122" s="32"/>
      <c r="R122" s="32"/>
      <c r="S122" s="43"/>
      <c r="T122" s="43"/>
      <c r="U122" s="43"/>
    </row>
    <row r="123" spans="2:21" ht="14.25">
      <c r="B123" s="43"/>
      <c r="C123" s="43"/>
      <c r="D123" s="43"/>
      <c r="E123" s="43"/>
      <c r="F123" s="43"/>
      <c r="G123" s="43"/>
      <c r="H123" s="43"/>
      <c r="I123" s="78"/>
      <c r="J123" s="20"/>
      <c r="K123" s="20"/>
      <c r="L123" s="60"/>
      <c r="M123" s="32"/>
      <c r="N123" s="32"/>
      <c r="O123" s="32"/>
      <c r="P123" s="32"/>
      <c r="Q123" s="32"/>
      <c r="R123" s="32"/>
      <c r="S123" s="43"/>
      <c r="T123" s="43"/>
      <c r="U123" s="43"/>
    </row>
    <row r="124" spans="2:21" ht="14.25">
      <c r="B124" s="43"/>
      <c r="C124" s="43"/>
      <c r="D124" s="43"/>
      <c r="E124" s="43"/>
      <c r="F124" s="43"/>
      <c r="G124" s="43"/>
      <c r="H124" s="43"/>
      <c r="I124" s="78"/>
      <c r="J124" s="20"/>
      <c r="K124" s="20"/>
      <c r="L124" s="60"/>
      <c r="M124" s="32"/>
      <c r="N124" s="32"/>
      <c r="O124" s="32"/>
      <c r="P124" s="32"/>
      <c r="Q124" s="32"/>
      <c r="R124" s="32"/>
      <c r="S124" s="43"/>
      <c r="T124" s="43"/>
      <c r="U124" s="43"/>
    </row>
    <row r="125" spans="2:21" ht="14.25">
      <c r="B125" s="43"/>
      <c r="C125" s="43"/>
      <c r="D125" s="43"/>
      <c r="E125" s="43"/>
      <c r="F125" s="43"/>
      <c r="G125" s="43"/>
      <c r="H125" s="43"/>
      <c r="I125" s="78"/>
      <c r="J125" s="20"/>
      <c r="K125" s="20"/>
      <c r="L125" s="60"/>
      <c r="M125" s="32"/>
      <c r="N125" s="32"/>
      <c r="O125" s="32"/>
      <c r="P125" s="32"/>
      <c r="Q125" s="32"/>
      <c r="R125" s="32"/>
      <c r="S125" s="43"/>
      <c r="T125" s="43"/>
      <c r="U125" s="43"/>
    </row>
    <row r="126" spans="2:21" ht="14.25">
      <c r="B126" s="43"/>
      <c r="C126" s="43"/>
      <c r="D126" s="43"/>
      <c r="E126" s="43"/>
      <c r="F126" s="43"/>
      <c r="G126" s="43"/>
      <c r="H126" s="43"/>
      <c r="I126" s="78"/>
      <c r="J126" s="20"/>
      <c r="K126" s="20"/>
      <c r="L126" s="60"/>
      <c r="M126" s="34"/>
      <c r="N126" s="32"/>
      <c r="O126" s="34"/>
      <c r="P126" s="34"/>
      <c r="Q126" s="34"/>
      <c r="R126" s="34"/>
      <c r="S126" s="43"/>
      <c r="T126" s="43"/>
      <c r="U126" s="43"/>
    </row>
    <row r="127" spans="2:21" ht="14.25">
      <c r="B127" s="43"/>
      <c r="C127" s="43"/>
      <c r="D127" s="43"/>
      <c r="E127" s="43"/>
      <c r="F127" s="43"/>
      <c r="G127" s="43"/>
      <c r="H127" s="43"/>
      <c r="I127" s="78"/>
      <c r="J127" s="20"/>
      <c r="K127" s="20"/>
      <c r="L127" s="60"/>
      <c r="M127" s="34"/>
      <c r="N127" s="34"/>
      <c r="O127" s="34"/>
      <c r="P127" s="34"/>
      <c r="Q127" s="34"/>
      <c r="R127" s="34"/>
      <c r="S127" s="43"/>
      <c r="T127" s="43"/>
      <c r="U127" s="43"/>
    </row>
    <row r="128" spans="2:21" ht="14.25">
      <c r="B128" s="43"/>
      <c r="C128" s="43"/>
      <c r="D128" s="43"/>
      <c r="E128" s="43"/>
      <c r="F128" s="43"/>
      <c r="G128" s="43"/>
      <c r="H128" s="43"/>
      <c r="I128" s="78"/>
      <c r="J128" s="20"/>
      <c r="K128" s="20"/>
      <c r="L128" s="60"/>
      <c r="M128" s="34"/>
      <c r="N128" s="32"/>
      <c r="O128" s="34"/>
      <c r="P128" s="34"/>
      <c r="Q128" s="34"/>
      <c r="R128" s="34"/>
      <c r="S128" s="43"/>
      <c r="T128" s="43"/>
      <c r="U128" s="43"/>
    </row>
    <row r="129" spans="9:18" ht="14.25">
      <c r="I129" s="22"/>
      <c r="J129" s="20"/>
      <c r="K129" s="20"/>
      <c r="L129" s="60"/>
      <c r="M129" s="32"/>
      <c r="N129" s="32"/>
      <c r="O129" s="32"/>
      <c r="P129" s="32"/>
      <c r="Q129" s="32"/>
      <c r="R129" s="32"/>
    </row>
    <row r="130" spans="9:18" ht="14.25">
      <c r="I130" s="22"/>
      <c r="J130" s="20"/>
      <c r="K130" s="20"/>
      <c r="L130" s="60"/>
      <c r="M130" s="32"/>
      <c r="N130" s="32"/>
      <c r="O130" s="32"/>
      <c r="P130" s="32"/>
      <c r="Q130" s="32"/>
      <c r="R130" s="32"/>
    </row>
    <row r="131" spans="9:18" ht="14.25">
      <c r="I131" s="22"/>
      <c r="J131" s="20"/>
      <c r="K131" s="20"/>
      <c r="L131" s="60"/>
      <c r="M131" s="32"/>
      <c r="N131" s="32"/>
      <c r="O131" s="32"/>
      <c r="P131" s="32"/>
      <c r="Q131" s="32"/>
      <c r="R131" s="32"/>
    </row>
    <row r="132" spans="9:18" ht="14.25">
      <c r="I132" s="22"/>
      <c r="J132" s="20"/>
      <c r="K132" s="20"/>
      <c r="L132" s="60"/>
      <c r="M132" s="32"/>
      <c r="N132" s="32"/>
      <c r="O132" s="32"/>
      <c r="P132" s="32"/>
      <c r="Q132" s="32"/>
      <c r="R132" s="32"/>
    </row>
    <row r="133" spans="9:18" ht="14.25">
      <c r="I133" s="22"/>
      <c r="J133" s="20"/>
      <c r="K133" s="20"/>
      <c r="L133" s="60"/>
      <c r="M133" s="32"/>
      <c r="N133" s="32"/>
      <c r="O133" s="32"/>
      <c r="P133" s="32"/>
      <c r="Q133" s="32"/>
      <c r="R133" s="32"/>
    </row>
    <row r="134" spans="9:18" ht="14.25">
      <c r="I134" s="22"/>
      <c r="J134" s="20"/>
      <c r="K134" s="20"/>
      <c r="L134" s="60"/>
      <c r="M134" s="32"/>
      <c r="N134" s="32"/>
      <c r="O134" s="32"/>
      <c r="P134" s="32"/>
      <c r="Q134" s="32"/>
      <c r="R134" s="32"/>
    </row>
    <row r="135" spans="9:18" ht="14.25">
      <c r="I135" s="22"/>
      <c r="J135" s="20"/>
      <c r="K135" s="20"/>
      <c r="L135" s="60"/>
      <c r="M135" s="32"/>
      <c r="N135" s="32"/>
      <c r="O135" s="32"/>
      <c r="P135" s="32"/>
      <c r="Q135" s="32"/>
      <c r="R135" s="32"/>
    </row>
    <row r="136" spans="9:18" ht="14.25">
      <c r="I136" s="22"/>
      <c r="J136" s="20"/>
      <c r="K136" s="20"/>
      <c r="L136" s="60"/>
      <c r="M136" s="32"/>
      <c r="N136" s="32"/>
      <c r="O136" s="32"/>
      <c r="P136" s="32"/>
      <c r="Q136" s="32"/>
      <c r="R136" s="32"/>
    </row>
    <row r="137" spans="9:18" ht="14.25">
      <c r="I137" s="22"/>
      <c r="J137" s="20"/>
      <c r="K137" s="20"/>
      <c r="L137" s="60"/>
      <c r="M137" s="32"/>
      <c r="N137" s="32"/>
      <c r="O137" s="32"/>
      <c r="P137" s="32"/>
      <c r="Q137" s="32"/>
      <c r="R137" s="32"/>
    </row>
    <row r="138" spans="9:18" ht="14.25">
      <c r="I138" s="22"/>
      <c r="J138" s="20"/>
      <c r="K138" s="20"/>
      <c r="L138" s="60"/>
      <c r="M138" s="32"/>
      <c r="N138" s="32"/>
      <c r="O138" s="32"/>
      <c r="P138" s="32"/>
      <c r="Q138" s="32"/>
      <c r="R138" s="32"/>
    </row>
    <row r="139" spans="9:18" ht="14.25">
      <c r="I139" s="22"/>
      <c r="J139" s="20"/>
      <c r="K139" s="20"/>
      <c r="L139" s="60"/>
      <c r="M139" s="34"/>
      <c r="N139" s="34"/>
      <c r="O139" s="34"/>
      <c r="P139" s="34"/>
      <c r="Q139" s="34"/>
      <c r="R139" s="34"/>
    </row>
    <row r="140" spans="9:18" ht="14.25">
      <c r="I140" s="22"/>
      <c r="J140" s="20"/>
      <c r="K140" s="20"/>
      <c r="L140" s="60"/>
      <c r="M140" s="32"/>
      <c r="N140" s="32"/>
      <c r="O140" s="32"/>
      <c r="P140" s="32"/>
      <c r="Q140" s="32"/>
      <c r="R140" s="32"/>
    </row>
    <row r="141" spans="9:18" ht="14.25">
      <c r="I141" s="22"/>
      <c r="J141" s="20"/>
      <c r="K141" s="20"/>
      <c r="L141" s="60"/>
      <c r="M141" s="32"/>
      <c r="N141" s="32"/>
      <c r="O141" s="32"/>
      <c r="P141" s="32"/>
      <c r="Q141" s="32"/>
      <c r="R141" s="32"/>
    </row>
    <row r="142" spans="9:18" ht="14.25">
      <c r="I142" s="22"/>
      <c r="J142" s="31"/>
      <c r="K142" s="31"/>
      <c r="L142" s="22"/>
      <c r="M142" s="22"/>
      <c r="N142" s="22"/>
      <c r="O142" s="22"/>
      <c r="P142" s="22"/>
      <c r="Q142" s="22"/>
      <c r="R142" s="22"/>
    </row>
    <row r="143" spans="9:18" ht="14.25">
      <c r="I143" s="22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0:18" ht="14.25">
      <c r="J144"/>
      <c r="K144"/>
      <c r="L144"/>
      <c r="M144"/>
      <c r="N144"/>
      <c r="O144"/>
      <c r="P144"/>
      <c r="Q144"/>
      <c r="R144"/>
    </row>
    <row r="145" spans="10:18" ht="14.25">
      <c r="J145" s="43"/>
      <c r="K145" s="43"/>
      <c r="L145" s="43"/>
      <c r="M145" s="43"/>
      <c r="N145" s="43"/>
      <c r="O145" s="43"/>
      <c r="P145" s="43"/>
      <c r="Q145" s="43"/>
      <c r="R145" s="43"/>
    </row>
  </sheetData>
  <sheetProtection/>
  <mergeCells count="45">
    <mergeCell ref="A3:N3"/>
    <mergeCell ref="A36:O36"/>
    <mergeCell ref="H40:H41"/>
    <mergeCell ref="H6:H8"/>
    <mergeCell ref="I6:N6"/>
    <mergeCell ref="N7:N8"/>
    <mergeCell ref="I7:I8"/>
    <mergeCell ref="J7:J8"/>
    <mergeCell ref="K7:K8"/>
    <mergeCell ref="L7:L8"/>
    <mergeCell ref="O40:O41"/>
    <mergeCell ref="I39:O39"/>
    <mergeCell ref="C39:H39"/>
    <mergeCell ref="D40:D41"/>
    <mergeCell ref="E40:E41"/>
    <mergeCell ref="G40:G41"/>
    <mergeCell ref="K40:K41"/>
    <mergeCell ref="J40:J41"/>
    <mergeCell ref="I40:I41"/>
    <mergeCell ref="M40:M41"/>
    <mergeCell ref="E6:E8"/>
    <mergeCell ref="F6:F8"/>
    <mergeCell ref="G6:G8"/>
    <mergeCell ref="M7:M8"/>
    <mergeCell ref="J80:R80"/>
    <mergeCell ref="A6:A8"/>
    <mergeCell ref="C40:C41"/>
    <mergeCell ref="F40:F41"/>
    <mergeCell ref="L40:L41"/>
    <mergeCell ref="A4:M4"/>
    <mergeCell ref="N40:N41"/>
    <mergeCell ref="D6:D8"/>
    <mergeCell ref="N85:N86"/>
    <mergeCell ref="P85:P86"/>
    <mergeCell ref="A39:A41"/>
    <mergeCell ref="B39:B41"/>
    <mergeCell ref="Q85:Q86"/>
    <mergeCell ref="R85:R86"/>
    <mergeCell ref="O85:O86"/>
    <mergeCell ref="J84:J86"/>
    <mergeCell ref="J81:R81"/>
    <mergeCell ref="J82:R82"/>
    <mergeCell ref="L84:L86"/>
    <mergeCell ref="M84:R84"/>
    <mergeCell ref="M85:M8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0" r:id="rId1"/>
  <rowBreaks count="1" manualBreakCount="1">
    <brk id="6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"/>
  <sheetViews>
    <sheetView tabSelected="1" zoomScalePageLayoutView="0" workbookViewId="0" topLeftCell="A1">
      <selection activeCell="A4" sqref="A4:W4"/>
    </sheetView>
  </sheetViews>
  <sheetFormatPr defaultColWidth="10.59765625" defaultRowHeight="15"/>
  <cols>
    <col min="1" max="2" width="10.59765625" style="10" customWidth="1"/>
    <col min="3" max="3" width="6.09765625" style="10" customWidth="1"/>
    <col min="4" max="4" width="15.59765625" style="10" customWidth="1"/>
    <col min="5" max="5" width="11.59765625" style="10" customWidth="1"/>
    <col min="6" max="6" width="12.09765625" style="10" customWidth="1"/>
    <col min="7" max="13" width="10.59765625" style="10" customWidth="1"/>
    <col min="14" max="14" width="12.8984375" style="10" customWidth="1"/>
    <col min="15" max="15" width="9.69921875" style="10" customWidth="1"/>
    <col min="16" max="16" width="14" style="10" customWidth="1"/>
    <col min="17" max="17" width="18.19921875" style="10" customWidth="1"/>
    <col min="18" max="18" width="5.59765625" style="10" customWidth="1"/>
    <col min="19" max="19" width="13" style="10" customWidth="1"/>
    <col min="20" max="20" width="11.09765625" style="10" customWidth="1"/>
    <col min="21" max="21" width="11.8984375" style="10" customWidth="1"/>
    <col min="22" max="22" width="14.19921875" style="10" customWidth="1"/>
    <col min="23" max="23" width="12.59765625" style="10" customWidth="1"/>
    <col min="24" max="16384" width="10.59765625" style="10" customWidth="1"/>
  </cols>
  <sheetData>
    <row r="1" spans="1:23" s="14" customFormat="1" ht="17.25" customHeight="1">
      <c r="A1" s="173" t="s">
        <v>446</v>
      </c>
      <c r="C1" s="49"/>
      <c r="U1" s="15"/>
      <c r="W1" s="15" t="s">
        <v>442</v>
      </c>
    </row>
    <row r="2" spans="1:21" s="2" customFormat="1" ht="17.25" customHeight="1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</row>
    <row r="3" spans="1:23" s="3" customFormat="1" ht="18" customHeight="1">
      <c r="A3" s="585" t="s">
        <v>501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75"/>
      <c r="N3" s="585" t="s">
        <v>499</v>
      </c>
      <c r="O3" s="585"/>
      <c r="P3" s="585"/>
      <c r="Q3" s="585"/>
      <c r="R3" s="585"/>
      <c r="S3" s="585"/>
      <c r="T3" s="585"/>
      <c r="U3" s="585"/>
      <c r="V3" s="585"/>
      <c r="W3" s="585"/>
    </row>
    <row r="4" spans="1:24" ht="17.25" customHeight="1">
      <c r="A4" s="479" t="s">
        <v>496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205"/>
      <c r="N4" s="479" t="s">
        <v>498</v>
      </c>
      <c r="O4" s="479"/>
      <c r="P4" s="479"/>
      <c r="Q4" s="479"/>
      <c r="R4" s="479"/>
      <c r="S4" s="479"/>
      <c r="T4" s="479"/>
      <c r="U4" s="479"/>
      <c r="V4" s="479"/>
      <c r="W4" s="479"/>
      <c r="X4" s="205"/>
    </row>
    <row r="5" spans="1:24" ht="17.25" customHeight="1" thickBo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05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05"/>
    </row>
    <row r="6" spans="1:24" ht="17.25" customHeight="1">
      <c r="A6" s="684" t="s">
        <v>177</v>
      </c>
      <c r="B6" s="685"/>
      <c r="C6" s="523" t="s">
        <v>178</v>
      </c>
      <c r="D6" s="523"/>
      <c r="E6" s="523" t="s">
        <v>179</v>
      </c>
      <c r="F6" s="523"/>
      <c r="G6" s="523" t="s">
        <v>180</v>
      </c>
      <c r="H6" s="523"/>
      <c r="I6" s="523" t="s">
        <v>181</v>
      </c>
      <c r="J6" s="523"/>
      <c r="K6" s="523" t="s">
        <v>433</v>
      </c>
      <c r="L6" s="566"/>
      <c r="M6" s="213"/>
      <c r="N6" s="530" t="s">
        <v>244</v>
      </c>
      <c r="O6" s="531"/>
      <c r="P6" s="531"/>
      <c r="Q6" s="532"/>
      <c r="R6" s="522" t="s">
        <v>245</v>
      </c>
      <c r="S6" s="522" t="s">
        <v>434</v>
      </c>
      <c r="T6" s="522" t="s">
        <v>435</v>
      </c>
      <c r="U6" s="522" t="s">
        <v>436</v>
      </c>
      <c r="V6" s="522" t="s">
        <v>437</v>
      </c>
      <c r="W6" s="687" t="s">
        <v>438</v>
      </c>
      <c r="X6" s="213"/>
    </row>
    <row r="7" spans="1:24" ht="17.25" customHeight="1">
      <c r="A7" s="686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1"/>
      <c r="M7" s="213"/>
      <c r="N7" s="533"/>
      <c r="O7" s="533"/>
      <c r="P7" s="533"/>
      <c r="Q7" s="534"/>
      <c r="R7" s="524"/>
      <c r="S7" s="523"/>
      <c r="T7" s="523"/>
      <c r="U7" s="523"/>
      <c r="V7" s="523"/>
      <c r="W7" s="688"/>
      <c r="X7" s="213"/>
    </row>
    <row r="8" spans="1:24" ht="17.25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67"/>
      <c r="Q8" s="268" t="s">
        <v>229</v>
      </c>
      <c r="R8" s="269" t="s">
        <v>255</v>
      </c>
      <c r="S8" s="208">
        <v>154319</v>
      </c>
      <c r="T8" s="208">
        <v>151667</v>
      </c>
      <c r="U8" s="208">
        <v>100305</v>
      </c>
      <c r="V8" s="208">
        <v>95680</v>
      </c>
      <c r="W8" s="208">
        <v>91989</v>
      </c>
      <c r="X8" s="205"/>
    </row>
    <row r="9" spans="1:24" ht="17.25" customHeight="1">
      <c r="A9" s="549" t="s">
        <v>182</v>
      </c>
      <c r="B9" s="549"/>
      <c r="C9" s="535" t="s">
        <v>187</v>
      </c>
      <c r="D9" s="535"/>
      <c r="E9" s="535" t="s">
        <v>189</v>
      </c>
      <c r="F9" s="535"/>
      <c r="G9" s="535" t="s">
        <v>193</v>
      </c>
      <c r="H9" s="535"/>
      <c r="I9" s="529">
        <v>39</v>
      </c>
      <c r="J9" s="529"/>
      <c r="K9" s="529">
        <v>23823</v>
      </c>
      <c r="L9" s="529"/>
      <c r="M9" s="205"/>
      <c r="N9" s="205"/>
      <c r="O9" s="540" t="s">
        <v>238</v>
      </c>
      <c r="P9" s="540"/>
      <c r="Q9" s="271" t="s">
        <v>230</v>
      </c>
      <c r="R9" s="272" t="s">
        <v>256</v>
      </c>
      <c r="S9" s="209">
        <v>3966414</v>
      </c>
      <c r="T9" s="209">
        <v>3533929</v>
      </c>
      <c r="U9" s="209">
        <v>2436740</v>
      </c>
      <c r="V9" s="209">
        <v>2305070</v>
      </c>
      <c r="W9" s="209">
        <v>2039713</v>
      </c>
      <c r="X9" s="205"/>
    </row>
    <row r="10" spans="1:24" ht="17.25" customHeight="1">
      <c r="A10" s="549"/>
      <c r="B10" s="549"/>
      <c r="C10" s="535"/>
      <c r="D10" s="535"/>
      <c r="E10" s="535"/>
      <c r="F10" s="535"/>
      <c r="G10" s="535"/>
      <c r="H10" s="535"/>
      <c r="I10" s="529"/>
      <c r="J10" s="529"/>
      <c r="K10" s="529"/>
      <c r="L10" s="529"/>
      <c r="M10" s="205"/>
      <c r="N10" s="205"/>
      <c r="O10" s="205"/>
      <c r="P10" s="273"/>
      <c r="Q10" s="273" t="s">
        <v>231</v>
      </c>
      <c r="R10" s="274" t="s">
        <v>257</v>
      </c>
      <c r="S10" s="209">
        <v>4997124</v>
      </c>
      <c r="T10" s="209">
        <v>4493822</v>
      </c>
      <c r="U10" s="209">
        <v>3704720</v>
      </c>
      <c r="V10" s="209">
        <v>3729677</v>
      </c>
      <c r="W10" s="209">
        <v>3311696</v>
      </c>
      <c r="X10" s="205"/>
    </row>
    <row r="11" spans="1:24" ht="17.25" customHeight="1">
      <c r="A11" s="549" t="s">
        <v>183</v>
      </c>
      <c r="B11" s="549"/>
      <c r="C11" s="535" t="s">
        <v>187</v>
      </c>
      <c r="D11" s="535"/>
      <c r="E11" s="535" t="s">
        <v>190</v>
      </c>
      <c r="F11" s="535"/>
      <c r="G11" s="535" t="s">
        <v>194</v>
      </c>
      <c r="H11" s="535"/>
      <c r="I11" s="529">
        <v>35</v>
      </c>
      <c r="J11" s="529"/>
      <c r="K11" s="529">
        <v>26600</v>
      </c>
      <c r="L11" s="529"/>
      <c r="M11" s="205"/>
      <c r="N11" s="205"/>
      <c r="O11" s="205"/>
      <c r="P11" s="205"/>
      <c r="Q11" s="270" t="s">
        <v>314</v>
      </c>
      <c r="R11" s="274" t="s">
        <v>258</v>
      </c>
      <c r="S11" s="209" t="s">
        <v>450</v>
      </c>
      <c r="T11" s="208">
        <v>1167109</v>
      </c>
      <c r="U11" s="209" t="s">
        <v>450</v>
      </c>
      <c r="V11" s="208">
        <v>508023</v>
      </c>
      <c r="W11" s="209" t="s">
        <v>450</v>
      </c>
      <c r="X11" s="205"/>
    </row>
    <row r="12" spans="1:24" ht="17.25" customHeight="1">
      <c r="A12" s="549"/>
      <c r="B12" s="549"/>
      <c r="C12" s="535"/>
      <c r="D12" s="535"/>
      <c r="E12" s="535"/>
      <c r="F12" s="535"/>
      <c r="G12" s="535"/>
      <c r="H12" s="535"/>
      <c r="I12" s="529"/>
      <c r="J12" s="529"/>
      <c r="K12" s="529"/>
      <c r="L12" s="529"/>
      <c r="M12" s="205"/>
      <c r="N12" s="205"/>
      <c r="O12" s="205"/>
      <c r="P12" s="205"/>
      <c r="Q12" s="270" t="s">
        <v>315</v>
      </c>
      <c r="R12" s="274" t="s">
        <v>258</v>
      </c>
      <c r="S12" s="208">
        <v>7401361</v>
      </c>
      <c r="T12" s="208">
        <v>1076653</v>
      </c>
      <c r="U12" s="209" t="s">
        <v>450</v>
      </c>
      <c r="V12" s="209" t="s">
        <v>450</v>
      </c>
      <c r="W12" s="209" t="s">
        <v>450</v>
      </c>
      <c r="X12" s="205"/>
    </row>
    <row r="13" spans="1:24" ht="17.25" customHeight="1">
      <c r="A13" s="549" t="s">
        <v>184</v>
      </c>
      <c r="B13" s="549"/>
      <c r="C13" s="535" t="s">
        <v>187</v>
      </c>
      <c r="D13" s="535"/>
      <c r="E13" s="535" t="s">
        <v>191</v>
      </c>
      <c r="F13" s="535"/>
      <c r="G13" s="535" t="s">
        <v>193</v>
      </c>
      <c r="H13" s="535"/>
      <c r="I13" s="529">
        <v>3</v>
      </c>
      <c r="J13" s="529"/>
      <c r="K13" s="529">
        <v>1527</v>
      </c>
      <c r="L13" s="529"/>
      <c r="M13" s="205"/>
      <c r="N13" s="205"/>
      <c r="O13" s="205"/>
      <c r="P13" s="205"/>
      <c r="Q13" s="270" t="s">
        <v>316</v>
      </c>
      <c r="R13" s="274" t="s">
        <v>258</v>
      </c>
      <c r="S13" s="208">
        <v>2258712</v>
      </c>
      <c r="T13" s="208">
        <v>778031</v>
      </c>
      <c r="U13" s="208">
        <v>338969</v>
      </c>
      <c r="V13" s="209" t="s">
        <v>450</v>
      </c>
      <c r="W13" s="209" t="s">
        <v>450</v>
      </c>
      <c r="X13" s="205"/>
    </row>
    <row r="14" spans="1:24" ht="17.25" customHeight="1">
      <c r="A14" s="549"/>
      <c r="B14" s="549"/>
      <c r="C14" s="535"/>
      <c r="D14" s="535"/>
      <c r="E14" s="535"/>
      <c r="F14" s="535"/>
      <c r="G14" s="535"/>
      <c r="H14" s="535"/>
      <c r="I14" s="529"/>
      <c r="J14" s="529"/>
      <c r="K14" s="529"/>
      <c r="L14" s="529"/>
      <c r="M14" s="205"/>
      <c r="N14" s="205"/>
      <c r="O14" s="540" t="s">
        <v>319</v>
      </c>
      <c r="P14" s="540"/>
      <c r="Q14" s="270" t="s">
        <v>358</v>
      </c>
      <c r="R14" s="274" t="s">
        <v>258</v>
      </c>
      <c r="S14" s="208">
        <v>995036</v>
      </c>
      <c r="T14" s="209" t="s">
        <v>450</v>
      </c>
      <c r="U14" s="209" t="s">
        <v>450</v>
      </c>
      <c r="V14" s="209" t="s">
        <v>450</v>
      </c>
      <c r="W14" s="209" t="s">
        <v>450</v>
      </c>
      <c r="X14" s="205"/>
    </row>
    <row r="15" spans="1:24" ht="17.25" customHeight="1">
      <c r="A15" s="549" t="s">
        <v>185</v>
      </c>
      <c r="B15" s="549"/>
      <c r="C15" s="535" t="s">
        <v>188</v>
      </c>
      <c r="D15" s="535"/>
      <c r="E15" s="535" t="s">
        <v>301</v>
      </c>
      <c r="F15" s="535"/>
      <c r="G15" s="535" t="s">
        <v>295</v>
      </c>
      <c r="H15" s="535"/>
      <c r="I15" s="529">
        <v>2</v>
      </c>
      <c r="J15" s="529"/>
      <c r="K15" s="529">
        <v>1453</v>
      </c>
      <c r="L15" s="529"/>
      <c r="M15" s="205"/>
      <c r="N15" s="205"/>
      <c r="O15" s="205"/>
      <c r="P15" s="205"/>
      <c r="Q15" s="270" t="s">
        <v>317</v>
      </c>
      <c r="R15" s="274" t="s">
        <v>258</v>
      </c>
      <c r="S15" s="209" t="s">
        <v>450</v>
      </c>
      <c r="T15" s="208">
        <v>2257123</v>
      </c>
      <c r="U15" s="208">
        <v>8136533</v>
      </c>
      <c r="V15" s="208">
        <v>6584700</v>
      </c>
      <c r="W15" s="208">
        <v>7943077</v>
      </c>
      <c r="X15" s="205"/>
    </row>
    <row r="16" spans="1:24" ht="17.25" customHeight="1">
      <c r="A16" s="549"/>
      <c r="B16" s="549"/>
      <c r="C16" s="535"/>
      <c r="D16" s="535"/>
      <c r="E16" s="535"/>
      <c r="F16" s="535"/>
      <c r="G16" s="535"/>
      <c r="H16" s="535"/>
      <c r="I16" s="529"/>
      <c r="J16" s="529"/>
      <c r="K16" s="529"/>
      <c r="L16" s="529"/>
      <c r="M16" s="205"/>
      <c r="N16" s="205"/>
      <c r="O16" s="205"/>
      <c r="P16" s="205"/>
      <c r="Q16" s="270" t="s">
        <v>318</v>
      </c>
      <c r="R16" s="274" t="s">
        <v>258</v>
      </c>
      <c r="S16" s="209" t="s">
        <v>450</v>
      </c>
      <c r="T16" s="209" t="s">
        <v>450</v>
      </c>
      <c r="U16" s="208">
        <v>2132812</v>
      </c>
      <c r="V16" s="208">
        <v>3068057</v>
      </c>
      <c r="W16" s="208">
        <v>10435341</v>
      </c>
      <c r="X16" s="205"/>
    </row>
    <row r="17" spans="1:24" ht="17.25" customHeight="1">
      <c r="A17" s="549" t="s">
        <v>186</v>
      </c>
      <c r="B17" s="549"/>
      <c r="C17" s="535" t="s">
        <v>294</v>
      </c>
      <c r="D17" s="535"/>
      <c r="E17" s="535" t="s">
        <v>192</v>
      </c>
      <c r="F17" s="535"/>
      <c r="G17" s="535" t="s">
        <v>371</v>
      </c>
      <c r="H17" s="535"/>
      <c r="I17" s="529">
        <v>5</v>
      </c>
      <c r="J17" s="529"/>
      <c r="K17" s="529">
        <v>180000</v>
      </c>
      <c r="L17" s="529"/>
      <c r="M17" s="205"/>
      <c r="N17" s="270"/>
      <c r="O17" s="270"/>
      <c r="P17" s="213"/>
      <c r="Q17" s="273" t="s">
        <v>233</v>
      </c>
      <c r="R17" s="274" t="s">
        <v>258</v>
      </c>
      <c r="S17" s="209" t="s">
        <v>450</v>
      </c>
      <c r="T17" s="209" t="s">
        <v>450</v>
      </c>
      <c r="U17" s="209" t="s">
        <v>450</v>
      </c>
      <c r="V17" s="209" t="s">
        <v>450</v>
      </c>
      <c r="W17" s="209" t="s">
        <v>450</v>
      </c>
      <c r="X17" s="205"/>
    </row>
    <row r="18" spans="1:24" ht="17.25" customHeight="1">
      <c r="A18" s="205"/>
      <c r="B18" s="205"/>
      <c r="C18" s="536"/>
      <c r="D18" s="536"/>
      <c r="E18" s="536"/>
      <c r="F18" s="536"/>
      <c r="G18" s="536"/>
      <c r="H18" s="536"/>
      <c r="I18" s="564"/>
      <c r="J18" s="564"/>
      <c r="K18" s="564"/>
      <c r="L18" s="564"/>
      <c r="M18" s="205"/>
      <c r="N18" s="270"/>
      <c r="O18" s="270"/>
      <c r="P18" s="213" t="s">
        <v>303</v>
      </c>
      <c r="Q18" s="273" t="s">
        <v>234</v>
      </c>
      <c r="R18" s="274" t="s">
        <v>258</v>
      </c>
      <c r="S18" s="209">
        <v>7195728</v>
      </c>
      <c r="T18" s="209">
        <v>7239983</v>
      </c>
      <c r="U18" s="209">
        <v>2915017</v>
      </c>
      <c r="V18" s="209">
        <v>2880542</v>
      </c>
      <c r="W18" s="209">
        <v>2937544</v>
      </c>
      <c r="X18" s="205"/>
    </row>
    <row r="19" spans="1:24" ht="17.25" customHeight="1">
      <c r="A19" s="569"/>
      <c r="B19" s="569"/>
      <c r="C19" s="567"/>
      <c r="D19" s="567"/>
      <c r="E19" s="567"/>
      <c r="F19" s="567"/>
      <c r="G19" s="567"/>
      <c r="H19" s="567"/>
      <c r="I19" s="568"/>
      <c r="J19" s="568"/>
      <c r="K19" s="568"/>
      <c r="L19" s="568"/>
      <c r="M19" s="205"/>
      <c r="N19" s="270"/>
      <c r="O19" s="270"/>
      <c r="P19" s="273"/>
      <c r="Q19" s="271" t="s">
        <v>235</v>
      </c>
      <c r="R19" s="272" t="s">
        <v>258</v>
      </c>
      <c r="S19" s="209">
        <v>269412</v>
      </c>
      <c r="T19" s="209">
        <v>246583</v>
      </c>
      <c r="U19" s="209">
        <v>74930</v>
      </c>
      <c r="V19" s="209">
        <v>66844</v>
      </c>
      <c r="W19" s="209">
        <v>60114</v>
      </c>
      <c r="X19" s="205"/>
    </row>
    <row r="20" spans="1:24" ht="17.25" customHeight="1">
      <c r="A20" s="213"/>
      <c r="B20" s="27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05"/>
      <c r="N20" s="479" t="s">
        <v>321</v>
      </c>
      <c r="O20" s="479"/>
      <c r="P20" s="273"/>
      <c r="Q20" s="271" t="s">
        <v>236</v>
      </c>
      <c r="R20" s="272" t="s">
        <v>259</v>
      </c>
      <c r="S20" s="209">
        <v>14961</v>
      </c>
      <c r="T20" s="209">
        <v>15914</v>
      </c>
      <c r="U20" s="209">
        <v>1658</v>
      </c>
      <c r="V20" s="209">
        <v>158</v>
      </c>
      <c r="W20" s="209">
        <v>200</v>
      </c>
      <c r="X20" s="205"/>
    </row>
    <row r="21" spans="1:24" ht="17.25" customHeight="1">
      <c r="A21" s="291"/>
      <c r="B21" s="291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05"/>
      <c r="N21" s="479"/>
      <c r="O21" s="479"/>
      <c r="P21" s="572" t="s">
        <v>302</v>
      </c>
      <c r="Q21" s="573"/>
      <c r="R21" s="272" t="s">
        <v>259</v>
      </c>
      <c r="S21" s="209">
        <v>5499</v>
      </c>
      <c r="T21" s="209">
        <v>4002</v>
      </c>
      <c r="U21" s="209">
        <v>1203</v>
      </c>
      <c r="V21" s="209">
        <v>587</v>
      </c>
      <c r="W21" s="209">
        <v>479</v>
      </c>
      <c r="X21" s="205"/>
    </row>
    <row r="22" spans="1:24" ht="17.25" customHeight="1">
      <c r="A22" s="291"/>
      <c r="B22" s="291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05"/>
      <c r="N22" s="273"/>
      <c r="O22" s="273"/>
      <c r="P22" s="572" t="s">
        <v>320</v>
      </c>
      <c r="Q22" s="573"/>
      <c r="R22" s="274" t="s">
        <v>258</v>
      </c>
      <c r="S22" s="209">
        <v>49574</v>
      </c>
      <c r="T22" s="275">
        <v>70166</v>
      </c>
      <c r="U22" s="275">
        <v>46631</v>
      </c>
      <c r="V22" s="275">
        <v>48015</v>
      </c>
      <c r="W22" s="275">
        <v>55854</v>
      </c>
      <c r="X22" s="205"/>
    </row>
    <row r="23" spans="1:24" ht="17.25" customHeight="1">
      <c r="A23" s="689" t="s">
        <v>497</v>
      </c>
      <c r="B23" s="689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205"/>
      <c r="N23" s="273"/>
      <c r="O23" s="273"/>
      <c r="P23" s="572" t="s">
        <v>237</v>
      </c>
      <c r="Q23" s="573"/>
      <c r="R23" s="272" t="s">
        <v>257</v>
      </c>
      <c r="S23" s="276">
        <v>50503256</v>
      </c>
      <c r="T23" s="275">
        <v>51673837</v>
      </c>
      <c r="U23" s="275">
        <v>21461871</v>
      </c>
      <c r="V23" s="275">
        <v>25069501</v>
      </c>
      <c r="W23" s="275">
        <v>26467783</v>
      </c>
      <c r="X23" s="205"/>
    </row>
    <row r="24" spans="1:24" ht="17.25" customHeight="1" thickBot="1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05"/>
      <c r="N24" s="550" t="s">
        <v>322</v>
      </c>
      <c r="O24" s="550"/>
      <c r="P24" s="550"/>
      <c r="Q24" s="271" t="s">
        <v>232</v>
      </c>
      <c r="R24" s="272" t="s">
        <v>256</v>
      </c>
      <c r="S24" s="275">
        <v>1680</v>
      </c>
      <c r="T24" s="275">
        <v>0</v>
      </c>
      <c r="U24" s="275">
        <v>1680</v>
      </c>
      <c r="V24" s="275">
        <v>1480</v>
      </c>
      <c r="W24" s="275">
        <v>1880</v>
      </c>
      <c r="X24" s="205"/>
    </row>
    <row r="25" spans="1:24" ht="17.25" customHeight="1">
      <c r="A25" s="684" t="s">
        <v>196</v>
      </c>
      <c r="B25" s="685"/>
      <c r="C25" s="523" t="s">
        <v>195</v>
      </c>
      <c r="D25" s="523"/>
      <c r="E25" s="277" t="s">
        <v>353</v>
      </c>
      <c r="F25" s="277" t="s">
        <v>354</v>
      </c>
      <c r="G25" s="566" t="s">
        <v>202</v>
      </c>
      <c r="H25" s="555"/>
      <c r="I25" s="560" t="s">
        <v>439</v>
      </c>
      <c r="J25" s="561"/>
      <c r="K25" s="561"/>
      <c r="L25" s="561"/>
      <c r="M25" s="213"/>
      <c r="N25" s="550"/>
      <c r="O25" s="550"/>
      <c r="P25" s="550"/>
      <c r="Q25" s="271" t="s">
        <v>231</v>
      </c>
      <c r="R25" s="272" t="s">
        <v>257</v>
      </c>
      <c r="S25" s="275">
        <v>25</v>
      </c>
      <c r="T25" s="275">
        <v>0</v>
      </c>
      <c r="U25" s="275">
        <v>23</v>
      </c>
      <c r="V25" s="275">
        <v>30</v>
      </c>
      <c r="W25" s="275">
        <v>62</v>
      </c>
      <c r="X25" s="205"/>
    </row>
    <row r="26" spans="1:24" ht="17.25" customHeight="1">
      <c r="A26" s="556"/>
      <c r="B26" s="523"/>
      <c r="C26" s="523"/>
      <c r="D26" s="523"/>
      <c r="E26" s="277" t="s">
        <v>197</v>
      </c>
      <c r="F26" s="277" t="s">
        <v>357</v>
      </c>
      <c r="G26" s="565" t="s">
        <v>199</v>
      </c>
      <c r="H26" s="279" t="s">
        <v>355</v>
      </c>
      <c r="I26" s="280" t="s">
        <v>356</v>
      </c>
      <c r="J26" s="559" t="s">
        <v>203</v>
      </c>
      <c r="K26" s="563" t="s">
        <v>204</v>
      </c>
      <c r="L26" s="565" t="s">
        <v>41</v>
      </c>
      <c r="M26" s="213"/>
      <c r="N26" s="540" t="s">
        <v>240</v>
      </c>
      <c r="O26" s="540"/>
      <c r="P26" s="220" t="s">
        <v>241</v>
      </c>
      <c r="Q26" s="271" t="s">
        <v>232</v>
      </c>
      <c r="R26" s="272" t="s">
        <v>260</v>
      </c>
      <c r="S26" s="209" t="s">
        <v>450</v>
      </c>
      <c r="T26" s="209" t="s">
        <v>450</v>
      </c>
      <c r="U26" s="209" t="s">
        <v>450</v>
      </c>
      <c r="V26" s="209" t="s">
        <v>450</v>
      </c>
      <c r="W26" s="209" t="s">
        <v>450</v>
      </c>
      <c r="X26" s="205"/>
    </row>
    <row r="27" spans="1:24" ht="17.25" customHeight="1">
      <c r="A27" s="686"/>
      <c r="B27" s="570"/>
      <c r="C27" s="570"/>
      <c r="D27" s="570"/>
      <c r="E27" s="266" t="s">
        <v>198</v>
      </c>
      <c r="F27" s="266" t="s">
        <v>198</v>
      </c>
      <c r="G27" s="566"/>
      <c r="H27" s="266" t="s">
        <v>200</v>
      </c>
      <c r="I27" s="278" t="s">
        <v>201</v>
      </c>
      <c r="J27" s="523"/>
      <c r="K27" s="556"/>
      <c r="L27" s="566"/>
      <c r="M27" s="213"/>
      <c r="N27" s="540"/>
      <c r="O27" s="540"/>
      <c r="P27" s="220" t="s">
        <v>242</v>
      </c>
      <c r="Q27" s="271" t="s">
        <v>239</v>
      </c>
      <c r="R27" s="272" t="s">
        <v>260</v>
      </c>
      <c r="S27" s="209">
        <v>97711</v>
      </c>
      <c r="T27" s="209" t="s">
        <v>450</v>
      </c>
      <c r="U27" s="209">
        <v>132042</v>
      </c>
      <c r="V27" s="209">
        <v>85744</v>
      </c>
      <c r="W27" s="209" t="s">
        <v>450</v>
      </c>
      <c r="X27" s="205"/>
    </row>
    <row r="28" spans="1:24" ht="17.25" customHeight="1">
      <c r="A28" s="205"/>
      <c r="B28" s="205"/>
      <c r="C28" s="205"/>
      <c r="D28" s="205"/>
      <c r="E28" s="282"/>
      <c r="F28" s="282"/>
      <c r="G28" s="205"/>
      <c r="H28" s="205"/>
      <c r="I28" s="205"/>
      <c r="J28" s="205"/>
      <c r="K28" s="205"/>
      <c r="L28" s="205"/>
      <c r="M28" s="205"/>
      <c r="N28" s="540" t="s">
        <v>243</v>
      </c>
      <c r="O28" s="540"/>
      <c r="P28" s="540"/>
      <c r="Q28" s="271" t="s">
        <v>232</v>
      </c>
      <c r="R28" s="272" t="s">
        <v>260</v>
      </c>
      <c r="S28" s="209">
        <v>36738</v>
      </c>
      <c r="T28" s="209">
        <v>38173</v>
      </c>
      <c r="U28" s="209">
        <v>12895</v>
      </c>
      <c r="V28" s="209">
        <v>39782</v>
      </c>
      <c r="W28" s="209">
        <v>12648</v>
      </c>
      <c r="X28" s="205"/>
    </row>
    <row r="29" spans="1:24" ht="17.25" customHeight="1">
      <c r="A29" s="535"/>
      <c r="B29" s="535"/>
      <c r="C29" s="562" t="s">
        <v>213</v>
      </c>
      <c r="D29" s="270" t="s">
        <v>207</v>
      </c>
      <c r="E29" s="295">
        <v>4.5</v>
      </c>
      <c r="F29" s="295">
        <v>3</v>
      </c>
      <c r="G29" s="296">
        <v>60</v>
      </c>
      <c r="H29" s="296">
        <v>30</v>
      </c>
      <c r="I29" s="296">
        <v>90</v>
      </c>
      <c r="J29" s="296">
        <v>45</v>
      </c>
      <c r="K29" s="42" t="s">
        <v>443</v>
      </c>
      <c r="L29" s="296">
        <f>SUM(I29:K29)</f>
        <v>135</v>
      </c>
      <c r="M29" s="205"/>
      <c r="N29" s="540"/>
      <c r="O29" s="540"/>
      <c r="P29" s="540"/>
      <c r="Q29" s="271" t="s">
        <v>231</v>
      </c>
      <c r="R29" s="272" t="s">
        <v>257</v>
      </c>
      <c r="S29" s="209">
        <v>1079291</v>
      </c>
      <c r="T29" s="209">
        <v>1094161</v>
      </c>
      <c r="U29" s="209">
        <v>367324</v>
      </c>
      <c r="V29" s="209">
        <v>1098335</v>
      </c>
      <c r="W29" s="209">
        <v>464423</v>
      </c>
      <c r="X29" s="205"/>
    </row>
    <row r="30" spans="1:24" ht="17.25" customHeight="1">
      <c r="A30" s="535"/>
      <c r="B30" s="535"/>
      <c r="C30" s="562"/>
      <c r="D30" s="270" t="s">
        <v>208</v>
      </c>
      <c r="E30" s="295">
        <v>2.3</v>
      </c>
      <c r="F30" s="295">
        <v>0.5</v>
      </c>
      <c r="G30" s="296">
        <v>40</v>
      </c>
      <c r="H30" s="296">
        <v>30</v>
      </c>
      <c r="I30" s="296">
        <v>15</v>
      </c>
      <c r="J30" s="296">
        <v>54</v>
      </c>
      <c r="K30" s="42" t="s">
        <v>443</v>
      </c>
      <c r="L30" s="296">
        <f aca="true" t="shared" si="0" ref="L30:L37">SUM(I30:K30)</f>
        <v>69</v>
      </c>
      <c r="M30" s="205"/>
      <c r="N30" s="218"/>
      <c r="O30" s="218"/>
      <c r="P30" s="218"/>
      <c r="Q30" s="218"/>
      <c r="R30" s="283"/>
      <c r="S30" s="284"/>
      <c r="T30" s="284"/>
      <c r="U30" s="284"/>
      <c r="V30" s="284"/>
      <c r="W30" s="284"/>
      <c r="X30" s="205"/>
    </row>
    <row r="31" spans="1:24" ht="17.25" customHeight="1">
      <c r="A31" s="535"/>
      <c r="B31" s="535"/>
      <c r="C31" s="562"/>
      <c r="D31" s="270" t="s">
        <v>209</v>
      </c>
      <c r="E31" s="295">
        <v>1.5</v>
      </c>
      <c r="F31" s="295">
        <v>0.5</v>
      </c>
      <c r="G31" s="296">
        <v>20</v>
      </c>
      <c r="H31" s="296">
        <v>10</v>
      </c>
      <c r="I31" s="296">
        <v>5</v>
      </c>
      <c r="J31" s="296">
        <v>10</v>
      </c>
      <c r="K31" s="42" t="s">
        <v>443</v>
      </c>
      <c r="L31" s="296">
        <f t="shared" si="0"/>
        <v>15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</row>
    <row r="32" spans="1:24" ht="17.25" customHeight="1">
      <c r="A32" s="535"/>
      <c r="B32" s="535"/>
      <c r="C32" s="562"/>
      <c r="D32" s="220" t="s">
        <v>41</v>
      </c>
      <c r="E32" s="295">
        <f>SUM(E29:E31)</f>
        <v>8.3</v>
      </c>
      <c r="F32" s="295">
        <f>SUM(F29:F31)</f>
        <v>4</v>
      </c>
      <c r="G32" s="42" t="s">
        <v>443</v>
      </c>
      <c r="H32" s="42" t="s">
        <v>443</v>
      </c>
      <c r="I32" s="296">
        <f>SUM(I29:I31)</f>
        <v>110</v>
      </c>
      <c r="J32" s="296">
        <f>SUM(J29:J31)</f>
        <v>109</v>
      </c>
      <c r="K32" s="42" t="s">
        <v>443</v>
      </c>
      <c r="L32" s="296">
        <f t="shared" si="0"/>
        <v>219</v>
      </c>
      <c r="M32" s="205"/>
      <c r="N32" s="479" t="s">
        <v>500</v>
      </c>
      <c r="O32" s="479"/>
      <c r="P32" s="479"/>
      <c r="Q32" s="479"/>
      <c r="R32" s="479"/>
      <c r="S32" s="479"/>
      <c r="T32" s="479"/>
      <c r="U32" s="479"/>
      <c r="V32" s="479"/>
      <c r="W32" s="479"/>
      <c r="X32" s="205"/>
    </row>
    <row r="33" spans="1:24" ht="17.25" customHeight="1" thickBot="1">
      <c r="A33" s="540" t="s">
        <v>205</v>
      </c>
      <c r="B33" s="540"/>
      <c r="C33" s="205"/>
      <c r="D33" s="205"/>
      <c r="E33" s="295"/>
      <c r="F33" s="295"/>
      <c r="G33" s="296"/>
      <c r="H33" s="296"/>
      <c r="I33" s="296"/>
      <c r="J33" s="296"/>
      <c r="K33" s="296"/>
      <c r="L33" s="296"/>
      <c r="M33" s="213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13"/>
    </row>
    <row r="34" spans="1:24" ht="17.25" customHeight="1">
      <c r="A34" s="540" t="s">
        <v>206</v>
      </c>
      <c r="B34" s="540"/>
      <c r="C34" s="558" t="s">
        <v>214</v>
      </c>
      <c r="D34" s="270" t="s">
        <v>210</v>
      </c>
      <c r="E34" s="295">
        <v>2.3</v>
      </c>
      <c r="F34" s="295">
        <v>1.2</v>
      </c>
      <c r="G34" s="296">
        <v>30</v>
      </c>
      <c r="H34" s="296">
        <v>15</v>
      </c>
      <c r="I34" s="296">
        <v>18</v>
      </c>
      <c r="J34" s="296">
        <v>16</v>
      </c>
      <c r="K34" s="42" t="s">
        <v>443</v>
      </c>
      <c r="L34" s="296">
        <f t="shared" si="0"/>
        <v>34</v>
      </c>
      <c r="M34" s="213"/>
      <c r="N34" s="530" t="s">
        <v>261</v>
      </c>
      <c r="O34" s="554"/>
      <c r="P34" s="547" t="s">
        <v>262</v>
      </c>
      <c r="Q34" s="547" t="s">
        <v>263</v>
      </c>
      <c r="R34" s="547" t="s">
        <v>264</v>
      </c>
      <c r="S34" s="547"/>
      <c r="T34" s="547" t="s">
        <v>440</v>
      </c>
      <c r="U34" s="547"/>
      <c r="V34" s="541" t="s">
        <v>246</v>
      </c>
      <c r="W34" s="542"/>
      <c r="X34" s="213"/>
    </row>
    <row r="35" spans="1:24" ht="17.25" customHeight="1">
      <c r="A35" s="535"/>
      <c r="B35" s="535"/>
      <c r="C35" s="558"/>
      <c r="D35" s="270" t="s">
        <v>211</v>
      </c>
      <c r="E35" s="295">
        <v>1</v>
      </c>
      <c r="F35" s="295">
        <v>1</v>
      </c>
      <c r="G35" s="296">
        <v>30</v>
      </c>
      <c r="H35" s="296">
        <v>15</v>
      </c>
      <c r="I35" s="296">
        <v>15</v>
      </c>
      <c r="J35" s="42" t="s">
        <v>443</v>
      </c>
      <c r="K35" s="42" t="s">
        <v>443</v>
      </c>
      <c r="L35" s="296">
        <f t="shared" si="0"/>
        <v>15</v>
      </c>
      <c r="M35" s="213"/>
      <c r="N35" s="525"/>
      <c r="O35" s="526"/>
      <c r="P35" s="548"/>
      <c r="Q35" s="548"/>
      <c r="R35" s="548"/>
      <c r="S35" s="548"/>
      <c r="T35" s="548"/>
      <c r="U35" s="548"/>
      <c r="V35" s="543"/>
      <c r="W35" s="544"/>
      <c r="X35" s="213"/>
    </row>
    <row r="36" spans="1:24" ht="17.25" customHeight="1">
      <c r="A36" s="535"/>
      <c r="B36" s="535"/>
      <c r="C36" s="558"/>
      <c r="D36" s="270" t="s">
        <v>212</v>
      </c>
      <c r="E36" s="295">
        <v>2.5</v>
      </c>
      <c r="F36" s="295">
        <v>1.5</v>
      </c>
      <c r="G36" s="296">
        <v>50</v>
      </c>
      <c r="H36" s="296">
        <v>30</v>
      </c>
      <c r="I36" s="296">
        <v>45</v>
      </c>
      <c r="J36" s="296">
        <v>30</v>
      </c>
      <c r="K36" s="42" t="s">
        <v>443</v>
      </c>
      <c r="L36" s="296">
        <f t="shared" si="0"/>
        <v>75</v>
      </c>
      <c r="M36" s="213"/>
      <c r="N36" s="525"/>
      <c r="O36" s="526"/>
      <c r="P36" s="548"/>
      <c r="Q36" s="548"/>
      <c r="R36" s="548"/>
      <c r="S36" s="548"/>
      <c r="T36" s="548"/>
      <c r="U36" s="548"/>
      <c r="V36" s="545" t="s">
        <v>247</v>
      </c>
      <c r="W36" s="546" t="s">
        <v>248</v>
      </c>
      <c r="X36" s="213"/>
    </row>
    <row r="37" spans="1:24" ht="17.25" customHeight="1">
      <c r="A37" s="535"/>
      <c r="B37" s="535"/>
      <c r="C37" s="558"/>
      <c r="D37" s="270" t="s">
        <v>41</v>
      </c>
      <c r="E37" s="295">
        <f>SUM(E34:E36)</f>
        <v>5.8</v>
      </c>
      <c r="F37" s="295">
        <v>5.7</v>
      </c>
      <c r="G37" s="42" t="s">
        <v>443</v>
      </c>
      <c r="H37" s="42" t="s">
        <v>443</v>
      </c>
      <c r="I37" s="296">
        <f>SUM(I34:I36)</f>
        <v>78</v>
      </c>
      <c r="J37" s="296">
        <f>SUM(J34:J36)</f>
        <v>46</v>
      </c>
      <c r="K37" s="42" t="s">
        <v>443</v>
      </c>
      <c r="L37" s="296">
        <f t="shared" si="0"/>
        <v>124</v>
      </c>
      <c r="M37" s="213"/>
      <c r="N37" s="555"/>
      <c r="O37" s="556"/>
      <c r="P37" s="548"/>
      <c r="Q37" s="548"/>
      <c r="R37" s="548"/>
      <c r="S37" s="548"/>
      <c r="T37" s="548"/>
      <c r="U37" s="548"/>
      <c r="V37" s="545"/>
      <c r="W37" s="546"/>
      <c r="X37" s="205"/>
    </row>
    <row r="38" spans="1:24" ht="17.25" customHeight="1">
      <c r="A38" s="535"/>
      <c r="B38" s="535"/>
      <c r="C38" s="558"/>
      <c r="D38" s="270"/>
      <c r="E38" s="295"/>
      <c r="F38" s="295"/>
      <c r="G38" s="296"/>
      <c r="H38" s="296"/>
      <c r="I38" s="296"/>
      <c r="J38" s="296"/>
      <c r="K38" s="296"/>
      <c r="L38" s="296"/>
      <c r="M38" s="205"/>
      <c r="N38" s="280"/>
      <c r="O38" s="281"/>
      <c r="P38" s="205"/>
      <c r="Q38" s="205"/>
      <c r="R38" s="205"/>
      <c r="S38" s="205"/>
      <c r="T38" s="205"/>
      <c r="U38" s="205"/>
      <c r="V38" s="205"/>
      <c r="W38" s="205"/>
      <c r="X38" s="205"/>
    </row>
    <row r="39" spans="1:24" ht="17.25" customHeight="1">
      <c r="A39" s="535"/>
      <c r="B39" s="535"/>
      <c r="C39" s="270"/>
      <c r="D39" s="270"/>
      <c r="E39" s="295"/>
      <c r="F39" s="295"/>
      <c r="G39" s="296"/>
      <c r="H39" s="296"/>
      <c r="I39" s="296"/>
      <c r="J39" s="296"/>
      <c r="K39" s="296"/>
      <c r="L39" s="296"/>
      <c r="M39" s="205"/>
      <c r="N39" s="551" t="s">
        <v>93</v>
      </c>
      <c r="O39" s="552"/>
      <c r="P39" s="185">
        <f>SUM(P49,P51,P53)</f>
        <v>7097</v>
      </c>
      <c r="Q39" s="185">
        <f>SUM(Q49,Q51,Q53)</f>
        <v>7631766</v>
      </c>
      <c r="R39" s="553">
        <v>66099093</v>
      </c>
      <c r="S39" s="553"/>
      <c r="T39" s="185"/>
      <c r="U39" s="294">
        <v>84.67</v>
      </c>
      <c r="V39" s="185">
        <v>2519</v>
      </c>
      <c r="W39" s="185">
        <v>21820</v>
      </c>
      <c r="X39" s="205"/>
    </row>
    <row r="40" spans="1:24" ht="17.25" customHeight="1">
      <c r="A40" s="535"/>
      <c r="B40" s="535"/>
      <c r="C40" s="549" t="s">
        <v>217</v>
      </c>
      <c r="D40" s="549"/>
      <c r="E40" s="295">
        <v>3.3</v>
      </c>
      <c r="F40" s="295">
        <v>0.9</v>
      </c>
      <c r="G40" s="296">
        <v>20</v>
      </c>
      <c r="H40" s="296">
        <v>15</v>
      </c>
      <c r="I40" s="296">
        <v>14</v>
      </c>
      <c r="J40" s="296">
        <v>36</v>
      </c>
      <c r="K40" s="42" t="s">
        <v>443</v>
      </c>
      <c r="L40" s="296">
        <f aca="true" t="shared" si="1" ref="L40:L55">SUM(I40:K40)</f>
        <v>50</v>
      </c>
      <c r="M40" s="205"/>
      <c r="N40" s="293"/>
      <c r="O40" s="292"/>
      <c r="P40" s="208"/>
      <c r="Q40" s="208"/>
      <c r="R40" s="208"/>
      <c r="S40" s="208"/>
      <c r="T40" s="208"/>
      <c r="U40" s="285"/>
      <c r="V40" s="208"/>
      <c r="W40" s="208"/>
      <c r="X40" s="205"/>
    </row>
    <row r="41" spans="1:24" ht="17.25" customHeight="1">
      <c r="A41" s="540" t="s">
        <v>215</v>
      </c>
      <c r="B41" s="540"/>
      <c r="C41" s="549" t="s">
        <v>218</v>
      </c>
      <c r="D41" s="549"/>
      <c r="E41" s="295">
        <v>1.4</v>
      </c>
      <c r="F41" s="295">
        <v>0.3</v>
      </c>
      <c r="G41" s="296">
        <v>15</v>
      </c>
      <c r="H41" s="296">
        <v>10</v>
      </c>
      <c r="I41" s="296">
        <v>3</v>
      </c>
      <c r="J41" s="296">
        <v>11</v>
      </c>
      <c r="K41" s="42" t="s">
        <v>443</v>
      </c>
      <c r="L41" s="296">
        <f t="shared" si="1"/>
        <v>14</v>
      </c>
      <c r="M41" s="205"/>
      <c r="N41" s="525" t="s">
        <v>249</v>
      </c>
      <c r="O41" s="526"/>
      <c r="P41" s="209">
        <v>1246</v>
      </c>
      <c r="Q41" s="209">
        <v>1653453</v>
      </c>
      <c r="R41" s="528">
        <v>14807706</v>
      </c>
      <c r="S41" s="528"/>
      <c r="T41" s="209"/>
      <c r="U41" s="286">
        <v>86.72</v>
      </c>
      <c r="V41" s="209">
        <v>2635</v>
      </c>
      <c r="W41" s="209">
        <v>23596</v>
      </c>
      <c r="X41" s="205"/>
    </row>
    <row r="42" spans="1:24" ht="17.25" customHeight="1">
      <c r="A42" s="540" t="s">
        <v>216</v>
      </c>
      <c r="B42" s="540"/>
      <c r="C42" s="549" t="s">
        <v>219</v>
      </c>
      <c r="D42" s="549"/>
      <c r="E42" s="295">
        <v>2.4</v>
      </c>
      <c r="F42" s="295">
        <v>0.6</v>
      </c>
      <c r="G42" s="296">
        <v>20</v>
      </c>
      <c r="H42" s="296">
        <v>15</v>
      </c>
      <c r="I42" s="296">
        <v>9</v>
      </c>
      <c r="J42" s="296">
        <v>27</v>
      </c>
      <c r="K42" s="42" t="s">
        <v>443</v>
      </c>
      <c r="L42" s="296">
        <f t="shared" si="1"/>
        <v>36</v>
      </c>
      <c r="M42" s="205"/>
      <c r="N42" s="525" t="s">
        <v>250</v>
      </c>
      <c r="O42" s="526"/>
      <c r="P42" s="209">
        <v>274</v>
      </c>
      <c r="Q42" s="209">
        <v>311804</v>
      </c>
      <c r="R42" s="528">
        <v>2746992</v>
      </c>
      <c r="S42" s="528"/>
      <c r="T42" s="209"/>
      <c r="U42" s="286">
        <v>85.91</v>
      </c>
      <c r="V42" s="209">
        <v>2392</v>
      </c>
      <c r="W42" s="209">
        <v>21069</v>
      </c>
      <c r="X42" s="205"/>
    </row>
    <row r="43" spans="1:24" ht="17.25" customHeight="1">
      <c r="A43" s="540"/>
      <c r="B43" s="540"/>
      <c r="C43" s="549" t="s">
        <v>41</v>
      </c>
      <c r="D43" s="549"/>
      <c r="E43" s="295">
        <f>SUM(E40:E42)</f>
        <v>7.1</v>
      </c>
      <c r="F43" s="295">
        <f>SUM(F40:F42)</f>
        <v>1.7999999999999998</v>
      </c>
      <c r="G43" s="42" t="s">
        <v>443</v>
      </c>
      <c r="H43" s="42" t="s">
        <v>443</v>
      </c>
      <c r="I43" s="296">
        <f>SUM(I40:I42)</f>
        <v>26</v>
      </c>
      <c r="J43" s="296">
        <f>SUM(J40:J42)</f>
        <v>74</v>
      </c>
      <c r="K43" s="42" t="s">
        <v>443</v>
      </c>
      <c r="L43" s="296">
        <f t="shared" si="1"/>
        <v>100</v>
      </c>
      <c r="M43" s="205"/>
      <c r="N43" s="525" t="s">
        <v>359</v>
      </c>
      <c r="O43" s="526"/>
      <c r="P43" s="209">
        <v>237</v>
      </c>
      <c r="Q43" s="209">
        <v>315300</v>
      </c>
      <c r="R43" s="528">
        <v>2940566</v>
      </c>
      <c r="S43" s="528"/>
      <c r="T43" s="209"/>
      <c r="U43" s="286">
        <v>87.48</v>
      </c>
      <c r="V43" s="209">
        <v>3832</v>
      </c>
      <c r="W43" s="209">
        <v>22748</v>
      </c>
      <c r="X43" s="205"/>
    </row>
    <row r="44" spans="1:24" ht="17.25" customHeight="1">
      <c r="A44" s="540"/>
      <c r="B44" s="540"/>
      <c r="C44" s="549"/>
      <c r="D44" s="549"/>
      <c r="E44" s="295"/>
      <c r="F44" s="295"/>
      <c r="G44" s="296"/>
      <c r="H44" s="296"/>
      <c r="I44" s="296"/>
      <c r="J44" s="296"/>
      <c r="K44" s="296"/>
      <c r="L44" s="296"/>
      <c r="M44" s="205"/>
      <c r="N44" s="525" t="s">
        <v>251</v>
      </c>
      <c r="O44" s="526"/>
      <c r="P44" s="209">
        <v>237</v>
      </c>
      <c r="Q44" s="209">
        <v>217800</v>
      </c>
      <c r="R44" s="528">
        <v>1871764</v>
      </c>
      <c r="S44" s="528"/>
      <c r="T44" s="209"/>
      <c r="U44" s="286">
        <v>83.96</v>
      </c>
      <c r="V44" s="209">
        <v>2615</v>
      </c>
      <c r="W44" s="209">
        <v>22475</v>
      </c>
      <c r="X44" s="205"/>
    </row>
    <row r="45" spans="1:24" ht="17.25" customHeight="1">
      <c r="A45" s="540" t="s">
        <v>220</v>
      </c>
      <c r="B45" s="540"/>
      <c r="C45" s="549" t="s">
        <v>222</v>
      </c>
      <c r="D45" s="549"/>
      <c r="E45" s="295">
        <v>25</v>
      </c>
      <c r="F45" s="295">
        <v>16.8</v>
      </c>
      <c r="G45" s="296">
        <v>400</v>
      </c>
      <c r="H45" s="296">
        <v>150</v>
      </c>
      <c r="I45" s="296">
        <v>650</v>
      </c>
      <c r="J45" s="296">
        <v>1250</v>
      </c>
      <c r="K45" s="296">
        <v>1850</v>
      </c>
      <c r="L45" s="296">
        <f t="shared" si="1"/>
        <v>3750</v>
      </c>
      <c r="M45" s="205"/>
      <c r="N45" s="525" t="s">
        <v>360</v>
      </c>
      <c r="O45" s="526"/>
      <c r="P45" s="209">
        <v>221</v>
      </c>
      <c r="Q45" s="209">
        <v>200801</v>
      </c>
      <c r="R45" s="528">
        <v>1656178</v>
      </c>
      <c r="S45" s="528"/>
      <c r="T45" s="209"/>
      <c r="U45" s="286">
        <v>81.77</v>
      </c>
      <c r="V45" s="209">
        <v>2349</v>
      </c>
      <c r="W45" s="209">
        <v>19377</v>
      </c>
      <c r="X45" s="205"/>
    </row>
    <row r="46" spans="1:24" ht="17.25" customHeight="1">
      <c r="A46" s="540" t="s">
        <v>206</v>
      </c>
      <c r="B46" s="540"/>
      <c r="C46" s="549" t="s">
        <v>223</v>
      </c>
      <c r="D46" s="549"/>
      <c r="E46" s="295">
        <v>11</v>
      </c>
      <c r="F46" s="295">
        <v>5.5</v>
      </c>
      <c r="G46" s="296">
        <v>200</v>
      </c>
      <c r="H46" s="296">
        <v>100</v>
      </c>
      <c r="I46" s="296">
        <v>100</v>
      </c>
      <c r="J46" s="296">
        <v>550</v>
      </c>
      <c r="K46" s="296">
        <v>450</v>
      </c>
      <c r="L46" s="296">
        <f t="shared" si="1"/>
        <v>1100</v>
      </c>
      <c r="M46" s="205"/>
      <c r="N46" s="525" t="s">
        <v>361</v>
      </c>
      <c r="O46" s="526"/>
      <c r="P46" s="209">
        <v>204</v>
      </c>
      <c r="Q46" s="209">
        <v>170700</v>
      </c>
      <c r="R46" s="528">
        <v>1398616</v>
      </c>
      <c r="S46" s="528"/>
      <c r="T46" s="209"/>
      <c r="U46" s="286">
        <v>84.46</v>
      </c>
      <c r="V46" s="209">
        <v>2657</v>
      </c>
      <c r="W46" s="209">
        <v>21772</v>
      </c>
      <c r="X46" s="205"/>
    </row>
    <row r="47" spans="1:24" ht="17.25" customHeight="1">
      <c r="A47" s="540"/>
      <c r="B47" s="540"/>
      <c r="C47" s="549" t="s">
        <v>41</v>
      </c>
      <c r="D47" s="549"/>
      <c r="E47" s="295">
        <f>SUM(E45:E46)</f>
        <v>36</v>
      </c>
      <c r="F47" s="295">
        <f>SUM(F45:F46)</f>
        <v>22.3</v>
      </c>
      <c r="G47" s="137" t="s">
        <v>443</v>
      </c>
      <c r="H47" s="137" t="s">
        <v>443</v>
      </c>
      <c r="I47" s="296">
        <f>SUM(I45:I46)</f>
        <v>750</v>
      </c>
      <c r="J47" s="296">
        <f>SUM(J45:J46)</f>
        <v>1800</v>
      </c>
      <c r="K47" s="296">
        <f>SUM(K45:K46)</f>
        <v>2300</v>
      </c>
      <c r="L47" s="296">
        <f t="shared" si="1"/>
        <v>4850</v>
      </c>
      <c r="M47" s="205"/>
      <c r="N47" s="525" t="s">
        <v>362</v>
      </c>
      <c r="O47" s="526"/>
      <c r="P47" s="209">
        <v>171</v>
      </c>
      <c r="Q47" s="209">
        <v>128000</v>
      </c>
      <c r="R47" s="528">
        <v>1045361</v>
      </c>
      <c r="S47" s="528"/>
      <c r="T47" s="209"/>
      <c r="U47" s="286">
        <v>80.83</v>
      </c>
      <c r="V47" s="209">
        <v>2434</v>
      </c>
      <c r="W47" s="209">
        <v>19890</v>
      </c>
      <c r="X47" s="205"/>
    </row>
    <row r="48" spans="1:24" ht="17.25" customHeight="1">
      <c r="A48" s="540"/>
      <c r="B48" s="540"/>
      <c r="C48" s="549"/>
      <c r="D48" s="549"/>
      <c r="E48" s="295"/>
      <c r="F48" s="295"/>
      <c r="G48" s="296"/>
      <c r="H48" s="296"/>
      <c r="I48" s="296"/>
      <c r="J48" s="296"/>
      <c r="K48" s="42"/>
      <c r="L48" s="296"/>
      <c r="M48" s="205"/>
      <c r="N48" s="525"/>
      <c r="O48" s="526"/>
      <c r="P48" s="209"/>
      <c r="Q48" s="209"/>
      <c r="R48" s="528"/>
      <c r="S48" s="528"/>
      <c r="T48" s="209"/>
      <c r="U48" s="286"/>
      <c r="V48" s="209"/>
      <c r="W48" s="209"/>
      <c r="X48" s="205"/>
    </row>
    <row r="49" spans="1:24" ht="17.25" customHeight="1">
      <c r="A49" s="540"/>
      <c r="B49" s="540"/>
      <c r="C49" s="549" t="s">
        <v>224</v>
      </c>
      <c r="D49" s="549"/>
      <c r="E49" s="297" t="s">
        <v>443</v>
      </c>
      <c r="F49" s="295">
        <v>0.3</v>
      </c>
      <c r="G49" s="296">
        <v>40</v>
      </c>
      <c r="H49" s="296">
        <v>20</v>
      </c>
      <c r="I49" s="296">
        <v>6</v>
      </c>
      <c r="J49" s="42" t="s">
        <v>443</v>
      </c>
      <c r="K49" s="42" t="s">
        <v>443</v>
      </c>
      <c r="L49" s="296">
        <f t="shared" si="1"/>
        <v>6</v>
      </c>
      <c r="M49" s="205"/>
      <c r="N49" s="525" t="s">
        <v>252</v>
      </c>
      <c r="O49" s="526"/>
      <c r="P49" s="42">
        <f>SUM(P41:P47)</f>
        <v>2590</v>
      </c>
      <c r="Q49" s="42">
        <f>SUM(Q41:Q47)</f>
        <v>2997858</v>
      </c>
      <c r="R49" s="527">
        <f>SUM(R41:S47)</f>
        <v>26467183</v>
      </c>
      <c r="S49" s="527"/>
      <c r="T49" s="209"/>
      <c r="U49" s="286">
        <v>85.63</v>
      </c>
      <c r="V49" s="209">
        <v>2663</v>
      </c>
      <c r="W49" s="209">
        <v>23510</v>
      </c>
      <c r="X49" s="205"/>
    </row>
    <row r="50" spans="1:24" ht="17.25" customHeight="1">
      <c r="A50" s="540" t="s">
        <v>221</v>
      </c>
      <c r="B50" s="540"/>
      <c r="C50" s="549" t="s">
        <v>225</v>
      </c>
      <c r="D50" s="549"/>
      <c r="E50" s="297" t="s">
        <v>443</v>
      </c>
      <c r="F50" s="295">
        <v>0.5</v>
      </c>
      <c r="G50" s="296">
        <v>60</v>
      </c>
      <c r="H50" s="296">
        <v>30</v>
      </c>
      <c r="I50" s="296">
        <v>15</v>
      </c>
      <c r="J50" s="42" t="s">
        <v>443</v>
      </c>
      <c r="K50" s="42" t="s">
        <v>443</v>
      </c>
      <c r="L50" s="296">
        <f t="shared" si="1"/>
        <v>15</v>
      </c>
      <c r="M50" s="205"/>
      <c r="N50" s="525"/>
      <c r="O50" s="526"/>
      <c r="P50" s="209"/>
      <c r="Q50" s="209"/>
      <c r="R50" s="528"/>
      <c r="S50" s="528"/>
      <c r="T50" s="209"/>
      <c r="U50" s="286"/>
      <c r="V50" s="209"/>
      <c r="W50" s="209"/>
      <c r="X50" s="205"/>
    </row>
    <row r="51" spans="1:24" ht="17.25" customHeight="1">
      <c r="A51" s="540" t="s">
        <v>206</v>
      </c>
      <c r="B51" s="540"/>
      <c r="C51" s="549" t="s">
        <v>39</v>
      </c>
      <c r="D51" s="549"/>
      <c r="E51" s="297" t="s">
        <v>443</v>
      </c>
      <c r="F51" s="295">
        <v>0.4</v>
      </c>
      <c r="G51" s="42" t="s">
        <v>443</v>
      </c>
      <c r="H51" s="296">
        <v>10</v>
      </c>
      <c r="I51" s="296">
        <v>4</v>
      </c>
      <c r="J51" s="42" t="s">
        <v>443</v>
      </c>
      <c r="K51" s="42" t="s">
        <v>443</v>
      </c>
      <c r="L51" s="296">
        <f t="shared" si="1"/>
        <v>4</v>
      </c>
      <c r="M51" s="205"/>
      <c r="N51" s="525" t="s">
        <v>253</v>
      </c>
      <c r="O51" s="526"/>
      <c r="P51" s="209">
        <v>1967</v>
      </c>
      <c r="Q51" s="209">
        <v>2015637</v>
      </c>
      <c r="R51" s="528">
        <v>17341446</v>
      </c>
      <c r="S51" s="528"/>
      <c r="T51" s="209"/>
      <c r="U51" s="286">
        <v>83.95</v>
      </c>
      <c r="V51" s="209">
        <v>2528</v>
      </c>
      <c r="W51" s="209">
        <v>23510</v>
      </c>
      <c r="X51" s="205"/>
    </row>
    <row r="52" spans="1:24" ht="17.25" customHeight="1">
      <c r="A52" s="205"/>
      <c r="B52" s="205"/>
      <c r="C52" s="549" t="s">
        <v>41</v>
      </c>
      <c r="D52" s="549"/>
      <c r="E52" s="297" t="s">
        <v>443</v>
      </c>
      <c r="F52" s="295">
        <f>SUM(F49:F51)</f>
        <v>1.2000000000000002</v>
      </c>
      <c r="G52" s="42" t="s">
        <v>443</v>
      </c>
      <c r="H52" s="42" t="s">
        <v>443</v>
      </c>
      <c r="I52" s="296">
        <f>SUM(I49:I51)</f>
        <v>25</v>
      </c>
      <c r="J52" s="42" t="s">
        <v>443</v>
      </c>
      <c r="K52" s="42" t="s">
        <v>443</v>
      </c>
      <c r="L52" s="296">
        <f t="shared" si="1"/>
        <v>25</v>
      </c>
      <c r="M52" s="205"/>
      <c r="N52" s="525"/>
      <c r="O52" s="526"/>
      <c r="P52" s="209"/>
      <c r="Q52" s="209"/>
      <c r="R52" s="528"/>
      <c r="S52" s="528"/>
      <c r="T52" s="209"/>
      <c r="U52" s="286"/>
      <c r="V52" s="209"/>
      <c r="W52" s="209"/>
      <c r="X52" s="205"/>
    </row>
    <row r="53" spans="1:24" ht="17.25" customHeight="1">
      <c r="A53" s="535"/>
      <c r="B53" s="535"/>
      <c r="C53" s="535"/>
      <c r="D53" s="535"/>
      <c r="E53" s="295"/>
      <c r="F53" s="295"/>
      <c r="G53" s="296"/>
      <c r="H53" s="296"/>
      <c r="I53" s="296"/>
      <c r="J53" s="296"/>
      <c r="K53" s="296"/>
      <c r="L53" s="296"/>
      <c r="M53" s="205"/>
      <c r="N53" s="525" t="s">
        <v>254</v>
      </c>
      <c r="O53" s="526"/>
      <c r="P53" s="209">
        <v>2540</v>
      </c>
      <c r="Q53" s="209">
        <v>2618271</v>
      </c>
      <c r="R53" s="528">
        <v>22289864</v>
      </c>
      <c r="S53" s="528"/>
      <c r="T53" s="209"/>
      <c r="U53" s="286">
        <v>84.12</v>
      </c>
      <c r="V53" s="209">
        <v>2367</v>
      </c>
      <c r="W53" s="209">
        <v>20149</v>
      </c>
      <c r="X53" s="205"/>
    </row>
    <row r="54" spans="1:24" ht="17.25" customHeight="1">
      <c r="A54" s="540" t="s">
        <v>226</v>
      </c>
      <c r="B54" s="540"/>
      <c r="C54" s="540"/>
      <c r="D54" s="540"/>
      <c r="E54" s="297" t="s">
        <v>444</v>
      </c>
      <c r="F54" s="297">
        <v>4.5</v>
      </c>
      <c r="G54" s="42">
        <v>100</v>
      </c>
      <c r="H54" s="42">
        <v>50</v>
      </c>
      <c r="I54" s="42">
        <v>225</v>
      </c>
      <c r="J54" s="42" t="s">
        <v>445</v>
      </c>
      <c r="K54" s="42" t="s">
        <v>445</v>
      </c>
      <c r="L54" s="296">
        <f t="shared" si="1"/>
        <v>225</v>
      </c>
      <c r="M54" s="205"/>
      <c r="N54" s="536"/>
      <c r="O54" s="537"/>
      <c r="P54" s="208"/>
      <c r="Q54" s="208"/>
      <c r="R54" s="529"/>
      <c r="S54" s="529"/>
      <c r="T54" s="208"/>
      <c r="U54" s="285"/>
      <c r="V54" s="208"/>
      <c r="W54" s="208"/>
      <c r="X54" s="205"/>
    </row>
    <row r="55" spans="1:24" ht="17.25" customHeight="1">
      <c r="A55" s="540" t="s">
        <v>227</v>
      </c>
      <c r="B55" s="540"/>
      <c r="C55" s="540"/>
      <c r="D55" s="540"/>
      <c r="E55" s="295">
        <v>1.8</v>
      </c>
      <c r="F55" s="295">
        <v>0.6</v>
      </c>
      <c r="G55" s="296">
        <v>20</v>
      </c>
      <c r="H55" s="296">
        <v>10</v>
      </c>
      <c r="I55" s="296">
        <v>6</v>
      </c>
      <c r="J55" s="42" t="s">
        <v>443</v>
      </c>
      <c r="K55" s="42" t="s">
        <v>443</v>
      </c>
      <c r="L55" s="296">
        <f t="shared" si="1"/>
        <v>6</v>
      </c>
      <c r="M55" s="205"/>
      <c r="N55" s="538"/>
      <c r="O55" s="539"/>
      <c r="P55" s="218"/>
      <c r="Q55" s="218"/>
      <c r="R55" s="538"/>
      <c r="S55" s="538"/>
      <c r="T55" s="218"/>
      <c r="U55" s="287"/>
      <c r="V55" s="218"/>
      <c r="W55" s="218"/>
      <c r="X55" s="205"/>
    </row>
    <row r="56" spans="1:30" ht="17.25" customHeight="1">
      <c r="A56" s="535"/>
      <c r="B56" s="535"/>
      <c r="C56" s="535"/>
      <c r="D56" s="535"/>
      <c r="E56" s="296"/>
      <c r="F56" s="296"/>
      <c r="G56" s="296"/>
      <c r="H56" s="296"/>
      <c r="I56" s="296"/>
      <c r="J56" s="42"/>
      <c r="K56" s="42"/>
      <c r="L56" s="296"/>
      <c r="M56" s="205"/>
      <c r="N56" s="205" t="s">
        <v>313</v>
      </c>
      <c r="O56" s="205"/>
      <c r="P56" s="205"/>
      <c r="Q56" s="205"/>
      <c r="R56" s="205"/>
      <c r="S56" s="205"/>
      <c r="T56" s="205"/>
      <c r="U56" s="205"/>
      <c r="V56" s="205"/>
      <c r="W56" s="205"/>
      <c r="X56" s="62"/>
      <c r="Y56" s="62"/>
      <c r="Z56" s="62"/>
      <c r="AA56" s="62"/>
      <c r="AB56" s="62"/>
      <c r="AC56" s="62"/>
      <c r="AD56" s="62"/>
    </row>
    <row r="57" spans="1:30" s="62" customFormat="1" ht="17.25" customHeight="1">
      <c r="A57" s="557" t="s">
        <v>228</v>
      </c>
      <c r="B57" s="557"/>
      <c r="C57" s="557"/>
      <c r="D57" s="557"/>
      <c r="E57" s="290">
        <f>SUM(E32,E37,E43,E47,E54:E55)</f>
        <v>59</v>
      </c>
      <c r="F57" s="290">
        <v>58.1</v>
      </c>
      <c r="G57" s="289" t="s">
        <v>443</v>
      </c>
      <c r="H57" s="289" t="s">
        <v>443</v>
      </c>
      <c r="I57" s="298">
        <f>SUM(I32,I37,I43,I47,I52,I54:I55)</f>
        <v>1220</v>
      </c>
      <c r="J57" s="298">
        <f>SUM(J32,J37,J43,J47,J52,J54:J55)</f>
        <v>2029</v>
      </c>
      <c r="K57" s="298">
        <f>SUM(K32,K37,K43,K47,K52,K54:K55)</f>
        <v>2300</v>
      </c>
      <c r="L57" s="298">
        <f>SUM(I57:K57)</f>
        <v>5549</v>
      </c>
      <c r="M57" s="288"/>
      <c r="N57" s="205" t="s">
        <v>441</v>
      </c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10"/>
      <c r="Z57" s="10"/>
      <c r="AA57" s="10"/>
      <c r="AB57" s="10"/>
      <c r="AC57" s="10"/>
      <c r="AD57" s="10"/>
    </row>
    <row r="58" spans="1:24" ht="17.25" customHeight="1">
      <c r="A58" s="538"/>
      <c r="B58" s="538"/>
      <c r="C58" s="538"/>
      <c r="D58" s="538"/>
      <c r="E58" s="218"/>
      <c r="F58" s="218"/>
      <c r="G58" s="218"/>
      <c r="H58" s="218"/>
      <c r="I58" s="218"/>
      <c r="J58" s="218"/>
      <c r="K58" s="218"/>
      <c r="L58" s="218"/>
      <c r="M58" s="205"/>
      <c r="O58" s="288"/>
      <c r="P58" s="288"/>
      <c r="Q58" s="288"/>
      <c r="R58" s="288"/>
      <c r="S58" s="288"/>
      <c r="T58" s="288"/>
      <c r="U58" s="288"/>
      <c r="V58" s="288"/>
      <c r="W58" s="288"/>
      <c r="X58" s="205"/>
    </row>
    <row r="59" spans="1:24" ht="17.25" customHeight="1">
      <c r="A59" s="205" t="s">
        <v>265</v>
      </c>
      <c r="B59" s="267"/>
      <c r="C59" s="267"/>
      <c r="D59" s="267"/>
      <c r="E59" s="205"/>
      <c r="F59" s="205"/>
      <c r="G59" s="205" t="s">
        <v>266</v>
      </c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</row>
    <row r="60" spans="1:24" ht="17.25" customHeight="1">
      <c r="A60" s="205" t="s">
        <v>267</v>
      </c>
      <c r="B60" s="205"/>
      <c r="C60" s="205"/>
      <c r="D60" s="205"/>
      <c r="E60" s="205"/>
      <c r="F60" s="205"/>
      <c r="G60" s="205" t="s">
        <v>268</v>
      </c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</row>
    <row r="61" spans="1:24" ht="17.25" customHeight="1">
      <c r="A61" s="213" t="s">
        <v>308</v>
      </c>
      <c r="B61" s="205"/>
      <c r="C61" s="205"/>
      <c r="D61" s="205"/>
      <c r="E61" s="205"/>
      <c r="F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</row>
    <row r="62" spans="2:24" ht="17.25" customHeight="1"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</row>
    <row r="63" spans="1:24" ht="14.2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</row>
    <row r="64" spans="1:24" ht="14.2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</row>
    <row r="65" spans="1:24" ht="14.2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</row>
    <row r="66" spans="1:24" ht="14.25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</row>
    <row r="67" spans="1:24" ht="14.25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</row>
    <row r="68" spans="1:24" ht="14.25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</row>
    <row r="69" spans="1:24" ht="14.25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</row>
    <row r="70" spans="1:24" ht="14.25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</row>
    <row r="71" spans="1:24" ht="14.25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72" spans="1:24" ht="14.25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</row>
    <row r="73" spans="1:24" ht="14.25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</row>
    <row r="74" spans="1:24" ht="14.25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</row>
    <row r="75" spans="1:24" ht="14.25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</row>
    <row r="76" spans="1:24" ht="14.25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</row>
    <row r="77" spans="1:24" ht="14.25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</row>
    <row r="78" spans="1:24" ht="14.25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</row>
    <row r="79" spans="1:24" ht="14.25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</row>
    <row r="80" spans="1:24" ht="14.25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</row>
    <row r="81" spans="1:24" ht="14.25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</row>
    <row r="82" spans="1:24" ht="14.25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</row>
    <row r="83" spans="1:24" ht="14.25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</row>
    <row r="84" spans="1:24" ht="14.25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</row>
    <row r="85" spans="1:24" ht="14.25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</row>
    <row r="86" spans="1:24" ht="14.25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</row>
    <row r="87" spans="1:24" ht="14.25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</row>
  </sheetData>
  <sheetProtection/>
  <mergeCells count="186">
    <mergeCell ref="A3:L3"/>
    <mergeCell ref="A4:L4"/>
    <mergeCell ref="N3:W3"/>
    <mergeCell ref="N4:W4"/>
    <mergeCell ref="N32:W32"/>
    <mergeCell ref="O9:P9"/>
    <mergeCell ref="O14:P14"/>
    <mergeCell ref="P23:Q23"/>
    <mergeCell ref="N20:O21"/>
    <mergeCell ref="P21:Q21"/>
    <mergeCell ref="P22:Q22"/>
    <mergeCell ref="A6:B7"/>
    <mergeCell ref="C6:D7"/>
    <mergeCell ref="E6:F7"/>
    <mergeCell ref="G6:H7"/>
    <mergeCell ref="I6:J7"/>
    <mergeCell ref="K6:L7"/>
    <mergeCell ref="R6:R7"/>
    <mergeCell ref="S6:S7"/>
    <mergeCell ref="T6:T7"/>
    <mergeCell ref="A25:B27"/>
    <mergeCell ref="C25:D2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G9:H9"/>
    <mergeCell ref="G10:H10"/>
    <mergeCell ref="G11:H11"/>
    <mergeCell ref="G12:H12"/>
    <mergeCell ref="G13:H13"/>
    <mergeCell ref="G14:H14"/>
    <mergeCell ref="G15:H15"/>
    <mergeCell ref="I15:J15"/>
    <mergeCell ref="K17:L17"/>
    <mergeCell ref="K18:L18"/>
    <mergeCell ref="I9:J9"/>
    <mergeCell ref="I10:J10"/>
    <mergeCell ref="I11:J11"/>
    <mergeCell ref="I12:J12"/>
    <mergeCell ref="I13:J13"/>
    <mergeCell ref="I14:J14"/>
    <mergeCell ref="K9:L9"/>
    <mergeCell ref="G16:H16"/>
    <mergeCell ref="K16:L16"/>
    <mergeCell ref="I16:J16"/>
    <mergeCell ref="G17:H17"/>
    <mergeCell ref="A23:L23"/>
    <mergeCell ref="C19:D19"/>
    <mergeCell ref="E19:F19"/>
    <mergeCell ref="G19:H19"/>
    <mergeCell ref="I19:J19"/>
    <mergeCell ref="K19:L19"/>
    <mergeCell ref="K10:L10"/>
    <mergeCell ref="K11:L11"/>
    <mergeCell ref="K12:L12"/>
    <mergeCell ref="K13:L13"/>
    <mergeCell ref="K14:L14"/>
    <mergeCell ref="K15:L15"/>
    <mergeCell ref="I17:J17"/>
    <mergeCell ref="I18:J18"/>
    <mergeCell ref="G18:H18"/>
    <mergeCell ref="L26:L27"/>
    <mergeCell ref="G25:H25"/>
    <mergeCell ref="G26:G27"/>
    <mergeCell ref="A29:B29"/>
    <mergeCell ref="J26:J27"/>
    <mergeCell ref="I25:L25"/>
    <mergeCell ref="C29:C32"/>
    <mergeCell ref="A31:B31"/>
    <mergeCell ref="A32:B32"/>
    <mergeCell ref="K26:K27"/>
    <mergeCell ref="A30:B30"/>
    <mergeCell ref="C44:D44"/>
    <mergeCell ref="A42:B42"/>
    <mergeCell ref="A43:B43"/>
    <mergeCell ref="A44:B44"/>
    <mergeCell ref="A33:B33"/>
    <mergeCell ref="A53:B53"/>
    <mergeCell ref="A51:B51"/>
    <mergeCell ref="A40:B40"/>
    <mergeCell ref="A35:B35"/>
    <mergeCell ref="A36:B36"/>
    <mergeCell ref="C34:C38"/>
    <mergeCell ref="A39:B39"/>
    <mergeCell ref="C49:D49"/>
    <mergeCell ref="C50:D50"/>
    <mergeCell ref="C51:D51"/>
    <mergeCell ref="C52:D52"/>
    <mergeCell ref="A34:B34"/>
    <mergeCell ref="A37:B37"/>
    <mergeCell ref="C41:D41"/>
    <mergeCell ref="C40:D40"/>
    <mergeCell ref="A49:B49"/>
    <mergeCell ref="R42:S42"/>
    <mergeCell ref="R43:S43"/>
    <mergeCell ref="R44:S44"/>
    <mergeCell ref="A50:B50"/>
    <mergeCell ref="A46:B46"/>
    <mergeCell ref="A47:B47"/>
    <mergeCell ref="A48:B48"/>
    <mergeCell ref="C46:D46"/>
    <mergeCell ref="C47:D47"/>
    <mergeCell ref="C48:D48"/>
    <mergeCell ref="R34:S37"/>
    <mergeCell ref="N39:O39"/>
    <mergeCell ref="R39:S39"/>
    <mergeCell ref="R41:S41"/>
    <mergeCell ref="Q34:Q37"/>
    <mergeCell ref="P34:P37"/>
    <mergeCell ref="N34:O37"/>
    <mergeCell ref="N24:P25"/>
    <mergeCell ref="N26:O27"/>
    <mergeCell ref="N28:P29"/>
    <mergeCell ref="R55:S55"/>
    <mergeCell ref="N47:O47"/>
    <mergeCell ref="R47:S47"/>
    <mergeCell ref="R48:S48"/>
    <mergeCell ref="R53:S53"/>
    <mergeCell ref="N48:O48"/>
    <mergeCell ref="N46:O46"/>
    <mergeCell ref="V34:W35"/>
    <mergeCell ref="V36:V37"/>
    <mergeCell ref="W36:W37"/>
    <mergeCell ref="T34:U37"/>
    <mergeCell ref="A45:B45"/>
    <mergeCell ref="C45:D45"/>
    <mergeCell ref="A38:B38"/>
    <mergeCell ref="C42:D42"/>
    <mergeCell ref="C43:D43"/>
    <mergeCell ref="A41:B41"/>
    <mergeCell ref="C53:D53"/>
    <mergeCell ref="N53:O53"/>
    <mergeCell ref="N54:O54"/>
    <mergeCell ref="N55:O55"/>
    <mergeCell ref="A56:D56"/>
    <mergeCell ref="A54:D54"/>
    <mergeCell ref="A55:D55"/>
    <mergeCell ref="A58:D58"/>
    <mergeCell ref="A57:D57"/>
    <mergeCell ref="R54:S54"/>
    <mergeCell ref="U6:U7"/>
    <mergeCell ref="N41:O41"/>
    <mergeCell ref="N42:O42"/>
    <mergeCell ref="N43:O43"/>
    <mergeCell ref="N44:O44"/>
    <mergeCell ref="N45:O45"/>
    <mergeCell ref="N50:O50"/>
    <mergeCell ref="N51:O51"/>
    <mergeCell ref="N6:Q7"/>
    <mergeCell ref="V6:V7"/>
    <mergeCell ref="W6:W7"/>
    <mergeCell ref="N52:O52"/>
    <mergeCell ref="R49:S49"/>
    <mergeCell ref="R50:S50"/>
    <mergeCell ref="R51:S51"/>
    <mergeCell ref="R52:S52"/>
    <mergeCell ref="R45:S45"/>
    <mergeCell ref="R46:S46"/>
    <mergeCell ref="N49:O4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75" zoomScaleNormal="75" zoomScaleSheetLayoutView="50" zoomScalePageLayoutView="0" workbookViewId="0" topLeftCell="A1">
      <selection activeCell="A4" sqref="A4:W4"/>
    </sheetView>
  </sheetViews>
  <sheetFormatPr defaultColWidth="10.59765625" defaultRowHeight="15"/>
  <cols>
    <col min="1" max="1" width="4.19921875" style="10" customWidth="1"/>
    <col min="2" max="2" width="10.3984375" style="10" customWidth="1"/>
    <col min="3" max="14" width="16.59765625" style="86" customWidth="1"/>
    <col min="15" max="15" width="13.59765625" style="10" customWidth="1"/>
    <col min="16" max="16" width="13.19921875" style="10" customWidth="1"/>
    <col min="17" max="17" width="14" style="10" customWidth="1"/>
    <col min="18" max="18" width="12.19921875" style="10" customWidth="1"/>
    <col min="19" max="19" width="12.59765625" style="10" customWidth="1"/>
    <col min="20" max="20" width="10.69921875" style="10" bestFit="1" customWidth="1"/>
    <col min="21" max="16384" width="10.59765625" style="10" customWidth="1"/>
  </cols>
  <sheetData>
    <row r="1" spans="1:22" s="14" customFormat="1" ht="16.5" customHeight="1">
      <c r="A1" s="173" t="s">
        <v>451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15"/>
      <c r="P1" s="15" t="s">
        <v>452</v>
      </c>
      <c r="V1" s="15"/>
    </row>
    <row r="2" spans="1:22" s="14" customFormat="1" ht="16.5" customHeight="1">
      <c r="A2" s="173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15"/>
      <c r="P2" s="15"/>
      <c r="V2" s="15"/>
    </row>
    <row r="3" spans="1:22" s="2" customFormat="1" ht="16.5" customHeight="1">
      <c r="A3" s="585" t="s">
        <v>453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74"/>
      <c r="R3" s="74"/>
      <c r="S3" s="74"/>
      <c r="T3" s="74"/>
      <c r="U3" s="74"/>
      <c r="V3" s="74"/>
    </row>
    <row r="4" spans="1:22" s="3" customFormat="1" ht="18" customHeight="1">
      <c r="A4" s="604" t="s">
        <v>454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75"/>
      <c r="R4" s="75"/>
      <c r="S4" s="75"/>
      <c r="T4" s="75"/>
      <c r="U4" s="75"/>
      <c r="V4" s="75"/>
    </row>
    <row r="5" spans="1:22" s="3" customFormat="1" ht="18" customHeight="1" thickBot="1">
      <c r="A5" s="593"/>
      <c r="B5" s="594"/>
      <c r="C5" s="594"/>
      <c r="D5" s="594"/>
      <c r="E5" s="594"/>
      <c r="F5" s="594"/>
      <c r="G5" s="75"/>
      <c r="I5" s="602"/>
      <c r="J5" s="75"/>
      <c r="K5" s="75"/>
      <c r="L5" s="75"/>
      <c r="N5" s="75"/>
      <c r="O5" s="75" t="s">
        <v>91</v>
      </c>
      <c r="P5" s="75"/>
      <c r="Q5" s="75"/>
      <c r="R5" s="75"/>
      <c r="S5" s="75"/>
      <c r="T5" s="75"/>
      <c r="U5" s="75"/>
      <c r="V5" s="75"/>
    </row>
    <row r="6" spans="1:16" ht="16.5" customHeight="1">
      <c r="A6" s="586" t="s">
        <v>70</v>
      </c>
      <c r="B6" s="587"/>
      <c r="C6" s="588" t="s">
        <v>71</v>
      </c>
      <c r="D6" s="588" t="s">
        <v>72</v>
      </c>
      <c r="E6" s="588" t="s">
        <v>287</v>
      </c>
      <c r="F6" s="589" t="s">
        <v>84</v>
      </c>
      <c r="G6" s="590"/>
      <c r="H6" s="590"/>
      <c r="I6" s="590"/>
      <c r="J6" s="590"/>
      <c r="K6" s="590"/>
      <c r="L6" s="590"/>
      <c r="M6" s="590"/>
      <c r="N6" s="590"/>
      <c r="O6" s="591"/>
      <c r="P6" s="592"/>
    </row>
    <row r="7" spans="1:16" ht="16.5" customHeight="1">
      <c r="A7" s="353"/>
      <c r="B7" s="354"/>
      <c r="C7" s="351"/>
      <c r="D7" s="351"/>
      <c r="E7" s="338"/>
      <c r="F7" s="358" t="s">
        <v>38</v>
      </c>
      <c r="G7" s="358" t="s">
        <v>73</v>
      </c>
      <c r="H7" s="358" t="s">
        <v>41</v>
      </c>
      <c r="I7" s="358" t="s">
        <v>83</v>
      </c>
      <c r="J7" s="358"/>
      <c r="K7" s="358"/>
      <c r="L7" s="358"/>
      <c r="M7" s="335" t="s">
        <v>82</v>
      </c>
      <c r="N7" s="336"/>
      <c r="O7" s="343"/>
      <c r="P7" s="153" t="s">
        <v>296</v>
      </c>
    </row>
    <row r="8" spans="1:16" ht="16.5" customHeight="1">
      <c r="A8" s="353"/>
      <c r="B8" s="354"/>
      <c r="C8" s="351"/>
      <c r="D8" s="351"/>
      <c r="E8" s="338"/>
      <c r="F8" s="358"/>
      <c r="G8" s="358"/>
      <c r="H8" s="358"/>
      <c r="I8" s="358" t="s">
        <v>74</v>
      </c>
      <c r="J8" s="335" t="s">
        <v>75</v>
      </c>
      <c r="K8" s="99" t="s">
        <v>76</v>
      </c>
      <c r="L8" s="99" t="s">
        <v>78</v>
      </c>
      <c r="M8" s="336" t="s">
        <v>80</v>
      </c>
      <c r="N8" s="99" t="s">
        <v>76</v>
      </c>
      <c r="O8" s="99" t="s">
        <v>78</v>
      </c>
      <c r="P8" s="54"/>
    </row>
    <row r="9" spans="1:16" ht="16.5" customHeight="1">
      <c r="A9" s="353"/>
      <c r="B9" s="354"/>
      <c r="C9" s="352"/>
      <c r="D9" s="352"/>
      <c r="E9" s="339"/>
      <c r="F9" s="358"/>
      <c r="G9" s="358"/>
      <c r="H9" s="358"/>
      <c r="I9" s="358"/>
      <c r="J9" s="335"/>
      <c r="K9" s="80" t="s">
        <v>77</v>
      </c>
      <c r="L9" s="80" t="s">
        <v>79</v>
      </c>
      <c r="M9" s="336"/>
      <c r="N9" s="80" t="s">
        <v>81</v>
      </c>
      <c r="O9" s="80" t="s">
        <v>79</v>
      </c>
      <c r="P9" s="56"/>
    </row>
    <row r="10" spans="1:14" ht="16.5" customHeight="1">
      <c r="A10" s="51"/>
      <c r="B10" s="87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6" ht="16.5" customHeight="1">
      <c r="A11" s="349" t="s">
        <v>376</v>
      </c>
      <c r="B11" s="350"/>
      <c r="C11" s="83">
        <v>732420864</v>
      </c>
      <c r="D11" s="83" t="s">
        <v>406</v>
      </c>
      <c r="E11" s="83" t="s">
        <v>406</v>
      </c>
      <c r="F11" s="83">
        <v>20778525</v>
      </c>
      <c r="G11" s="83">
        <v>838645</v>
      </c>
      <c r="H11" s="181">
        <f>SUM(F11:G11)</f>
        <v>21617170</v>
      </c>
      <c r="I11" s="83">
        <v>1604494</v>
      </c>
      <c r="J11" s="83">
        <v>8067921</v>
      </c>
      <c r="K11" s="83">
        <v>586764</v>
      </c>
      <c r="L11" s="83">
        <v>483815</v>
      </c>
      <c r="M11" s="83">
        <v>6823772</v>
      </c>
      <c r="N11" s="83">
        <v>4049449</v>
      </c>
      <c r="O11" s="157">
        <v>955</v>
      </c>
      <c r="P11" s="43">
        <v>736</v>
      </c>
    </row>
    <row r="12" spans="1:16" ht="16.5" customHeight="1">
      <c r="A12" s="347" t="s">
        <v>377</v>
      </c>
      <c r="B12" s="348"/>
      <c r="C12" s="83">
        <v>775400692</v>
      </c>
      <c r="D12" s="83" t="s">
        <v>406</v>
      </c>
      <c r="E12" s="596" t="s">
        <v>450</v>
      </c>
      <c r="F12" s="83">
        <v>19223064</v>
      </c>
      <c r="G12" s="83">
        <v>514138</v>
      </c>
      <c r="H12" s="181">
        <f>SUM(F12:G12)</f>
        <v>19737202</v>
      </c>
      <c r="I12" s="83">
        <v>1363994</v>
      </c>
      <c r="J12" s="83">
        <v>7976463</v>
      </c>
      <c r="K12" s="83">
        <v>723158</v>
      </c>
      <c r="L12" s="83">
        <v>634303</v>
      </c>
      <c r="M12" s="83">
        <v>5478119</v>
      </c>
      <c r="N12" s="83">
        <v>3560210</v>
      </c>
      <c r="O12" s="157">
        <v>955</v>
      </c>
      <c r="P12" s="42">
        <v>95597</v>
      </c>
    </row>
    <row r="13" spans="1:16" ht="16.5" customHeight="1">
      <c r="A13" s="347" t="s">
        <v>378</v>
      </c>
      <c r="B13" s="348"/>
      <c r="C13" s="180">
        <f>SUM(C15:C18,C20:C23,C25:C28)</f>
        <v>775498225</v>
      </c>
      <c r="D13" s="180" t="s">
        <v>406</v>
      </c>
      <c r="E13" s="180" t="s">
        <v>450</v>
      </c>
      <c r="F13" s="180">
        <f>SUM(F15:F18,F20:F23,F25:F28)</f>
        <v>16719185</v>
      </c>
      <c r="G13" s="180">
        <f aca="true" t="shared" si="0" ref="G13:O13">SUM(G15:G18,G20:G23,G25:G28)</f>
        <v>385561</v>
      </c>
      <c r="H13" s="180">
        <f t="shared" si="0"/>
        <v>17104746</v>
      </c>
      <c r="I13" s="180">
        <f t="shared" si="0"/>
        <v>609977</v>
      </c>
      <c r="J13" s="180">
        <f t="shared" si="0"/>
        <v>8124252</v>
      </c>
      <c r="K13" s="180">
        <f>SUM(K15:K18,K20:K23,K25:K28)</f>
        <v>492999</v>
      </c>
      <c r="L13" s="180">
        <f t="shared" si="0"/>
        <v>589122</v>
      </c>
      <c r="M13" s="180">
        <f t="shared" si="0"/>
        <v>4658541</v>
      </c>
      <c r="N13" s="180">
        <f t="shared" si="0"/>
        <v>2595163</v>
      </c>
      <c r="O13" s="180">
        <f t="shared" si="0"/>
        <v>34692</v>
      </c>
      <c r="P13" s="180" t="s">
        <v>412</v>
      </c>
    </row>
    <row r="14" spans="1:16" ht="16.5" customHeight="1">
      <c r="A14" s="349"/>
      <c r="B14" s="350"/>
      <c r="C14" s="129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157"/>
      <c r="P14" s="43"/>
    </row>
    <row r="15" spans="1:16" ht="16.5" customHeight="1">
      <c r="A15" s="349" t="s">
        <v>339</v>
      </c>
      <c r="B15" s="350"/>
      <c r="C15" s="181">
        <v>63295883</v>
      </c>
      <c r="D15" s="83" t="s">
        <v>406</v>
      </c>
      <c r="E15" s="596" t="s">
        <v>450</v>
      </c>
      <c r="F15" s="83">
        <v>1348908</v>
      </c>
      <c r="G15" s="83">
        <v>32327</v>
      </c>
      <c r="H15" s="181">
        <f>SUM(F15:G15)</f>
        <v>1381235</v>
      </c>
      <c r="I15" s="83">
        <v>59283</v>
      </c>
      <c r="J15" s="83">
        <v>632028</v>
      </c>
      <c r="K15" s="83">
        <v>63405</v>
      </c>
      <c r="L15" s="83">
        <v>52166</v>
      </c>
      <c r="M15" s="83">
        <v>359417</v>
      </c>
      <c r="N15" s="83">
        <v>214842</v>
      </c>
      <c r="O15" s="157">
        <v>94</v>
      </c>
      <c r="P15" s="43" t="s">
        <v>406</v>
      </c>
    </row>
    <row r="16" spans="1:16" ht="16.5" customHeight="1">
      <c r="A16" s="347" t="s">
        <v>323</v>
      </c>
      <c r="B16" s="348"/>
      <c r="C16" s="181">
        <v>63641235</v>
      </c>
      <c r="D16" s="83" t="s">
        <v>406</v>
      </c>
      <c r="E16" s="596" t="s">
        <v>450</v>
      </c>
      <c r="F16" s="83">
        <v>1366962</v>
      </c>
      <c r="G16" s="83">
        <v>31519</v>
      </c>
      <c r="H16" s="181">
        <f>SUM(F16:G16)</f>
        <v>1398481</v>
      </c>
      <c r="I16" s="83">
        <v>49019</v>
      </c>
      <c r="J16" s="83">
        <v>638393</v>
      </c>
      <c r="K16" s="83">
        <v>69574</v>
      </c>
      <c r="L16" s="83">
        <v>42584</v>
      </c>
      <c r="M16" s="83">
        <v>377060</v>
      </c>
      <c r="N16" s="83">
        <v>221749</v>
      </c>
      <c r="O16" s="157">
        <v>102</v>
      </c>
      <c r="P16" s="43" t="s">
        <v>406</v>
      </c>
    </row>
    <row r="17" spans="1:16" ht="16.5" customHeight="1">
      <c r="A17" s="347" t="s">
        <v>324</v>
      </c>
      <c r="B17" s="348"/>
      <c r="C17" s="181">
        <v>65615772</v>
      </c>
      <c r="D17" s="83" t="s">
        <v>406</v>
      </c>
      <c r="E17" s="596" t="s">
        <v>450</v>
      </c>
      <c r="F17" s="83">
        <v>1438629</v>
      </c>
      <c r="G17" s="83">
        <v>31377</v>
      </c>
      <c r="H17" s="181">
        <f>SUM(F17:G17)</f>
        <v>1470006</v>
      </c>
      <c r="I17" s="83">
        <v>71890</v>
      </c>
      <c r="J17" s="83">
        <v>646526</v>
      </c>
      <c r="K17" s="83">
        <v>60061</v>
      </c>
      <c r="L17" s="83">
        <v>49380</v>
      </c>
      <c r="M17" s="83">
        <v>414252</v>
      </c>
      <c r="N17" s="83">
        <v>223273</v>
      </c>
      <c r="O17" s="157">
        <v>4624</v>
      </c>
      <c r="P17" s="43" t="s">
        <v>406</v>
      </c>
    </row>
    <row r="18" spans="1:16" ht="16.5" customHeight="1">
      <c r="A18" s="347" t="s">
        <v>325</v>
      </c>
      <c r="B18" s="348"/>
      <c r="C18" s="181">
        <v>65714937</v>
      </c>
      <c r="D18" s="83" t="s">
        <v>406</v>
      </c>
      <c r="E18" s="596" t="s">
        <v>450</v>
      </c>
      <c r="F18" s="83">
        <v>1427991</v>
      </c>
      <c r="G18" s="83">
        <v>32150</v>
      </c>
      <c r="H18" s="181">
        <f>SUM(F18:G18)</f>
        <v>1460141</v>
      </c>
      <c r="I18" s="83">
        <v>44076</v>
      </c>
      <c r="J18" s="83">
        <v>685941</v>
      </c>
      <c r="K18" s="83">
        <v>67230</v>
      </c>
      <c r="L18" s="83">
        <v>49623</v>
      </c>
      <c r="M18" s="83">
        <v>400983</v>
      </c>
      <c r="N18" s="83">
        <v>208084</v>
      </c>
      <c r="O18" s="157">
        <v>4204</v>
      </c>
      <c r="P18" s="43" t="s">
        <v>406</v>
      </c>
    </row>
    <row r="19" spans="1:16" ht="16.5" customHeight="1">
      <c r="A19" s="349"/>
      <c r="B19" s="350"/>
      <c r="C19" s="181"/>
      <c r="D19" s="83"/>
      <c r="E19" s="83"/>
      <c r="F19" s="83"/>
      <c r="G19" s="83"/>
      <c r="H19" s="181"/>
      <c r="I19" s="83"/>
      <c r="J19" s="83"/>
      <c r="K19" s="83"/>
      <c r="L19" s="83"/>
      <c r="M19" s="83"/>
      <c r="N19" s="83"/>
      <c r="O19" s="157"/>
      <c r="P19" s="43"/>
    </row>
    <row r="20" spans="1:16" ht="16.5" customHeight="1">
      <c r="A20" s="347" t="s">
        <v>326</v>
      </c>
      <c r="B20" s="348"/>
      <c r="C20" s="181">
        <v>65201540</v>
      </c>
      <c r="D20" s="83" t="s">
        <v>406</v>
      </c>
      <c r="E20" s="596" t="s">
        <v>450</v>
      </c>
      <c r="F20" s="83">
        <v>1392105</v>
      </c>
      <c r="G20" s="83">
        <v>31948</v>
      </c>
      <c r="H20" s="181">
        <f>SUM(F20:G20)</f>
        <v>1424053</v>
      </c>
      <c r="I20" s="83">
        <v>46446</v>
      </c>
      <c r="J20" s="83">
        <v>687964</v>
      </c>
      <c r="K20" s="83">
        <v>34795</v>
      </c>
      <c r="L20" s="83">
        <v>47870</v>
      </c>
      <c r="M20" s="83">
        <v>314449</v>
      </c>
      <c r="N20" s="83">
        <v>288051</v>
      </c>
      <c r="O20" s="157">
        <v>4478</v>
      </c>
      <c r="P20" s="43" t="s">
        <v>406</v>
      </c>
    </row>
    <row r="21" spans="1:16" ht="16.5" customHeight="1">
      <c r="A21" s="347" t="s">
        <v>327</v>
      </c>
      <c r="B21" s="348"/>
      <c r="C21" s="181">
        <v>65112814</v>
      </c>
      <c r="D21" s="83" t="s">
        <v>406</v>
      </c>
      <c r="E21" s="596" t="s">
        <v>450</v>
      </c>
      <c r="F21" s="83">
        <v>1480700</v>
      </c>
      <c r="G21" s="83">
        <v>32631</v>
      </c>
      <c r="H21" s="181">
        <f>SUM(F21:G21)</f>
        <v>1513331</v>
      </c>
      <c r="I21" s="83">
        <v>67660</v>
      </c>
      <c r="J21" s="83">
        <v>695361</v>
      </c>
      <c r="K21" s="83">
        <v>37673</v>
      </c>
      <c r="L21" s="83">
        <v>47474</v>
      </c>
      <c r="M21" s="83">
        <v>436374</v>
      </c>
      <c r="N21" s="83">
        <v>225717</v>
      </c>
      <c r="O21" s="157">
        <v>3072</v>
      </c>
      <c r="P21" s="43" t="s">
        <v>406</v>
      </c>
    </row>
    <row r="22" spans="1:16" ht="16.5" customHeight="1">
      <c r="A22" s="347" t="s">
        <v>328</v>
      </c>
      <c r="B22" s="348"/>
      <c r="C22" s="181">
        <v>65999138</v>
      </c>
      <c r="D22" s="83" t="s">
        <v>406</v>
      </c>
      <c r="E22" s="596" t="s">
        <v>450</v>
      </c>
      <c r="F22" s="83">
        <v>1450184</v>
      </c>
      <c r="G22" s="83">
        <v>32222</v>
      </c>
      <c r="H22" s="181">
        <f>SUM(F22:G22)</f>
        <v>1482406</v>
      </c>
      <c r="I22" s="83">
        <v>43414</v>
      </c>
      <c r="J22" s="83">
        <v>723156</v>
      </c>
      <c r="K22" s="83">
        <v>34382</v>
      </c>
      <c r="L22" s="83">
        <v>50100</v>
      </c>
      <c r="M22" s="83">
        <v>423072</v>
      </c>
      <c r="N22" s="83">
        <v>205600</v>
      </c>
      <c r="O22" s="157">
        <v>2682</v>
      </c>
      <c r="P22" s="43" t="s">
        <v>406</v>
      </c>
    </row>
    <row r="23" spans="1:16" ht="16.5" customHeight="1">
      <c r="A23" s="347" t="s">
        <v>329</v>
      </c>
      <c r="B23" s="348"/>
      <c r="C23" s="181">
        <v>61885234</v>
      </c>
      <c r="D23" s="83" t="s">
        <v>406</v>
      </c>
      <c r="E23" s="596" t="s">
        <v>450</v>
      </c>
      <c r="F23" s="83">
        <v>1350316</v>
      </c>
      <c r="G23" s="83">
        <v>31510</v>
      </c>
      <c r="H23" s="181">
        <f>SUM(F23:G23)</f>
        <v>1381826</v>
      </c>
      <c r="I23" s="83">
        <v>63524</v>
      </c>
      <c r="J23" s="83">
        <v>689891</v>
      </c>
      <c r="K23" s="83">
        <v>31123</v>
      </c>
      <c r="L23" s="83">
        <v>48762</v>
      </c>
      <c r="M23" s="83">
        <v>348468</v>
      </c>
      <c r="N23" s="83">
        <v>197106</v>
      </c>
      <c r="O23" s="157">
        <v>2952</v>
      </c>
      <c r="P23" s="43" t="s">
        <v>406</v>
      </c>
    </row>
    <row r="24" spans="1:16" ht="16.5" customHeight="1">
      <c r="A24" s="349"/>
      <c r="B24" s="350"/>
      <c r="C24" s="181"/>
      <c r="D24" s="83"/>
      <c r="E24" s="83"/>
      <c r="F24" s="83"/>
      <c r="G24" s="83"/>
      <c r="H24" s="205"/>
      <c r="I24" s="83"/>
      <c r="J24" s="10"/>
      <c r="K24" s="83"/>
      <c r="L24" s="83"/>
      <c r="M24" s="83"/>
      <c r="N24" s="83"/>
      <c r="O24" s="157"/>
      <c r="P24" s="43"/>
    </row>
    <row r="25" spans="1:16" ht="16.5" customHeight="1">
      <c r="A25" s="347" t="s">
        <v>330</v>
      </c>
      <c r="B25" s="348"/>
      <c r="C25" s="181">
        <v>63972907</v>
      </c>
      <c r="D25" s="83" t="s">
        <v>406</v>
      </c>
      <c r="E25" s="596" t="s">
        <v>450</v>
      </c>
      <c r="F25" s="83">
        <v>1337089</v>
      </c>
      <c r="G25" s="83">
        <v>31942</v>
      </c>
      <c r="H25" s="181">
        <f>SUM(F25:G25)</f>
        <v>1369031</v>
      </c>
      <c r="I25" s="83">
        <v>42456</v>
      </c>
      <c r="J25" s="83">
        <v>669333</v>
      </c>
      <c r="K25" s="83">
        <v>30598</v>
      </c>
      <c r="L25" s="83">
        <v>49903</v>
      </c>
      <c r="M25" s="83">
        <v>385174</v>
      </c>
      <c r="N25" s="83">
        <v>188527</v>
      </c>
      <c r="O25" s="157">
        <v>3040</v>
      </c>
      <c r="P25" s="43" t="s">
        <v>406</v>
      </c>
    </row>
    <row r="26" spans="1:16" ht="16.5" customHeight="1">
      <c r="A26" s="347" t="s">
        <v>331</v>
      </c>
      <c r="B26" s="348"/>
      <c r="C26" s="181">
        <v>64627978</v>
      </c>
      <c r="D26" s="83" t="s">
        <v>406</v>
      </c>
      <c r="E26" s="596" t="s">
        <v>450</v>
      </c>
      <c r="F26" s="83">
        <v>1382806</v>
      </c>
      <c r="G26" s="83">
        <v>32118</v>
      </c>
      <c r="H26" s="181">
        <f>SUM(F26:G26)</f>
        <v>1414924</v>
      </c>
      <c r="I26" s="83">
        <v>37700</v>
      </c>
      <c r="J26" s="83">
        <v>684406</v>
      </c>
      <c r="K26" s="83">
        <v>21324</v>
      </c>
      <c r="L26" s="83">
        <v>51585</v>
      </c>
      <c r="M26" s="83">
        <v>407022</v>
      </c>
      <c r="N26" s="83">
        <v>209637</v>
      </c>
      <c r="O26" s="157">
        <v>3250</v>
      </c>
      <c r="P26" s="43" t="s">
        <v>406</v>
      </c>
    </row>
    <row r="27" spans="1:16" ht="16.5" customHeight="1">
      <c r="A27" s="347" t="s">
        <v>332</v>
      </c>
      <c r="B27" s="348"/>
      <c r="C27" s="181">
        <v>65833435</v>
      </c>
      <c r="D27" s="83" t="s">
        <v>406</v>
      </c>
      <c r="E27" s="596" t="s">
        <v>450</v>
      </c>
      <c r="F27" s="83">
        <v>1361328</v>
      </c>
      <c r="G27" s="83">
        <v>31621</v>
      </c>
      <c r="H27" s="181">
        <f>SUM(F27:G27)</f>
        <v>1392949</v>
      </c>
      <c r="I27" s="83">
        <v>32262</v>
      </c>
      <c r="J27" s="83">
        <v>697576</v>
      </c>
      <c r="K27" s="83">
        <v>21493</v>
      </c>
      <c r="L27" s="83">
        <v>50795</v>
      </c>
      <c r="M27" s="83">
        <v>382800</v>
      </c>
      <c r="N27" s="83">
        <v>204875</v>
      </c>
      <c r="O27" s="157">
        <v>3148</v>
      </c>
      <c r="P27" s="43" t="s">
        <v>406</v>
      </c>
    </row>
    <row r="28" spans="1:16" ht="16.5" customHeight="1">
      <c r="A28" s="347" t="s">
        <v>333</v>
      </c>
      <c r="B28" s="348"/>
      <c r="C28" s="181">
        <v>64597352</v>
      </c>
      <c r="D28" s="83" t="s">
        <v>406</v>
      </c>
      <c r="E28" s="596" t="s">
        <v>450</v>
      </c>
      <c r="F28" s="83">
        <v>1382167</v>
      </c>
      <c r="G28" s="83">
        <v>34196</v>
      </c>
      <c r="H28" s="181">
        <f>SUM(F28:G28)</f>
        <v>1416363</v>
      </c>
      <c r="I28" s="83">
        <v>52247</v>
      </c>
      <c r="J28" s="83">
        <v>673677</v>
      </c>
      <c r="K28" s="83">
        <v>21341</v>
      </c>
      <c r="L28" s="83">
        <v>48880</v>
      </c>
      <c r="M28" s="83">
        <v>409470</v>
      </c>
      <c r="N28" s="83">
        <v>207702</v>
      </c>
      <c r="O28" s="157">
        <v>3046</v>
      </c>
      <c r="P28" s="43" t="s">
        <v>406</v>
      </c>
    </row>
    <row r="29" spans="1:16" ht="16.5" customHeight="1">
      <c r="A29" s="22"/>
      <c r="B29" s="55"/>
      <c r="C29" s="182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157"/>
      <c r="P29" s="43"/>
    </row>
    <row r="30" spans="1:16" ht="16.5" customHeight="1">
      <c r="A30" s="355" t="s">
        <v>85</v>
      </c>
      <c r="B30" s="356"/>
      <c r="C30" s="182">
        <f>AVERAGE(C15:C18,C20:C23,C25:C28)</f>
        <v>64624852.083333336</v>
      </c>
      <c r="D30" s="95" t="s">
        <v>406</v>
      </c>
      <c r="E30" s="95" t="s">
        <v>450</v>
      </c>
      <c r="F30" s="182">
        <f>AVERAGE(F15:F18,F20:F23,F25:F28)</f>
        <v>1393265.4166666667</v>
      </c>
      <c r="G30" s="182">
        <f aca="true" t="shared" si="1" ref="G30:O30">AVERAGE(G15:G18,G20:G23,G25:G28)</f>
        <v>32130.083333333332</v>
      </c>
      <c r="H30" s="182">
        <f t="shared" si="1"/>
        <v>1425395.5</v>
      </c>
      <c r="I30" s="182">
        <f t="shared" si="1"/>
        <v>50831.416666666664</v>
      </c>
      <c r="J30" s="182">
        <f t="shared" si="1"/>
        <v>677021</v>
      </c>
      <c r="K30" s="182">
        <f t="shared" si="1"/>
        <v>41083.25</v>
      </c>
      <c r="L30" s="182">
        <f t="shared" si="1"/>
        <v>49093.5</v>
      </c>
      <c r="M30" s="182">
        <f t="shared" si="1"/>
        <v>388211.75</v>
      </c>
      <c r="N30" s="182">
        <f>AVERAGE(N15:N18,N20:N23,N25:N28)</f>
        <v>216263.58333333334</v>
      </c>
      <c r="O30" s="597">
        <f t="shared" si="1"/>
        <v>2891</v>
      </c>
      <c r="P30" s="172" t="s">
        <v>406</v>
      </c>
    </row>
    <row r="31" spans="1:16" ht="16.5" customHeight="1">
      <c r="A31" s="57"/>
      <c r="B31" s="5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57"/>
      <c r="P31" s="57"/>
    </row>
    <row r="32" spans="1:14" ht="16.5" customHeight="1">
      <c r="A32" s="22" t="s">
        <v>299</v>
      </c>
      <c r="B32" s="2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ht="16.5" customHeight="1"/>
    <row r="34" ht="16.5" customHeight="1"/>
    <row r="35" ht="16.5" customHeight="1"/>
    <row r="36" spans="1:13" ht="16.5" customHeight="1">
      <c r="A36" s="603" t="s">
        <v>455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</row>
    <row r="37" ht="16.5" customHeight="1" thickBot="1">
      <c r="M37" s="83" t="s">
        <v>311</v>
      </c>
    </row>
    <row r="38" spans="1:18" ht="16.5" customHeight="1">
      <c r="A38" s="586" t="s">
        <v>70</v>
      </c>
      <c r="B38" s="587"/>
      <c r="C38" s="598" t="s">
        <v>379</v>
      </c>
      <c r="D38" s="599"/>
      <c r="E38" s="599"/>
      <c r="F38" s="599"/>
      <c r="G38" s="599"/>
      <c r="H38" s="599"/>
      <c r="I38" s="599"/>
      <c r="J38" s="600"/>
      <c r="K38" s="589" t="s">
        <v>288</v>
      </c>
      <c r="L38" s="601"/>
      <c r="M38" s="601"/>
      <c r="N38" s="168"/>
      <c r="O38" s="595"/>
      <c r="P38" s="595"/>
      <c r="Q38" s="595"/>
      <c r="R38" s="595"/>
    </row>
    <row r="39" spans="1:18" ht="16.5" customHeight="1">
      <c r="A39" s="353"/>
      <c r="B39" s="354"/>
      <c r="C39" s="362" t="s">
        <v>38</v>
      </c>
      <c r="D39" s="362" t="s">
        <v>87</v>
      </c>
      <c r="E39" s="362" t="s">
        <v>41</v>
      </c>
      <c r="F39" s="359" t="s">
        <v>83</v>
      </c>
      <c r="G39" s="360"/>
      <c r="H39" s="360"/>
      <c r="I39" s="361"/>
      <c r="J39" s="363" t="s">
        <v>86</v>
      </c>
      <c r="K39" s="337" t="s">
        <v>41</v>
      </c>
      <c r="L39" s="337" t="s">
        <v>290</v>
      </c>
      <c r="M39" s="340" t="s">
        <v>289</v>
      </c>
      <c r="N39" s="344"/>
      <c r="O39" s="344"/>
      <c r="P39" s="344"/>
      <c r="Q39" s="344"/>
      <c r="R39" s="344"/>
    </row>
    <row r="40" spans="1:18" ht="16.5" customHeight="1">
      <c r="A40" s="353"/>
      <c r="B40" s="354"/>
      <c r="C40" s="362"/>
      <c r="D40" s="362"/>
      <c r="E40" s="362"/>
      <c r="F40" s="362" t="s">
        <v>89</v>
      </c>
      <c r="G40" s="335" t="s">
        <v>380</v>
      </c>
      <c r="H40" s="335" t="s">
        <v>75</v>
      </c>
      <c r="I40" s="362" t="s">
        <v>39</v>
      </c>
      <c r="J40" s="364"/>
      <c r="K40" s="338"/>
      <c r="L40" s="338"/>
      <c r="M40" s="341"/>
      <c r="N40" s="345"/>
      <c r="O40" s="345"/>
      <c r="P40" s="345"/>
      <c r="Q40" s="346"/>
      <c r="R40" s="346"/>
    </row>
    <row r="41" spans="1:18" ht="16.5" customHeight="1">
      <c r="A41" s="353"/>
      <c r="B41" s="354"/>
      <c r="C41" s="362"/>
      <c r="D41" s="362"/>
      <c r="E41" s="362"/>
      <c r="F41" s="362"/>
      <c r="G41" s="335"/>
      <c r="H41" s="335"/>
      <c r="I41" s="362"/>
      <c r="J41" s="365"/>
      <c r="K41" s="339"/>
      <c r="L41" s="339"/>
      <c r="M41" s="342"/>
      <c r="N41" s="345"/>
      <c r="O41" s="345"/>
      <c r="P41" s="345"/>
      <c r="Q41" s="346"/>
      <c r="R41" s="346"/>
    </row>
    <row r="42" spans="1:18" ht="16.5" customHeight="1">
      <c r="A42" s="51"/>
      <c r="B42" s="87"/>
      <c r="G42" s="10"/>
      <c r="N42" s="91"/>
      <c r="O42" s="91"/>
      <c r="P42" s="91"/>
      <c r="Q42" s="91"/>
      <c r="R42" s="91"/>
    </row>
    <row r="43" spans="1:18" ht="16.5" customHeight="1">
      <c r="A43" s="349" t="s">
        <v>376</v>
      </c>
      <c r="B43" s="350"/>
      <c r="C43" s="83">
        <v>34358871</v>
      </c>
      <c r="D43" s="83">
        <v>2503898</v>
      </c>
      <c r="E43" s="181">
        <f>SUM(C43:D43)</f>
        <v>36862769</v>
      </c>
      <c r="F43" s="83">
        <v>30636733</v>
      </c>
      <c r="G43" s="596" t="s">
        <v>450</v>
      </c>
      <c r="H43" s="83">
        <v>1384031</v>
      </c>
      <c r="I43" s="83">
        <v>4625834</v>
      </c>
      <c r="J43" s="83">
        <v>216171</v>
      </c>
      <c r="K43" s="181">
        <f>SUM(L43:M43)</f>
        <v>52749635</v>
      </c>
      <c r="L43" s="83">
        <v>52265372</v>
      </c>
      <c r="M43" s="83">
        <v>484263</v>
      </c>
      <c r="N43" s="88"/>
      <c r="O43" s="88"/>
      <c r="P43" s="88"/>
      <c r="Q43" s="88"/>
      <c r="R43" s="88"/>
    </row>
    <row r="44" spans="1:18" ht="16.5" customHeight="1">
      <c r="A44" s="347" t="s">
        <v>377</v>
      </c>
      <c r="B44" s="348"/>
      <c r="C44" s="83">
        <v>33603839</v>
      </c>
      <c r="D44" s="83">
        <v>1453948</v>
      </c>
      <c r="E44" s="181">
        <f>SUM(C44:D44)</f>
        <v>35057787</v>
      </c>
      <c r="F44" s="83">
        <v>28437527</v>
      </c>
      <c r="G44" s="180" t="s">
        <v>450</v>
      </c>
      <c r="H44" s="83">
        <v>837886</v>
      </c>
      <c r="I44" s="83">
        <v>5502395</v>
      </c>
      <c r="J44" s="83">
        <v>279979</v>
      </c>
      <c r="K44" s="181">
        <f>SUM(L44:M44)</f>
        <v>53221683</v>
      </c>
      <c r="L44" s="83">
        <v>52710783</v>
      </c>
      <c r="M44" s="83">
        <v>510900</v>
      </c>
      <c r="N44" s="88"/>
      <c r="O44" s="88"/>
      <c r="P44" s="88"/>
      <c r="Q44" s="88"/>
      <c r="R44" s="88"/>
    </row>
    <row r="45" spans="1:18" ht="16.5" customHeight="1">
      <c r="A45" s="347" t="s">
        <v>378</v>
      </c>
      <c r="B45" s="348"/>
      <c r="C45" s="180">
        <f>SUM(C47:C50,C52:C55,C57:C60)</f>
        <v>33380275</v>
      </c>
      <c r="D45" s="180">
        <f>SUM(D47:D50,D52:D55,D57:D60)</f>
        <v>591827</v>
      </c>
      <c r="E45" s="180">
        <f>SUM(E47:E50,E52:E55,E57:E60)</f>
        <v>33972102</v>
      </c>
      <c r="F45" s="180">
        <f>SUM(F47:F50,F52:F55,F57:F60)</f>
        <v>28259903</v>
      </c>
      <c r="G45" s="180" t="s">
        <v>450</v>
      </c>
      <c r="H45" s="180">
        <f aca="true" t="shared" si="2" ref="H45:M45">SUM(H47:H50,H52:H55,H57:H60)</f>
        <v>1216322</v>
      </c>
      <c r="I45" s="180">
        <f t="shared" si="2"/>
        <v>4352777</v>
      </c>
      <c r="J45" s="180">
        <f t="shared" si="2"/>
        <v>143100</v>
      </c>
      <c r="K45" s="180">
        <f t="shared" si="2"/>
        <v>49792819</v>
      </c>
      <c r="L45" s="180">
        <f t="shared" si="2"/>
        <v>48807019</v>
      </c>
      <c r="M45" s="180">
        <f t="shared" si="2"/>
        <v>985800</v>
      </c>
      <c r="N45" s="88"/>
      <c r="O45" s="88"/>
      <c r="P45" s="88"/>
      <c r="Q45" s="88"/>
      <c r="R45" s="88"/>
    </row>
    <row r="46" spans="1:18" ht="16.5" customHeight="1">
      <c r="A46" s="349"/>
      <c r="B46" s="350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8"/>
      <c r="O46" s="88"/>
      <c r="P46" s="88"/>
      <c r="Q46" s="88"/>
      <c r="R46" s="88"/>
    </row>
    <row r="47" spans="1:18" ht="16.5" customHeight="1">
      <c r="A47" s="349" t="s">
        <v>339</v>
      </c>
      <c r="B47" s="350"/>
      <c r="C47" s="83">
        <v>2946066</v>
      </c>
      <c r="D47" s="83">
        <v>40699</v>
      </c>
      <c r="E47" s="181">
        <f>SUM(C47:D47)</f>
        <v>2986765</v>
      </c>
      <c r="F47" s="83">
        <v>2564338</v>
      </c>
      <c r="G47" s="596" t="s">
        <v>450</v>
      </c>
      <c r="H47" s="83">
        <v>74151</v>
      </c>
      <c r="I47" s="83">
        <v>331195</v>
      </c>
      <c r="J47" s="83">
        <v>17081</v>
      </c>
      <c r="K47" s="181">
        <f>SUM(L47:M47)</f>
        <v>4331480</v>
      </c>
      <c r="L47" s="83">
        <v>4257280</v>
      </c>
      <c r="M47" s="83">
        <v>74200</v>
      </c>
      <c r="N47" s="88"/>
      <c r="O47" s="88"/>
      <c r="P47" s="88"/>
      <c r="Q47" s="88"/>
      <c r="R47" s="88"/>
    </row>
    <row r="48" spans="1:18" ht="16.5" customHeight="1">
      <c r="A48" s="347" t="s">
        <v>323</v>
      </c>
      <c r="B48" s="348"/>
      <c r="C48" s="83">
        <v>3013400</v>
      </c>
      <c r="D48" s="83">
        <v>41675</v>
      </c>
      <c r="E48" s="181">
        <f>SUM(C48:D48)</f>
        <v>3055075</v>
      </c>
      <c r="F48" s="83">
        <v>2624366</v>
      </c>
      <c r="G48" s="596" t="s">
        <v>450</v>
      </c>
      <c r="H48" s="83">
        <v>77409</v>
      </c>
      <c r="I48" s="83">
        <v>336437</v>
      </c>
      <c r="J48" s="83">
        <v>16863</v>
      </c>
      <c r="K48" s="181">
        <f>SUM(L48:M48)</f>
        <v>4243597</v>
      </c>
      <c r="L48" s="83">
        <v>4169397</v>
      </c>
      <c r="M48" s="83">
        <v>74200</v>
      </c>
      <c r="N48" s="88"/>
      <c r="O48" s="88"/>
      <c r="P48" s="88"/>
      <c r="Q48" s="88"/>
      <c r="R48" s="88"/>
    </row>
    <row r="49" spans="1:18" ht="16.5" customHeight="1">
      <c r="A49" s="347" t="s">
        <v>324</v>
      </c>
      <c r="B49" s="348"/>
      <c r="C49" s="83">
        <v>3159122</v>
      </c>
      <c r="D49" s="83">
        <v>42390</v>
      </c>
      <c r="E49" s="181">
        <f>SUM(C49:D49)</f>
        <v>3201512</v>
      </c>
      <c r="F49" s="83">
        <v>2762704</v>
      </c>
      <c r="G49" s="596" t="s">
        <v>450</v>
      </c>
      <c r="H49" s="83">
        <v>79548</v>
      </c>
      <c r="I49" s="83">
        <v>344464</v>
      </c>
      <c r="J49" s="83">
        <v>14796</v>
      </c>
      <c r="K49" s="181">
        <f>SUM(L49:M49)</f>
        <v>4345819</v>
      </c>
      <c r="L49" s="83">
        <v>4271619</v>
      </c>
      <c r="M49" s="83">
        <v>74200</v>
      </c>
      <c r="N49" s="88"/>
      <c r="O49" s="88"/>
      <c r="P49" s="88"/>
      <c r="Q49" s="88"/>
      <c r="R49" s="88"/>
    </row>
    <row r="50" spans="1:18" ht="16.5" customHeight="1">
      <c r="A50" s="347" t="s">
        <v>325</v>
      </c>
      <c r="B50" s="348"/>
      <c r="C50" s="83">
        <v>3089492</v>
      </c>
      <c r="D50" s="83">
        <v>36025</v>
      </c>
      <c r="E50" s="181">
        <f>SUM(C50:D50)</f>
        <v>3125517</v>
      </c>
      <c r="F50" s="83">
        <v>2730438</v>
      </c>
      <c r="G50" s="596" t="s">
        <v>450</v>
      </c>
      <c r="H50" s="83">
        <v>77648</v>
      </c>
      <c r="I50" s="83">
        <v>303230</v>
      </c>
      <c r="J50" s="83">
        <v>14201</v>
      </c>
      <c r="K50" s="181">
        <f>SUM(L50:M50)</f>
        <v>4287825</v>
      </c>
      <c r="L50" s="83">
        <v>4197225</v>
      </c>
      <c r="M50" s="83">
        <v>90600</v>
      </c>
      <c r="N50" s="88"/>
      <c r="O50" s="88"/>
      <c r="P50" s="88"/>
      <c r="Q50" s="88"/>
      <c r="R50" s="88"/>
    </row>
    <row r="51" spans="1:18" ht="16.5" customHeight="1">
      <c r="A51" s="349"/>
      <c r="B51" s="350"/>
      <c r="C51" s="83"/>
      <c r="D51" s="83"/>
      <c r="E51" s="181"/>
      <c r="F51" s="83"/>
      <c r="G51" s="83"/>
      <c r="H51" s="83"/>
      <c r="I51" s="83"/>
      <c r="J51" s="83"/>
      <c r="K51" s="181"/>
      <c r="L51" s="83"/>
      <c r="M51" s="83"/>
      <c r="N51" s="88"/>
      <c r="O51" s="88"/>
      <c r="P51" s="88"/>
      <c r="Q51" s="88"/>
      <c r="R51" s="88"/>
    </row>
    <row r="52" spans="1:18" ht="16.5" customHeight="1">
      <c r="A52" s="347" t="s">
        <v>326</v>
      </c>
      <c r="B52" s="348"/>
      <c r="C52" s="83">
        <v>2830699</v>
      </c>
      <c r="D52" s="83">
        <v>45955</v>
      </c>
      <c r="E52" s="181">
        <f>SUM(C52:D52)</f>
        <v>2876654</v>
      </c>
      <c r="F52" s="83">
        <v>2481652</v>
      </c>
      <c r="G52" s="596" t="s">
        <v>450</v>
      </c>
      <c r="H52" s="83">
        <v>94967</v>
      </c>
      <c r="I52" s="83">
        <v>287045</v>
      </c>
      <c r="J52" s="83">
        <v>12990</v>
      </c>
      <c r="K52" s="181">
        <f>SUM(L52:M52)</f>
        <v>4088282</v>
      </c>
      <c r="L52" s="83">
        <v>3997682</v>
      </c>
      <c r="M52" s="83">
        <v>90600</v>
      </c>
      <c r="N52" s="88"/>
      <c r="O52" s="88"/>
      <c r="P52" s="88"/>
      <c r="Q52" s="88"/>
      <c r="R52" s="88"/>
    </row>
    <row r="53" spans="1:18" ht="16.5" customHeight="1">
      <c r="A53" s="347" t="s">
        <v>327</v>
      </c>
      <c r="B53" s="348"/>
      <c r="C53" s="83">
        <v>2870822</v>
      </c>
      <c r="D53" s="83">
        <v>49917</v>
      </c>
      <c r="E53" s="181">
        <f>SUM(C53:D53)</f>
        <v>2920739</v>
      </c>
      <c r="F53" s="83">
        <v>2473487</v>
      </c>
      <c r="G53" s="596" t="s">
        <v>450</v>
      </c>
      <c r="H53" s="83">
        <v>101487</v>
      </c>
      <c r="I53" s="83">
        <v>334075</v>
      </c>
      <c r="J53" s="83">
        <v>11690</v>
      </c>
      <c r="K53" s="181">
        <f>SUM(L53:M53)</f>
        <v>4193334</v>
      </c>
      <c r="L53" s="83">
        <v>4102734</v>
      </c>
      <c r="M53" s="83">
        <v>90600</v>
      </c>
      <c r="N53" s="88"/>
      <c r="O53" s="88"/>
      <c r="P53" s="88"/>
      <c r="Q53" s="88"/>
      <c r="R53" s="88"/>
    </row>
    <row r="54" spans="1:18" ht="16.5" customHeight="1">
      <c r="A54" s="347" t="s">
        <v>328</v>
      </c>
      <c r="B54" s="348"/>
      <c r="C54" s="83">
        <v>2875362</v>
      </c>
      <c r="D54" s="83">
        <v>58458</v>
      </c>
      <c r="E54" s="181">
        <f>SUM(C54:D54)</f>
        <v>2933820</v>
      </c>
      <c r="F54" s="83">
        <v>2399306</v>
      </c>
      <c r="G54" s="596" t="s">
        <v>450</v>
      </c>
      <c r="H54" s="83">
        <v>119509</v>
      </c>
      <c r="I54" s="83">
        <v>404784</v>
      </c>
      <c r="J54" s="83">
        <v>10221</v>
      </c>
      <c r="K54" s="181">
        <f>SUM(L54:M54)</f>
        <v>4203926</v>
      </c>
      <c r="L54" s="83">
        <v>4122026</v>
      </c>
      <c r="M54" s="83">
        <v>81900</v>
      </c>
      <c r="N54" s="88"/>
      <c r="O54" s="88"/>
      <c r="P54" s="88"/>
      <c r="Q54" s="88"/>
      <c r="R54" s="88"/>
    </row>
    <row r="55" spans="1:18" ht="16.5" customHeight="1">
      <c r="A55" s="347" t="s">
        <v>329</v>
      </c>
      <c r="B55" s="348"/>
      <c r="C55" s="83">
        <v>2525971</v>
      </c>
      <c r="D55" s="83">
        <v>57082</v>
      </c>
      <c r="E55" s="181">
        <f>SUM(C55:D55)</f>
        <v>2583053</v>
      </c>
      <c r="F55" s="83">
        <v>2058251</v>
      </c>
      <c r="G55" s="596" t="s">
        <v>450</v>
      </c>
      <c r="H55" s="83">
        <v>122408</v>
      </c>
      <c r="I55" s="83">
        <v>393659</v>
      </c>
      <c r="J55" s="83">
        <v>8735</v>
      </c>
      <c r="K55" s="181">
        <f>SUM(L55:M55)</f>
        <v>3926398</v>
      </c>
      <c r="L55" s="83">
        <v>3844498</v>
      </c>
      <c r="M55" s="83">
        <v>81900</v>
      </c>
      <c r="N55" s="88"/>
      <c r="O55" s="88"/>
      <c r="P55" s="88"/>
      <c r="Q55" s="88"/>
      <c r="R55" s="88"/>
    </row>
    <row r="56" spans="1:18" ht="16.5" customHeight="1">
      <c r="A56" s="349"/>
      <c r="B56" s="350"/>
      <c r="C56" s="83"/>
      <c r="D56" s="83"/>
      <c r="E56" s="181"/>
      <c r="G56" s="83"/>
      <c r="H56" s="83"/>
      <c r="I56" s="83"/>
      <c r="J56" s="83"/>
      <c r="K56" s="181"/>
      <c r="L56" s="83"/>
      <c r="M56" s="83"/>
      <c r="N56" s="88"/>
      <c r="O56" s="88"/>
      <c r="P56" s="88"/>
      <c r="Q56" s="88"/>
      <c r="R56" s="88"/>
    </row>
    <row r="57" spans="1:18" ht="16.5" customHeight="1">
      <c r="A57" s="347" t="s">
        <v>330</v>
      </c>
      <c r="B57" s="348"/>
      <c r="C57" s="83">
        <v>2671839</v>
      </c>
      <c r="D57" s="83">
        <v>58126</v>
      </c>
      <c r="E57" s="181">
        <f>SUM(C57:D57)</f>
        <v>2729965</v>
      </c>
      <c r="F57" s="83">
        <v>2189010</v>
      </c>
      <c r="G57" s="596" t="s">
        <v>450</v>
      </c>
      <c r="H57" s="83">
        <v>131158</v>
      </c>
      <c r="I57" s="83">
        <v>400737</v>
      </c>
      <c r="J57" s="83">
        <v>9060</v>
      </c>
      <c r="K57" s="181">
        <f>SUM(L57:M57)</f>
        <v>4070205</v>
      </c>
      <c r="L57" s="83">
        <v>3988305</v>
      </c>
      <c r="M57" s="83">
        <v>81900</v>
      </c>
      <c r="N57" s="88"/>
      <c r="O57" s="88"/>
      <c r="P57" s="88"/>
      <c r="Q57" s="88"/>
      <c r="R57" s="88"/>
    </row>
    <row r="58" spans="1:18" ht="16.5" customHeight="1">
      <c r="A58" s="347" t="s">
        <v>331</v>
      </c>
      <c r="B58" s="348"/>
      <c r="C58" s="83">
        <v>2507760</v>
      </c>
      <c r="D58" s="83">
        <v>57738</v>
      </c>
      <c r="E58" s="181">
        <f>SUM(C58:D58)</f>
        <v>2565498</v>
      </c>
      <c r="F58" s="83">
        <v>2039011</v>
      </c>
      <c r="G58" s="596" t="s">
        <v>450</v>
      </c>
      <c r="H58" s="83">
        <v>117024</v>
      </c>
      <c r="I58" s="83">
        <v>399815</v>
      </c>
      <c r="J58" s="83">
        <v>9648</v>
      </c>
      <c r="K58" s="181">
        <f>SUM(L58:M58)</f>
        <v>4090548</v>
      </c>
      <c r="L58" s="83">
        <v>4008648</v>
      </c>
      <c r="M58" s="83">
        <v>81900</v>
      </c>
      <c r="N58" s="88"/>
      <c r="O58" s="88"/>
      <c r="P58" s="88"/>
      <c r="Q58" s="88"/>
      <c r="R58" s="88"/>
    </row>
    <row r="59" spans="1:18" ht="16.5" customHeight="1">
      <c r="A59" s="347" t="s">
        <v>332</v>
      </c>
      <c r="B59" s="348"/>
      <c r="C59" s="83">
        <v>2584286</v>
      </c>
      <c r="D59" s="83">
        <v>52827</v>
      </c>
      <c r="E59" s="181">
        <f>SUM(C59:D59)</f>
        <v>2637113</v>
      </c>
      <c r="F59" s="83">
        <v>2131254</v>
      </c>
      <c r="G59" s="596" t="s">
        <v>450</v>
      </c>
      <c r="H59" s="83">
        <v>112600</v>
      </c>
      <c r="I59" s="83">
        <v>384583</v>
      </c>
      <c r="J59" s="83">
        <v>8676</v>
      </c>
      <c r="K59" s="181">
        <f>SUM(L59:M59)</f>
        <v>3981258</v>
      </c>
      <c r="L59" s="83">
        <v>3899358</v>
      </c>
      <c r="M59" s="83">
        <v>81900</v>
      </c>
      <c r="N59" s="88"/>
      <c r="O59" s="88"/>
      <c r="P59" s="88"/>
      <c r="Q59" s="88"/>
      <c r="R59" s="88"/>
    </row>
    <row r="60" spans="1:18" ht="16.5" customHeight="1">
      <c r="A60" s="347" t="s">
        <v>333</v>
      </c>
      <c r="B60" s="348"/>
      <c r="C60" s="83">
        <v>2305456</v>
      </c>
      <c r="D60" s="83">
        <v>50935</v>
      </c>
      <c r="E60" s="181">
        <f>SUM(C60:D60)</f>
        <v>2356391</v>
      </c>
      <c r="F60" s="83">
        <v>1806086</v>
      </c>
      <c r="G60" s="95" t="s">
        <v>450</v>
      </c>
      <c r="H60" s="83">
        <v>108413</v>
      </c>
      <c r="I60" s="83">
        <v>432753</v>
      </c>
      <c r="J60" s="83">
        <v>9139</v>
      </c>
      <c r="K60" s="181">
        <f>SUM(L60:M60)</f>
        <v>4030147</v>
      </c>
      <c r="L60" s="83">
        <v>3948247</v>
      </c>
      <c r="M60" s="83">
        <v>81900</v>
      </c>
      <c r="N60" s="88"/>
      <c r="O60" s="88"/>
      <c r="P60" s="88"/>
      <c r="Q60" s="88"/>
      <c r="R60" s="88"/>
    </row>
    <row r="61" spans="1:18" ht="16.5" customHeight="1">
      <c r="A61" s="22"/>
      <c r="B61" s="55"/>
      <c r="C61" s="88"/>
      <c r="D61" s="88"/>
      <c r="E61" s="88"/>
      <c r="F61" s="88"/>
      <c r="G61" s="95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6.5" customHeight="1">
      <c r="A62" s="355" t="s">
        <v>85</v>
      </c>
      <c r="B62" s="356"/>
      <c r="C62" s="182">
        <f aca="true" t="shared" si="3" ref="C62:M62">AVERAGE(C47:C50,C52:C55,C57:C60)</f>
        <v>2781689.5833333335</v>
      </c>
      <c r="D62" s="182">
        <f t="shared" si="3"/>
        <v>49318.916666666664</v>
      </c>
      <c r="E62" s="182">
        <f t="shared" si="3"/>
        <v>2831008.5</v>
      </c>
      <c r="F62" s="182">
        <f t="shared" si="3"/>
        <v>2354991.9166666665</v>
      </c>
      <c r="G62" s="95" t="s">
        <v>450</v>
      </c>
      <c r="H62" s="182">
        <f t="shared" si="3"/>
        <v>101360.16666666667</v>
      </c>
      <c r="I62" s="182">
        <f t="shared" si="3"/>
        <v>362731.4166666667</v>
      </c>
      <c r="J62" s="182">
        <f t="shared" si="3"/>
        <v>11925</v>
      </c>
      <c r="K62" s="182">
        <f>AVERAGE(K47:K50,K52:K55,K57:K60)</f>
        <v>4149401.5833333335</v>
      </c>
      <c r="L62" s="182">
        <f t="shared" si="3"/>
        <v>4067251.5833333335</v>
      </c>
      <c r="M62" s="182">
        <f t="shared" si="3"/>
        <v>82150</v>
      </c>
      <c r="N62" s="95"/>
      <c r="O62" s="95"/>
      <c r="P62" s="95"/>
      <c r="Q62" s="95"/>
      <c r="R62" s="95"/>
    </row>
    <row r="63" spans="1:18" ht="14.25">
      <c r="A63" s="57"/>
      <c r="B63" s="58"/>
      <c r="C63" s="92"/>
      <c r="D63" s="92"/>
      <c r="E63" s="92"/>
      <c r="F63" s="92"/>
      <c r="G63" s="57"/>
      <c r="H63" s="92"/>
      <c r="I63" s="92"/>
      <c r="J63" s="92"/>
      <c r="K63" s="92"/>
      <c r="L63" s="92"/>
      <c r="M63" s="92"/>
      <c r="N63" s="91"/>
      <c r="O63" s="91"/>
      <c r="P63" s="91"/>
      <c r="Q63" s="91"/>
      <c r="R63" s="91"/>
    </row>
    <row r="64" spans="3:20" ht="14.25">
      <c r="C64" s="10"/>
      <c r="D64" s="10"/>
      <c r="P64" s="22"/>
      <c r="Q64" s="22"/>
      <c r="R64" s="22"/>
      <c r="S64" s="22"/>
      <c r="T64" s="22"/>
    </row>
  </sheetData>
  <sheetProtection/>
  <mergeCells count="74">
    <mergeCell ref="A3:P3"/>
    <mergeCell ref="A4:P4"/>
    <mergeCell ref="A36:M36"/>
    <mergeCell ref="C38:J38"/>
    <mergeCell ref="I40:I41"/>
    <mergeCell ref="F39:I39"/>
    <mergeCell ref="F40:F41"/>
    <mergeCell ref="C39:C41"/>
    <mergeCell ref="D39:D41"/>
    <mergeCell ref="E39:E41"/>
    <mergeCell ref="J39:J41"/>
    <mergeCell ref="F7:F9"/>
    <mergeCell ref="A11:B11"/>
    <mergeCell ref="F6:N6"/>
    <mergeCell ref="H7:H9"/>
    <mergeCell ref="M8:M9"/>
    <mergeCell ref="I7:L7"/>
    <mergeCell ref="G7:G9"/>
    <mergeCell ref="D6:D9"/>
    <mergeCell ref="I8:I9"/>
    <mergeCell ref="J8:J9"/>
    <mergeCell ref="A12:B12"/>
    <mergeCell ref="A13:B13"/>
    <mergeCell ref="A14:B14"/>
    <mergeCell ref="A46:B46"/>
    <mergeCell ref="A20:B20"/>
    <mergeCell ref="A21:B21"/>
    <mergeCell ref="A22:B22"/>
    <mergeCell ref="A23:B23"/>
    <mergeCell ref="A30:B30"/>
    <mergeCell ref="A38:B41"/>
    <mergeCell ref="A27:B27"/>
    <mergeCell ref="A28:B28"/>
    <mergeCell ref="A55:B55"/>
    <mergeCell ref="A49:B49"/>
    <mergeCell ref="A50:B50"/>
    <mergeCell ref="A15:B15"/>
    <mergeCell ref="A16:B16"/>
    <mergeCell ref="A56:B56"/>
    <mergeCell ref="A57:B57"/>
    <mergeCell ref="A51:B51"/>
    <mergeCell ref="A52:B52"/>
    <mergeCell ref="A53:B53"/>
    <mergeCell ref="A54:B54"/>
    <mergeCell ref="A60:B60"/>
    <mergeCell ref="A62:B62"/>
    <mergeCell ref="A58:B58"/>
    <mergeCell ref="A59:B59"/>
    <mergeCell ref="E6:E9"/>
    <mergeCell ref="A44:B44"/>
    <mergeCell ref="A43:B43"/>
    <mergeCell ref="A17:B17"/>
    <mergeCell ref="A18:B18"/>
    <mergeCell ref="A19:B19"/>
    <mergeCell ref="C6:C9"/>
    <mergeCell ref="A6:B9"/>
    <mergeCell ref="A47:B47"/>
    <mergeCell ref="A48:B48"/>
    <mergeCell ref="A45:B45"/>
    <mergeCell ref="A24:B24"/>
    <mergeCell ref="A25:B25"/>
    <mergeCell ref="A26:B26"/>
    <mergeCell ref="N39:N41"/>
    <mergeCell ref="O39:O41"/>
    <mergeCell ref="P39:P41"/>
    <mergeCell ref="R39:R41"/>
    <mergeCell ref="Q39:Q41"/>
    <mergeCell ref="K38:M38"/>
    <mergeCell ref="K39:K41"/>
    <mergeCell ref="L39:L41"/>
    <mergeCell ref="M39:M41"/>
    <mergeCell ref="M7:O7"/>
    <mergeCell ref="G40:G41"/>
    <mergeCell ref="H40:H4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tabSelected="1" zoomScale="75" zoomScaleNormal="75" zoomScaleSheetLayoutView="75" zoomScalePageLayoutView="0" workbookViewId="0" topLeftCell="A1">
      <selection activeCell="A4" sqref="A4:W4"/>
    </sheetView>
  </sheetViews>
  <sheetFormatPr defaultColWidth="10.59765625" defaultRowHeight="15"/>
  <cols>
    <col min="1" max="1" width="4.19921875" style="10" customWidth="1"/>
    <col min="2" max="2" width="10.3984375" style="10" customWidth="1"/>
    <col min="3" max="3" width="17.09765625" style="10" bestFit="1" customWidth="1"/>
    <col min="4" max="4" width="16.69921875" style="10" bestFit="1" customWidth="1"/>
    <col min="5" max="5" width="14.59765625" style="10" customWidth="1"/>
    <col min="6" max="6" width="16.69921875" style="10" bestFit="1" customWidth="1"/>
    <col min="7" max="7" width="14.59765625" style="10" customWidth="1"/>
    <col min="8" max="14" width="16.59765625" style="86" customWidth="1"/>
    <col min="15" max="15" width="20.5" style="86" customWidth="1"/>
    <col min="16" max="16" width="18.69921875" style="86" customWidth="1"/>
    <col min="17" max="17" width="16.59765625" style="86" customWidth="1"/>
    <col min="18" max="18" width="26.59765625" style="86" customWidth="1"/>
    <col min="19" max="19" width="16.59765625" style="86" customWidth="1"/>
    <col min="20" max="20" width="49.59765625" style="10" customWidth="1"/>
    <col min="21" max="16384" width="10.59765625" style="10" customWidth="1"/>
  </cols>
  <sheetData>
    <row r="1" spans="1:27" s="18" customFormat="1" ht="19.5" customHeight="1">
      <c r="A1" s="173" t="s">
        <v>456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15" t="s">
        <v>413</v>
      </c>
      <c r="AA1" s="15"/>
    </row>
    <row r="2" spans="1:27" ht="19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ht="18" customHeight="1">
      <c r="A3" s="604" t="s">
        <v>457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8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606" t="s">
        <v>92</v>
      </c>
      <c r="O4" s="10"/>
      <c r="P4" s="10"/>
      <c r="Q4" s="10"/>
      <c r="R4" s="10"/>
      <c r="S4" s="75"/>
      <c r="T4" s="75"/>
      <c r="U4" s="75"/>
      <c r="V4" s="75"/>
      <c r="W4" s="75"/>
      <c r="X4" s="75"/>
      <c r="Y4" s="75"/>
      <c r="Z4" s="75"/>
      <c r="AA4" s="75"/>
    </row>
    <row r="5" spans="1:20" ht="19.5" customHeight="1">
      <c r="A5" s="607" t="s">
        <v>70</v>
      </c>
      <c r="B5" s="608"/>
      <c r="C5" s="598" t="s">
        <v>88</v>
      </c>
      <c r="D5" s="590"/>
      <c r="E5" s="590"/>
      <c r="F5" s="590"/>
      <c r="G5" s="609"/>
      <c r="H5" s="610" t="s">
        <v>297</v>
      </c>
      <c r="I5" s="611"/>
      <c r="J5" s="611"/>
      <c r="K5" s="611"/>
      <c r="L5" s="611"/>
      <c r="M5" s="611"/>
      <c r="N5" s="611"/>
      <c r="O5" s="611"/>
      <c r="P5" s="154"/>
      <c r="Q5" s="154"/>
      <c r="R5" s="94"/>
      <c r="S5" s="94"/>
      <c r="T5" s="94"/>
    </row>
    <row r="6" spans="1:20" ht="19.5" customHeight="1">
      <c r="A6" s="612"/>
      <c r="B6" s="370"/>
      <c r="C6" s="363" t="s">
        <v>290</v>
      </c>
      <c r="D6" s="363" t="s">
        <v>289</v>
      </c>
      <c r="E6" s="363" t="s">
        <v>41</v>
      </c>
      <c r="F6" s="363" t="s">
        <v>291</v>
      </c>
      <c r="G6" s="363" t="s">
        <v>292</v>
      </c>
      <c r="H6" s="337" t="s">
        <v>93</v>
      </c>
      <c r="I6" s="359" t="s">
        <v>97</v>
      </c>
      <c r="J6" s="360"/>
      <c r="K6" s="360"/>
      <c r="L6" s="360"/>
      <c r="M6" s="360"/>
      <c r="N6" s="360"/>
      <c r="O6" s="360"/>
      <c r="P6" s="183"/>
      <c r="Q6" s="183"/>
      <c r="R6" s="183"/>
      <c r="S6" s="152"/>
      <c r="T6" s="152"/>
    </row>
    <row r="7" spans="1:20" ht="19.5" customHeight="1">
      <c r="A7" s="612"/>
      <c r="B7" s="370"/>
      <c r="C7" s="385"/>
      <c r="D7" s="385"/>
      <c r="E7" s="385"/>
      <c r="F7" s="385"/>
      <c r="G7" s="385"/>
      <c r="H7" s="351"/>
      <c r="I7" s="337" t="s">
        <v>41</v>
      </c>
      <c r="J7" s="335" t="s">
        <v>96</v>
      </c>
      <c r="K7" s="336"/>
      <c r="L7" s="336"/>
      <c r="M7" s="336"/>
      <c r="N7" s="343"/>
      <c r="O7" s="340" t="s">
        <v>95</v>
      </c>
      <c r="P7" s="605"/>
      <c r="Q7" s="605"/>
      <c r="R7" s="605"/>
      <c r="S7" s="605"/>
      <c r="T7" s="605"/>
    </row>
    <row r="8" spans="1:20" ht="19.5" customHeight="1">
      <c r="A8" s="613"/>
      <c r="B8" s="371"/>
      <c r="C8" s="368"/>
      <c r="D8" s="368"/>
      <c r="E8" s="368"/>
      <c r="F8" s="368"/>
      <c r="G8" s="368"/>
      <c r="H8" s="352"/>
      <c r="I8" s="368"/>
      <c r="J8" s="90" t="s">
        <v>381</v>
      </c>
      <c r="K8" s="90" t="s">
        <v>94</v>
      </c>
      <c r="L8" s="90" t="s">
        <v>368</v>
      </c>
      <c r="M8" s="90" t="s">
        <v>75</v>
      </c>
      <c r="N8" s="90" t="s">
        <v>39</v>
      </c>
      <c r="O8" s="369"/>
      <c r="P8" s="151"/>
      <c r="Q8" s="151"/>
      <c r="R8" s="151"/>
      <c r="S8" s="151"/>
      <c r="T8" s="151"/>
    </row>
    <row r="9" spans="1:20" ht="19.5" customHeight="1">
      <c r="A9" s="51"/>
      <c r="B9" s="87"/>
      <c r="C9" s="86"/>
      <c r="D9" s="86"/>
      <c r="E9" s="86"/>
      <c r="F9" s="86"/>
      <c r="G9" s="86"/>
      <c r="H9" s="83"/>
      <c r="I9" s="83"/>
      <c r="J9" s="83"/>
      <c r="K9" s="83"/>
      <c r="L9" s="83"/>
      <c r="M9" s="83"/>
      <c r="N9" s="83"/>
      <c r="O9" s="83"/>
      <c r="P9" s="88"/>
      <c r="Q9" s="88"/>
      <c r="R9" s="88"/>
      <c r="S9" s="88"/>
      <c r="T9" s="88"/>
    </row>
    <row r="10" spans="1:20" ht="19.5" customHeight="1">
      <c r="A10" s="349" t="s">
        <v>376</v>
      </c>
      <c r="B10" s="350"/>
      <c r="C10" s="42">
        <v>8628284</v>
      </c>
      <c r="D10" s="209" t="s">
        <v>450</v>
      </c>
      <c r="E10" s="181">
        <f>SUM(F10:G10)</f>
        <v>8628284</v>
      </c>
      <c r="F10" s="42">
        <v>7659687</v>
      </c>
      <c r="G10" s="83">
        <v>968597</v>
      </c>
      <c r="H10" s="83">
        <v>612436070</v>
      </c>
      <c r="I10" s="83">
        <v>596530649</v>
      </c>
      <c r="J10" s="181">
        <f>SUM(K10:N10)</f>
        <v>190288598</v>
      </c>
      <c r="K10" s="83">
        <v>130606023</v>
      </c>
      <c r="L10" s="83">
        <v>3232252</v>
      </c>
      <c r="M10" s="83">
        <v>21140664</v>
      </c>
      <c r="N10" s="83">
        <v>35309659</v>
      </c>
      <c r="O10" s="83">
        <v>1526800</v>
      </c>
      <c r="P10" s="88"/>
      <c r="Q10" s="88"/>
      <c r="R10" s="88"/>
      <c r="S10" s="88"/>
      <c r="T10" s="88"/>
    </row>
    <row r="11" spans="1:20" ht="19.5" customHeight="1">
      <c r="A11" s="347" t="s">
        <v>377</v>
      </c>
      <c r="B11" s="348"/>
      <c r="C11" s="42">
        <v>8299376</v>
      </c>
      <c r="D11" s="209" t="s">
        <v>450</v>
      </c>
      <c r="E11" s="181">
        <f>SUM(F11:G11)</f>
        <v>8299376</v>
      </c>
      <c r="F11" s="42">
        <v>7348799</v>
      </c>
      <c r="G11" s="83">
        <v>950577</v>
      </c>
      <c r="H11" s="83">
        <v>658921577</v>
      </c>
      <c r="I11" s="83">
        <v>644596125</v>
      </c>
      <c r="J11" s="181">
        <f>SUM(K11:N11)</f>
        <v>196491955</v>
      </c>
      <c r="K11" s="83">
        <v>125327020</v>
      </c>
      <c r="L11" s="83">
        <v>2838227</v>
      </c>
      <c r="M11" s="83">
        <v>24278741</v>
      </c>
      <c r="N11" s="83">
        <v>44047967</v>
      </c>
      <c r="O11" s="83">
        <v>5101570</v>
      </c>
      <c r="P11" s="88"/>
      <c r="Q11" s="88"/>
      <c r="R11" s="88"/>
      <c r="S11" s="88"/>
      <c r="T11" s="88"/>
    </row>
    <row r="12" spans="1:20" ht="19.5" customHeight="1">
      <c r="A12" s="347" t="s">
        <v>378</v>
      </c>
      <c r="B12" s="348"/>
      <c r="C12" s="180">
        <f aca="true" t="shared" si="0" ref="C12:O12">SUM(C14:C17,C19:C22,C24:C27)</f>
        <v>5400856</v>
      </c>
      <c r="D12" s="185" t="s">
        <v>450</v>
      </c>
      <c r="E12" s="185">
        <f>SUM(E14:E17,E19:E22,E24:E27)</f>
        <v>5400856</v>
      </c>
      <c r="F12" s="185">
        <f t="shared" si="0"/>
        <v>5178597</v>
      </c>
      <c r="G12" s="185">
        <f t="shared" si="0"/>
        <v>222259</v>
      </c>
      <c r="H12" s="180">
        <f t="shared" si="0"/>
        <v>669120146</v>
      </c>
      <c r="I12" s="180">
        <f t="shared" si="0"/>
        <v>657275581</v>
      </c>
      <c r="J12" s="180">
        <f t="shared" si="0"/>
        <v>169924021</v>
      </c>
      <c r="K12" s="180">
        <f t="shared" si="0"/>
        <v>113744646</v>
      </c>
      <c r="L12" s="180">
        <f t="shared" si="0"/>
        <v>1198683</v>
      </c>
      <c r="M12" s="180">
        <f t="shared" si="0"/>
        <v>20668131</v>
      </c>
      <c r="N12" s="180">
        <f t="shared" si="0"/>
        <v>34312561</v>
      </c>
      <c r="O12" s="180">
        <f t="shared" si="0"/>
        <v>3770784</v>
      </c>
      <c r="P12" s="88"/>
      <c r="Q12" s="88"/>
      <c r="R12" s="88"/>
      <c r="S12" s="88"/>
      <c r="T12" s="88"/>
    </row>
    <row r="13" spans="1:20" ht="19.5" customHeight="1">
      <c r="A13" s="349"/>
      <c r="B13" s="350"/>
      <c r="C13" s="83"/>
      <c r="D13" s="83"/>
      <c r="E13" s="83"/>
      <c r="F13" s="83"/>
      <c r="G13" s="83"/>
      <c r="H13" s="83"/>
      <c r="I13" s="83"/>
      <c r="J13" s="129"/>
      <c r="K13" s="83"/>
      <c r="L13" s="83"/>
      <c r="M13" s="83"/>
      <c r="N13" s="83"/>
      <c r="O13" s="83"/>
      <c r="P13" s="88"/>
      <c r="Q13" s="88"/>
      <c r="R13" s="88"/>
      <c r="S13" s="88"/>
      <c r="T13" s="88"/>
    </row>
    <row r="14" spans="1:20" ht="19.5" customHeight="1">
      <c r="A14" s="349" t="s">
        <v>339</v>
      </c>
      <c r="B14" s="350"/>
      <c r="C14" s="83">
        <v>601413</v>
      </c>
      <c r="D14" s="596" t="s">
        <v>450</v>
      </c>
      <c r="E14" s="181">
        <f>SUM(F14:G14)</f>
        <v>601413</v>
      </c>
      <c r="F14" s="83">
        <v>553347</v>
      </c>
      <c r="G14" s="83">
        <v>48066</v>
      </c>
      <c r="H14" s="83">
        <v>53983260</v>
      </c>
      <c r="I14" s="83">
        <v>52918959</v>
      </c>
      <c r="J14" s="181">
        <f>SUM(K14:N14)</f>
        <v>14090081</v>
      </c>
      <c r="K14" s="83">
        <v>9012058</v>
      </c>
      <c r="L14" s="83">
        <v>168170</v>
      </c>
      <c r="M14" s="83">
        <v>1612357</v>
      </c>
      <c r="N14" s="83">
        <v>3297496</v>
      </c>
      <c r="O14" s="83">
        <v>325186</v>
      </c>
      <c r="P14" s="88"/>
      <c r="Q14" s="88"/>
      <c r="R14" s="88"/>
      <c r="S14" s="88"/>
      <c r="T14" s="88"/>
    </row>
    <row r="15" spans="1:20" ht="19.5" customHeight="1">
      <c r="A15" s="347" t="s">
        <v>323</v>
      </c>
      <c r="B15" s="348"/>
      <c r="C15" s="83">
        <v>543905</v>
      </c>
      <c r="D15" s="596" t="s">
        <v>450</v>
      </c>
      <c r="E15" s="181">
        <f>SUM(F15:G15)</f>
        <v>543905</v>
      </c>
      <c r="F15" s="83">
        <v>501638</v>
      </c>
      <c r="G15" s="83">
        <v>42267</v>
      </c>
      <c r="H15" s="83">
        <v>54392503</v>
      </c>
      <c r="I15" s="83">
        <v>53282794</v>
      </c>
      <c r="J15" s="181">
        <f>SUM(K15:N15)</f>
        <v>14041797</v>
      </c>
      <c r="K15" s="83">
        <v>8963474</v>
      </c>
      <c r="L15" s="83">
        <v>148006</v>
      </c>
      <c r="M15" s="83">
        <v>1966323</v>
      </c>
      <c r="N15" s="83">
        <v>2963994</v>
      </c>
      <c r="O15" s="83">
        <v>357505</v>
      </c>
      <c r="P15" s="88"/>
      <c r="Q15" s="88"/>
      <c r="R15" s="88"/>
      <c r="S15" s="88"/>
      <c r="T15" s="88"/>
    </row>
    <row r="16" spans="1:20" ht="19.5" customHeight="1">
      <c r="A16" s="347" t="s">
        <v>324</v>
      </c>
      <c r="B16" s="348"/>
      <c r="C16" s="83">
        <v>460418</v>
      </c>
      <c r="D16" s="596" t="s">
        <v>450</v>
      </c>
      <c r="E16" s="181">
        <f>SUM(F16:G16)</f>
        <v>460418</v>
      </c>
      <c r="F16" s="83">
        <v>424535</v>
      </c>
      <c r="G16" s="83">
        <v>35883</v>
      </c>
      <c r="H16" s="83">
        <v>56115588</v>
      </c>
      <c r="I16" s="83">
        <v>54953512</v>
      </c>
      <c r="J16" s="181">
        <f>SUM(K16:N16)</f>
        <v>14431714</v>
      </c>
      <c r="K16" s="83">
        <v>9530866</v>
      </c>
      <c r="L16" s="83">
        <v>146321</v>
      </c>
      <c r="M16" s="83">
        <v>1680878</v>
      </c>
      <c r="N16" s="83">
        <v>3073649</v>
      </c>
      <c r="O16" s="83">
        <v>247879</v>
      </c>
      <c r="P16" s="88"/>
      <c r="Q16" s="88"/>
      <c r="R16" s="88"/>
      <c r="S16" s="88"/>
      <c r="T16" s="88"/>
    </row>
    <row r="17" spans="1:20" ht="19.5" customHeight="1">
      <c r="A17" s="347" t="s">
        <v>325</v>
      </c>
      <c r="B17" s="348"/>
      <c r="C17" s="83">
        <v>553142</v>
      </c>
      <c r="D17" s="596" t="s">
        <v>450</v>
      </c>
      <c r="E17" s="181">
        <f>SUM(F17:G17)</f>
        <v>553142</v>
      </c>
      <c r="F17" s="83">
        <v>524162</v>
      </c>
      <c r="G17" s="83">
        <v>28980</v>
      </c>
      <c r="H17" s="83">
        <v>56271278</v>
      </c>
      <c r="I17" s="83">
        <v>55241995</v>
      </c>
      <c r="J17" s="181">
        <f>SUM(K17:N17)</f>
        <v>14415271</v>
      </c>
      <c r="K17" s="83">
        <v>9459052</v>
      </c>
      <c r="L17" s="83">
        <v>146371</v>
      </c>
      <c r="M17" s="83">
        <v>1856375</v>
      </c>
      <c r="N17" s="83">
        <v>2953473</v>
      </c>
      <c r="O17" s="83">
        <v>209870</v>
      </c>
      <c r="P17" s="88"/>
      <c r="Q17" s="88"/>
      <c r="R17" s="88"/>
      <c r="S17" s="88"/>
      <c r="T17" s="88"/>
    </row>
    <row r="18" spans="1:20" ht="19.5" customHeight="1">
      <c r="A18" s="349"/>
      <c r="B18" s="350"/>
      <c r="C18" s="83"/>
      <c r="D18" s="83"/>
      <c r="E18" s="181"/>
      <c r="F18" s="83"/>
      <c r="G18" s="83"/>
      <c r="H18" s="83"/>
      <c r="I18" s="83"/>
      <c r="J18" s="181"/>
      <c r="K18" s="83"/>
      <c r="L18" s="83"/>
      <c r="M18" s="83"/>
      <c r="N18" s="83"/>
      <c r="O18" s="83"/>
      <c r="P18" s="88"/>
      <c r="Q18" s="88"/>
      <c r="R18" s="88"/>
      <c r="S18" s="88"/>
      <c r="T18" s="88"/>
    </row>
    <row r="19" spans="1:20" ht="19.5" customHeight="1">
      <c r="A19" s="347" t="s">
        <v>326</v>
      </c>
      <c r="B19" s="348"/>
      <c r="C19" s="83">
        <v>509299</v>
      </c>
      <c r="D19" s="596" t="s">
        <v>450</v>
      </c>
      <c r="E19" s="181">
        <f>SUM(F19:G19)</f>
        <v>509299</v>
      </c>
      <c r="F19" s="83">
        <v>483444</v>
      </c>
      <c r="G19" s="83">
        <v>25855</v>
      </c>
      <c r="H19" s="83">
        <v>56296842</v>
      </c>
      <c r="I19" s="83">
        <v>55280234</v>
      </c>
      <c r="J19" s="181">
        <f>SUM(K19:N19)</f>
        <v>14393668</v>
      </c>
      <c r="K19" s="83">
        <v>9621601</v>
      </c>
      <c r="L19" s="83">
        <v>139727</v>
      </c>
      <c r="M19" s="83">
        <v>1757086</v>
      </c>
      <c r="N19" s="83">
        <v>2875254</v>
      </c>
      <c r="O19" s="83">
        <v>130763</v>
      </c>
      <c r="P19" s="88"/>
      <c r="Q19" s="88"/>
      <c r="R19" s="88"/>
      <c r="S19" s="88"/>
      <c r="T19" s="88"/>
    </row>
    <row r="20" spans="1:20" ht="19.5" customHeight="1">
      <c r="A20" s="347" t="s">
        <v>327</v>
      </c>
      <c r="B20" s="348"/>
      <c r="C20" s="83">
        <v>494102</v>
      </c>
      <c r="D20" s="596" t="s">
        <v>450</v>
      </c>
      <c r="E20" s="181">
        <f>SUM(F20:G20)</f>
        <v>494102</v>
      </c>
      <c r="F20" s="83">
        <v>470682</v>
      </c>
      <c r="G20" s="83">
        <v>23420</v>
      </c>
      <c r="H20" s="83">
        <v>55984990</v>
      </c>
      <c r="I20" s="83">
        <v>55063060</v>
      </c>
      <c r="J20" s="181">
        <f>SUM(K20:N20)</f>
        <v>14493103</v>
      </c>
      <c r="K20" s="83">
        <v>9888980</v>
      </c>
      <c r="L20" s="83">
        <v>71022</v>
      </c>
      <c r="M20" s="83">
        <v>1753140</v>
      </c>
      <c r="N20" s="83">
        <v>2779961</v>
      </c>
      <c r="O20" s="83">
        <v>179103</v>
      </c>
      <c r="P20" s="88"/>
      <c r="Q20" s="88"/>
      <c r="R20" s="88"/>
      <c r="S20" s="88"/>
      <c r="T20" s="88"/>
    </row>
    <row r="21" spans="1:20" ht="19.5" customHeight="1">
      <c r="A21" s="347" t="s">
        <v>328</v>
      </c>
      <c r="B21" s="348"/>
      <c r="C21" s="83">
        <v>389450</v>
      </c>
      <c r="D21" s="596" t="s">
        <v>450</v>
      </c>
      <c r="E21" s="181">
        <f>SUM(F21:G21)</f>
        <v>389450</v>
      </c>
      <c r="F21" s="83">
        <v>375862</v>
      </c>
      <c r="G21" s="83">
        <v>13588</v>
      </c>
      <c r="H21" s="83">
        <v>56983118</v>
      </c>
      <c r="I21" s="83">
        <v>55933060</v>
      </c>
      <c r="J21" s="181">
        <f>SUM(K21:N21)</f>
        <v>14538198</v>
      </c>
      <c r="K21" s="83">
        <v>9981339</v>
      </c>
      <c r="L21" s="83">
        <v>69848</v>
      </c>
      <c r="M21" s="83">
        <v>1887870</v>
      </c>
      <c r="N21" s="83">
        <v>2599141</v>
      </c>
      <c r="O21" s="83">
        <v>215723</v>
      </c>
      <c r="P21" s="88"/>
      <c r="Q21" s="88"/>
      <c r="R21" s="88"/>
      <c r="S21" s="88"/>
      <c r="T21" s="88"/>
    </row>
    <row r="22" spans="1:20" ht="19.5" customHeight="1">
      <c r="A22" s="347" t="s">
        <v>329</v>
      </c>
      <c r="B22" s="348"/>
      <c r="C22" s="83">
        <v>359421</v>
      </c>
      <c r="D22" s="596" t="s">
        <v>450</v>
      </c>
      <c r="E22" s="181">
        <f>SUM(F22:G22)</f>
        <v>359421</v>
      </c>
      <c r="F22" s="83">
        <v>355221</v>
      </c>
      <c r="G22" s="83">
        <v>4200</v>
      </c>
      <c r="H22" s="83">
        <v>53628272</v>
      </c>
      <c r="I22" s="83">
        <v>52705729</v>
      </c>
      <c r="J22" s="181">
        <f>SUM(K22:N22)</f>
        <v>13354408</v>
      </c>
      <c r="K22" s="83">
        <v>8357308</v>
      </c>
      <c r="L22" s="83">
        <v>55299</v>
      </c>
      <c r="M22" s="83">
        <v>1649064</v>
      </c>
      <c r="N22" s="83">
        <v>3292737</v>
      </c>
      <c r="O22" s="83">
        <v>297674</v>
      </c>
      <c r="P22" s="88"/>
      <c r="Q22" s="88"/>
      <c r="R22" s="88"/>
      <c r="S22" s="88"/>
      <c r="T22" s="88"/>
    </row>
    <row r="23" spans="1:20" ht="19.5" customHeight="1">
      <c r="A23" s="349"/>
      <c r="B23" s="350"/>
      <c r="C23" s="83"/>
      <c r="D23" s="83"/>
      <c r="E23" s="181"/>
      <c r="F23" s="83"/>
      <c r="G23" s="83"/>
      <c r="H23" s="83"/>
      <c r="I23" s="83"/>
      <c r="J23" s="181"/>
      <c r="K23" s="83"/>
      <c r="L23" s="83"/>
      <c r="M23" s="83"/>
      <c r="N23" s="83"/>
      <c r="O23" s="83"/>
      <c r="P23" s="88"/>
      <c r="Q23" s="91"/>
      <c r="R23" s="88"/>
      <c r="S23" s="88"/>
      <c r="T23" s="88"/>
    </row>
    <row r="24" spans="1:20" ht="19.5" customHeight="1">
      <c r="A24" s="347" t="s">
        <v>330</v>
      </c>
      <c r="B24" s="348"/>
      <c r="C24" s="83">
        <v>359539</v>
      </c>
      <c r="D24" s="596" t="s">
        <v>450</v>
      </c>
      <c r="E24" s="181">
        <f>SUM(F24:G24)</f>
        <v>359539</v>
      </c>
      <c r="F24" s="83">
        <v>359539</v>
      </c>
      <c r="G24" s="596" t="s">
        <v>450</v>
      </c>
      <c r="H24" s="83">
        <v>55437893</v>
      </c>
      <c r="I24" s="83">
        <v>54418565</v>
      </c>
      <c r="J24" s="181">
        <f>SUM(K24:N24)</f>
        <v>13698518</v>
      </c>
      <c r="K24" s="83">
        <v>9789144</v>
      </c>
      <c r="L24" s="83">
        <v>65713</v>
      </c>
      <c r="M24" s="83">
        <v>1528328</v>
      </c>
      <c r="N24" s="83">
        <v>2315333</v>
      </c>
      <c r="O24" s="83">
        <v>376312</v>
      </c>
      <c r="P24" s="88"/>
      <c r="Q24" s="88"/>
      <c r="R24" s="88"/>
      <c r="S24" s="88"/>
      <c r="T24" s="88"/>
    </row>
    <row r="25" spans="1:20" ht="19.5" customHeight="1">
      <c r="A25" s="347" t="s">
        <v>331</v>
      </c>
      <c r="B25" s="348"/>
      <c r="C25" s="83">
        <v>377400</v>
      </c>
      <c r="D25" s="596" t="s">
        <v>450</v>
      </c>
      <c r="E25" s="181">
        <f>SUM(F25:G25)</f>
        <v>377400</v>
      </c>
      <c r="F25" s="83">
        <v>377400</v>
      </c>
      <c r="G25" s="596" t="s">
        <v>450</v>
      </c>
      <c r="H25" s="83">
        <v>56173938</v>
      </c>
      <c r="I25" s="83">
        <v>55061186</v>
      </c>
      <c r="J25" s="181">
        <f>SUM(K25:N25)</f>
        <v>13520274</v>
      </c>
      <c r="K25" s="83">
        <v>9515091</v>
      </c>
      <c r="L25" s="83">
        <v>64182</v>
      </c>
      <c r="M25" s="83">
        <v>1535415</v>
      </c>
      <c r="N25" s="83">
        <v>2405586</v>
      </c>
      <c r="O25" s="83">
        <v>428842</v>
      </c>
      <c r="P25" s="88"/>
      <c r="Q25" s="88"/>
      <c r="R25" s="88"/>
      <c r="S25" s="88"/>
      <c r="T25" s="88"/>
    </row>
    <row r="26" spans="1:20" ht="19.5" customHeight="1">
      <c r="A26" s="347" t="s">
        <v>332</v>
      </c>
      <c r="B26" s="348"/>
      <c r="C26" s="83">
        <v>381386</v>
      </c>
      <c r="D26" s="596" t="s">
        <v>450</v>
      </c>
      <c r="E26" s="181">
        <f>SUM(F26:G26)</f>
        <v>381386</v>
      </c>
      <c r="F26" s="83">
        <v>381386</v>
      </c>
      <c r="G26" s="596" t="s">
        <v>450</v>
      </c>
      <c r="H26" s="83">
        <v>57435044</v>
      </c>
      <c r="I26" s="83">
        <v>56717993</v>
      </c>
      <c r="J26" s="181">
        <f>SUM(K26:N26)</f>
        <v>14987274</v>
      </c>
      <c r="K26" s="83">
        <v>10421369</v>
      </c>
      <c r="L26" s="83">
        <v>59077</v>
      </c>
      <c r="M26" s="83">
        <v>1705956</v>
      </c>
      <c r="N26" s="83">
        <v>2800872</v>
      </c>
      <c r="O26" s="83">
        <v>494478</v>
      </c>
      <c r="P26" s="88"/>
      <c r="Q26" s="88"/>
      <c r="R26" s="88"/>
      <c r="S26" s="88"/>
      <c r="T26" s="88"/>
    </row>
    <row r="27" spans="1:20" ht="19.5" customHeight="1">
      <c r="A27" s="347" t="s">
        <v>333</v>
      </c>
      <c r="B27" s="348"/>
      <c r="C27" s="83">
        <v>371381</v>
      </c>
      <c r="D27" s="596" t="s">
        <v>450</v>
      </c>
      <c r="E27" s="181">
        <f>SUM(F27:G27)</f>
        <v>371381</v>
      </c>
      <c r="F27" s="83">
        <v>371381</v>
      </c>
      <c r="G27" s="596" t="s">
        <v>450</v>
      </c>
      <c r="H27" s="83">
        <v>56417420</v>
      </c>
      <c r="I27" s="83">
        <v>55698494</v>
      </c>
      <c r="J27" s="181">
        <f>SUM(K27:N27)</f>
        <v>13959715</v>
      </c>
      <c r="K27" s="83">
        <v>9204364</v>
      </c>
      <c r="L27" s="83">
        <v>64947</v>
      </c>
      <c r="M27" s="83">
        <v>1735339</v>
      </c>
      <c r="N27" s="83">
        <v>2955065</v>
      </c>
      <c r="O27" s="83">
        <v>507449</v>
      </c>
      <c r="P27" s="88"/>
      <c r="Q27" s="88"/>
      <c r="R27" s="88"/>
      <c r="S27" s="88"/>
      <c r="T27" s="88"/>
    </row>
    <row r="28" spans="1:20" ht="19.5" customHeight="1">
      <c r="A28" s="22"/>
      <c r="B28" s="55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ht="19.5" customHeight="1">
      <c r="A29" s="355" t="s">
        <v>85</v>
      </c>
      <c r="B29" s="356"/>
      <c r="C29" s="182">
        <f aca="true" t="shared" si="1" ref="C29:O29">AVERAGE(C14:C17,C19:C22,C24:C27)</f>
        <v>450071.3333333333</v>
      </c>
      <c r="D29" s="95" t="s">
        <v>450</v>
      </c>
      <c r="E29" s="182">
        <f>AVERAGE(E14:E17,E19:E22,E24:E27)</f>
        <v>450071.3333333333</v>
      </c>
      <c r="F29" s="182">
        <f t="shared" si="1"/>
        <v>431549.75</v>
      </c>
      <c r="G29" s="182">
        <f>SUM(G14:G27)/12</f>
        <v>18521.583333333332</v>
      </c>
      <c r="H29" s="182">
        <f t="shared" si="1"/>
        <v>55760012.166666664</v>
      </c>
      <c r="I29" s="182">
        <f t="shared" si="1"/>
        <v>54772965.083333336</v>
      </c>
      <c r="J29" s="182">
        <f t="shared" si="1"/>
        <v>14160335.083333334</v>
      </c>
      <c r="K29" s="182">
        <f t="shared" si="1"/>
        <v>9478720.5</v>
      </c>
      <c r="L29" s="182">
        <f t="shared" si="1"/>
        <v>99890.25</v>
      </c>
      <c r="M29" s="182">
        <f t="shared" si="1"/>
        <v>1722344.25</v>
      </c>
      <c r="N29" s="182">
        <f t="shared" si="1"/>
        <v>2859380.0833333335</v>
      </c>
      <c r="O29" s="182">
        <f t="shared" si="1"/>
        <v>314232</v>
      </c>
      <c r="P29" s="95"/>
      <c r="Q29" s="95"/>
      <c r="R29" s="95"/>
      <c r="S29" s="95"/>
      <c r="T29" s="95"/>
    </row>
    <row r="30" spans="1:20" ht="19.5" customHeight="1">
      <c r="A30" s="57"/>
      <c r="B30" s="58"/>
      <c r="C30" s="92"/>
      <c r="D30" s="92"/>
      <c r="E30" s="92"/>
      <c r="F30" s="92"/>
      <c r="G30" s="92"/>
      <c r="H30" s="89"/>
      <c r="I30" s="89"/>
      <c r="J30" s="89"/>
      <c r="K30" s="89"/>
      <c r="L30" s="89"/>
      <c r="M30" s="89"/>
      <c r="N30" s="89"/>
      <c r="O30" s="89"/>
      <c r="P30" s="88"/>
      <c r="Q30" s="88"/>
      <c r="R30" s="88"/>
      <c r="S30" s="88"/>
      <c r="T30" s="88"/>
    </row>
    <row r="31" spans="1:19" ht="19.5" customHeight="1">
      <c r="A31" s="22"/>
      <c r="B31" s="22"/>
      <c r="C31" s="22"/>
      <c r="D31" s="22"/>
      <c r="E31" s="22"/>
      <c r="F31" s="22"/>
      <c r="G31" s="2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ht="19.5" customHeight="1"/>
    <row r="33" ht="19.5" customHeight="1"/>
    <row r="34" ht="19.5" customHeight="1"/>
    <row r="35" spans="1:18" ht="19.5" customHeight="1">
      <c r="A35" s="604" t="s">
        <v>457</v>
      </c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</row>
    <row r="36" spans="18:19" ht="18" customHeight="1" thickBot="1">
      <c r="R36" s="618" t="s">
        <v>105</v>
      </c>
      <c r="S36" s="75"/>
    </row>
    <row r="37" spans="1:34" ht="19.5" customHeight="1">
      <c r="A37" s="607" t="s">
        <v>70</v>
      </c>
      <c r="B37" s="608"/>
      <c r="C37" s="610" t="s">
        <v>98</v>
      </c>
      <c r="D37" s="611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1"/>
      <c r="S37" s="94"/>
      <c r="T37" s="168"/>
      <c r="U37" s="169"/>
      <c r="V37" s="169"/>
      <c r="W37" s="168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</row>
    <row r="38" spans="1:34" ht="19.5" customHeight="1">
      <c r="A38" s="612"/>
      <c r="B38" s="370"/>
      <c r="C38" s="366" t="s">
        <v>97</v>
      </c>
      <c r="D38" s="367"/>
      <c r="E38" s="367"/>
      <c r="F38" s="367"/>
      <c r="G38" s="367"/>
      <c r="H38" s="367"/>
      <c r="I38" s="377"/>
      <c r="J38" s="359" t="s">
        <v>103</v>
      </c>
      <c r="K38" s="383"/>
      <c r="L38" s="383"/>
      <c r="M38" s="383"/>
      <c r="N38" s="383"/>
      <c r="O38" s="383"/>
      <c r="P38" s="383"/>
      <c r="Q38" s="383"/>
      <c r="R38" s="383"/>
      <c r="S38" s="94"/>
      <c r="T38" s="168"/>
      <c r="U38" s="169"/>
      <c r="V38" s="169"/>
      <c r="W38" s="168"/>
      <c r="X38" s="170"/>
      <c r="Y38" s="170"/>
      <c r="Z38" s="168"/>
      <c r="AA38" s="170"/>
      <c r="AB38" s="170"/>
      <c r="AC38" s="170"/>
      <c r="AD38" s="170"/>
      <c r="AE38" s="170"/>
      <c r="AF38" s="170"/>
      <c r="AG38" s="170"/>
      <c r="AH38" s="170"/>
    </row>
    <row r="39" spans="1:34" ht="19.5" customHeight="1">
      <c r="A39" s="612"/>
      <c r="B39" s="370"/>
      <c r="C39" s="374" t="s">
        <v>298</v>
      </c>
      <c r="D39" s="375"/>
      <c r="E39" s="375"/>
      <c r="F39" s="375"/>
      <c r="G39" s="376"/>
      <c r="H39" s="372" t="s">
        <v>39</v>
      </c>
      <c r="I39" s="372" t="s">
        <v>369</v>
      </c>
      <c r="J39" s="372" t="s">
        <v>41</v>
      </c>
      <c r="K39" s="372" t="s">
        <v>99</v>
      </c>
      <c r="L39" s="372" t="s">
        <v>100</v>
      </c>
      <c r="M39" s="378" t="s">
        <v>40</v>
      </c>
      <c r="N39" s="379"/>
      <c r="O39" s="379"/>
      <c r="P39" s="379"/>
      <c r="Q39" s="380"/>
      <c r="R39" s="381" t="s">
        <v>39</v>
      </c>
      <c r="S39" s="168"/>
      <c r="T39" s="168"/>
      <c r="U39" s="169"/>
      <c r="V39" s="169"/>
      <c r="W39" s="168"/>
      <c r="X39" s="168"/>
      <c r="Y39" s="168"/>
      <c r="Z39" s="168"/>
      <c r="AA39" s="168"/>
      <c r="AB39" s="168"/>
      <c r="AC39" s="168"/>
      <c r="AD39" s="170"/>
      <c r="AE39" s="170"/>
      <c r="AF39" s="170"/>
      <c r="AG39" s="170"/>
      <c r="AH39" s="168"/>
    </row>
    <row r="40" spans="1:34" ht="19.5" customHeight="1">
      <c r="A40" s="613"/>
      <c r="B40" s="371"/>
      <c r="C40" s="90" t="s">
        <v>41</v>
      </c>
      <c r="D40" s="90" t="s">
        <v>94</v>
      </c>
      <c r="E40" s="90" t="s">
        <v>368</v>
      </c>
      <c r="F40" s="90" t="s">
        <v>75</v>
      </c>
      <c r="G40" s="90" t="s">
        <v>39</v>
      </c>
      <c r="H40" s="373"/>
      <c r="I40" s="373"/>
      <c r="J40" s="373"/>
      <c r="K40" s="373"/>
      <c r="L40" s="373"/>
      <c r="M40" s="79" t="s">
        <v>41</v>
      </c>
      <c r="N40" s="79" t="s">
        <v>101</v>
      </c>
      <c r="O40" s="79" t="s">
        <v>104</v>
      </c>
      <c r="P40" s="79" t="s">
        <v>102</v>
      </c>
      <c r="Q40" s="79" t="s">
        <v>39</v>
      </c>
      <c r="R40" s="382"/>
      <c r="S40" s="168"/>
      <c r="T40" s="168"/>
      <c r="U40" s="169"/>
      <c r="V40" s="169"/>
      <c r="W40" s="94"/>
      <c r="X40" s="94"/>
      <c r="Y40" s="168"/>
      <c r="Z40" s="168"/>
      <c r="AA40" s="168"/>
      <c r="AB40" s="168"/>
      <c r="AC40" s="94"/>
      <c r="AD40" s="94"/>
      <c r="AE40" s="94"/>
      <c r="AF40" s="94"/>
      <c r="AG40" s="94"/>
      <c r="AH40" s="168"/>
    </row>
    <row r="41" spans="1:34" ht="19.5" customHeight="1">
      <c r="A41" s="51"/>
      <c r="B41" s="87"/>
      <c r="C41" s="83"/>
      <c r="D41" s="83"/>
      <c r="E41" s="83"/>
      <c r="F41" s="83"/>
      <c r="G41" s="86"/>
      <c r="S41" s="91"/>
      <c r="T41" s="91"/>
      <c r="U41" s="22"/>
      <c r="V41" s="2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</row>
    <row r="42" spans="1:34" ht="19.5" customHeight="1">
      <c r="A42" s="349" t="s">
        <v>376</v>
      </c>
      <c r="B42" s="350"/>
      <c r="C42" s="614">
        <f>SUM(D42:G42)</f>
        <v>401392433</v>
      </c>
      <c r="D42" s="83">
        <v>83868327</v>
      </c>
      <c r="E42" s="83">
        <v>8978580</v>
      </c>
      <c r="F42" s="83">
        <v>101135517</v>
      </c>
      <c r="G42" s="299">
        <v>207410009</v>
      </c>
      <c r="H42" s="83">
        <v>3322818</v>
      </c>
      <c r="I42" s="596" t="s">
        <v>450</v>
      </c>
      <c r="J42" s="181">
        <f>SUM(K42:M42,R42)</f>
        <v>15905421</v>
      </c>
      <c r="K42" s="181">
        <v>88340</v>
      </c>
      <c r="L42" s="181">
        <v>2283030</v>
      </c>
      <c r="M42" s="181">
        <f>SUM(N42:Q42)</f>
        <v>11824385</v>
      </c>
      <c r="N42" s="596" t="s">
        <v>450</v>
      </c>
      <c r="O42" s="83">
        <v>9775538</v>
      </c>
      <c r="P42" s="83">
        <v>1267538</v>
      </c>
      <c r="Q42" s="83">
        <v>781309</v>
      </c>
      <c r="R42" s="83">
        <v>1709666</v>
      </c>
      <c r="S42" s="91"/>
      <c r="T42" s="91"/>
      <c r="U42" s="355"/>
      <c r="V42" s="355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</row>
    <row r="43" spans="1:34" ht="19.5" customHeight="1">
      <c r="A43" s="347" t="s">
        <v>377</v>
      </c>
      <c r="B43" s="348"/>
      <c r="C43" s="614">
        <f>SUM(D43:G43)</f>
        <v>441336341</v>
      </c>
      <c r="D43" s="83">
        <v>101931664</v>
      </c>
      <c r="E43" s="83">
        <v>6795099</v>
      </c>
      <c r="F43" s="83">
        <v>118077929</v>
      </c>
      <c r="G43" s="299">
        <v>214531649</v>
      </c>
      <c r="H43" s="83">
        <v>1666259</v>
      </c>
      <c r="I43" s="596" t="s">
        <v>450</v>
      </c>
      <c r="J43" s="181">
        <f aca="true" t="shared" si="2" ref="J43:J61">SUM(K43:M43,R43)</f>
        <v>14325452</v>
      </c>
      <c r="K43" s="181">
        <v>44968</v>
      </c>
      <c r="L43" s="181">
        <v>1355380</v>
      </c>
      <c r="M43" s="181">
        <f>SUM(N43:Q43)</f>
        <v>10681609</v>
      </c>
      <c r="N43" s="596" t="s">
        <v>450</v>
      </c>
      <c r="O43" s="83">
        <v>8330695</v>
      </c>
      <c r="P43" s="83">
        <v>1897540</v>
      </c>
      <c r="Q43" s="83">
        <v>453374</v>
      </c>
      <c r="R43" s="83">
        <v>2243495</v>
      </c>
      <c r="S43" s="91"/>
      <c r="T43" s="91"/>
      <c r="U43" s="355"/>
      <c r="V43" s="355"/>
      <c r="W43" s="88"/>
      <c r="X43" s="88"/>
      <c r="Y43" s="88"/>
      <c r="Z43" s="95"/>
      <c r="AA43" s="88"/>
      <c r="AB43" s="88"/>
      <c r="AC43" s="95"/>
      <c r="AD43" s="88"/>
      <c r="AE43" s="88"/>
      <c r="AF43" s="88"/>
      <c r="AG43" s="88"/>
      <c r="AH43" s="88"/>
    </row>
    <row r="44" spans="1:34" ht="19.5" customHeight="1">
      <c r="A44" s="347" t="s">
        <v>378</v>
      </c>
      <c r="B44" s="348"/>
      <c r="C44" s="615">
        <f aca="true" t="shared" si="3" ref="C44:R44">SUM(C46:C49,C51:C54,C56:C59)</f>
        <v>482898730</v>
      </c>
      <c r="D44" s="615">
        <f t="shared" si="3"/>
        <v>116240310</v>
      </c>
      <c r="E44" s="615">
        <f t="shared" si="3"/>
        <v>2164221</v>
      </c>
      <c r="F44" s="615">
        <f t="shared" si="3"/>
        <v>132800797</v>
      </c>
      <c r="G44" s="616">
        <v>231693402</v>
      </c>
      <c r="H44" s="615">
        <f t="shared" si="3"/>
        <v>682046</v>
      </c>
      <c r="I44" s="615" t="s">
        <v>450</v>
      </c>
      <c r="J44" s="615">
        <f t="shared" si="2"/>
        <v>11844565</v>
      </c>
      <c r="K44" s="615">
        <f t="shared" si="3"/>
        <v>362268</v>
      </c>
      <c r="L44" s="615">
        <f t="shared" si="3"/>
        <v>798060</v>
      </c>
      <c r="M44" s="615">
        <f t="shared" si="3"/>
        <v>9263322</v>
      </c>
      <c r="N44" s="615" t="s">
        <v>450</v>
      </c>
      <c r="O44" s="615">
        <f t="shared" si="3"/>
        <v>7387375</v>
      </c>
      <c r="P44" s="615">
        <f t="shared" si="3"/>
        <v>1097124</v>
      </c>
      <c r="Q44" s="615">
        <f t="shared" si="3"/>
        <v>778823</v>
      </c>
      <c r="R44" s="615">
        <f t="shared" si="3"/>
        <v>1420915</v>
      </c>
      <c r="S44" s="91"/>
      <c r="T44" s="91"/>
      <c r="U44" s="355"/>
      <c r="V44" s="355"/>
      <c r="W44" s="88"/>
      <c r="X44" s="88"/>
      <c r="Y44" s="88"/>
      <c r="Z44" s="95"/>
      <c r="AA44" s="88"/>
      <c r="AB44" s="88"/>
      <c r="AC44" s="95"/>
      <c r="AD44" s="88"/>
      <c r="AE44" s="88"/>
      <c r="AF44" s="88"/>
      <c r="AG44" s="88"/>
      <c r="AH44" s="88"/>
    </row>
    <row r="45" spans="1:34" ht="19.5" customHeight="1">
      <c r="A45" s="349"/>
      <c r="B45" s="350"/>
      <c r="C45" s="83"/>
      <c r="D45" s="83"/>
      <c r="E45" s="83"/>
      <c r="F45" s="83"/>
      <c r="H45" s="83"/>
      <c r="I45" s="83"/>
      <c r="J45" s="181" t="s">
        <v>272</v>
      </c>
      <c r="K45" s="181"/>
      <c r="L45" s="181"/>
      <c r="M45" s="181"/>
      <c r="N45" s="83"/>
      <c r="O45" s="83"/>
      <c r="P45" s="83"/>
      <c r="Q45" s="83"/>
      <c r="R45" s="83"/>
      <c r="S45" s="91"/>
      <c r="T45" s="91"/>
      <c r="U45" s="384"/>
      <c r="V45" s="384"/>
      <c r="W45" s="88"/>
      <c r="X45" s="88"/>
      <c r="Y45" s="88"/>
      <c r="Z45" s="95"/>
      <c r="AA45" s="88"/>
      <c r="AB45" s="88"/>
      <c r="AC45" s="95"/>
      <c r="AD45" s="88"/>
      <c r="AE45" s="88"/>
      <c r="AF45" s="88"/>
      <c r="AG45" s="88"/>
      <c r="AH45" s="88"/>
    </row>
    <row r="46" spans="1:34" ht="19.5" customHeight="1">
      <c r="A46" s="349" t="s">
        <v>339</v>
      </c>
      <c r="B46" s="350"/>
      <c r="C46" s="181">
        <f>SUM(D46:G46)</f>
        <v>38451276</v>
      </c>
      <c r="D46" s="83">
        <v>9472182</v>
      </c>
      <c r="E46" s="83">
        <v>161068</v>
      </c>
      <c r="F46" s="83">
        <v>10493066</v>
      </c>
      <c r="G46" s="299">
        <v>18324960</v>
      </c>
      <c r="H46" s="83">
        <v>52416</v>
      </c>
      <c r="I46" s="596" t="s">
        <v>450</v>
      </c>
      <c r="J46" s="181">
        <f t="shared" si="2"/>
        <v>1064301</v>
      </c>
      <c r="K46" s="181">
        <v>44968</v>
      </c>
      <c r="L46" s="181">
        <v>83710</v>
      </c>
      <c r="M46" s="181">
        <f>SUM(N46:Q46)</f>
        <v>755203</v>
      </c>
      <c r="N46" s="596" t="s">
        <v>450</v>
      </c>
      <c r="O46" s="83">
        <v>573127</v>
      </c>
      <c r="P46" s="83">
        <v>138895</v>
      </c>
      <c r="Q46" s="83">
        <v>43181</v>
      </c>
      <c r="R46" s="83">
        <v>180420</v>
      </c>
      <c r="S46" s="91"/>
      <c r="T46" s="91"/>
      <c r="U46" s="355"/>
      <c r="V46" s="355"/>
      <c r="W46" s="88"/>
      <c r="X46" s="88"/>
      <c r="Y46" s="88"/>
      <c r="Z46" s="95"/>
      <c r="AA46" s="88"/>
      <c r="AB46" s="88"/>
      <c r="AC46" s="95"/>
      <c r="AD46" s="88"/>
      <c r="AE46" s="88"/>
      <c r="AF46" s="88"/>
      <c r="AG46" s="88"/>
      <c r="AH46" s="88"/>
    </row>
    <row r="47" spans="1:34" ht="19.5" customHeight="1">
      <c r="A47" s="347" t="s">
        <v>323</v>
      </c>
      <c r="B47" s="348"/>
      <c r="C47" s="181">
        <f>SUM(D47:G47)</f>
        <v>38826974</v>
      </c>
      <c r="D47" s="83">
        <v>9371262</v>
      </c>
      <c r="E47" s="83">
        <v>172523</v>
      </c>
      <c r="F47" s="83">
        <v>10846160</v>
      </c>
      <c r="G47" s="299">
        <v>18437029</v>
      </c>
      <c r="H47" s="83">
        <v>56518</v>
      </c>
      <c r="I47" s="596" t="s">
        <v>450</v>
      </c>
      <c r="J47" s="181">
        <f t="shared" si="2"/>
        <v>1109709</v>
      </c>
      <c r="K47" s="181">
        <v>41378</v>
      </c>
      <c r="L47" s="181">
        <v>83710</v>
      </c>
      <c r="M47" s="181">
        <f>SUM(N47:Q47)</f>
        <v>810691</v>
      </c>
      <c r="N47" s="596" t="s">
        <v>450</v>
      </c>
      <c r="O47" s="83">
        <v>636735</v>
      </c>
      <c r="P47" s="83">
        <v>134024</v>
      </c>
      <c r="Q47" s="83">
        <v>39932</v>
      </c>
      <c r="R47" s="83">
        <v>173930</v>
      </c>
      <c r="S47" s="91"/>
      <c r="T47" s="91"/>
      <c r="U47" s="355"/>
      <c r="V47" s="355"/>
      <c r="W47" s="88"/>
      <c r="X47" s="88"/>
      <c r="Y47" s="88"/>
      <c r="Z47" s="95"/>
      <c r="AA47" s="88"/>
      <c r="AB47" s="88"/>
      <c r="AC47" s="95"/>
      <c r="AD47" s="88"/>
      <c r="AE47" s="88"/>
      <c r="AF47" s="88"/>
      <c r="AG47" s="88"/>
      <c r="AH47" s="88"/>
    </row>
    <row r="48" spans="1:34" ht="19.5" customHeight="1">
      <c r="A48" s="347" t="s">
        <v>324</v>
      </c>
      <c r="B48" s="348"/>
      <c r="C48" s="181">
        <f>SUM(D48:G48)</f>
        <v>40212409</v>
      </c>
      <c r="D48" s="83">
        <v>10323093</v>
      </c>
      <c r="E48" s="83">
        <v>155733</v>
      </c>
      <c r="F48" s="83">
        <v>10351595</v>
      </c>
      <c r="G48" s="299">
        <v>19381988</v>
      </c>
      <c r="H48" s="83">
        <v>61510</v>
      </c>
      <c r="I48" s="596" t="s">
        <v>450</v>
      </c>
      <c r="J48" s="181">
        <f t="shared" si="2"/>
        <v>1162076</v>
      </c>
      <c r="K48" s="181">
        <v>46757</v>
      </c>
      <c r="L48" s="181">
        <v>83710</v>
      </c>
      <c r="M48" s="181">
        <f>SUM(N48:Q48)</f>
        <v>848354</v>
      </c>
      <c r="N48" s="596" t="s">
        <v>450</v>
      </c>
      <c r="O48" s="83">
        <v>698032</v>
      </c>
      <c r="P48" s="83">
        <v>107025</v>
      </c>
      <c r="Q48" s="83">
        <v>43297</v>
      </c>
      <c r="R48" s="83">
        <v>183255</v>
      </c>
      <c r="S48" s="91"/>
      <c r="T48" s="91"/>
      <c r="U48" s="355"/>
      <c r="V48" s="355"/>
      <c r="W48" s="88"/>
      <c r="X48" s="88"/>
      <c r="Y48" s="88"/>
      <c r="Z48" s="95"/>
      <c r="AA48" s="88"/>
      <c r="AB48" s="88"/>
      <c r="AC48" s="95"/>
      <c r="AD48" s="88"/>
      <c r="AE48" s="88"/>
      <c r="AF48" s="88"/>
      <c r="AG48" s="88"/>
      <c r="AH48" s="88"/>
    </row>
    <row r="49" spans="1:34" ht="19.5" customHeight="1">
      <c r="A49" s="347" t="s">
        <v>325</v>
      </c>
      <c r="B49" s="348"/>
      <c r="C49" s="181">
        <f>SUM(D49:G49)</f>
        <v>40555273</v>
      </c>
      <c r="D49" s="83">
        <v>10686777</v>
      </c>
      <c r="E49" s="83">
        <v>163957</v>
      </c>
      <c r="F49" s="83">
        <v>10630736</v>
      </c>
      <c r="G49" s="299">
        <v>19073803</v>
      </c>
      <c r="H49" s="83">
        <v>61581</v>
      </c>
      <c r="I49" s="596" t="s">
        <v>450</v>
      </c>
      <c r="J49" s="181">
        <f t="shared" si="2"/>
        <v>1029283</v>
      </c>
      <c r="K49" s="181">
        <v>44886</v>
      </c>
      <c r="L49" s="181">
        <v>89490</v>
      </c>
      <c r="M49" s="181">
        <f>SUM(N49:Q49)</f>
        <v>758972</v>
      </c>
      <c r="N49" s="596" t="s">
        <v>450</v>
      </c>
      <c r="O49" s="83">
        <v>602497</v>
      </c>
      <c r="P49" s="83">
        <v>88876</v>
      </c>
      <c r="Q49" s="83">
        <v>67599</v>
      </c>
      <c r="R49" s="83">
        <v>135935</v>
      </c>
      <c r="S49" s="91"/>
      <c r="T49" s="91"/>
      <c r="U49" s="355"/>
      <c r="V49" s="355"/>
      <c r="W49" s="88"/>
      <c r="X49" s="88"/>
      <c r="Y49" s="88"/>
      <c r="Z49" s="95"/>
      <c r="AA49" s="88"/>
      <c r="AB49" s="88"/>
      <c r="AC49" s="95"/>
      <c r="AD49" s="88"/>
      <c r="AE49" s="88"/>
      <c r="AF49" s="88"/>
      <c r="AG49" s="88"/>
      <c r="AH49" s="88"/>
    </row>
    <row r="50" spans="1:34" ht="19.5" customHeight="1">
      <c r="A50" s="349"/>
      <c r="B50" s="350"/>
      <c r="C50" s="181"/>
      <c r="D50" s="83"/>
      <c r="E50" s="83"/>
      <c r="F50" s="83"/>
      <c r="G50" s="299"/>
      <c r="H50" s="83"/>
      <c r="I50" s="83"/>
      <c r="J50" s="181" t="s">
        <v>458</v>
      </c>
      <c r="K50" s="181"/>
      <c r="L50" s="181"/>
      <c r="M50" s="181"/>
      <c r="N50" s="83"/>
      <c r="O50" s="83"/>
      <c r="P50" s="83"/>
      <c r="Q50" s="83"/>
      <c r="R50" s="83"/>
      <c r="S50" s="91"/>
      <c r="T50" s="91"/>
      <c r="U50" s="355"/>
      <c r="V50" s="355"/>
      <c r="W50" s="88"/>
      <c r="X50" s="88"/>
      <c r="Y50" s="88"/>
      <c r="Z50" s="95"/>
      <c r="AA50" s="88"/>
      <c r="AB50" s="88"/>
      <c r="AC50" s="95"/>
      <c r="AD50" s="88"/>
      <c r="AE50" s="88"/>
      <c r="AF50" s="88"/>
      <c r="AG50" s="88"/>
      <c r="AH50" s="88"/>
    </row>
    <row r="51" spans="1:34" ht="19.5" customHeight="1">
      <c r="A51" s="347" t="s">
        <v>326</v>
      </c>
      <c r="B51" s="348"/>
      <c r="C51" s="181">
        <f>SUM(D51:G51)</f>
        <v>40695321</v>
      </c>
      <c r="D51" s="83">
        <v>10080345</v>
      </c>
      <c r="E51" s="83">
        <v>138530</v>
      </c>
      <c r="F51" s="83">
        <v>11080589</v>
      </c>
      <c r="G51" s="299">
        <v>19395857</v>
      </c>
      <c r="H51" s="83">
        <v>60482</v>
      </c>
      <c r="I51" s="596" t="s">
        <v>450</v>
      </c>
      <c r="J51" s="181">
        <f t="shared" si="2"/>
        <v>1016608</v>
      </c>
      <c r="K51" s="181">
        <v>46591</v>
      </c>
      <c r="L51" s="181">
        <v>89490</v>
      </c>
      <c r="M51" s="181">
        <f>SUM(N51:Q51)</f>
        <v>741528</v>
      </c>
      <c r="N51" s="596" t="s">
        <v>450</v>
      </c>
      <c r="O51" s="83">
        <v>574860</v>
      </c>
      <c r="P51" s="83">
        <v>96501</v>
      </c>
      <c r="Q51" s="83">
        <v>70167</v>
      </c>
      <c r="R51" s="83">
        <v>138999</v>
      </c>
      <c r="S51" s="91"/>
      <c r="T51" s="91"/>
      <c r="U51" s="355"/>
      <c r="V51" s="355"/>
      <c r="W51" s="88"/>
      <c r="X51" s="88"/>
      <c r="Y51" s="88"/>
      <c r="Z51" s="95"/>
      <c r="AA51" s="88"/>
      <c r="AB51" s="88"/>
      <c r="AC51" s="95"/>
      <c r="AD51" s="88"/>
      <c r="AE51" s="88"/>
      <c r="AF51" s="88"/>
      <c r="AG51" s="88"/>
      <c r="AH51" s="88"/>
    </row>
    <row r="52" spans="1:34" ht="19.5" customHeight="1">
      <c r="A52" s="347" t="s">
        <v>327</v>
      </c>
      <c r="B52" s="348"/>
      <c r="C52" s="181">
        <f>SUM(D52:G52)</f>
        <v>40334252</v>
      </c>
      <c r="D52" s="83">
        <v>9902635</v>
      </c>
      <c r="E52" s="83">
        <v>174792</v>
      </c>
      <c r="F52" s="83">
        <v>10935543</v>
      </c>
      <c r="G52" s="299">
        <v>19321282</v>
      </c>
      <c r="H52" s="83">
        <v>56602</v>
      </c>
      <c r="I52" s="596" t="s">
        <v>450</v>
      </c>
      <c r="J52" s="181">
        <f t="shared" si="2"/>
        <v>921930</v>
      </c>
      <c r="K52" s="181">
        <v>44820</v>
      </c>
      <c r="L52" s="181">
        <v>89490</v>
      </c>
      <c r="M52" s="181">
        <f>SUM(N52:Q52)</f>
        <v>651802</v>
      </c>
      <c r="N52" s="596" t="s">
        <v>450</v>
      </c>
      <c r="O52" s="83">
        <v>496732</v>
      </c>
      <c r="P52" s="83">
        <v>87570</v>
      </c>
      <c r="Q52" s="83">
        <v>67500</v>
      </c>
      <c r="R52" s="83">
        <v>135818</v>
      </c>
      <c r="S52" s="91"/>
      <c r="T52" s="91"/>
      <c r="U52" s="355"/>
      <c r="V52" s="355"/>
      <c r="W52" s="88"/>
      <c r="X52" s="88"/>
      <c r="Y52" s="88"/>
      <c r="Z52" s="95"/>
      <c r="AA52" s="88"/>
      <c r="AB52" s="88"/>
      <c r="AC52" s="95"/>
      <c r="AD52" s="88"/>
      <c r="AE52" s="88"/>
      <c r="AF52" s="88"/>
      <c r="AG52" s="88"/>
      <c r="AH52" s="88"/>
    </row>
    <row r="53" spans="1:34" ht="19.5" customHeight="1">
      <c r="A53" s="347" t="s">
        <v>328</v>
      </c>
      <c r="B53" s="348"/>
      <c r="C53" s="181">
        <f>SUM(D53:G53)</f>
        <v>41123085</v>
      </c>
      <c r="D53" s="83">
        <v>9892513</v>
      </c>
      <c r="E53" s="83">
        <v>168854</v>
      </c>
      <c r="F53" s="83">
        <v>11375853</v>
      </c>
      <c r="G53" s="299">
        <v>19685865</v>
      </c>
      <c r="H53" s="83">
        <v>56054</v>
      </c>
      <c r="I53" s="596" t="s">
        <v>450</v>
      </c>
      <c r="J53" s="181">
        <f t="shared" si="2"/>
        <v>1050058</v>
      </c>
      <c r="K53" s="181">
        <v>46388</v>
      </c>
      <c r="L53" s="181">
        <v>44770</v>
      </c>
      <c r="M53" s="181">
        <f>SUM(N53:Q53)</f>
        <v>824964</v>
      </c>
      <c r="N53" s="596" t="s">
        <v>450</v>
      </c>
      <c r="O53" s="83">
        <v>728723</v>
      </c>
      <c r="P53" s="83">
        <v>75586</v>
      </c>
      <c r="Q53" s="83">
        <v>20655</v>
      </c>
      <c r="R53" s="83">
        <v>133936</v>
      </c>
      <c r="S53" s="91"/>
      <c r="T53" s="91"/>
      <c r="U53" s="355"/>
      <c r="V53" s="355"/>
      <c r="W53" s="88"/>
      <c r="X53" s="88"/>
      <c r="Y53" s="88"/>
      <c r="Z53" s="95"/>
      <c r="AA53" s="88"/>
      <c r="AB53" s="88"/>
      <c r="AC53" s="95"/>
      <c r="AD53" s="88"/>
      <c r="AE53" s="88"/>
      <c r="AF53" s="88"/>
      <c r="AG53" s="88"/>
      <c r="AH53" s="88"/>
    </row>
    <row r="54" spans="1:34" ht="19.5" customHeight="1">
      <c r="A54" s="347" t="s">
        <v>329</v>
      </c>
      <c r="B54" s="348"/>
      <c r="C54" s="181">
        <f>SUM(D54:G54)</f>
        <v>38998244</v>
      </c>
      <c r="D54" s="83">
        <v>9502443</v>
      </c>
      <c r="E54" s="83">
        <v>178350</v>
      </c>
      <c r="F54" s="83">
        <v>10546573</v>
      </c>
      <c r="G54" s="299">
        <v>18770878</v>
      </c>
      <c r="H54" s="83">
        <v>55403</v>
      </c>
      <c r="I54" s="596" t="s">
        <v>450</v>
      </c>
      <c r="J54" s="181">
        <f t="shared" si="2"/>
        <v>922543</v>
      </c>
      <c r="K54" s="181">
        <v>46480</v>
      </c>
      <c r="L54" s="181">
        <v>44770</v>
      </c>
      <c r="M54" s="181">
        <f>SUM(N54:Q54)</f>
        <v>695691</v>
      </c>
      <c r="N54" s="596" t="s">
        <v>450</v>
      </c>
      <c r="O54" s="83">
        <v>590040</v>
      </c>
      <c r="P54" s="83">
        <v>84583</v>
      </c>
      <c r="Q54" s="83">
        <v>21068</v>
      </c>
      <c r="R54" s="83">
        <v>135602</v>
      </c>
      <c r="S54" s="91"/>
      <c r="T54" s="91"/>
      <c r="U54" s="355"/>
      <c r="V54" s="355"/>
      <c r="W54" s="88"/>
      <c r="X54" s="88"/>
      <c r="Y54" s="88"/>
      <c r="Z54" s="95"/>
      <c r="AA54" s="88"/>
      <c r="AB54" s="88"/>
      <c r="AC54" s="95"/>
      <c r="AD54" s="88"/>
      <c r="AE54" s="88"/>
      <c r="AF54" s="88"/>
      <c r="AG54" s="88"/>
      <c r="AH54" s="88"/>
    </row>
    <row r="55" spans="1:34" ht="19.5" customHeight="1">
      <c r="A55" s="349"/>
      <c r="B55" s="350"/>
      <c r="C55" s="181"/>
      <c r="D55" s="86"/>
      <c r="E55" s="83"/>
      <c r="F55" s="83"/>
      <c r="G55" s="299"/>
      <c r="H55" s="83"/>
      <c r="I55" s="83"/>
      <c r="J55" s="181" t="s">
        <v>459</v>
      </c>
      <c r="K55" s="181"/>
      <c r="L55" s="181"/>
      <c r="M55" s="181"/>
      <c r="N55" s="83"/>
      <c r="O55" s="83"/>
      <c r="P55" s="83"/>
      <c r="Q55" s="83"/>
      <c r="R55" s="83"/>
      <c r="S55" s="91"/>
      <c r="T55" s="91"/>
      <c r="U55" s="355"/>
      <c r="V55" s="355"/>
      <c r="W55" s="88"/>
      <c r="X55" s="88"/>
      <c r="Y55" s="88"/>
      <c r="Z55" s="95"/>
      <c r="AA55" s="88"/>
      <c r="AB55" s="88"/>
      <c r="AC55" s="95"/>
      <c r="AD55" s="88"/>
      <c r="AE55" s="88"/>
      <c r="AF55" s="88"/>
      <c r="AG55" s="88"/>
      <c r="AH55" s="88"/>
    </row>
    <row r="56" spans="1:34" ht="19.5" customHeight="1">
      <c r="A56" s="347" t="s">
        <v>330</v>
      </c>
      <c r="B56" s="348"/>
      <c r="C56" s="181">
        <f>SUM(D56:G56)</f>
        <v>40289855</v>
      </c>
      <c r="D56" s="83">
        <v>9245890</v>
      </c>
      <c r="E56" s="83">
        <v>199220</v>
      </c>
      <c r="F56" s="83">
        <v>11438059</v>
      </c>
      <c r="G56" s="299">
        <v>19406686</v>
      </c>
      <c r="H56" s="83">
        <v>53880</v>
      </c>
      <c r="I56" s="596" t="s">
        <v>450</v>
      </c>
      <c r="J56" s="181">
        <f t="shared" si="2"/>
        <v>1019328</v>
      </c>
      <c r="K56" s="181" t="s">
        <v>460</v>
      </c>
      <c r="L56" s="181">
        <v>44770</v>
      </c>
      <c r="M56" s="181">
        <f>SUM(N56:Q56)</f>
        <v>923958</v>
      </c>
      <c r="N56" s="596" t="s">
        <v>450</v>
      </c>
      <c r="O56" s="83">
        <v>712800</v>
      </c>
      <c r="P56" s="83">
        <v>82257</v>
      </c>
      <c r="Q56" s="83">
        <v>128901</v>
      </c>
      <c r="R56" s="83">
        <v>50600</v>
      </c>
      <c r="S56" s="91"/>
      <c r="T56" s="91"/>
      <c r="U56" s="355"/>
      <c r="V56" s="355"/>
      <c r="W56" s="88"/>
      <c r="X56" s="88"/>
      <c r="Y56" s="88"/>
      <c r="Z56" s="95"/>
      <c r="AA56" s="88"/>
      <c r="AB56" s="88"/>
      <c r="AC56" s="95"/>
      <c r="AD56" s="88"/>
      <c r="AE56" s="88"/>
      <c r="AF56" s="88"/>
      <c r="AG56" s="88"/>
      <c r="AH56" s="88"/>
    </row>
    <row r="57" spans="1:34" ht="19.5" customHeight="1">
      <c r="A57" s="347" t="s">
        <v>331</v>
      </c>
      <c r="B57" s="348"/>
      <c r="C57" s="181">
        <f>SUM(D57:G57)</f>
        <v>41058170</v>
      </c>
      <c r="D57" s="83">
        <v>9107857</v>
      </c>
      <c r="E57" s="83">
        <v>196810</v>
      </c>
      <c r="F57" s="83">
        <v>11910711</v>
      </c>
      <c r="G57" s="299">
        <v>19842792</v>
      </c>
      <c r="H57" s="83">
        <v>53900</v>
      </c>
      <c r="I57" s="596" t="s">
        <v>450</v>
      </c>
      <c r="J57" s="181">
        <f t="shared" si="2"/>
        <v>1112752</v>
      </c>
      <c r="K57" s="181" t="s">
        <v>460</v>
      </c>
      <c r="L57" s="181">
        <v>48050</v>
      </c>
      <c r="M57" s="181">
        <f>SUM(N57:Q57)</f>
        <v>1014492</v>
      </c>
      <c r="N57" s="596" t="s">
        <v>450</v>
      </c>
      <c r="O57" s="83">
        <v>842902</v>
      </c>
      <c r="P57" s="83">
        <v>78119</v>
      </c>
      <c r="Q57" s="83">
        <v>93471</v>
      </c>
      <c r="R57" s="83">
        <v>50210</v>
      </c>
      <c r="S57" s="91"/>
      <c r="T57" s="91"/>
      <c r="U57" s="355"/>
      <c r="V57" s="355"/>
      <c r="W57" s="88"/>
      <c r="X57" s="88"/>
      <c r="Y57" s="88"/>
      <c r="Z57" s="95"/>
      <c r="AA57" s="88"/>
      <c r="AB57" s="88"/>
      <c r="AC57" s="95"/>
      <c r="AD57" s="88"/>
      <c r="AE57" s="88"/>
      <c r="AF57" s="88"/>
      <c r="AG57" s="88"/>
      <c r="AH57" s="88"/>
    </row>
    <row r="58" spans="1:34" ht="19.5" customHeight="1">
      <c r="A58" s="347" t="s">
        <v>332</v>
      </c>
      <c r="B58" s="348"/>
      <c r="C58" s="181">
        <f>SUM(D58:G58)</f>
        <v>41179841</v>
      </c>
      <c r="D58" s="83">
        <v>9137403</v>
      </c>
      <c r="E58" s="83">
        <v>218213</v>
      </c>
      <c r="F58" s="83">
        <v>11639333</v>
      </c>
      <c r="G58" s="299">
        <v>20184892</v>
      </c>
      <c r="H58" s="83">
        <v>56400</v>
      </c>
      <c r="I58" s="596" t="s">
        <v>450</v>
      </c>
      <c r="J58" s="181">
        <f t="shared" si="2"/>
        <v>717051</v>
      </c>
      <c r="K58" s="181" t="s">
        <v>460</v>
      </c>
      <c r="L58" s="181">
        <v>48050</v>
      </c>
      <c r="M58" s="181">
        <f>SUM(N58:Q58)</f>
        <v>617001</v>
      </c>
      <c r="N58" s="596" t="s">
        <v>450</v>
      </c>
      <c r="O58" s="83">
        <v>472552</v>
      </c>
      <c r="P58" s="83">
        <v>54717</v>
      </c>
      <c r="Q58" s="83">
        <v>89732</v>
      </c>
      <c r="R58" s="83">
        <v>52000</v>
      </c>
      <c r="S58" s="91"/>
      <c r="T58" s="91"/>
      <c r="U58" s="355"/>
      <c r="V58" s="355"/>
      <c r="W58" s="88"/>
      <c r="X58" s="88"/>
      <c r="Y58" s="88"/>
      <c r="Z58" s="95"/>
      <c r="AA58" s="88"/>
      <c r="AB58" s="88"/>
      <c r="AC58" s="95"/>
      <c r="AD58" s="88"/>
      <c r="AE58" s="88"/>
      <c r="AF58" s="88"/>
      <c r="AG58" s="88"/>
      <c r="AH58" s="88"/>
    </row>
    <row r="59" spans="1:34" ht="19.5" customHeight="1">
      <c r="A59" s="347" t="s">
        <v>333</v>
      </c>
      <c r="B59" s="348"/>
      <c r="C59" s="181">
        <f>SUM(D59:G59)</f>
        <v>41174030</v>
      </c>
      <c r="D59" s="83">
        <v>9517910</v>
      </c>
      <c r="E59" s="83">
        <v>236171</v>
      </c>
      <c r="F59" s="83">
        <v>11552579</v>
      </c>
      <c r="G59" s="299">
        <v>19867370</v>
      </c>
      <c r="H59" s="83">
        <v>57300</v>
      </c>
      <c r="I59" s="596" t="s">
        <v>450</v>
      </c>
      <c r="J59" s="181">
        <f t="shared" si="2"/>
        <v>718926</v>
      </c>
      <c r="K59" s="181" t="s">
        <v>460</v>
      </c>
      <c r="L59" s="181">
        <v>48050</v>
      </c>
      <c r="M59" s="181">
        <f>SUM(N59:Q59)</f>
        <v>620666</v>
      </c>
      <c r="N59" s="596" t="s">
        <v>450</v>
      </c>
      <c r="O59" s="83">
        <v>458375</v>
      </c>
      <c r="P59" s="83">
        <v>68971</v>
      </c>
      <c r="Q59" s="83">
        <v>93320</v>
      </c>
      <c r="R59" s="83">
        <v>50210</v>
      </c>
      <c r="S59" s="91"/>
      <c r="T59" s="91"/>
      <c r="U59" s="355"/>
      <c r="V59" s="355"/>
      <c r="W59" s="88"/>
      <c r="X59" s="88"/>
      <c r="Y59" s="88"/>
      <c r="Z59" s="95"/>
      <c r="AA59" s="88"/>
      <c r="AB59" s="88"/>
      <c r="AC59" s="95"/>
      <c r="AD59" s="88"/>
      <c r="AE59" s="88"/>
      <c r="AF59" s="88"/>
      <c r="AG59" s="88"/>
      <c r="AH59" s="88"/>
    </row>
    <row r="60" spans="1:34" ht="19.5" customHeight="1">
      <c r="A60" s="22"/>
      <c r="B60" s="55"/>
      <c r="C60" s="88"/>
      <c r="D60" s="88"/>
      <c r="E60" s="88"/>
      <c r="F60" s="88"/>
      <c r="G60" s="300"/>
      <c r="H60" s="88"/>
      <c r="I60" s="88"/>
      <c r="J60" s="596" t="s">
        <v>272</v>
      </c>
      <c r="K60" s="182"/>
      <c r="L60" s="182"/>
      <c r="M60" s="181"/>
      <c r="N60" s="88"/>
      <c r="O60" s="88"/>
      <c r="P60" s="88"/>
      <c r="Q60" s="88"/>
      <c r="R60" s="88"/>
      <c r="S60" s="91"/>
      <c r="T60" s="91"/>
      <c r="U60" s="22"/>
      <c r="V60" s="22"/>
      <c r="W60" s="91"/>
      <c r="X60" s="88"/>
      <c r="Y60" s="88"/>
      <c r="Z60" s="95"/>
      <c r="AA60" s="88"/>
      <c r="AB60" s="88"/>
      <c r="AC60" s="95"/>
      <c r="AD60" s="88"/>
      <c r="AE60" s="88"/>
      <c r="AF60" s="88"/>
      <c r="AG60" s="88"/>
      <c r="AH60" s="88"/>
    </row>
    <row r="61" spans="1:34" ht="19.5" customHeight="1">
      <c r="A61" s="355" t="s">
        <v>85</v>
      </c>
      <c r="B61" s="356"/>
      <c r="C61" s="182">
        <f>AVERAGE(C46:C49,C51:C54,C56:C59)</f>
        <v>40241560.833333336</v>
      </c>
      <c r="D61" s="182">
        <f>AVERAGE(D46:D49,D51:D54,D56:D59)</f>
        <v>9686692.5</v>
      </c>
      <c r="E61" s="182">
        <f aca="true" t="shared" si="4" ref="E61:R61">AVERAGE(E46:E49,E51:E54,E56:E59)</f>
        <v>180351.75</v>
      </c>
      <c r="F61" s="182">
        <f t="shared" si="4"/>
        <v>11066733.083333334</v>
      </c>
      <c r="G61" s="617">
        <v>19307784</v>
      </c>
      <c r="H61" s="182">
        <f t="shared" si="4"/>
        <v>56837.166666666664</v>
      </c>
      <c r="I61" s="182" t="s">
        <v>450</v>
      </c>
      <c r="J61" s="181">
        <f t="shared" si="2"/>
        <v>987047.0833333334</v>
      </c>
      <c r="K61" s="182">
        <f>SUM(K46:K49,K51:K54)/12</f>
        <v>30189</v>
      </c>
      <c r="L61" s="182">
        <f t="shared" si="4"/>
        <v>66505</v>
      </c>
      <c r="M61" s="182">
        <f t="shared" si="4"/>
        <v>771943.5</v>
      </c>
      <c r="N61" s="182" t="s">
        <v>450</v>
      </c>
      <c r="O61" s="182">
        <f t="shared" si="4"/>
        <v>615614.5833333334</v>
      </c>
      <c r="P61" s="182">
        <f t="shared" si="4"/>
        <v>91427</v>
      </c>
      <c r="Q61" s="182">
        <f t="shared" si="4"/>
        <v>64901.916666666664</v>
      </c>
      <c r="R61" s="182">
        <f t="shared" si="4"/>
        <v>118409.58333333333</v>
      </c>
      <c r="S61" s="91"/>
      <c r="T61" s="91"/>
      <c r="U61" s="355"/>
      <c r="V61" s="35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1:34" ht="14.25">
      <c r="A62" s="57"/>
      <c r="B62" s="58"/>
      <c r="C62" s="89"/>
      <c r="D62" s="89"/>
      <c r="E62" s="89"/>
      <c r="F62" s="89"/>
      <c r="G62" s="92"/>
      <c r="H62" s="92"/>
      <c r="I62" s="92"/>
      <c r="J62" s="92"/>
      <c r="K62" s="92"/>
      <c r="L62" s="92"/>
      <c r="M62" s="89"/>
      <c r="N62" s="89"/>
      <c r="O62" s="89"/>
      <c r="P62" s="89"/>
      <c r="Q62" s="89"/>
      <c r="R62" s="89"/>
      <c r="S62" s="91"/>
      <c r="T62" s="91"/>
      <c r="U62" s="22"/>
      <c r="V62" s="22"/>
      <c r="W62" s="91"/>
      <c r="X62" s="91"/>
      <c r="Y62" s="91"/>
      <c r="Z62" s="91"/>
      <c r="AA62" s="91"/>
      <c r="AB62" s="91"/>
      <c r="AC62" s="88"/>
      <c r="AD62" s="88"/>
      <c r="AE62" s="88"/>
      <c r="AF62" s="88"/>
      <c r="AG62" s="88"/>
      <c r="AH62" s="88"/>
    </row>
    <row r="63" spans="14:19" ht="14.25">
      <c r="N63" s="83"/>
      <c r="O63" s="83"/>
      <c r="P63" s="83"/>
      <c r="Q63" s="83"/>
      <c r="R63" s="83"/>
      <c r="S63" s="83"/>
    </row>
  </sheetData>
  <sheetProtection/>
  <mergeCells count="84">
    <mergeCell ref="A3:O3"/>
    <mergeCell ref="A35:R35"/>
    <mergeCell ref="U58:V58"/>
    <mergeCell ref="U59:V59"/>
    <mergeCell ref="U61:V61"/>
    <mergeCell ref="C5:G5"/>
    <mergeCell ref="C6:C8"/>
    <mergeCell ref="D6:D8"/>
    <mergeCell ref="E6:E8"/>
    <mergeCell ref="F6:F8"/>
    <mergeCell ref="G6:G8"/>
    <mergeCell ref="U54:V54"/>
    <mergeCell ref="U55:V55"/>
    <mergeCell ref="U56:V56"/>
    <mergeCell ref="U57:V57"/>
    <mergeCell ref="U50:V50"/>
    <mergeCell ref="U51:V51"/>
    <mergeCell ref="U52:V52"/>
    <mergeCell ref="U53:V53"/>
    <mergeCell ref="A53:B53"/>
    <mergeCell ref="A50:B50"/>
    <mergeCell ref="U42:V42"/>
    <mergeCell ref="U43:V43"/>
    <mergeCell ref="U44:V44"/>
    <mergeCell ref="U45:V45"/>
    <mergeCell ref="U46:V46"/>
    <mergeCell ref="U47:V47"/>
    <mergeCell ref="U48:V48"/>
    <mergeCell ref="U49:V49"/>
    <mergeCell ref="A48:B48"/>
    <mergeCell ref="A49:B49"/>
    <mergeCell ref="A45:B45"/>
    <mergeCell ref="A52:B52"/>
    <mergeCell ref="A61:B61"/>
    <mergeCell ref="A54:B54"/>
    <mergeCell ref="A55:B55"/>
    <mergeCell ref="A56:B56"/>
    <mergeCell ref="A57:B57"/>
    <mergeCell ref="A59:B59"/>
    <mergeCell ref="A58:B58"/>
    <mergeCell ref="C37:R37"/>
    <mergeCell ref="A11:B11"/>
    <mergeCell ref="A12:B12"/>
    <mergeCell ref="A13:B13"/>
    <mergeCell ref="A37:B40"/>
    <mergeCell ref="C38:I38"/>
    <mergeCell ref="M39:Q39"/>
    <mergeCell ref="R39:R40"/>
    <mergeCell ref="J38:R38"/>
    <mergeCell ref="K39:K40"/>
    <mergeCell ref="J39:J40"/>
    <mergeCell ref="A47:B47"/>
    <mergeCell ref="L39:L40"/>
    <mergeCell ref="C39:G39"/>
    <mergeCell ref="H39:H40"/>
    <mergeCell ref="I39:I40"/>
    <mergeCell ref="A42:B42"/>
    <mergeCell ref="A46:B46"/>
    <mergeCell ref="A43:B43"/>
    <mergeCell ref="A44:B44"/>
    <mergeCell ref="A5:B8"/>
    <mergeCell ref="A14:B14"/>
    <mergeCell ref="A15:B15"/>
    <mergeCell ref="A51:B51"/>
    <mergeCell ref="A10:B10"/>
    <mergeCell ref="A24:B24"/>
    <mergeCell ref="A17:B17"/>
    <mergeCell ref="A18:B18"/>
    <mergeCell ref="A19:B19"/>
    <mergeCell ref="A20:B20"/>
    <mergeCell ref="A27:B27"/>
    <mergeCell ref="A29:B29"/>
    <mergeCell ref="A21:B21"/>
    <mergeCell ref="A22:B22"/>
    <mergeCell ref="A23:B23"/>
    <mergeCell ref="A25:B25"/>
    <mergeCell ref="A26:B26"/>
    <mergeCell ref="H6:H8"/>
    <mergeCell ref="A16:B16"/>
    <mergeCell ref="J7:N7"/>
    <mergeCell ref="I6:O6"/>
    <mergeCell ref="H5:O5"/>
    <mergeCell ref="I7:I8"/>
    <mergeCell ref="O7:O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0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75" zoomScaleNormal="75" zoomScaleSheetLayoutView="50" zoomScalePageLayoutView="0" workbookViewId="0" topLeftCell="A1">
      <selection activeCell="A4" sqref="A4:W4"/>
    </sheetView>
  </sheetViews>
  <sheetFormatPr defaultColWidth="10.59765625" defaultRowHeight="15"/>
  <cols>
    <col min="1" max="1" width="4.19921875" style="10" customWidth="1"/>
    <col min="2" max="2" width="10.3984375" style="10" customWidth="1"/>
    <col min="3" max="9" width="16.59765625" style="86" customWidth="1"/>
    <col min="10" max="10" width="15" style="86" customWidth="1"/>
    <col min="11" max="11" width="18.69921875" style="86" customWidth="1"/>
    <col min="12" max="13" width="16.59765625" style="86" customWidth="1"/>
    <col min="14" max="16384" width="10.59765625" style="10" customWidth="1"/>
  </cols>
  <sheetData>
    <row r="1" spans="1:21" s="18" customFormat="1" ht="15" customHeight="1">
      <c r="A1" s="173" t="s">
        <v>461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15" t="s">
        <v>462</v>
      </c>
      <c r="U1" s="15"/>
    </row>
    <row r="2" spans="1:21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8" customHeight="1">
      <c r="A3" s="604" t="s">
        <v>463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75"/>
      <c r="O3" s="75"/>
      <c r="P3" s="75"/>
      <c r="Q3" s="75"/>
      <c r="R3" s="75"/>
      <c r="S3" s="75"/>
      <c r="T3" s="75"/>
      <c r="U3" s="75"/>
    </row>
    <row r="4" spans="1:21" ht="15" customHeight="1" thickBot="1">
      <c r="A4" s="75"/>
      <c r="B4" s="75"/>
      <c r="C4" s="75"/>
      <c r="D4" s="75"/>
      <c r="E4" s="75"/>
      <c r="F4" s="75"/>
      <c r="G4" s="75"/>
      <c r="H4" s="75"/>
      <c r="I4" s="10"/>
      <c r="J4" s="10"/>
      <c r="K4" s="10"/>
      <c r="L4" s="10"/>
      <c r="N4" s="75"/>
      <c r="O4" s="75"/>
      <c r="P4" s="75"/>
      <c r="Q4" s="75"/>
      <c r="R4" s="75"/>
      <c r="S4" s="75"/>
      <c r="T4" s="75"/>
      <c r="U4" s="75"/>
    </row>
    <row r="5" spans="1:13" ht="15" customHeight="1">
      <c r="A5" s="586" t="s">
        <v>70</v>
      </c>
      <c r="B5" s="587"/>
      <c r="C5" s="619" t="s">
        <v>106</v>
      </c>
      <c r="D5" s="619" t="s">
        <v>107</v>
      </c>
      <c r="E5" s="619" t="s">
        <v>108</v>
      </c>
      <c r="F5" s="619" t="s">
        <v>112</v>
      </c>
      <c r="G5" s="620"/>
      <c r="H5" s="620"/>
      <c r="I5" s="621"/>
      <c r="J5" s="588" t="s">
        <v>111</v>
      </c>
      <c r="K5" s="619" t="s">
        <v>115</v>
      </c>
      <c r="L5" s="620"/>
      <c r="M5" s="620"/>
    </row>
    <row r="6" spans="1:13" ht="15" customHeight="1">
      <c r="A6" s="353"/>
      <c r="B6" s="354"/>
      <c r="C6" s="341"/>
      <c r="D6" s="341"/>
      <c r="E6" s="341"/>
      <c r="F6" s="342"/>
      <c r="G6" s="387"/>
      <c r="H6" s="387"/>
      <c r="I6" s="388"/>
      <c r="J6" s="338"/>
      <c r="K6" s="342"/>
      <c r="L6" s="387"/>
      <c r="M6" s="387"/>
    </row>
    <row r="7" spans="1:13" ht="15" customHeight="1">
      <c r="A7" s="353"/>
      <c r="B7" s="354"/>
      <c r="C7" s="341"/>
      <c r="D7" s="341"/>
      <c r="E7" s="341"/>
      <c r="F7" s="358" t="s">
        <v>93</v>
      </c>
      <c r="G7" s="358" t="s">
        <v>109</v>
      </c>
      <c r="H7" s="358" t="s">
        <v>304</v>
      </c>
      <c r="I7" s="358" t="s">
        <v>110</v>
      </c>
      <c r="J7" s="338"/>
      <c r="K7" s="340" t="s">
        <v>93</v>
      </c>
      <c r="L7" s="340" t="s">
        <v>113</v>
      </c>
      <c r="M7" s="340" t="s">
        <v>114</v>
      </c>
    </row>
    <row r="8" spans="1:13" ht="15" customHeight="1">
      <c r="A8" s="353"/>
      <c r="B8" s="354"/>
      <c r="C8" s="342"/>
      <c r="D8" s="342"/>
      <c r="E8" s="342"/>
      <c r="F8" s="386"/>
      <c r="G8" s="386"/>
      <c r="H8" s="386"/>
      <c r="I8" s="386"/>
      <c r="J8" s="339"/>
      <c r="K8" s="342"/>
      <c r="L8" s="342"/>
      <c r="M8" s="342"/>
    </row>
    <row r="9" spans="1:13" ht="15" customHeight="1">
      <c r="A9" s="51"/>
      <c r="B9" s="87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5" customHeight="1">
      <c r="A10" s="349" t="s">
        <v>376</v>
      </c>
      <c r="B10" s="350"/>
      <c r="C10" s="83">
        <v>535488</v>
      </c>
      <c r="D10" s="83">
        <v>10342553</v>
      </c>
      <c r="E10" s="83">
        <v>2154867</v>
      </c>
      <c r="F10" s="181">
        <f>SUM(G10:I10)</f>
        <v>868662</v>
      </c>
      <c r="G10" s="83">
        <v>485304</v>
      </c>
      <c r="H10" s="83">
        <v>57625</v>
      </c>
      <c r="I10" s="83">
        <v>325733</v>
      </c>
      <c r="J10" s="83">
        <v>994876</v>
      </c>
      <c r="K10" s="181">
        <f>SUM(L10:M10)</f>
        <v>13098029</v>
      </c>
      <c r="L10" s="83">
        <v>11819954</v>
      </c>
      <c r="M10" s="83">
        <v>1278075</v>
      </c>
    </row>
    <row r="11" spans="1:13" ht="15" customHeight="1">
      <c r="A11" s="347" t="s">
        <v>377</v>
      </c>
      <c r="B11" s="348"/>
      <c r="C11" s="83">
        <v>568286</v>
      </c>
      <c r="D11" s="83">
        <v>9288396</v>
      </c>
      <c r="E11" s="83">
        <v>2038020</v>
      </c>
      <c r="F11" s="181">
        <f>SUM(G11:I11)</f>
        <v>996157</v>
      </c>
      <c r="G11" s="83">
        <v>487408</v>
      </c>
      <c r="H11" s="83">
        <v>57452</v>
      </c>
      <c r="I11" s="83">
        <v>451297</v>
      </c>
      <c r="J11" s="83">
        <v>893853</v>
      </c>
      <c r="K11" s="181">
        <f>SUM(L11:M11)</f>
        <v>12267060</v>
      </c>
      <c r="L11" s="83">
        <v>10542894</v>
      </c>
      <c r="M11" s="83">
        <v>1724166</v>
      </c>
    </row>
    <row r="12" spans="1:13" ht="15" customHeight="1">
      <c r="A12" s="347" t="s">
        <v>378</v>
      </c>
      <c r="B12" s="348"/>
      <c r="C12" s="180">
        <f>SUM(C14:C17,C19:C22,C24:C27)</f>
        <v>660563</v>
      </c>
      <c r="D12" s="180">
        <f aca="true" t="shared" si="0" ref="D12:M12">SUM(D14:D17,D19:D22,D24:D27)</f>
        <v>8997497</v>
      </c>
      <c r="E12" s="180">
        <f t="shared" si="0"/>
        <v>1901126</v>
      </c>
      <c r="F12" s="180">
        <f t="shared" si="0"/>
        <v>895255</v>
      </c>
      <c r="G12" s="180">
        <f t="shared" si="0"/>
        <v>473565</v>
      </c>
      <c r="H12" s="180">
        <f t="shared" si="0"/>
        <v>57680</v>
      </c>
      <c r="I12" s="180">
        <f t="shared" si="0"/>
        <v>364010</v>
      </c>
      <c r="J12" s="180">
        <f t="shared" si="0"/>
        <v>945890</v>
      </c>
      <c r="K12" s="180">
        <f t="shared" si="0"/>
        <v>13020378</v>
      </c>
      <c r="L12" s="180">
        <f t="shared" si="0"/>
        <v>10744859</v>
      </c>
      <c r="M12" s="180">
        <f t="shared" si="0"/>
        <v>2275519</v>
      </c>
    </row>
    <row r="13" spans="1:13" ht="15" customHeight="1">
      <c r="A13" s="349"/>
      <c r="B13" s="350"/>
      <c r="C13" s="83"/>
      <c r="D13" s="83"/>
      <c r="E13" s="83"/>
      <c r="F13" s="129"/>
      <c r="G13" s="83"/>
      <c r="H13" s="83"/>
      <c r="I13" s="83"/>
      <c r="J13" s="83"/>
      <c r="K13" s="83"/>
      <c r="L13" s="83"/>
      <c r="M13" s="83"/>
    </row>
    <row r="14" spans="1:13" ht="15" customHeight="1">
      <c r="A14" s="349" t="s">
        <v>339</v>
      </c>
      <c r="B14" s="350"/>
      <c r="C14" s="83">
        <v>48454</v>
      </c>
      <c r="D14" s="83">
        <v>685297</v>
      </c>
      <c r="E14" s="83">
        <v>149893</v>
      </c>
      <c r="F14" s="181">
        <f>SUM(G14:I14)</f>
        <v>76644</v>
      </c>
      <c r="G14" s="83">
        <v>36917</v>
      </c>
      <c r="H14" s="83">
        <v>4340</v>
      </c>
      <c r="I14" s="83">
        <v>35387</v>
      </c>
      <c r="J14" s="83">
        <v>73260</v>
      </c>
      <c r="K14" s="181">
        <f>SUM(L14:M14)</f>
        <v>1320825</v>
      </c>
      <c r="L14" s="83">
        <v>1148252</v>
      </c>
      <c r="M14" s="83">
        <v>172573</v>
      </c>
    </row>
    <row r="15" spans="1:13" ht="15" customHeight="1">
      <c r="A15" s="347" t="s">
        <v>323</v>
      </c>
      <c r="B15" s="348"/>
      <c r="C15" s="83">
        <v>50334</v>
      </c>
      <c r="D15" s="83">
        <v>741524</v>
      </c>
      <c r="E15" s="83">
        <v>154093</v>
      </c>
      <c r="F15" s="181">
        <f>SUM(G15:I15)</f>
        <v>81810</v>
      </c>
      <c r="G15" s="83">
        <v>34697</v>
      </c>
      <c r="H15" s="83">
        <v>4813</v>
      </c>
      <c r="I15" s="83">
        <v>42300</v>
      </c>
      <c r="J15" s="83">
        <v>73380</v>
      </c>
      <c r="K15" s="181">
        <f>SUM(L15:M15)</f>
        <v>965819</v>
      </c>
      <c r="L15" s="83">
        <v>803412</v>
      </c>
      <c r="M15" s="83">
        <v>162407</v>
      </c>
    </row>
    <row r="16" spans="1:13" ht="15" customHeight="1">
      <c r="A16" s="347" t="s">
        <v>324</v>
      </c>
      <c r="B16" s="348"/>
      <c r="C16" s="83">
        <v>54756</v>
      </c>
      <c r="D16" s="83">
        <v>784576</v>
      </c>
      <c r="E16" s="83">
        <v>174194</v>
      </c>
      <c r="F16" s="181">
        <f>SUM(G16:I16)</f>
        <v>86498</v>
      </c>
      <c r="G16" s="83">
        <v>38250</v>
      </c>
      <c r="H16" s="83">
        <v>4426</v>
      </c>
      <c r="I16" s="83">
        <v>43822</v>
      </c>
      <c r="J16" s="83">
        <v>78580</v>
      </c>
      <c r="K16" s="181">
        <f>SUM(L16:M16)</f>
        <v>933708</v>
      </c>
      <c r="L16" s="83">
        <v>819360</v>
      </c>
      <c r="M16" s="83">
        <v>114348</v>
      </c>
    </row>
    <row r="17" spans="1:13" ht="15" customHeight="1">
      <c r="A17" s="347" t="s">
        <v>325</v>
      </c>
      <c r="B17" s="348"/>
      <c r="C17" s="83">
        <v>56776</v>
      </c>
      <c r="D17" s="83">
        <v>798507</v>
      </c>
      <c r="E17" s="83">
        <v>182643</v>
      </c>
      <c r="F17" s="181">
        <f>SUM(G17:I17)</f>
        <v>108548</v>
      </c>
      <c r="G17" s="83">
        <v>37670</v>
      </c>
      <c r="H17" s="83">
        <v>4605</v>
      </c>
      <c r="I17" s="83">
        <v>66273</v>
      </c>
      <c r="J17" s="83">
        <v>73580</v>
      </c>
      <c r="K17" s="181">
        <f>SUM(L17:M17)</f>
        <v>1057706</v>
      </c>
      <c r="L17" s="83">
        <v>824091</v>
      </c>
      <c r="M17" s="83">
        <v>233615</v>
      </c>
    </row>
    <row r="18" spans="1:13" ht="15" customHeight="1">
      <c r="A18" s="349"/>
      <c r="B18" s="350"/>
      <c r="C18" s="83"/>
      <c r="D18" s="83"/>
      <c r="E18" s="83"/>
      <c r="F18" s="181"/>
      <c r="G18" s="83"/>
      <c r="H18" s="83"/>
      <c r="I18" s="83"/>
      <c r="J18" s="83"/>
      <c r="K18" s="181"/>
      <c r="L18" s="83"/>
      <c r="M18" s="83"/>
    </row>
    <row r="19" spans="1:13" ht="15" customHeight="1">
      <c r="A19" s="347" t="s">
        <v>326</v>
      </c>
      <c r="B19" s="348"/>
      <c r="C19" s="83">
        <v>54848</v>
      </c>
      <c r="D19" s="83">
        <v>746795</v>
      </c>
      <c r="E19" s="83">
        <v>200570</v>
      </c>
      <c r="F19" s="181">
        <f>SUM(G19:I19)</f>
        <v>98702</v>
      </c>
      <c r="G19" s="83">
        <v>38180</v>
      </c>
      <c r="H19" s="83">
        <v>4619</v>
      </c>
      <c r="I19" s="83">
        <v>55903</v>
      </c>
      <c r="J19" s="83">
        <v>73300</v>
      </c>
      <c r="K19" s="181">
        <f>SUM(L19:M19)</f>
        <v>1113609</v>
      </c>
      <c r="L19" s="83">
        <v>870869</v>
      </c>
      <c r="M19" s="83">
        <v>242740</v>
      </c>
    </row>
    <row r="20" spans="1:13" ht="15" customHeight="1">
      <c r="A20" s="347" t="s">
        <v>327</v>
      </c>
      <c r="B20" s="348"/>
      <c r="C20" s="83">
        <v>54677</v>
      </c>
      <c r="D20" s="83">
        <v>769661</v>
      </c>
      <c r="E20" s="83">
        <v>164945</v>
      </c>
      <c r="F20" s="181">
        <f>SUM(G20:I20)</f>
        <v>94100</v>
      </c>
      <c r="G20" s="83">
        <v>41580</v>
      </c>
      <c r="H20" s="83">
        <v>4534</v>
      </c>
      <c r="I20" s="83">
        <v>47986</v>
      </c>
      <c r="J20" s="83">
        <v>83560</v>
      </c>
      <c r="K20" s="181">
        <f>SUM(L20:M20)</f>
        <v>1162324</v>
      </c>
      <c r="L20" s="83">
        <v>907438</v>
      </c>
      <c r="M20" s="83">
        <v>254886</v>
      </c>
    </row>
    <row r="21" spans="1:13" ht="15" customHeight="1">
      <c r="A21" s="347" t="s">
        <v>328</v>
      </c>
      <c r="B21" s="348"/>
      <c r="C21" s="83">
        <v>56423</v>
      </c>
      <c r="D21" s="83">
        <v>756759</v>
      </c>
      <c r="E21" s="83">
        <v>171236</v>
      </c>
      <c r="F21" s="181">
        <f>SUM(G21:I21)</f>
        <v>88737</v>
      </c>
      <c r="G21" s="83">
        <v>40686</v>
      </c>
      <c r="H21" s="83">
        <v>4547</v>
      </c>
      <c r="I21" s="83">
        <v>43504</v>
      </c>
      <c r="J21" s="83">
        <v>73670</v>
      </c>
      <c r="K21" s="181">
        <f>SUM(L21:M21)</f>
        <v>1236371</v>
      </c>
      <c r="L21" s="83">
        <v>972538</v>
      </c>
      <c r="M21" s="83">
        <v>263833</v>
      </c>
    </row>
    <row r="22" spans="1:13" ht="15" customHeight="1">
      <c r="A22" s="347" t="s">
        <v>329</v>
      </c>
      <c r="B22" s="348"/>
      <c r="C22" s="83">
        <v>56206</v>
      </c>
      <c r="D22" s="83">
        <v>697170</v>
      </c>
      <c r="E22" s="83">
        <v>147672</v>
      </c>
      <c r="F22" s="181">
        <f>SUM(G22:I22)</f>
        <v>51053</v>
      </c>
      <c r="G22" s="83">
        <v>39780</v>
      </c>
      <c r="H22" s="83">
        <v>4823</v>
      </c>
      <c r="I22" s="83">
        <v>6450</v>
      </c>
      <c r="J22" s="83">
        <v>72580</v>
      </c>
      <c r="K22" s="181">
        <f>SUM(L22:M22)</f>
        <v>1106573</v>
      </c>
      <c r="L22" s="83">
        <v>861324</v>
      </c>
      <c r="M22" s="83">
        <v>245249</v>
      </c>
    </row>
    <row r="23" spans="1:13" ht="15" customHeight="1">
      <c r="A23" s="349"/>
      <c r="B23" s="350"/>
      <c r="C23" s="83"/>
      <c r="D23" s="83"/>
      <c r="E23" s="83"/>
      <c r="F23" s="181"/>
      <c r="G23" s="83"/>
      <c r="H23" s="83"/>
      <c r="I23" s="83"/>
      <c r="J23" s="83"/>
      <c r="K23" s="181"/>
      <c r="L23" s="83"/>
      <c r="M23" s="83"/>
    </row>
    <row r="24" spans="1:13" ht="15" customHeight="1">
      <c r="A24" s="347" t="s">
        <v>330</v>
      </c>
      <c r="B24" s="348"/>
      <c r="C24" s="83">
        <v>56104</v>
      </c>
      <c r="D24" s="83">
        <v>723471</v>
      </c>
      <c r="E24" s="83">
        <v>147667</v>
      </c>
      <c r="F24" s="181">
        <f>SUM(G24:I24)</f>
        <v>51904</v>
      </c>
      <c r="G24" s="83">
        <v>39740</v>
      </c>
      <c r="H24" s="83">
        <v>5205</v>
      </c>
      <c r="I24" s="83">
        <v>6959</v>
      </c>
      <c r="J24" s="83">
        <v>78510</v>
      </c>
      <c r="K24" s="181">
        <f>SUM(L24:M24)</f>
        <v>1053747</v>
      </c>
      <c r="L24" s="83">
        <v>901600</v>
      </c>
      <c r="M24" s="83">
        <v>152147</v>
      </c>
    </row>
    <row r="25" spans="1:13" ht="15" customHeight="1">
      <c r="A25" s="347" t="s">
        <v>331</v>
      </c>
      <c r="B25" s="348"/>
      <c r="C25" s="83">
        <v>58217</v>
      </c>
      <c r="D25" s="83">
        <v>787668</v>
      </c>
      <c r="E25" s="83">
        <v>147876</v>
      </c>
      <c r="F25" s="181">
        <f>SUM(G25:I25)</f>
        <v>54388</v>
      </c>
      <c r="G25" s="83">
        <v>43030</v>
      </c>
      <c r="H25" s="83">
        <v>5055</v>
      </c>
      <c r="I25" s="83">
        <v>6303</v>
      </c>
      <c r="J25" s="83">
        <v>83510</v>
      </c>
      <c r="K25" s="181">
        <f>SUM(L25:M25)</f>
        <v>1017022</v>
      </c>
      <c r="L25" s="83">
        <v>871471</v>
      </c>
      <c r="M25" s="83">
        <v>145551</v>
      </c>
    </row>
    <row r="26" spans="1:13" ht="15" customHeight="1">
      <c r="A26" s="347" t="s">
        <v>332</v>
      </c>
      <c r="B26" s="348"/>
      <c r="C26" s="83">
        <v>57875</v>
      </c>
      <c r="D26" s="83">
        <v>754690</v>
      </c>
      <c r="E26" s="83">
        <v>141255</v>
      </c>
      <c r="F26" s="181">
        <f>SUM(G26:I26)</f>
        <v>52126</v>
      </c>
      <c r="G26" s="83">
        <v>42075</v>
      </c>
      <c r="H26" s="83">
        <v>5321</v>
      </c>
      <c r="I26" s="83">
        <v>4730</v>
      </c>
      <c r="J26" s="83">
        <v>88480</v>
      </c>
      <c r="K26" s="181">
        <f>SUM(L26:M26)</f>
        <v>1013017</v>
      </c>
      <c r="L26" s="83">
        <v>863359</v>
      </c>
      <c r="M26" s="83">
        <v>149658</v>
      </c>
    </row>
    <row r="27" spans="1:13" ht="15" customHeight="1">
      <c r="A27" s="347" t="s">
        <v>333</v>
      </c>
      <c r="B27" s="348"/>
      <c r="C27" s="83">
        <v>55893</v>
      </c>
      <c r="D27" s="83">
        <v>751379</v>
      </c>
      <c r="E27" s="83">
        <v>119082</v>
      </c>
      <c r="F27" s="181">
        <f>SUM(G27:I27)</f>
        <v>50745</v>
      </c>
      <c r="G27" s="83">
        <v>40960</v>
      </c>
      <c r="H27" s="83">
        <v>5392</v>
      </c>
      <c r="I27" s="83">
        <v>4393</v>
      </c>
      <c r="J27" s="83">
        <v>93480</v>
      </c>
      <c r="K27" s="181">
        <f>SUM(L27:M27)</f>
        <v>1039657</v>
      </c>
      <c r="L27" s="83">
        <v>901145</v>
      </c>
      <c r="M27" s="83">
        <v>138512</v>
      </c>
    </row>
    <row r="28" spans="1:13" ht="15" customHeight="1">
      <c r="A28" s="22"/>
      <c r="B28" s="55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ht="15" customHeight="1">
      <c r="A29" s="355" t="s">
        <v>85</v>
      </c>
      <c r="B29" s="356"/>
      <c r="C29" s="182">
        <f aca="true" t="shared" si="1" ref="C29:M29">AVERAGE(C14:C17,C19:C22,C24:C27)</f>
        <v>55046.916666666664</v>
      </c>
      <c r="D29" s="182">
        <f t="shared" si="1"/>
        <v>749791.4166666666</v>
      </c>
      <c r="E29" s="182">
        <f t="shared" si="1"/>
        <v>158427.16666666666</v>
      </c>
      <c r="F29" s="182">
        <f t="shared" si="1"/>
        <v>74604.58333333333</v>
      </c>
      <c r="G29" s="182">
        <f t="shared" si="1"/>
        <v>39463.75</v>
      </c>
      <c r="H29" s="182">
        <f t="shared" si="1"/>
        <v>4806.666666666667</v>
      </c>
      <c r="I29" s="182">
        <f t="shared" si="1"/>
        <v>30334.166666666668</v>
      </c>
      <c r="J29" s="182">
        <f t="shared" si="1"/>
        <v>78824.16666666667</v>
      </c>
      <c r="K29" s="182">
        <f t="shared" si="1"/>
        <v>1085031.5</v>
      </c>
      <c r="L29" s="182">
        <f t="shared" si="1"/>
        <v>895404.9166666666</v>
      </c>
      <c r="M29" s="182">
        <f t="shared" si="1"/>
        <v>189626.58333333334</v>
      </c>
    </row>
    <row r="30" spans="1:13" ht="15" customHeight="1">
      <c r="A30" s="57"/>
      <c r="B30" s="5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5" customHeight="1">
      <c r="A31" s="22" t="s">
        <v>90</v>
      </c>
      <c r="B31" s="2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ht="15" customHeight="1"/>
    <row r="33" ht="15" customHeight="1"/>
    <row r="34" ht="15" customHeight="1"/>
    <row r="35" spans="1:13" ht="18" customHeight="1">
      <c r="A35" s="604" t="s">
        <v>464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</row>
    <row r="36" ht="15" customHeight="1" thickBot="1"/>
    <row r="37" spans="1:15" ht="15" customHeight="1">
      <c r="A37" s="586" t="s">
        <v>70</v>
      </c>
      <c r="B37" s="587"/>
      <c r="C37" s="619" t="s">
        <v>119</v>
      </c>
      <c r="D37" s="620"/>
      <c r="E37" s="620"/>
      <c r="F37" s="621"/>
      <c r="G37" s="588" t="s">
        <v>120</v>
      </c>
      <c r="H37" s="619" t="s">
        <v>123</v>
      </c>
      <c r="I37" s="620"/>
      <c r="J37" s="620"/>
      <c r="K37" s="619" t="s">
        <v>124</v>
      </c>
      <c r="L37" s="619" t="s">
        <v>125</v>
      </c>
      <c r="M37" s="619" t="s">
        <v>126</v>
      </c>
      <c r="N37" s="94"/>
      <c r="O37" s="344"/>
    </row>
    <row r="38" spans="1:15" ht="15" customHeight="1">
      <c r="A38" s="353"/>
      <c r="B38" s="354"/>
      <c r="C38" s="342"/>
      <c r="D38" s="387"/>
      <c r="E38" s="387"/>
      <c r="F38" s="388"/>
      <c r="G38" s="338"/>
      <c r="H38" s="342"/>
      <c r="I38" s="387"/>
      <c r="J38" s="387"/>
      <c r="K38" s="341"/>
      <c r="L38" s="341"/>
      <c r="M38" s="341"/>
      <c r="N38" s="94"/>
      <c r="O38" s="344"/>
    </row>
    <row r="39" spans="1:15" ht="15" customHeight="1">
      <c r="A39" s="353"/>
      <c r="B39" s="354"/>
      <c r="C39" s="358" t="s">
        <v>93</v>
      </c>
      <c r="D39" s="358" t="s">
        <v>116</v>
      </c>
      <c r="E39" s="358" t="s">
        <v>117</v>
      </c>
      <c r="F39" s="358" t="s">
        <v>118</v>
      </c>
      <c r="G39" s="338"/>
      <c r="H39" s="340" t="s">
        <v>93</v>
      </c>
      <c r="I39" s="340" t="s">
        <v>121</v>
      </c>
      <c r="J39" s="340" t="s">
        <v>122</v>
      </c>
      <c r="K39" s="341"/>
      <c r="L39" s="341"/>
      <c r="M39" s="341"/>
      <c r="N39" s="344"/>
      <c r="O39" s="344"/>
    </row>
    <row r="40" spans="1:15" ht="15" customHeight="1">
      <c r="A40" s="353"/>
      <c r="B40" s="354"/>
      <c r="C40" s="386"/>
      <c r="D40" s="386"/>
      <c r="E40" s="386"/>
      <c r="F40" s="386"/>
      <c r="G40" s="339"/>
      <c r="H40" s="342"/>
      <c r="I40" s="342"/>
      <c r="J40" s="342"/>
      <c r="K40" s="342"/>
      <c r="L40" s="342"/>
      <c r="M40" s="342"/>
      <c r="N40" s="344"/>
      <c r="O40" s="344"/>
    </row>
    <row r="41" spans="1:15" ht="15" customHeight="1">
      <c r="A41" s="51"/>
      <c r="B41" s="87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91"/>
    </row>
    <row r="42" spans="1:15" ht="15" customHeight="1">
      <c r="A42" s="349" t="s">
        <v>376</v>
      </c>
      <c r="B42" s="350"/>
      <c r="C42" s="181">
        <f>SUM(D42:F42)</f>
        <v>1437407</v>
      </c>
      <c r="D42" s="83">
        <v>198490</v>
      </c>
      <c r="E42" s="83">
        <v>205415</v>
      </c>
      <c r="F42" s="83">
        <v>1033502</v>
      </c>
      <c r="G42" s="83">
        <v>364284</v>
      </c>
      <c r="H42" s="181">
        <f>SUM(I42:J42)</f>
        <v>12397</v>
      </c>
      <c r="I42" s="301">
        <v>8335</v>
      </c>
      <c r="J42" s="83">
        <v>4062</v>
      </c>
      <c r="K42" s="83">
        <v>27282100</v>
      </c>
      <c r="L42" s="83">
        <v>40921</v>
      </c>
      <c r="M42" s="83">
        <v>18695753</v>
      </c>
      <c r="N42" s="91"/>
      <c r="O42" s="91"/>
    </row>
    <row r="43" spans="1:15" ht="15" customHeight="1">
      <c r="A43" s="347" t="s">
        <v>377</v>
      </c>
      <c r="B43" s="348"/>
      <c r="C43" s="181">
        <f>SUM(D43:F43)</f>
        <v>1374553</v>
      </c>
      <c r="D43" s="83">
        <v>171303</v>
      </c>
      <c r="E43" s="83">
        <v>169919</v>
      </c>
      <c r="F43" s="83">
        <v>1033331</v>
      </c>
      <c r="G43" s="83">
        <v>393091</v>
      </c>
      <c r="H43" s="181">
        <f>SUM(I43:J43)</f>
        <v>13294</v>
      </c>
      <c r="I43" s="301">
        <v>10146</v>
      </c>
      <c r="J43" s="83">
        <v>3148</v>
      </c>
      <c r="K43" s="83">
        <v>30111088</v>
      </c>
      <c r="L43" s="83">
        <v>41484</v>
      </c>
      <c r="M43" s="83">
        <v>17879319</v>
      </c>
      <c r="N43" s="91"/>
      <c r="O43" s="91"/>
    </row>
    <row r="44" spans="1:15" ht="15" customHeight="1">
      <c r="A44" s="347" t="s">
        <v>378</v>
      </c>
      <c r="B44" s="348"/>
      <c r="C44" s="180">
        <f aca="true" t="shared" si="2" ref="C44:M44">SUM(C46:C49,C51:C54,C56:C59)</f>
        <v>1079298</v>
      </c>
      <c r="D44" s="180">
        <f t="shared" si="2"/>
        <v>177996</v>
      </c>
      <c r="E44" s="180">
        <f t="shared" si="2"/>
        <v>161437</v>
      </c>
      <c r="F44" s="180">
        <f t="shared" si="2"/>
        <v>739865</v>
      </c>
      <c r="G44" s="180">
        <f t="shared" si="2"/>
        <v>398878</v>
      </c>
      <c r="H44" s="180">
        <f t="shared" si="2"/>
        <v>13789</v>
      </c>
      <c r="I44" s="180">
        <f t="shared" si="2"/>
        <v>10935</v>
      </c>
      <c r="J44" s="180">
        <f t="shared" si="2"/>
        <v>2854</v>
      </c>
      <c r="K44" s="180">
        <f t="shared" si="2"/>
        <v>32251114</v>
      </c>
      <c r="L44" s="180">
        <f t="shared" si="2"/>
        <v>37610</v>
      </c>
      <c r="M44" s="180">
        <f t="shared" si="2"/>
        <v>16547121</v>
      </c>
      <c r="N44" s="91"/>
      <c r="O44" s="91"/>
    </row>
    <row r="45" spans="1:15" ht="15" customHeight="1">
      <c r="A45" s="349"/>
      <c r="B45" s="350"/>
      <c r="C45" s="129"/>
      <c r="D45" s="83"/>
      <c r="E45" s="83"/>
      <c r="F45" s="83"/>
      <c r="G45" s="83"/>
      <c r="H45" s="83"/>
      <c r="I45" s="301"/>
      <c r="J45" s="83"/>
      <c r="K45" s="83"/>
      <c r="L45" s="83"/>
      <c r="M45" s="83"/>
      <c r="N45" s="91"/>
      <c r="O45" s="91"/>
    </row>
    <row r="46" spans="1:15" ht="15" customHeight="1">
      <c r="A46" s="349" t="s">
        <v>339</v>
      </c>
      <c r="B46" s="350"/>
      <c r="C46" s="181">
        <f>SUM(D46:F46)</f>
        <v>83206</v>
      </c>
      <c r="D46" s="83">
        <v>11982</v>
      </c>
      <c r="E46" s="83">
        <v>22076</v>
      </c>
      <c r="F46" s="83">
        <v>49148</v>
      </c>
      <c r="G46" s="83">
        <v>21668</v>
      </c>
      <c r="H46" s="181">
        <f>SUM(I46:J46)</f>
        <v>999</v>
      </c>
      <c r="I46" s="301">
        <v>821</v>
      </c>
      <c r="J46" s="83">
        <v>178</v>
      </c>
      <c r="K46" s="83">
        <v>2514841</v>
      </c>
      <c r="L46" s="83">
        <v>3105</v>
      </c>
      <c r="M46" s="83">
        <v>1271043</v>
      </c>
      <c r="N46" s="91"/>
      <c r="O46" s="91"/>
    </row>
    <row r="47" spans="1:15" ht="15" customHeight="1">
      <c r="A47" s="347" t="s">
        <v>323</v>
      </c>
      <c r="B47" s="348"/>
      <c r="C47" s="181">
        <f>SUM(D47:F47)</f>
        <v>95373</v>
      </c>
      <c r="D47" s="83">
        <v>13440</v>
      </c>
      <c r="E47" s="83">
        <v>16411</v>
      </c>
      <c r="F47" s="83">
        <v>65522</v>
      </c>
      <c r="G47" s="83">
        <v>31861</v>
      </c>
      <c r="H47" s="181">
        <f>SUM(I47:J47)</f>
        <v>1150</v>
      </c>
      <c r="I47" s="301">
        <v>979</v>
      </c>
      <c r="J47" s="83">
        <v>171</v>
      </c>
      <c r="K47" s="83">
        <v>2553229</v>
      </c>
      <c r="L47" s="83">
        <v>2778</v>
      </c>
      <c r="M47" s="83">
        <v>1310672</v>
      </c>
      <c r="N47" s="91"/>
      <c r="O47" s="91"/>
    </row>
    <row r="48" spans="1:15" ht="15" customHeight="1">
      <c r="A48" s="347" t="s">
        <v>324</v>
      </c>
      <c r="B48" s="348"/>
      <c r="C48" s="181">
        <f>SUM(D48:F48)</f>
        <v>103138</v>
      </c>
      <c r="D48" s="83">
        <v>14698</v>
      </c>
      <c r="E48" s="83">
        <v>13633</v>
      </c>
      <c r="F48" s="83">
        <v>74807</v>
      </c>
      <c r="G48" s="83">
        <v>34304</v>
      </c>
      <c r="H48" s="181">
        <f>SUM(I48:J48)</f>
        <v>1292</v>
      </c>
      <c r="I48" s="301">
        <v>1068</v>
      </c>
      <c r="J48" s="83">
        <v>224</v>
      </c>
      <c r="K48" s="83">
        <v>2818263</v>
      </c>
      <c r="L48" s="83">
        <v>3148</v>
      </c>
      <c r="M48" s="83">
        <v>1469754</v>
      </c>
      <c r="N48" s="91"/>
      <c r="O48" s="91"/>
    </row>
    <row r="49" spans="1:15" ht="15" customHeight="1">
      <c r="A49" s="347" t="s">
        <v>325</v>
      </c>
      <c r="B49" s="348"/>
      <c r="C49" s="181">
        <f>SUM(D49:F49)</f>
        <v>105827</v>
      </c>
      <c r="D49" s="83">
        <v>15916</v>
      </c>
      <c r="E49" s="83">
        <v>12518</v>
      </c>
      <c r="F49" s="83">
        <v>77393</v>
      </c>
      <c r="G49" s="83">
        <v>38462</v>
      </c>
      <c r="H49" s="181">
        <f>SUM(I49:J49)</f>
        <v>1038</v>
      </c>
      <c r="I49" s="301">
        <v>816</v>
      </c>
      <c r="J49" s="83">
        <v>222</v>
      </c>
      <c r="K49" s="83">
        <v>2714345</v>
      </c>
      <c r="L49" s="83">
        <v>3189</v>
      </c>
      <c r="M49" s="83">
        <v>1470777</v>
      </c>
      <c r="N49" s="91"/>
      <c r="O49" s="91"/>
    </row>
    <row r="50" spans="1:15" ht="15" customHeight="1">
      <c r="A50" s="349"/>
      <c r="B50" s="350"/>
      <c r="C50" s="181"/>
      <c r="D50" s="83"/>
      <c r="E50" s="83"/>
      <c r="F50" s="83"/>
      <c r="G50" s="83"/>
      <c r="H50" s="181"/>
      <c r="I50" s="301"/>
      <c r="J50" s="83"/>
      <c r="K50" s="83"/>
      <c r="L50" s="83"/>
      <c r="M50" s="83"/>
      <c r="N50" s="91"/>
      <c r="O50" s="91"/>
    </row>
    <row r="51" spans="1:15" ht="15" customHeight="1">
      <c r="A51" s="347" t="s">
        <v>326</v>
      </c>
      <c r="B51" s="348"/>
      <c r="C51" s="181">
        <f>SUM(D51:F51)</f>
        <v>91699</v>
      </c>
      <c r="D51" s="83">
        <v>18674</v>
      </c>
      <c r="E51" s="83">
        <v>9737</v>
      </c>
      <c r="F51" s="83">
        <v>63288</v>
      </c>
      <c r="G51" s="83">
        <v>29288</v>
      </c>
      <c r="H51" s="181">
        <f>SUM(I51:J51)</f>
        <v>1090</v>
      </c>
      <c r="I51" s="301">
        <v>883</v>
      </c>
      <c r="J51" s="83">
        <v>207</v>
      </c>
      <c r="K51" s="83">
        <v>2537818</v>
      </c>
      <c r="L51" s="83">
        <v>3154</v>
      </c>
      <c r="M51" s="83">
        <v>1342787</v>
      </c>
      <c r="N51" s="91"/>
      <c r="O51" s="91"/>
    </row>
    <row r="52" spans="1:15" ht="15" customHeight="1">
      <c r="A52" s="347" t="s">
        <v>327</v>
      </c>
      <c r="B52" s="348"/>
      <c r="C52" s="181">
        <f>SUM(D52:F52)</f>
        <v>84503</v>
      </c>
      <c r="D52" s="83">
        <v>17497</v>
      </c>
      <c r="E52" s="83">
        <v>10886</v>
      </c>
      <c r="F52" s="83">
        <v>56120</v>
      </c>
      <c r="G52" s="83">
        <v>25891</v>
      </c>
      <c r="H52" s="181">
        <f>SUM(I52:J52)</f>
        <v>1336</v>
      </c>
      <c r="I52" s="301">
        <v>1029</v>
      </c>
      <c r="J52" s="83">
        <v>307</v>
      </c>
      <c r="K52" s="83">
        <v>2948266</v>
      </c>
      <c r="L52" s="83">
        <v>3164</v>
      </c>
      <c r="M52" s="83">
        <v>1471144</v>
      </c>
      <c r="N52" s="91"/>
      <c r="O52" s="91"/>
    </row>
    <row r="53" spans="1:15" ht="15" customHeight="1">
      <c r="A53" s="347" t="s">
        <v>328</v>
      </c>
      <c r="B53" s="348"/>
      <c r="C53" s="181">
        <f>SUM(D53:F53)</f>
        <v>102439</v>
      </c>
      <c r="D53" s="83">
        <v>13844</v>
      </c>
      <c r="E53" s="83">
        <v>13019</v>
      </c>
      <c r="F53" s="83">
        <v>75576</v>
      </c>
      <c r="G53" s="83">
        <v>25931</v>
      </c>
      <c r="H53" s="181">
        <f>SUM(I53:J53)</f>
        <v>1310</v>
      </c>
      <c r="I53" s="301">
        <v>1045</v>
      </c>
      <c r="J53" s="83">
        <v>265</v>
      </c>
      <c r="K53" s="83">
        <v>2778950</v>
      </c>
      <c r="L53" s="83">
        <v>3555</v>
      </c>
      <c r="M53" s="83">
        <v>1458714</v>
      </c>
      <c r="N53" s="91"/>
      <c r="O53" s="91"/>
    </row>
    <row r="54" spans="1:15" ht="15" customHeight="1">
      <c r="A54" s="347" t="s">
        <v>329</v>
      </c>
      <c r="B54" s="348"/>
      <c r="C54" s="181">
        <f>SUM(D54:F54)</f>
        <v>98488</v>
      </c>
      <c r="D54" s="83">
        <v>11727</v>
      </c>
      <c r="E54" s="83">
        <v>12034</v>
      </c>
      <c r="F54" s="83">
        <v>74727</v>
      </c>
      <c r="G54" s="83">
        <v>28206</v>
      </c>
      <c r="H54" s="181">
        <f>SUM(I54:J54)</f>
        <v>1202</v>
      </c>
      <c r="I54" s="301">
        <v>976</v>
      </c>
      <c r="J54" s="83">
        <v>226</v>
      </c>
      <c r="K54" s="83">
        <v>3047801</v>
      </c>
      <c r="L54" s="83">
        <v>3184</v>
      </c>
      <c r="M54" s="83">
        <v>1300525</v>
      </c>
      <c r="N54" s="91"/>
      <c r="O54" s="91"/>
    </row>
    <row r="55" spans="1:15" ht="15" customHeight="1">
      <c r="A55" s="349"/>
      <c r="B55" s="350"/>
      <c r="C55" s="181"/>
      <c r="D55" s="83"/>
      <c r="E55" s="83"/>
      <c r="F55" s="83"/>
      <c r="G55" s="83"/>
      <c r="H55" s="181"/>
      <c r="I55" s="301"/>
      <c r="J55" s="83"/>
      <c r="K55" s="83"/>
      <c r="L55" s="83"/>
      <c r="M55" s="83"/>
      <c r="N55" s="91"/>
      <c r="O55" s="91"/>
    </row>
    <row r="56" spans="1:15" ht="15" customHeight="1">
      <c r="A56" s="347" t="s">
        <v>330</v>
      </c>
      <c r="B56" s="348"/>
      <c r="C56" s="181">
        <f>SUM(D56:F56)</f>
        <v>90980</v>
      </c>
      <c r="D56" s="83">
        <v>20217</v>
      </c>
      <c r="E56" s="83">
        <v>15273</v>
      </c>
      <c r="F56" s="83">
        <v>55490</v>
      </c>
      <c r="G56" s="83">
        <v>51152</v>
      </c>
      <c r="H56" s="181">
        <f>SUM(I56:J56)</f>
        <v>1095</v>
      </c>
      <c r="I56" s="301">
        <v>884</v>
      </c>
      <c r="J56" s="83">
        <v>211</v>
      </c>
      <c r="K56" s="83">
        <v>2654227</v>
      </c>
      <c r="L56" s="83">
        <v>3137</v>
      </c>
      <c r="M56" s="83">
        <v>1380373</v>
      </c>
      <c r="N56" s="91"/>
      <c r="O56" s="91"/>
    </row>
    <row r="57" spans="1:15" ht="15" customHeight="1">
      <c r="A57" s="347" t="s">
        <v>331</v>
      </c>
      <c r="B57" s="348"/>
      <c r="C57" s="181">
        <f>SUM(D57:F57)</f>
        <v>82902</v>
      </c>
      <c r="D57" s="83">
        <v>17274</v>
      </c>
      <c r="E57" s="83">
        <v>12069</v>
      </c>
      <c r="F57" s="83">
        <v>53559</v>
      </c>
      <c r="G57" s="83">
        <v>41735</v>
      </c>
      <c r="H57" s="181">
        <f>SUM(I57:J57)</f>
        <v>1270</v>
      </c>
      <c r="I57" s="301">
        <v>940</v>
      </c>
      <c r="J57" s="83">
        <v>330</v>
      </c>
      <c r="K57" s="83">
        <v>2424648</v>
      </c>
      <c r="L57" s="83">
        <v>3186</v>
      </c>
      <c r="M57" s="83">
        <v>1446899</v>
      </c>
      <c r="N57" s="91"/>
      <c r="O57" s="91"/>
    </row>
    <row r="58" spans="1:15" ht="15" customHeight="1">
      <c r="A58" s="347" t="s">
        <v>332</v>
      </c>
      <c r="B58" s="348"/>
      <c r="C58" s="181">
        <f>SUM(D58:F58)</f>
        <v>71384</v>
      </c>
      <c r="D58" s="83">
        <v>12666</v>
      </c>
      <c r="E58" s="83">
        <v>12238</v>
      </c>
      <c r="F58" s="83">
        <v>46480</v>
      </c>
      <c r="G58" s="83">
        <v>35688</v>
      </c>
      <c r="H58" s="181">
        <f>SUM(I58:J58)</f>
        <v>964</v>
      </c>
      <c r="I58" s="301">
        <v>711</v>
      </c>
      <c r="J58" s="83">
        <v>253</v>
      </c>
      <c r="K58" s="83">
        <v>2559967</v>
      </c>
      <c r="L58" s="83">
        <v>3092</v>
      </c>
      <c r="M58" s="83">
        <v>1329520</v>
      </c>
      <c r="N58" s="91"/>
      <c r="O58" s="91"/>
    </row>
    <row r="59" spans="1:15" ht="15" customHeight="1">
      <c r="A59" s="347" t="s">
        <v>333</v>
      </c>
      <c r="B59" s="348"/>
      <c r="C59" s="181">
        <f>SUM(D59:F59)</f>
        <v>69359</v>
      </c>
      <c r="D59" s="83">
        <v>10061</v>
      </c>
      <c r="E59" s="83">
        <v>11543</v>
      </c>
      <c r="F59" s="83">
        <v>47755</v>
      </c>
      <c r="G59" s="83">
        <v>34692</v>
      </c>
      <c r="H59" s="181">
        <f>SUM(I59:J59)</f>
        <v>1043</v>
      </c>
      <c r="I59" s="301">
        <v>783</v>
      </c>
      <c r="J59" s="83">
        <v>260</v>
      </c>
      <c r="K59" s="83">
        <v>2698759</v>
      </c>
      <c r="L59" s="83">
        <v>2918</v>
      </c>
      <c r="M59" s="83">
        <v>1294913</v>
      </c>
      <c r="N59" s="91"/>
      <c r="O59" s="91"/>
    </row>
    <row r="60" spans="1:15" ht="15" customHeight="1">
      <c r="A60" s="22"/>
      <c r="B60" s="55"/>
      <c r="C60" s="88"/>
      <c r="D60" s="88"/>
      <c r="E60" s="88"/>
      <c r="F60" s="88"/>
      <c r="G60" s="88"/>
      <c r="H60" s="88"/>
      <c r="I60" s="301"/>
      <c r="J60" s="88"/>
      <c r="K60" s="88"/>
      <c r="L60" s="88"/>
      <c r="M60" s="88"/>
      <c r="N60" s="91"/>
      <c r="O60" s="91"/>
    </row>
    <row r="61" spans="1:15" ht="15" customHeight="1">
      <c r="A61" s="355" t="s">
        <v>85</v>
      </c>
      <c r="B61" s="356"/>
      <c r="C61" s="182">
        <f aca="true" t="shared" si="3" ref="C61:M61">AVERAGE(C46:C49,C51:C54,C56:C59)</f>
        <v>89941.5</v>
      </c>
      <c r="D61" s="182">
        <f t="shared" si="3"/>
        <v>14833</v>
      </c>
      <c r="E61" s="182">
        <f t="shared" si="3"/>
        <v>13453.083333333334</v>
      </c>
      <c r="F61" s="182">
        <f t="shared" si="3"/>
        <v>61655.416666666664</v>
      </c>
      <c r="G61" s="182">
        <f t="shared" si="3"/>
        <v>33239.833333333336</v>
      </c>
      <c r="H61" s="182">
        <f t="shared" si="3"/>
        <v>1149.0833333333333</v>
      </c>
      <c r="I61" s="182">
        <f t="shared" si="3"/>
        <v>911.25</v>
      </c>
      <c r="J61" s="182">
        <f t="shared" si="3"/>
        <v>237.83333333333334</v>
      </c>
      <c r="K61" s="182">
        <f t="shared" si="3"/>
        <v>2687592.8333333335</v>
      </c>
      <c r="L61" s="182">
        <f t="shared" si="3"/>
        <v>3134.1666666666665</v>
      </c>
      <c r="M61" s="182">
        <f t="shared" si="3"/>
        <v>1378926.75</v>
      </c>
      <c r="N61" s="91"/>
      <c r="O61" s="91"/>
    </row>
    <row r="62" spans="1:15" ht="14.25">
      <c r="A62" s="57"/>
      <c r="B62" s="5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91"/>
      <c r="O62" s="91"/>
    </row>
  </sheetData>
  <sheetProtection/>
  <mergeCells count="70">
    <mergeCell ref="A3:M3"/>
    <mergeCell ref="A35:M35"/>
    <mergeCell ref="A48:B48"/>
    <mergeCell ref="A27:B27"/>
    <mergeCell ref="A29:B29"/>
    <mergeCell ref="A37:B40"/>
    <mergeCell ref="A43:B43"/>
    <mergeCell ref="A19:B19"/>
    <mergeCell ref="A20:B20"/>
    <mergeCell ref="A47:B47"/>
    <mergeCell ref="I7:I8"/>
    <mergeCell ref="A16:B16"/>
    <mergeCell ref="A44:B44"/>
    <mergeCell ref="A23:B23"/>
    <mergeCell ref="K5:M6"/>
    <mergeCell ref="C37:F38"/>
    <mergeCell ref="C39:C40"/>
    <mergeCell ref="D39:D40"/>
    <mergeCell ref="G37:G40"/>
    <mergeCell ref="H37:J38"/>
    <mergeCell ref="I39:I40"/>
    <mergeCell ref="K7:K8"/>
    <mergeCell ref="L7:L8"/>
    <mergeCell ref="M7:M8"/>
    <mergeCell ref="M37:M40"/>
    <mergeCell ref="K37:K40"/>
    <mergeCell ref="L37:L40"/>
    <mergeCell ref="N39:N40"/>
    <mergeCell ref="A51:B51"/>
    <mergeCell ref="E39:E40"/>
    <mergeCell ref="J39:J40"/>
    <mergeCell ref="A45:B45"/>
    <mergeCell ref="A46:B46"/>
    <mergeCell ref="A42:B42"/>
    <mergeCell ref="H39:H40"/>
    <mergeCell ref="A49:B49"/>
    <mergeCell ref="A5:B8"/>
    <mergeCell ref="A14:B14"/>
    <mergeCell ref="A15:B15"/>
    <mergeCell ref="A11:B11"/>
    <mergeCell ref="A12:B12"/>
    <mergeCell ref="A13:B13"/>
    <mergeCell ref="A10:B10"/>
    <mergeCell ref="A17:B17"/>
    <mergeCell ref="A18:B18"/>
    <mergeCell ref="A52:B52"/>
    <mergeCell ref="A53:B53"/>
    <mergeCell ref="A26:B26"/>
    <mergeCell ref="A24:B24"/>
    <mergeCell ref="A25:B25"/>
    <mergeCell ref="A21:B21"/>
    <mergeCell ref="A22:B22"/>
    <mergeCell ref="A50:B50"/>
    <mergeCell ref="A61:B61"/>
    <mergeCell ref="A54:B54"/>
    <mergeCell ref="A55:B55"/>
    <mergeCell ref="A56:B56"/>
    <mergeCell ref="A57:B57"/>
    <mergeCell ref="A58:B58"/>
    <mergeCell ref="A59:B59"/>
    <mergeCell ref="O37:O40"/>
    <mergeCell ref="F39:F40"/>
    <mergeCell ref="C5:C8"/>
    <mergeCell ref="D5:D8"/>
    <mergeCell ref="E5:E8"/>
    <mergeCell ref="F7:F8"/>
    <mergeCell ref="G7:G8"/>
    <mergeCell ref="H7:H8"/>
    <mergeCell ref="F5:I6"/>
    <mergeCell ref="J5:J8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zoomScalePageLayoutView="0" workbookViewId="0" topLeftCell="A1">
      <selection activeCell="A4" sqref="A4:W4"/>
    </sheetView>
  </sheetViews>
  <sheetFormatPr defaultColWidth="10.59765625" defaultRowHeight="15"/>
  <cols>
    <col min="1" max="1" width="30.69921875" style="25" customWidth="1"/>
    <col min="2" max="2" width="11.69921875" style="25" customWidth="1"/>
    <col min="3" max="3" width="5.69921875" style="25" customWidth="1"/>
    <col min="4" max="4" width="8.5" style="25" customWidth="1"/>
    <col min="5" max="5" width="6" style="25" customWidth="1"/>
    <col min="6" max="6" width="7.19921875" style="25" customWidth="1"/>
    <col min="7" max="7" width="11" style="25" customWidth="1"/>
    <col min="8" max="8" width="12.5" style="25" customWidth="1"/>
    <col min="9" max="9" width="4.19921875" style="25" customWidth="1"/>
    <col min="10" max="10" width="8.5" style="25" customWidth="1"/>
    <col min="11" max="11" width="7.69921875" style="25" customWidth="1"/>
    <col min="12" max="12" width="4" style="25" customWidth="1"/>
    <col min="13" max="13" width="10.69921875" style="25" customWidth="1"/>
    <col min="14" max="14" width="5.8984375" style="25" customWidth="1"/>
    <col min="15" max="15" width="14.09765625" style="25" customWidth="1"/>
    <col min="16" max="16" width="3.19921875" style="25" customWidth="1"/>
    <col min="17" max="17" width="13.5" style="25" customWidth="1"/>
    <col min="18" max="18" width="10.59765625" style="25" customWidth="1"/>
    <col min="19" max="19" width="10.69921875" style="25" customWidth="1"/>
    <col min="20" max="20" width="10.59765625" style="25" customWidth="1"/>
    <col min="21" max="21" width="9.09765625" style="25" customWidth="1"/>
    <col min="22" max="23" width="10.59765625" style="25" customWidth="1"/>
    <col min="24" max="24" width="16.3984375" style="25" customWidth="1"/>
    <col min="25" max="25" width="10.59765625" style="25" customWidth="1"/>
    <col min="26" max="26" width="14" style="25" customWidth="1"/>
    <col min="27" max="27" width="11.5" style="25" customWidth="1"/>
    <col min="28" max="16384" width="10.59765625" style="25" customWidth="1"/>
  </cols>
  <sheetData>
    <row r="1" spans="1:27" s="24" customFormat="1" ht="18.75" customHeight="1">
      <c r="A1" s="186" t="s">
        <v>414</v>
      </c>
      <c r="AA1" s="187" t="s">
        <v>415</v>
      </c>
    </row>
    <row r="2" spans="1:27" s="24" customFormat="1" ht="18.75" customHeight="1">
      <c r="A2" s="186"/>
      <c r="AA2" s="187"/>
    </row>
    <row r="3" spans="1:27" ht="18.75" customHeight="1">
      <c r="A3" s="622" t="s">
        <v>465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</row>
    <row r="4" spans="1:27" ht="18.75" customHeight="1">
      <c r="A4" s="625" t="s">
        <v>382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</row>
    <row r="5" spans="1:27" ht="18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</row>
    <row r="6" spans="1:27" ht="18.75" customHeight="1">
      <c r="A6" s="623" t="s">
        <v>466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O6" s="624" t="s">
        <v>467</v>
      </c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</row>
    <row r="7" spans="1:27" ht="18.75" customHeight="1" thickBot="1">
      <c r="A7" s="26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1:27" ht="18.75" customHeight="1">
      <c r="A8" s="421" t="s">
        <v>4</v>
      </c>
      <c r="B8" s="400" t="s">
        <v>158</v>
      </c>
      <c r="C8" s="400"/>
      <c r="D8" s="400"/>
      <c r="E8" s="400"/>
      <c r="F8" s="400" t="s">
        <v>132</v>
      </c>
      <c r="G8" s="400"/>
      <c r="H8" s="400"/>
      <c r="I8" s="400"/>
      <c r="J8" s="400" t="s">
        <v>159</v>
      </c>
      <c r="K8" s="400"/>
      <c r="L8" s="400"/>
      <c r="M8" s="401"/>
      <c r="O8" s="410" t="s">
        <v>161</v>
      </c>
      <c r="P8" s="411"/>
      <c r="Q8" s="404" t="s">
        <v>158</v>
      </c>
      <c r="R8" s="402"/>
      <c r="S8" s="404" t="s">
        <v>132</v>
      </c>
      <c r="T8" s="402"/>
      <c r="U8" s="408" t="s">
        <v>173</v>
      </c>
      <c r="V8" s="408"/>
      <c r="W8" s="408"/>
      <c r="X8" s="404" t="s">
        <v>171</v>
      </c>
      <c r="Y8" s="402"/>
      <c r="Z8" s="404" t="s">
        <v>172</v>
      </c>
      <c r="AA8" s="402"/>
    </row>
    <row r="9" spans="1:27" ht="32.25" customHeight="1">
      <c r="A9" s="357"/>
      <c r="B9" s="409" t="s">
        <v>130</v>
      </c>
      <c r="C9" s="409"/>
      <c r="D9" s="409" t="s">
        <v>131</v>
      </c>
      <c r="E9" s="409"/>
      <c r="F9" s="409" t="s">
        <v>156</v>
      </c>
      <c r="G9" s="409"/>
      <c r="H9" s="409" t="s">
        <v>131</v>
      </c>
      <c r="I9" s="409"/>
      <c r="J9" s="409" t="s">
        <v>157</v>
      </c>
      <c r="K9" s="409"/>
      <c r="L9" s="409" t="s">
        <v>131</v>
      </c>
      <c r="M9" s="634"/>
      <c r="O9" s="412"/>
      <c r="P9" s="409"/>
      <c r="Q9" s="105" t="s">
        <v>130</v>
      </c>
      <c r="R9" s="105" t="s">
        <v>169</v>
      </c>
      <c r="S9" s="105" t="s">
        <v>156</v>
      </c>
      <c r="T9" s="105" t="s">
        <v>169</v>
      </c>
      <c r="U9" s="409" t="s">
        <v>157</v>
      </c>
      <c r="V9" s="409"/>
      <c r="W9" s="105" t="s">
        <v>169</v>
      </c>
      <c r="X9" s="105" t="s">
        <v>157</v>
      </c>
      <c r="Y9" s="105" t="s">
        <v>169</v>
      </c>
      <c r="Z9" s="105" t="s">
        <v>157</v>
      </c>
      <c r="AA9" s="305" t="s">
        <v>170</v>
      </c>
    </row>
    <row r="10" spans="1:16" ht="18.75" customHeight="1">
      <c r="A10" s="119"/>
      <c r="O10" s="118"/>
      <c r="P10" s="121"/>
    </row>
    <row r="11" spans="1:27" ht="18.75" customHeight="1">
      <c r="A11" s="61" t="s">
        <v>416</v>
      </c>
      <c r="B11" s="628">
        <v>15636</v>
      </c>
      <c r="C11" s="629"/>
      <c r="D11" s="630">
        <f>B11/B$11*100</f>
        <v>100</v>
      </c>
      <c r="E11" s="630"/>
      <c r="F11" s="629">
        <v>133197</v>
      </c>
      <c r="G11" s="629"/>
      <c r="H11" s="630">
        <f>F11/F$11*100</f>
        <v>100</v>
      </c>
      <c r="I11" s="630"/>
      <c r="J11" s="629">
        <v>150560078</v>
      </c>
      <c r="K11" s="629"/>
      <c r="L11" s="630">
        <f>J11/J$11*100</f>
        <v>100</v>
      </c>
      <c r="M11" s="630"/>
      <c r="O11" s="405" t="s">
        <v>93</v>
      </c>
      <c r="P11" s="406"/>
      <c r="Q11" s="303">
        <f>SUM(Q13,Q15)</f>
        <v>15636</v>
      </c>
      <c r="R11" s="635">
        <f>Q11/Q$11*100</f>
        <v>100</v>
      </c>
      <c r="S11" s="303">
        <f>SUM(S13,S15)</f>
        <v>133197</v>
      </c>
      <c r="T11" s="635">
        <f>S11/S$11*100</f>
        <v>100</v>
      </c>
      <c r="U11" s="407">
        <f>SUM(U13,U15)</f>
        <v>150560078</v>
      </c>
      <c r="V11" s="535"/>
      <c r="W11" s="635">
        <f>U11/U$11*100</f>
        <v>100</v>
      </c>
      <c r="X11" s="303">
        <f>SUM(X13,X15)</f>
        <v>150589602</v>
      </c>
      <c r="Y11" s="635">
        <f>X11/X$11*100</f>
        <v>100</v>
      </c>
      <c r="Z11" s="303">
        <f>SUM(Z13,Z15)</f>
        <v>61287631</v>
      </c>
      <c r="AA11" s="635">
        <v>40.8</v>
      </c>
    </row>
    <row r="12" spans="1:27" ht="18.75" customHeight="1">
      <c r="A12" s="21"/>
      <c r="B12" s="416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O12" s="402"/>
      <c r="P12" s="403"/>
      <c r="Q12" s="636"/>
      <c r="R12" s="637"/>
      <c r="S12" s="636"/>
      <c r="T12" s="637"/>
      <c r="U12" s="407"/>
      <c r="V12" s="535"/>
      <c r="W12" s="637"/>
      <c r="X12" s="636"/>
      <c r="Y12" s="637"/>
      <c r="Z12" s="636"/>
      <c r="AA12" s="637"/>
    </row>
    <row r="13" spans="1:27" ht="18.75" customHeight="1">
      <c r="A13" s="21" t="s">
        <v>43</v>
      </c>
      <c r="B13" s="416">
        <v>1078</v>
      </c>
      <c r="C13" s="392"/>
      <c r="D13" s="631">
        <f aca="true" t="shared" si="0" ref="D13:D31">B13/B$11*100</f>
        <v>6.8943463801483755</v>
      </c>
      <c r="E13" s="631"/>
      <c r="F13" s="392">
        <v>10643</v>
      </c>
      <c r="G13" s="392"/>
      <c r="H13" s="631">
        <f aca="true" t="shared" si="1" ref="H13:H31">F13/F$11*100</f>
        <v>7.990420204659264</v>
      </c>
      <c r="I13" s="631"/>
      <c r="J13" s="392">
        <v>12067230</v>
      </c>
      <c r="K13" s="392"/>
      <c r="L13" s="631">
        <f aca="true" t="shared" si="2" ref="L13:L31">J13/J$11*100</f>
        <v>8.014893562953654</v>
      </c>
      <c r="M13" s="631"/>
      <c r="O13" s="413" t="s">
        <v>305</v>
      </c>
      <c r="P13" s="414"/>
      <c r="Q13" s="636">
        <v>13421</v>
      </c>
      <c r="R13" s="637">
        <f>Q13/Q$11*100</f>
        <v>85.8339728830903</v>
      </c>
      <c r="S13" s="636">
        <v>46306</v>
      </c>
      <c r="T13" s="637">
        <f>S13/S$11*100</f>
        <v>34.7650472608242</v>
      </c>
      <c r="U13" s="638">
        <v>24138331</v>
      </c>
      <c r="V13" s="535"/>
      <c r="W13" s="637">
        <f>U13/U$11*100</f>
        <v>16.032358192588077</v>
      </c>
      <c r="X13" s="636">
        <v>24138331</v>
      </c>
      <c r="Y13" s="637">
        <f>X13/X$11*100</f>
        <v>16.029214952038988</v>
      </c>
      <c r="Z13" s="636">
        <v>13175256</v>
      </c>
      <c r="AA13" s="637">
        <v>54.7</v>
      </c>
    </row>
    <row r="14" spans="1:27" ht="18.75" customHeight="1">
      <c r="A14" s="21" t="s">
        <v>59</v>
      </c>
      <c r="B14" s="416">
        <v>6509</v>
      </c>
      <c r="C14" s="392"/>
      <c r="D14" s="631">
        <f t="shared" si="0"/>
        <v>41.6282936812484</v>
      </c>
      <c r="E14" s="631"/>
      <c r="F14" s="392">
        <v>41402</v>
      </c>
      <c r="G14" s="392"/>
      <c r="H14" s="631">
        <f t="shared" si="1"/>
        <v>31.083282656516285</v>
      </c>
      <c r="I14" s="631"/>
      <c r="J14" s="392">
        <v>35945649</v>
      </c>
      <c r="K14" s="392"/>
      <c r="L14" s="631">
        <f t="shared" si="2"/>
        <v>23.87462166431662</v>
      </c>
      <c r="M14" s="631"/>
      <c r="O14" s="402"/>
      <c r="P14" s="403"/>
      <c r="Q14" s="636"/>
      <c r="R14" s="637"/>
      <c r="S14" s="636"/>
      <c r="T14" s="637"/>
      <c r="U14" s="638"/>
      <c r="V14" s="535"/>
      <c r="W14" s="637"/>
      <c r="X14" s="636"/>
      <c r="Y14" s="637"/>
      <c r="Z14" s="636"/>
      <c r="AA14" s="637"/>
    </row>
    <row r="15" spans="1:27" ht="18.75" customHeight="1">
      <c r="A15" s="21" t="s">
        <v>60</v>
      </c>
      <c r="B15" s="416">
        <v>442</v>
      </c>
      <c r="C15" s="392"/>
      <c r="D15" s="631">
        <f t="shared" si="0"/>
        <v>2.826809925812228</v>
      </c>
      <c r="E15" s="631"/>
      <c r="F15" s="392">
        <v>8058</v>
      </c>
      <c r="G15" s="392"/>
      <c r="H15" s="631">
        <f t="shared" si="1"/>
        <v>6.049685803734318</v>
      </c>
      <c r="I15" s="631"/>
      <c r="J15" s="392">
        <v>3956641</v>
      </c>
      <c r="K15" s="392"/>
      <c r="L15" s="631">
        <f t="shared" si="2"/>
        <v>2.6279482931723774</v>
      </c>
      <c r="M15" s="631"/>
      <c r="O15" s="413" t="s">
        <v>306</v>
      </c>
      <c r="P15" s="414"/>
      <c r="Q15" s="636">
        <v>2215</v>
      </c>
      <c r="R15" s="637">
        <f>Q15/Q$11*100</f>
        <v>14.166027116909696</v>
      </c>
      <c r="S15" s="636">
        <v>86891</v>
      </c>
      <c r="T15" s="637">
        <f>S15/S$11*100</f>
        <v>65.23495273917581</v>
      </c>
      <c r="U15" s="638">
        <v>126421747</v>
      </c>
      <c r="V15" s="535"/>
      <c r="W15" s="637">
        <f>U15/U$11*100</f>
        <v>83.96764180741192</v>
      </c>
      <c r="X15" s="636">
        <v>126451271</v>
      </c>
      <c r="Y15" s="637">
        <f>X15/X$11*100</f>
        <v>83.97078504796102</v>
      </c>
      <c r="Z15" s="636">
        <v>48112375</v>
      </c>
      <c r="AA15" s="637">
        <v>38.2</v>
      </c>
    </row>
    <row r="16" spans="1:27" ht="18.75" customHeight="1">
      <c r="A16" s="21" t="s">
        <v>61</v>
      </c>
      <c r="B16" s="416">
        <v>750</v>
      </c>
      <c r="C16" s="392"/>
      <c r="D16" s="631">
        <f t="shared" si="0"/>
        <v>4.796623177283193</v>
      </c>
      <c r="E16" s="631"/>
      <c r="F16" s="392">
        <v>4353</v>
      </c>
      <c r="G16" s="392"/>
      <c r="H16" s="631">
        <f t="shared" si="1"/>
        <v>3.268091623685218</v>
      </c>
      <c r="I16" s="631"/>
      <c r="J16" s="392">
        <v>4374525</v>
      </c>
      <c r="K16" s="392"/>
      <c r="L16" s="631">
        <f t="shared" si="2"/>
        <v>2.9055012843444463</v>
      </c>
      <c r="M16" s="631"/>
      <c r="O16" s="402"/>
      <c r="P16" s="403"/>
      <c r="Q16" s="636"/>
      <c r="R16" s="637"/>
      <c r="S16" s="636"/>
      <c r="T16" s="637"/>
      <c r="U16" s="638"/>
      <c r="V16" s="535"/>
      <c r="W16" s="637"/>
      <c r="X16" s="636"/>
      <c r="Y16" s="637"/>
      <c r="Z16" s="636"/>
      <c r="AA16" s="637"/>
    </row>
    <row r="17" spans="1:27" ht="18.75" customHeight="1">
      <c r="A17" s="21" t="s">
        <v>312</v>
      </c>
      <c r="B17" s="416">
        <v>773</v>
      </c>
      <c r="C17" s="392"/>
      <c r="D17" s="631">
        <f t="shared" si="0"/>
        <v>4.943719621386544</v>
      </c>
      <c r="E17" s="631"/>
      <c r="F17" s="392">
        <v>3346</v>
      </c>
      <c r="G17" s="392"/>
      <c r="H17" s="631">
        <f t="shared" si="1"/>
        <v>2.5120685901334117</v>
      </c>
      <c r="I17" s="631"/>
      <c r="J17" s="392">
        <v>3019854</v>
      </c>
      <c r="K17" s="392"/>
      <c r="L17" s="631">
        <f t="shared" si="2"/>
        <v>2.0057468354924737</v>
      </c>
      <c r="M17" s="631"/>
      <c r="O17" s="402" t="s">
        <v>162</v>
      </c>
      <c r="P17" s="403"/>
      <c r="Q17" s="636">
        <v>1142</v>
      </c>
      <c r="R17" s="637">
        <f>Q17/Q$11*100</f>
        <v>7.303658224609874</v>
      </c>
      <c r="S17" s="636">
        <v>15713</v>
      </c>
      <c r="T17" s="637">
        <f>S17/S$11*100</f>
        <v>11.796812240515928</v>
      </c>
      <c r="U17" s="638">
        <v>17035351</v>
      </c>
      <c r="V17" s="535"/>
      <c r="W17" s="637">
        <f>U17/U$11*100</f>
        <v>11.314653410315051</v>
      </c>
      <c r="X17" s="636">
        <v>17035351</v>
      </c>
      <c r="Y17" s="637">
        <f>X17/X$11*100</f>
        <v>11.31243510425109</v>
      </c>
      <c r="Z17" s="636">
        <v>7584611</v>
      </c>
      <c r="AA17" s="637">
        <v>44.7</v>
      </c>
    </row>
    <row r="18" spans="1:27" ht="18.75" customHeight="1">
      <c r="A18" s="21" t="s">
        <v>63</v>
      </c>
      <c r="B18" s="416">
        <v>181</v>
      </c>
      <c r="C18" s="392"/>
      <c r="D18" s="631">
        <f t="shared" si="0"/>
        <v>1.1575850601176771</v>
      </c>
      <c r="E18" s="631"/>
      <c r="F18" s="392">
        <v>1894</v>
      </c>
      <c r="G18" s="392"/>
      <c r="H18" s="631">
        <f t="shared" si="1"/>
        <v>1.4219539479117398</v>
      </c>
      <c r="I18" s="631"/>
      <c r="J18" s="392">
        <v>2674200</v>
      </c>
      <c r="K18" s="392"/>
      <c r="L18" s="631">
        <f t="shared" si="2"/>
        <v>1.7761680490096452</v>
      </c>
      <c r="M18" s="631"/>
      <c r="O18" s="402"/>
      <c r="P18" s="403"/>
      <c r="Q18" s="636"/>
      <c r="R18" s="637"/>
      <c r="S18" s="636"/>
      <c r="T18" s="637"/>
      <c r="U18" s="638"/>
      <c r="V18" s="535"/>
      <c r="W18" s="637"/>
      <c r="X18" s="636"/>
      <c r="Y18" s="637"/>
      <c r="Z18" s="636"/>
      <c r="AA18" s="637"/>
    </row>
    <row r="19" spans="1:27" ht="18.75" customHeight="1">
      <c r="A19" s="21" t="s">
        <v>49</v>
      </c>
      <c r="B19" s="416">
        <v>502</v>
      </c>
      <c r="C19" s="392"/>
      <c r="D19" s="631">
        <f t="shared" si="0"/>
        <v>3.2105397799948836</v>
      </c>
      <c r="E19" s="631"/>
      <c r="F19" s="392">
        <v>4863</v>
      </c>
      <c r="G19" s="392"/>
      <c r="H19" s="631">
        <f t="shared" si="1"/>
        <v>3.650983130250681</v>
      </c>
      <c r="I19" s="631"/>
      <c r="J19" s="392">
        <v>4445454</v>
      </c>
      <c r="K19" s="392"/>
      <c r="L19" s="631">
        <f t="shared" si="2"/>
        <v>2.952611382148726</v>
      </c>
      <c r="M19" s="631"/>
      <c r="O19" s="402" t="s">
        <v>163</v>
      </c>
      <c r="P19" s="403"/>
      <c r="Q19" s="636">
        <v>480</v>
      </c>
      <c r="R19" s="637">
        <f>Q19/Q$11*100</f>
        <v>3.069838833461243</v>
      </c>
      <c r="S19" s="636">
        <v>11663</v>
      </c>
      <c r="T19" s="637">
        <f>S19/S$11*100</f>
        <v>8.75620321779019</v>
      </c>
      <c r="U19" s="638">
        <v>13184447</v>
      </c>
      <c r="V19" s="535"/>
      <c r="W19" s="637">
        <f>U19/U$11*100</f>
        <v>8.756934225286466</v>
      </c>
      <c r="X19" s="636">
        <v>13184447</v>
      </c>
      <c r="Y19" s="637">
        <f>X19/X$11*100</f>
        <v>8.755217375499804</v>
      </c>
      <c r="Z19" s="636">
        <v>5396964</v>
      </c>
      <c r="AA19" s="637">
        <v>41.1</v>
      </c>
    </row>
    <row r="20" spans="1:27" ht="18.75" customHeight="1">
      <c r="A20" s="21" t="s">
        <v>35</v>
      </c>
      <c r="B20" s="416">
        <v>42</v>
      </c>
      <c r="C20" s="392"/>
      <c r="D20" s="631">
        <f t="shared" si="0"/>
        <v>0.2686108979278588</v>
      </c>
      <c r="E20" s="631"/>
      <c r="F20" s="392">
        <v>865</v>
      </c>
      <c r="G20" s="392"/>
      <c r="H20" s="631">
        <f t="shared" si="1"/>
        <v>0.6494140258414228</v>
      </c>
      <c r="I20" s="631"/>
      <c r="J20" s="392">
        <v>3028678</v>
      </c>
      <c r="K20" s="392"/>
      <c r="L20" s="631">
        <f t="shared" si="2"/>
        <v>2.011607618853651</v>
      </c>
      <c r="M20" s="631"/>
      <c r="O20" s="402"/>
      <c r="P20" s="403"/>
      <c r="Q20" s="636"/>
      <c r="R20" s="637"/>
      <c r="S20" s="636"/>
      <c r="T20" s="637"/>
      <c r="U20" s="638"/>
      <c r="V20" s="535"/>
      <c r="W20" s="637"/>
      <c r="X20" s="636"/>
      <c r="Y20" s="637"/>
      <c r="Z20" s="636"/>
      <c r="AA20" s="637"/>
    </row>
    <row r="21" spans="1:27" ht="18.75" customHeight="1">
      <c r="A21" s="21" t="s">
        <v>64</v>
      </c>
      <c r="B21" s="416">
        <v>13</v>
      </c>
      <c r="C21" s="392"/>
      <c r="D21" s="631">
        <f t="shared" si="0"/>
        <v>0.08314146840624201</v>
      </c>
      <c r="E21" s="631"/>
      <c r="F21" s="392">
        <v>112</v>
      </c>
      <c r="G21" s="392"/>
      <c r="H21" s="631">
        <f t="shared" si="1"/>
        <v>0.08408597791241544</v>
      </c>
      <c r="I21" s="631"/>
      <c r="J21" s="392">
        <v>515516</v>
      </c>
      <c r="K21" s="392"/>
      <c r="L21" s="631">
        <f t="shared" si="2"/>
        <v>0.3423988661854971</v>
      </c>
      <c r="M21" s="631"/>
      <c r="O21" s="402" t="s">
        <v>164</v>
      </c>
      <c r="P21" s="403"/>
      <c r="Q21" s="636">
        <v>254</v>
      </c>
      <c r="R21" s="637">
        <f>Q21/Q$11*100</f>
        <v>1.6244563827065746</v>
      </c>
      <c r="S21" s="636">
        <v>9605</v>
      </c>
      <c r="T21" s="637">
        <f>S21/S$11*100</f>
        <v>7.211123373649557</v>
      </c>
      <c r="U21" s="638">
        <v>11299557</v>
      </c>
      <c r="V21" s="535"/>
      <c r="W21" s="637">
        <f>U21/U$11*100</f>
        <v>7.505015373331568</v>
      </c>
      <c r="X21" s="636">
        <v>11327790</v>
      </c>
      <c r="Y21" s="637">
        <f>X21/X$11*100</f>
        <v>7.522292276195802</v>
      </c>
      <c r="Z21" s="636">
        <v>4493148</v>
      </c>
      <c r="AA21" s="637">
        <v>39.7</v>
      </c>
    </row>
    <row r="22" spans="1:27" ht="18.75" customHeight="1">
      <c r="A22" s="21" t="s">
        <v>52</v>
      </c>
      <c r="B22" s="416">
        <v>13</v>
      </c>
      <c r="C22" s="392"/>
      <c r="D22" s="631">
        <f t="shared" si="0"/>
        <v>0.08314146840624201</v>
      </c>
      <c r="E22" s="631"/>
      <c r="F22" s="392">
        <v>109</v>
      </c>
      <c r="G22" s="392"/>
      <c r="H22" s="631">
        <f t="shared" si="1"/>
        <v>0.0818336749326186</v>
      </c>
      <c r="I22" s="631"/>
      <c r="J22" s="392">
        <v>80177</v>
      </c>
      <c r="K22" s="392"/>
      <c r="L22" s="631">
        <f t="shared" si="2"/>
        <v>0.0532524963224315</v>
      </c>
      <c r="M22" s="631"/>
      <c r="O22" s="402"/>
      <c r="P22" s="403"/>
      <c r="Q22" s="636"/>
      <c r="R22" s="637"/>
      <c r="S22" s="636"/>
      <c r="T22" s="637"/>
      <c r="U22" s="638"/>
      <c r="V22" s="535"/>
      <c r="W22" s="637"/>
      <c r="X22" s="636"/>
      <c r="Y22" s="637"/>
      <c r="Z22" s="636"/>
      <c r="AA22" s="637"/>
    </row>
    <row r="23" spans="1:27" ht="18.75" customHeight="1">
      <c r="A23" s="21" t="s">
        <v>127</v>
      </c>
      <c r="B23" s="417" t="s">
        <v>408</v>
      </c>
      <c r="C23" s="394"/>
      <c r="D23" s="390" t="s">
        <v>469</v>
      </c>
      <c r="E23" s="390"/>
      <c r="F23" s="394" t="s">
        <v>409</v>
      </c>
      <c r="G23" s="394"/>
      <c r="H23" s="395" t="s">
        <v>469</v>
      </c>
      <c r="I23" s="395"/>
      <c r="J23" s="394" t="s">
        <v>409</v>
      </c>
      <c r="K23" s="394"/>
      <c r="L23" s="395" t="s">
        <v>469</v>
      </c>
      <c r="M23" s="395"/>
      <c r="O23" s="402" t="s">
        <v>165</v>
      </c>
      <c r="P23" s="403"/>
      <c r="Q23" s="636">
        <v>210</v>
      </c>
      <c r="R23" s="637">
        <f>Q23/Q$11*100</f>
        <v>1.343054489639294</v>
      </c>
      <c r="S23" s="636">
        <v>14381</v>
      </c>
      <c r="T23" s="637">
        <f>S23/S$11*100</f>
        <v>10.79678971748613</v>
      </c>
      <c r="U23" s="638">
        <v>20136609</v>
      </c>
      <c r="V23" s="535"/>
      <c r="W23" s="637">
        <f>U23/U$11*100</f>
        <v>13.374467699199785</v>
      </c>
      <c r="X23" s="636">
        <v>20194151</v>
      </c>
      <c r="Y23" s="637">
        <f>X23/X$11*100</f>
        <v>13.410056691696415</v>
      </c>
      <c r="Z23" s="636">
        <v>7082139</v>
      </c>
      <c r="AA23" s="637">
        <v>35.3</v>
      </c>
    </row>
    <row r="24" spans="1:27" ht="18.75" customHeight="1">
      <c r="A24" s="21" t="s">
        <v>53</v>
      </c>
      <c r="B24" s="416">
        <v>745</v>
      </c>
      <c r="C24" s="392"/>
      <c r="D24" s="632">
        <f t="shared" si="0"/>
        <v>4.764645689434638</v>
      </c>
      <c r="E24" s="632"/>
      <c r="F24" s="392">
        <v>6709</v>
      </c>
      <c r="G24" s="392"/>
      <c r="H24" s="631">
        <f t="shared" si="1"/>
        <v>5.036900230485672</v>
      </c>
      <c r="I24" s="631"/>
      <c r="J24" s="392">
        <v>7845739</v>
      </c>
      <c r="K24" s="392"/>
      <c r="L24" s="631">
        <f t="shared" si="2"/>
        <v>5.211035424676122</v>
      </c>
      <c r="M24" s="631"/>
      <c r="O24" s="402"/>
      <c r="P24" s="403"/>
      <c r="Q24" s="636"/>
      <c r="R24" s="637"/>
      <c r="S24" s="636"/>
      <c r="T24" s="637"/>
      <c r="U24" s="638"/>
      <c r="V24" s="535"/>
      <c r="W24" s="637"/>
      <c r="X24" s="636"/>
      <c r="Y24" s="637"/>
      <c r="Z24" s="636"/>
      <c r="AA24" s="637"/>
    </row>
    <row r="25" spans="1:27" ht="18.75" customHeight="1">
      <c r="A25" s="21" t="s">
        <v>36</v>
      </c>
      <c r="B25" s="416">
        <v>128</v>
      </c>
      <c r="C25" s="392"/>
      <c r="D25" s="632">
        <f t="shared" si="0"/>
        <v>0.8186236889229983</v>
      </c>
      <c r="E25" s="632"/>
      <c r="F25" s="392">
        <v>1816</v>
      </c>
      <c r="G25" s="392"/>
      <c r="H25" s="631">
        <f t="shared" si="1"/>
        <v>1.363394070437022</v>
      </c>
      <c r="I25" s="631"/>
      <c r="J25" s="392">
        <v>3263635</v>
      </c>
      <c r="K25" s="392"/>
      <c r="L25" s="631">
        <f t="shared" si="2"/>
        <v>2.167662931205442</v>
      </c>
      <c r="M25" s="631"/>
      <c r="O25" s="402" t="s">
        <v>166</v>
      </c>
      <c r="P25" s="403"/>
      <c r="Q25" s="636">
        <v>78</v>
      </c>
      <c r="R25" s="637">
        <f>Q25/Q$11*100</f>
        <v>0.49884881043745205</v>
      </c>
      <c r="S25" s="636">
        <v>10842</v>
      </c>
      <c r="T25" s="637">
        <f>S25/S$11*100</f>
        <v>8.139822968985788</v>
      </c>
      <c r="U25" s="638">
        <v>15135133</v>
      </c>
      <c r="V25" s="535"/>
      <c r="W25" s="637">
        <f>U25/U$11*100</f>
        <v>10.052553904760861</v>
      </c>
      <c r="X25" s="636">
        <v>15174514</v>
      </c>
      <c r="Y25" s="637">
        <f>X25/X$11*100</f>
        <v>10.076734248889242</v>
      </c>
      <c r="Z25" s="636">
        <v>5770883</v>
      </c>
      <c r="AA25" s="637">
        <v>38.4</v>
      </c>
    </row>
    <row r="26" spans="1:27" ht="18.75" customHeight="1">
      <c r="A26" s="21" t="s">
        <v>65</v>
      </c>
      <c r="B26" s="416">
        <v>53</v>
      </c>
      <c r="C26" s="392"/>
      <c r="D26" s="632">
        <f t="shared" si="0"/>
        <v>0.33896137119467895</v>
      </c>
      <c r="E26" s="632"/>
      <c r="F26" s="392">
        <v>412</v>
      </c>
      <c r="G26" s="392"/>
      <c r="H26" s="631">
        <f t="shared" si="1"/>
        <v>0.3093162758920997</v>
      </c>
      <c r="I26" s="631"/>
      <c r="J26" s="392">
        <v>493838</v>
      </c>
      <c r="K26" s="392"/>
      <c r="L26" s="631">
        <f t="shared" si="2"/>
        <v>0.32800062709850614</v>
      </c>
      <c r="M26" s="631"/>
      <c r="O26" s="402"/>
      <c r="P26" s="403"/>
      <c r="Q26" s="636"/>
      <c r="R26" s="637"/>
      <c r="S26" s="636"/>
      <c r="T26" s="637"/>
      <c r="U26" s="638"/>
      <c r="V26" s="535"/>
      <c r="W26" s="637"/>
      <c r="X26" s="636"/>
      <c r="Y26" s="637"/>
      <c r="Z26" s="636"/>
      <c r="AA26" s="637"/>
    </row>
    <row r="27" spans="1:27" ht="18.75" customHeight="1">
      <c r="A27" s="21" t="s">
        <v>66</v>
      </c>
      <c r="B27" s="416">
        <v>899</v>
      </c>
      <c r="C27" s="392"/>
      <c r="D27" s="632">
        <f t="shared" si="0"/>
        <v>5.74955231517012</v>
      </c>
      <c r="E27" s="632"/>
      <c r="F27" s="392">
        <v>6521</v>
      </c>
      <c r="G27" s="392"/>
      <c r="H27" s="631">
        <f t="shared" si="1"/>
        <v>4.895755910418402</v>
      </c>
      <c r="I27" s="631"/>
      <c r="J27" s="392">
        <v>7025156</v>
      </c>
      <c r="K27" s="392"/>
      <c r="L27" s="631">
        <f t="shared" si="2"/>
        <v>4.666015117234464</v>
      </c>
      <c r="M27" s="631"/>
      <c r="O27" s="402" t="s">
        <v>167</v>
      </c>
      <c r="P27" s="403"/>
      <c r="Q27" s="636">
        <v>24</v>
      </c>
      <c r="R27" s="637">
        <f>Q27/Q$11*100</f>
        <v>0.15349194167306215</v>
      </c>
      <c r="S27" s="636">
        <v>5727</v>
      </c>
      <c r="T27" s="637">
        <f>S27/S$11*100</f>
        <v>4.299646388432172</v>
      </c>
      <c r="U27" s="638">
        <v>9691880</v>
      </c>
      <c r="V27" s="535"/>
      <c r="W27" s="637">
        <f>U27/U$11*100</f>
        <v>6.437217706542368</v>
      </c>
      <c r="X27" s="636">
        <v>9731611</v>
      </c>
      <c r="Y27" s="637">
        <f>X27/X$11*100</f>
        <v>6.462339278909841</v>
      </c>
      <c r="Z27" s="636">
        <v>3356709</v>
      </c>
      <c r="AA27" s="637">
        <v>34.5</v>
      </c>
    </row>
    <row r="28" spans="1:27" ht="18.75" customHeight="1">
      <c r="A28" s="21" t="s">
        <v>55</v>
      </c>
      <c r="B28" s="416">
        <v>1402</v>
      </c>
      <c r="C28" s="392"/>
      <c r="D28" s="632">
        <f t="shared" si="0"/>
        <v>8.966487592734715</v>
      </c>
      <c r="E28" s="632"/>
      <c r="F28" s="392">
        <v>21428</v>
      </c>
      <c r="G28" s="392"/>
      <c r="H28" s="631">
        <f t="shared" si="1"/>
        <v>16.087449417028914</v>
      </c>
      <c r="I28" s="631"/>
      <c r="J28" s="392">
        <v>38842654</v>
      </c>
      <c r="K28" s="392"/>
      <c r="L28" s="631">
        <f t="shared" si="2"/>
        <v>25.79877382900931</v>
      </c>
      <c r="M28" s="631"/>
      <c r="O28" s="402"/>
      <c r="P28" s="403"/>
      <c r="Q28" s="636"/>
      <c r="R28" s="637"/>
      <c r="S28" s="636"/>
      <c r="T28" s="637"/>
      <c r="U28" s="638"/>
      <c r="V28" s="535"/>
      <c r="W28" s="637"/>
      <c r="X28" s="636"/>
      <c r="Y28" s="637"/>
      <c r="Z28" s="636"/>
      <c r="AA28" s="637"/>
    </row>
    <row r="29" spans="1:27" ht="18.75" customHeight="1">
      <c r="A29" s="21" t="s">
        <v>56</v>
      </c>
      <c r="B29" s="416">
        <v>216</v>
      </c>
      <c r="C29" s="392"/>
      <c r="D29" s="632">
        <f t="shared" si="0"/>
        <v>1.3814274750575595</v>
      </c>
      <c r="E29" s="632"/>
      <c r="F29" s="392">
        <v>9292</v>
      </c>
      <c r="G29" s="392"/>
      <c r="H29" s="631">
        <f t="shared" si="1"/>
        <v>6.976133096090753</v>
      </c>
      <c r="I29" s="631"/>
      <c r="J29" s="392">
        <v>11464488</v>
      </c>
      <c r="K29" s="392"/>
      <c r="L29" s="631">
        <f t="shared" si="2"/>
        <v>7.614560348461032</v>
      </c>
      <c r="M29" s="631"/>
      <c r="O29" s="402" t="s">
        <v>168</v>
      </c>
      <c r="P29" s="403"/>
      <c r="Q29" s="639">
        <v>27</v>
      </c>
      <c r="R29" s="640">
        <f>Q29/Q$11*100</f>
        <v>0.17267843438219493</v>
      </c>
      <c r="S29" s="641">
        <v>18960</v>
      </c>
      <c r="T29" s="640">
        <f>S29/S$11*100</f>
        <v>14.234554832316043</v>
      </c>
      <c r="U29" s="642">
        <v>39938770</v>
      </c>
      <c r="V29" s="536"/>
      <c r="W29" s="640">
        <f>U29/U$11*100</f>
        <v>26.526799487975822</v>
      </c>
      <c r="X29" s="641">
        <v>39803407</v>
      </c>
      <c r="Y29" s="640">
        <f>X29/X$11*100</f>
        <v>26.431710072518815</v>
      </c>
      <c r="Z29" s="641">
        <v>14427921</v>
      </c>
      <c r="AA29" s="640">
        <v>36.2</v>
      </c>
    </row>
    <row r="30" spans="1:27" ht="18.75" customHeight="1">
      <c r="A30" s="21" t="s">
        <v>67</v>
      </c>
      <c r="B30" s="416">
        <v>165</v>
      </c>
      <c r="C30" s="392"/>
      <c r="D30" s="632">
        <f t="shared" si="0"/>
        <v>1.0552570990023025</v>
      </c>
      <c r="E30" s="632"/>
      <c r="F30" s="392">
        <v>2605</v>
      </c>
      <c r="G30" s="392"/>
      <c r="H30" s="631">
        <f t="shared" si="1"/>
        <v>1.9557497541235913</v>
      </c>
      <c r="I30" s="631"/>
      <c r="J30" s="392">
        <v>3723386</v>
      </c>
      <c r="K30" s="392"/>
      <c r="L30" s="631">
        <f t="shared" si="2"/>
        <v>2.4730234265686284</v>
      </c>
      <c r="M30" s="631"/>
      <c r="O30" s="389"/>
      <c r="P30" s="415"/>
      <c r="Q30" s="122"/>
      <c r="R30" s="109"/>
      <c r="S30" s="111"/>
      <c r="T30" s="109"/>
      <c r="U30" s="111"/>
      <c r="V30" s="111"/>
      <c r="W30" s="109"/>
      <c r="X30" s="111"/>
      <c r="Y30" s="109"/>
      <c r="Z30" s="111"/>
      <c r="AA30" s="109"/>
    </row>
    <row r="31" spans="1:19" ht="18.75" customHeight="1">
      <c r="A31" s="21" t="s">
        <v>58</v>
      </c>
      <c r="B31" s="416">
        <v>14</v>
      </c>
      <c r="C31" s="392"/>
      <c r="D31" s="632">
        <f t="shared" si="0"/>
        <v>0.08953696597595293</v>
      </c>
      <c r="E31" s="632"/>
      <c r="F31" s="392">
        <v>132</v>
      </c>
      <c r="G31" s="392"/>
      <c r="H31" s="631">
        <f t="shared" si="1"/>
        <v>0.09910133111106106</v>
      </c>
      <c r="I31" s="631"/>
      <c r="J31" s="392">
        <v>55549</v>
      </c>
      <c r="K31" s="392"/>
      <c r="L31" s="631">
        <f t="shared" si="2"/>
        <v>0.0368949064970596</v>
      </c>
      <c r="M31" s="631"/>
      <c r="O31" s="123" t="s">
        <v>174</v>
      </c>
      <c r="P31" s="123"/>
      <c r="Q31" s="108"/>
      <c r="R31" s="108"/>
      <c r="S31" s="108"/>
    </row>
    <row r="32" spans="1:13" ht="18.75" customHeight="1">
      <c r="A32" s="21" t="s">
        <v>68</v>
      </c>
      <c r="B32" s="417" t="s">
        <v>408</v>
      </c>
      <c r="C32" s="394"/>
      <c r="D32" s="390" t="s">
        <v>470</v>
      </c>
      <c r="E32" s="390"/>
      <c r="F32" s="394" t="s">
        <v>409</v>
      </c>
      <c r="G32" s="394"/>
      <c r="H32" s="395" t="s">
        <v>469</v>
      </c>
      <c r="I32" s="395"/>
      <c r="J32" s="394" t="s">
        <v>409</v>
      </c>
      <c r="K32" s="394"/>
      <c r="L32" s="395" t="s">
        <v>469</v>
      </c>
      <c r="M32" s="395"/>
    </row>
    <row r="33" spans="1:16" ht="18.75" customHeight="1">
      <c r="A33" s="73" t="s">
        <v>69</v>
      </c>
      <c r="B33" s="418">
        <v>1705</v>
      </c>
      <c r="C33" s="389"/>
      <c r="D33" s="633">
        <f>B33/B$11*100</f>
        <v>10.904323356357125</v>
      </c>
      <c r="E33" s="633"/>
      <c r="F33" s="389">
        <v>8589</v>
      </c>
      <c r="G33" s="389"/>
      <c r="H33" s="633">
        <f>F33/F$11*100</f>
        <v>6.44834343115836</v>
      </c>
      <c r="I33" s="633"/>
      <c r="J33" s="389">
        <v>7719380</v>
      </c>
      <c r="K33" s="389"/>
      <c r="L33" s="633">
        <f>J33/J$11*100</f>
        <v>5.127109458591009</v>
      </c>
      <c r="M33" s="633"/>
      <c r="O33" s="392"/>
      <c r="P33" s="392"/>
    </row>
    <row r="34" spans="1:16" ht="18.75" customHeight="1">
      <c r="A34" s="26" t="s">
        <v>129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O34" s="392"/>
      <c r="P34" s="392"/>
    </row>
    <row r="35" spans="15:16" ht="18.75" customHeight="1">
      <c r="O35" s="392"/>
      <c r="P35" s="392"/>
    </row>
    <row r="36" spans="1:27" ht="18.75" customHeight="1">
      <c r="A36" s="627" t="s">
        <v>468</v>
      </c>
      <c r="B36" s="626"/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</row>
    <row r="37" spans="1:27" ht="18.75" customHeight="1" thickBot="1">
      <c r="A37" s="26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</row>
    <row r="38" spans="1:27" ht="18.75" customHeight="1">
      <c r="A38" s="421" t="s">
        <v>4</v>
      </c>
      <c r="B38" s="401" t="s">
        <v>158</v>
      </c>
      <c r="C38" s="408"/>
      <c r="D38" s="408"/>
      <c r="E38" s="408"/>
      <c r="F38" s="408"/>
      <c r="G38" s="422"/>
      <c r="H38" s="401" t="s">
        <v>160</v>
      </c>
      <c r="I38" s="408"/>
      <c r="J38" s="408"/>
      <c r="K38" s="408"/>
      <c r="L38" s="408"/>
      <c r="M38" s="422"/>
      <c r="N38" s="400" t="s">
        <v>175</v>
      </c>
      <c r="O38" s="400"/>
      <c r="P38" s="400"/>
      <c r="Q38" s="400"/>
      <c r="R38" s="400"/>
      <c r="S38" s="400"/>
      <c r="T38" s="400"/>
      <c r="U38" s="400"/>
      <c r="V38" s="400" t="s">
        <v>176</v>
      </c>
      <c r="W38" s="400"/>
      <c r="X38" s="400"/>
      <c r="Y38" s="400"/>
      <c r="Z38" s="400"/>
      <c r="AA38" s="401"/>
    </row>
    <row r="39" spans="1:28" ht="19.5" customHeight="1">
      <c r="A39" s="357"/>
      <c r="B39" s="110" t="s">
        <v>383</v>
      </c>
      <c r="C39" s="399" t="s">
        <v>384</v>
      </c>
      <c r="D39" s="398"/>
      <c r="E39" s="397" t="s">
        <v>385</v>
      </c>
      <c r="F39" s="398"/>
      <c r="G39" s="110" t="s">
        <v>128</v>
      </c>
      <c r="H39" s="110" t="s">
        <v>383</v>
      </c>
      <c r="I39" s="399" t="s">
        <v>384</v>
      </c>
      <c r="J39" s="398"/>
      <c r="K39" s="397" t="s">
        <v>385</v>
      </c>
      <c r="L39" s="398"/>
      <c r="M39" s="110" t="s">
        <v>128</v>
      </c>
      <c r="N39" s="393" t="s">
        <v>383</v>
      </c>
      <c r="O39" s="393"/>
      <c r="P39" s="393" t="s">
        <v>384</v>
      </c>
      <c r="Q39" s="393"/>
      <c r="R39" s="393" t="s">
        <v>370</v>
      </c>
      <c r="S39" s="393"/>
      <c r="T39" s="393" t="s">
        <v>128</v>
      </c>
      <c r="U39" s="393"/>
      <c r="V39" s="399" t="s">
        <v>383</v>
      </c>
      <c r="W39" s="398"/>
      <c r="X39" s="167" t="s">
        <v>386</v>
      </c>
      <c r="Y39" s="393" t="s">
        <v>370</v>
      </c>
      <c r="Z39" s="393"/>
      <c r="AA39" s="96" t="s">
        <v>128</v>
      </c>
      <c r="AB39" s="53"/>
    </row>
    <row r="40" spans="1:28" ht="18.75" customHeight="1">
      <c r="A40" s="119"/>
      <c r="AB40" s="53"/>
    </row>
    <row r="41" spans="1:28" ht="18.75" customHeight="1">
      <c r="A41" s="59" t="s">
        <v>416</v>
      </c>
      <c r="B41" s="303">
        <v>15099</v>
      </c>
      <c r="C41" s="407">
        <v>14956</v>
      </c>
      <c r="D41" s="535"/>
      <c r="E41" s="407">
        <v>15636</v>
      </c>
      <c r="F41" s="535"/>
      <c r="G41" s="643">
        <f>E41/C41*100</f>
        <v>104.54667023268254</v>
      </c>
      <c r="H41" s="303">
        <v>127578</v>
      </c>
      <c r="I41" s="407">
        <v>128761</v>
      </c>
      <c r="J41" s="535"/>
      <c r="K41" s="407">
        <v>133197</v>
      </c>
      <c r="L41" s="535"/>
      <c r="M41" s="643">
        <f>K41/I41*100</f>
        <v>103.4451425509277</v>
      </c>
      <c r="N41" s="407">
        <v>127945455</v>
      </c>
      <c r="O41" s="535"/>
      <c r="P41" s="407">
        <v>140572716</v>
      </c>
      <c r="Q41" s="535"/>
      <c r="R41" s="407">
        <v>150560078</v>
      </c>
      <c r="S41" s="535"/>
      <c r="T41" s="644"/>
      <c r="U41" s="644">
        <f>R41/P41*100</f>
        <v>107.10476562180102</v>
      </c>
      <c r="V41" s="407">
        <v>128444255</v>
      </c>
      <c r="W41" s="535"/>
      <c r="X41" s="303">
        <v>141557412</v>
      </c>
      <c r="Y41" s="407">
        <v>150589602</v>
      </c>
      <c r="Z41" s="535"/>
      <c r="AA41" s="635">
        <f>Y41/X41*100</f>
        <v>106.38058429607344</v>
      </c>
      <c r="AB41" s="53"/>
    </row>
    <row r="42" spans="1:27" ht="18.75" customHeight="1">
      <c r="A42" s="21"/>
      <c r="B42" s="636"/>
      <c r="C42" s="642"/>
      <c r="D42" s="536"/>
      <c r="E42" s="638"/>
      <c r="F42" s="535"/>
      <c r="G42" s="645"/>
      <c r="H42" s="636"/>
      <c r="I42" s="636"/>
      <c r="J42" s="636"/>
      <c r="K42" s="636"/>
      <c r="L42" s="636"/>
      <c r="M42" s="645"/>
      <c r="N42" s="636"/>
      <c r="O42" s="636"/>
      <c r="P42" s="636"/>
      <c r="Q42" s="636"/>
      <c r="R42" s="636"/>
      <c r="S42" s="636"/>
      <c r="T42" s="646"/>
      <c r="U42" s="646"/>
      <c r="V42" s="636"/>
      <c r="W42" s="636"/>
      <c r="X42" s="636"/>
      <c r="Y42" s="636"/>
      <c r="Z42" s="636"/>
      <c r="AA42" s="637"/>
    </row>
    <row r="43" spans="1:27" ht="18.75" customHeight="1">
      <c r="A43" s="21" t="s">
        <v>43</v>
      </c>
      <c r="B43" s="636">
        <v>1059</v>
      </c>
      <c r="C43" s="642">
        <v>1056</v>
      </c>
      <c r="D43" s="536"/>
      <c r="E43" s="638">
        <v>1078</v>
      </c>
      <c r="F43" s="535"/>
      <c r="G43" s="645">
        <f aca="true" t="shared" si="3" ref="G43:G63">E43/C43*100</f>
        <v>102.08333333333333</v>
      </c>
      <c r="H43" s="636">
        <v>9999</v>
      </c>
      <c r="I43" s="642">
        <v>10277</v>
      </c>
      <c r="J43" s="536"/>
      <c r="K43" s="638">
        <v>10643</v>
      </c>
      <c r="L43" s="535"/>
      <c r="M43" s="645">
        <f aca="true" t="shared" si="4" ref="M43:M63">K43/I43*100</f>
        <v>103.5613505886932</v>
      </c>
      <c r="N43" s="642">
        <v>10256990</v>
      </c>
      <c r="O43" s="536"/>
      <c r="P43" s="642">
        <v>11337159</v>
      </c>
      <c r="Q43" s="536"/>
      <c r="R43" s="642">
        <v>12067230</v>
      </c>
      <c r="S43" s="536"/>
      <c r="T43" s="647"/>
      <c r="U43" s="647">
        <f aca="true" t="shared" si="5" ref="U43:U63">R43/P43*100</f>
        <v>106.43962918752396</v>
      </c>
      <c r="V43" s="642">
        <v>10297224</v>
      </c>
      <c r="W43" s="536"/>
      <c r="X43" s="636">
        <v>11326977</v>
      </c>
      <c r="Y43" s="642">
        <v>12041138</v>
      </c>
      <c r="Z43" s="536"/>
      <c r="AA43" s="637">
        <f aca="true" t="shared" si="6" ref="AA43:AA63">Y43/X43*100</f>
        <v>106.3049567417679</v>
      </c>
    </row>
    <row r="44" spans="1:27" ht="18.75" customHeight="1">
      <c r="A44" s="21" t="s">
        <v>59</v>
      </c>
      <c r="B44" s="636">
        <v>6590</v>
      </c>
      <c r="C44" s="642">
        <v>6504</v>
      </c>
      <c r="D44" s="536"/>
      <c r="E44" s="638">
        <v>6509</v>
      </c>
      <c r="F44" s="535"/>
      <c r="G44" s="645">
        <f t="shared" si="3"/>
        <v>100.07687576875767</v>
      </c>
      <c r="H44" s="636">
        <v>42907</v>
      </c>
      <c r="I44" s="642">
        <v>41889</v>
      </c>
      <c r="J44" s="536"/>
      <c r="K44" s="638">
        <v>41402</v>
      </c>
      <c r="L44" s="535"/>
      <c r="M44" s="645">
        <f t="shared" si="4"/>
        <v>98.83740361431403</v>
      </c>
      <c r="N44" s="642">
        <v>33337758</v>
      </c>
      <c r="O44" s="536"/>
      <c r="P44" s="642">
        <v>35012462</v>
      </c>
      <c r="Q44" s="536"/>
      <c r="R44" s="642">
        <v>35945649</v>
      </c>
      <c r="S44" s="536"/>
      <c r="T44" s="647"/>
      <c r="U44" s="647">
        <f t="shared" si="5"/>
        <v>102.66529957247795</v>
      </c>
      <c r="V44" s="642">
        <v>33305732</v>
      </c>
      <c r="W44" s="536"/>
      <c r="X44" s="636">
        <v>35073150</v>
      </c>
      <c r="Y44" s="642">
        <v>35946725</v>
      </c>
      <c r="Z44" s="536"/>
      <c r="AA44" s="637">
        <f t="shared" si="6"/>
        <v>102.49072296044123</v>
      </c>
    </row>
    <row r="45" spans="1:27" ht="18.75" customHeight="1">
      <c r="A45" s="21" t="s">
        <v>60</v>
      </c>
      <c r="B45" s="636">
        <v>396</v>
      </c>
      <c r="C45" s="642">
        <v>395</v>
      </c>
      <c r="D45" s="536"/>
      <c r="E45" s="638">
        <v>442</v>
      </c>
      <c r="F45" s="535"/>
      <c r="G45" s="645">
        <f t="shared" si="3"/>
        <v>111.89873417721519</v>
      </c>
      <c r="H45" s="636">
        <v>7329</v>
      </c>
      <c r="I45" s="642">
        <v>7429</v>
      </c>
      <c r="J45" s="536"/>
      <c r="K45" s="638">
        <v>8058</v>
      </c>
      <c r="L45" s="535"/>
      <c r="M45" s="645">
        <f t="shared" si="4"/>
        <v>108.46681922196797</v>
      </c>
      <c r="N45" s="642">
        <v>3200805</v>
      </c>
      <c r="O45" s="536"/>
      <c r="P45" s="642">
        <v>3525699</v>
      </c>
      <c r="Q45" s="536"/>
      <c r="R45" s="642">
        <v>3956641</v>
      </c>
      <c r="S45" s="536"/>
      <c r="T45" s="647"/>
      <c r="U45" s="647">
        <f t="shared" si="5"/>
        <v>112.22288119320451</v>
      </c>
      <c r="V45" s="642">
        <v>3203085</v>
      </c>
      <c r="W45" s="536"/>
      <c r="X45" s="636">
        <v>3541805</v>
      </c>
      <c r="Y45" s="642">
        <v>3971936</v>
      </c>
      <c r="Z45" s="536"/>
      <c r="AA45" s="637">
        <f t="shared" si="6"/>
        <v>112.14440094810413</v>
      </c>
    </row>
    <row r="46" spans="1:27" ht="18.75" customHeight="1">
      <c r="A46" s="21" t="s">
        <v>61</v>
      </c>
      <c r="B46" s="636">
        <v>756</v>
      </c>
      <c r="C46" s="642">
        <v>737</v>
      </c>
      <c r="D46" s="536"/>
      <c r="E46" s="638">
        <v>750</v>
      </c>
      <c r="F46" s="535"/>
      <c r="G46" s="645">
        <f t="shared" si="3"/>
        <v>101.76390773405699</v>
      </c>
      <c r="H46" s="636">
        <v>4764</v>
      </c>
      <c r="I46" s="642">
        <v>4678</v>
      </c>
      <c r="J46" s="536"/>
      <c r="K46" s="638">
        <v>4353</v>
      </c>
      <c r="L46" s="535"/>
      <c r="M46" s="645">
        <f t="shared" si="4"/>
        <v>93.0525865754596</v>
      </c>
      <c r="N46" s="642">
        <v>4759603</v>
      </c>
      <c r="O46" s="536"/>
      <c r="P46" s="642">
        <v>5260877</v>
      </c>
      <c r="Q46" s="536"/>
      <c r="R46" s="642">
        <v>4374525</v>
      </c>
      <c r="S46" s="536"/>
      <c r="T46" s="647"/>
      <c r="U46" s="647">
        <f t="shared" si="5"/>
        <v>83.15201058682801</v>
      </c>
      <c r="V46" s="642">
        <v>4791473</v>
      </c>
      <c r="W46" s="536"/>
      <c r="X46" s="636">
        <v>5341347</v>
      </c>
      <c r="Y46" s="642">
        <v>4430418</v>
      </c>
      <c r="Z46" s="536"/>
      <c r="AA46" s="637">
        <f t="shared" si="6"/>
        <v>82.94570639203931</v>
      </c>
    </row>
    <row r="47" spans="1:27" ht="18.75" customHeight="1">
      <c r="A47" s="21" t="s">
        <v>312</v>
      </c>
      <c r="B47" s="636">
        <v>688</v>
      </c>
      <c r="C47" s="642">
        <v>693</v>
      </c>
      <c r="D47" s="536"/>
      <c r="E47" s="638">
        <v>773</v>
      </c>
      <c r="F47" s="535"/>
      <c r="G47" s="645">
        <f t="shared" si="3"/>
        <v>111.54401154401154</v>
      </c>
      <c r="H47" s="636">
        <v>2903</v>
      </c>
      <c r="I47" s="642">
        <v>3235</v>
      </c>
      <c r="J47" s="536"/>
      <c r="K47" s="638">
        <v>3346</v>
      </c>
      <c r="L47" s="535"/>
      <c r="M47" s="645">
        <f t="shared" si="4"/>
        <v>103.43122102009275</v>
      </c>
      <c r="N47" s="642">
        <v>2320907</v>
      </c>
      <c r="O47" s="536"/>
      <c r="P47" s="642">
        <v>3179335</v>
      </c>
      <c r="Q47" s="536"/>
      <c r="R47" s="642">
        <v>3019854</v>
      </c>
      <c r="S47" s="536"/>
      <c r="T47" s="647"/>
      <c r="U47" s="647">
        <f t="shared" si="5"/>
        <v>94.98382523389324</v>
      </c>
      <c r="V47" s="642">
        <v>2323121</v>
      </c>
      <c r="W47" s="536"/>
      <c r="X47" s="636">
        <v>3183102</v>
      </c>
      <c r="Y47" s="642">
        <v>3071701</v>
      </c>
      <c r="Z47" s="536"/>
      <c r="AA47" s="637">
        <f t="shared" si="6"/>
        <v>96.50023781832941</v>
      </c>
    </row>
    <row r="48" spans="1:27" ht="18.75" customHeight="1">
      <c r="A48" s="21" t="s">
        <v>63</v>
      </c>
      <c r="B48" s="636">
        <v>170</v>
      </c>
      <c r="C48" s="642">
        <v>174</v>
      </c>
      <c r="D48" s="536"/>
      <c r="E48" s="638">
        <v>181</v>
      </c>
      <c r="F48" s="535"/>
      <c r="G48" s="645">
        <f t="shared" si="3"/>
        <v>104.02298850574712</v>
      </c>
      <c r="H48" s="636">
        <v>1885</v>
      </c>
      <c r="I48" s="642">
        <v>1891</v>
      </c>
      <c r="J48" s="536"/>
      <c r="K48" s="638">
        <v>1894</v>
      </c>
      <c r="L48" s="535"/>
      <c r="M48" s="645">
        <f t="shared" si="4"/>
        <v>100.15864621893178</v>
      </c>
      <c r="N48" s="642">
        <v>2202763</v>
      </c>
      <c r="O48" s="536"/>
      <c r="P48" s="642">
        <v>2642147</v>
      </c>
      <c r="Q48" s="536"/>
      <c r="R48" s="642">
        <v>2674200</v>
      </c>
      <c r="S48" s="536"/>
      <c r="T48" s="647"/>
      <c r="U48" s="647">
        <f t="shared" si="5"/>
        <v>101.21314219080165</v>
      </c>
      <c r="V48" s="642">
        <v>2194342</v>
      </c>
      <c r="W48" s="536"/>
      <c r="X48" s="636">
        <v>2703112</v>
      </c>
      <c r="Y48" s="642">
        <v>2656212</v>
      </c>
      <c r="Z48" s="536"/>
      <c r="AA48" s="637">
        <f t="shared" si="6"/>
        <v>98.26496275404052</v>
      </c>
    </row>
    <row r="49" spans="1:27" ht="18.75" customHeight="1">
      <c r="A49" s="21" t="s">
        <v>49</v>
      </c>
      <c r="B49" s="636">
        <v>457</v>
      </c>
      <c r="C49" s="642">
        <v>453</v>
      </c>
      <c r="D49" s="536"/>
      <c r="E49" s="638">
        <v>502</v>
      </c>
      <c r="F49" s="535"/>
      <c r="G49" s="645">
        <f t="shared" si="3"/>
        <v>110.81677704194261</v>
      </c>
      <c r="H49" s="636">
        <v>4431</v>
      </c>
      <c r="I49" s="642">
        <v>4577</v>
      </c>
      <c r="J49" s="536"/>
      <c r="K49" s="638">
        <v>4863</v>
      </c>
      <c r="L49" s="535"/>
      <c r="M49" s="645">
        <f t="shared" si="4"/>
        <v>106.24863447673147</v>
      </c>
      <c r="N49" s="642">
        <v>3596504</v>
      </c>
      <c r="O49" s="536"/>
      <c r="P49" s="642">
        <v>4069911</v>
      </c>
      <c r="Q49" s="536"/>
      <c r="R49" s="642">
        <v>4445454</v>
      </c>
      <c r="S49" s="536"/>
      <c r="T49" s="647"/>
      <c r="U49" s="647">
        <f t="shared" si="5"/>
        <v>109.22730251349478</v>
      </c>
      <c r="V49" s="642">
        <v>3605387</v>
      </c>
      <c r="W49" s="536"/>
      <c r="X49" s="636">
        <v>4079365</v>
      </c>
      <c r="Y49" s="642">
        <v>4441502</v>
      </c>
      <c r="Z49" s="536"/>
      <c r="AA49" s="637">
        <f t="shared" si="6"/>
        <v>108.87728849955813</v>
      </c>
    </row>
    <row r="50" spans="1:27" ht="18.75" customHeight="1">
      <c r="A50" s="21" t="s">
        <v>35</v>
      </c>
      <c r="B50" s="636">
        <v>29</v>
      </c>
      <c r="C50" s="642">
        <v>29</v>
      </c>
      <c r="D50" s="536"/>
      <c r="E50" s="638">
        <v>42</v>
      </c>
      <c r="F50" s="535"/>
      <c r="G50" s="645">
        <f t="shared" si="3"/>
        <v>144.82758620689654</v>
      </c>
      <c r="H50" s="636">
        <v>821</v>
      </c>
      <c r="I50" s="642">
        <v>869</v>
      </c>
      <c r="J50" s="536"/>
      <c r="K50" s="638">
        <v>865</v>
      </c>
      <c r="L50" s="535"/>
      <c r="M50" s="645">
        <f t="shared" si="4"/>
        <v>99.5397008055236</v>
      </c>
      <c r="N50" s="642">
        <v>2483517</v>
      </c>
      <c r="O50" s="536"/>
      <c r="P50" s="642">
        <v>3087670</v>
      </c>
      <c r="Q50" s="536"/>
      <c r="R50" s="642">
        <v>3028678</v>
      </c>
      <c r="S50" s="536"/>
      <c r="T50" s="647"/>
      <c r="U50" s="647">
        <f t="shared" si="5"/>
        <v>98.08943313242672</v>
      </c>
      <c r="V50" s="642">
        <v>2528921</v>
      </c>
      <c r="W50" s="536"/>
      <c r="X50" s="636">
        <v>3096874</v>
      </c>
      <c r="Y50" s="642">
        <v>3024212</v>
      </c>
      <c r="Z50" s="536"/>
      <c r="AA50" s="637">
        <f t="shared" si="6"/>
        <v>97.65369853600761</v>
      </c>
    </row>
    <row r="51" spans="1:27" ht="18.75" customHeight="1">
      <c r="A51" s="21" t="s">
        <v>64</v>
      </c>
      <c r="B51" s="636">
        <v>12</v>
      </c>
      <c r="C51" s="642">
        <v>13</v>
      </c>
      <c r="D51" s="536"/>
      <c r="E51" s="638">
        <v>13</v>
      </c>
      <c r="F51" s="535"/>
      <c r="G51" s="645">
        <f t="shared" si="3"/>
        <v>100</v>
      </c>
      <c r="H51" s="636">
        <v>111</v>
      </c>
      <c r="I51" s="642">
        <v>114</v>
      </c>
      <c r="J51" s="536"/>
      <c r="K51" s="638">
        <v>112</v>
      </c>
      <c r="L51" s="535"/>
      <c r="M51" s="645">
        <f t="shared" si="4"/>
        <v>98.24561403508771</v>
      </c>
      <c r="N51" s="642">
        <v>421902</v>
      </c>
      <c r="O51" s="536"/>
      <c r="P51" s="642">
        <v>517467</v>
      </c>
      <c r="Q51" s="536"/>
      <c r="R51" s="642">
        <v>515516</v>
      </c>
      <c r="S51" s="536"/>
      <c r="T51" s="647"/>
      <c r="U51" s="647">
        <f t="shared" si="5"/>
        <v>99.62297112666121</v>
      </c>
      <c r="V51" s="642">
        <v>421902</v>
      </c>
      <c r="W51" s="536"/>
      <c r="X51" s="636">
        <v>517509</v>
      </c>
      <c r="Y51" s="642">
        <v>515516</v>
      </c>
      <c r="Z51" s="536"/>
      <c r="AA51" s="637">
        <f t="shared" si="6"/>
        <v>99.61488592468923</v>
      </c>
    </row>
    <row r="52" spans="1:27" ht="18.75" customHeight="1">
      <c r="A52" s="21" t="s">
        <v>52</v>
      </c>
      <c r="B52" s="189">
        <v>15</v>
      </c>
      <c r="C52" s="390">
        <v>15</v>
      </c>
      <c r="D52" s="391"/>
      <c r="E52" s="395">
        <v>13</v>
      </c>
      <c r="F52" s="396"/>
      <c r="G52" s="193">
        <f t="shared" si="3"/>
        <v>86.66666666666667</v>
      </c>
      <c r="H52" s="189">
        <v>133</v>
      </c>
      <c r="I52" s="390">
        <v>125</v>
      </c>
      <c r="J52" s="391"/>
      <c r="K52" s="395">
        <v>109</v>
      </c>
      <c r="L52" s="396"/>
      <c r="M52" s="193">
        <f t="shared" si="4"/>
        <v>87.2</v>
      </c>
      <c r="N52" s="390">
        <v>90650</v>
      </c>
      <c r="O52" s="391"/>
      <c r="P52" s="390">
        <v>82519</v>
      </c>
      <c r="Q52" s="391"/>
      <c r="R52" s="390">
        <v>80177</v>
      </c>
      <c r="S52" s="391"/>
      <c r="T52" s="191"/>
      <c r="U52" s="647">
        <f t="shared" si="5"/>
        <v>97.16186575212981</v>
      </c>
      <c r="V52" s="390">
        <v>90650</v>
      </c>
      <c r="W52" s="391"/>
      <c r="X52" s="189">
        <v>82378</v>
      </c>
      <c r="Y52" s="390">
        <v>80177</v>
      </c>
      <c r="Z52" s="391"/>
      <c r="AA52" s="192">
        <f t="shared" si="6"/>
        <v>97.32817014251378</v>
      </c>
    </row>
    <row r="53" spans="1:27" ht="18.75" customHeight="1">
      <c r="A53" s="21" t="s">
        <v>127</v>
      </c>
      <c r="B53" s="189" t="s">
        <v>407</v>
      </c>
      <c r="C53" s="390" t="s">
        <v>407</v>
      </c>
      <c r="D53" s="391"/>
      <c r="E53" s="395" t="s">
        <v>407</v>
      </c>
      <c r="F53" s="396"/>
      <c r="G53" s="189" t="s">
        <v>407</v>
      </c>
      <c r="H53" s="189" t="s">
        <v>407</v>
      </c>
      <c r="I53" s="390" t="s">
        <v>407</v>
      </c>
      <c r="J53" s="391"/>
      <c r="K53" s="395" t="s">
        <v>407</v>
      </c>
      <c r="L53" s="396"/>
      <c r="M53" s="193" t="s">
        <v>407</v>
      </c>
      <c r="N53" s="390" t="s">
        <v>407</v>
      </c>
      <c r="O53" s="391"/>
      <c r="P53" s="390" t="s">
        <v>471</v>
      </c>
      <c r="Q53" s="391"/>
      <c r="R53" s="390" t="s">
        <v>407</v>
      </c>
      <c r="S53" s="391"/>
      <c r="T53" s="191"/>
      <c r="U53" s="191" t="s">
        <v>473</v>
      </c>
      <c r="V53" s="390" t="s">
        <v>407</v>
      </c>
      <c r="W53" s="391"/>
      <c r="X53" s="189" t="s">
        <v>407</v>
      </c>
      <c r="Y53" s="390" t="s">
        <v>407</v>
      </c>
      <c r="Z53" s="391"/>
      <c r="AA53" s="192" t="s">
        <v>407</v>
      </c>
    </row>
    <row r="54" spans="1:27" ht="18.75" customHeight="1">
      <c r="A54" s="21" t="s">
        <v>53</v>
      </c>
      <c r="B54" s="636">
        <v>701</v>
      </c>
      <c r="C54" s="642">
        <v>694</v>
      </c>
      <c r="D54" s="536"/>
      <c r="E54" s="395">
        <v>745</v>
      </c>
      <c r="F54" s="396"/>
      <c r="G54" s="193">
        <f t="shared" si="3"/>
        <v>107.34870317002883</v>
      </c>
      <c r="H54" s="189">
        <v>6462</v>
      </c>
      <c r="I54" s="390">
        <v>6552</v>
      </c>
      <c r="J54" s="391"/>
      <c r="K54" s="395">
        <v>6709</v>
      </c>
      <c r="L54" s="396"/>
      <c r="M54" s="193">
        <f t="shared" si="4"/>
        <v>102.39621489621489</v>
      </c>
      <c r="N54" s="390">
        <v>6549851</v>
      </c>
      <c r="O54" s="391"/>
      <c r="P54" s="390">
        <v>7483491</v>
      </c>
      <c r="Q54" s="391"/>
      <c r="R54" s="390">
        <v>7845739</v>
      </c>
      <c r="S54" s="391"/>
      <c r="T54" s="191"/>
      <c r="U54" s="647">
        <f t="shared" si="5"/>
        <v>104.84062852484222</v>
      </c>
      <c r="V54" s="390">
        <v>6593200</v>
      </c>
      <c r="W54" s="391"/>
      <c r="X54" s="189">
        <v>7541099</v>
      </c>
      <c r="Y54" s="390">
        <v>7947801</v>
      </c>
      <c r="Z54" s="391"/>
      <c r="AA54" s="192">
        <f t="shared" si="6"/>
        <v>105.39313964715222</v>
      </c>
    </row>
    <row r="55" spans="1:27" ht="18.75" customHeight="1">
      <c r="A55" s="21" t="s">
        <v>36</v>
      </c>
      <c r="B55" s="636">
        <v>110</v>
      </c>
      <c r="C55" s="642">
        <v>99</v>
      </c>
      <c r="D55" s="536"/>
      <c r="E55" s="395">
        <v>128</v>
      </c>
      <c r="F55" s="396"/>
      <c r="G55" s="193">
        <f t="shared" si="3"/>
        <v>129.2929292929293</v>
      </c>
      <c r="H55" s="189">
        <v>1730</v>
      </c>
      <c r="I55" s="390">
        <v>1687</v>
      </c>
      <c r="J55" s="391"/>
      <c r="K55" s="395">
        <v>1816</v>
      </c>
      <c r="L55" s="396"/>
      <c r="M55" s="193">
        <f t="shared" si="4"/>
        <v>107.6467101363367</v>
      </c>
      <c r="N55" s="390">
        <v>2680471</v>
      </c>
      <c r="O55" s="391"/>
      <c r="P55" s="390">
        <v>2892969</v>
      </c>
      <c r="Q55" s="391"/>
      <c r="R55" s="390">
        <v>3263635</v>
      </c>
      <c r="S55" s="391"/>
      <c r="T55" s="191"/>
      <c r="U55" s="647">
        <f t="shared" si="5"/>
        <v>112.81265025653575</v>
      </c>
      <c r="V55" s="390">
        <v>2693860</v>
      </c>
      <c r="W55" s="391"/>
      <c r="X55" s="189">
        <v>2909481</v>
      </c>
      <c r="Y55" s="390">
        <v>3274423</v>
      </c>
      <c r="Z55" s="391"/>
      <c r="AA55" s="192">
        <f t="shared" si="6"/>
        <v>112.54319928537082</v>
      </c>
    </row>
    <row r="56" spans="1:27" ht="18.75" customHeight="1">
      <c r="A56" s="21" t="s">
        <v>65</v>
      </c>
      <c r="B56" s="636">
        <v>41</v>
      </c>
      <c r="C56" s="642">
        <v>44</v>
      </c>
      <c r="D56" s="536"/>
      <c r="E56" s="395">
        <v>53</v>
      </c>
      <c r="F56" s="396"/>
      <c r="G56" s="193">
        <f t="shared" si="3"/>
        <v>120.45454545454545</v>
      </c>
      <c r="H56" s="189">
        <v>287</v>
      </c>
      <c r="I56" s="390">
        <v>277</v>
      </c>
      <c r="J56" s="391"/>
      <c r="K56" s="395">
        <v>412</v>
      </c>
      <c r="L56" s="396"/>
      <c r="M56" s="193">
        <f t="shared" si="4"/>
        <v>148.73646209386283</v>
      </c>
      <c r="N56" s="390">
        <v>437070</v>
      </c>
      <c r="O56" s="391"/>
      <c r="P56" s="390">
        <v>439544</v>
      </c>
      <c r="Q56" s="391"/>
      <c r="R56" s="390">
        <v>493838</v>
      </c>
      <c r="S56" s="391"/>
      <c r="T56" s="191"/>
      <c r="U56" s="647">
        <f t="shared" si="5"/>
        <v>112.35234697777696</v>
      </c>
      <c r="V56" s="390">
        <v>437070</v>
      </c>
      <c r="W56" s="391"/>
      <c r="X56" s="189">
        <v>442878</v>
      </c>
      <c r="Y56" s="390">
        <v>493747</v>
      </c>
      <c r="Z56" s="391"/>
      <c r="AA56" s="192">
        <f t="shared" si="6"/>
        <v>111.4860074331983</v>
      </c>
    </row>
    <row r="57" spans="1:27" ht="18.75" customHeight="1">
      <c r="A57" s="21" t="s">
        <v>66</v>
      </c>
      <c r="B57" s="636">
        <v>862</v>
      </c>
      <c r="C57" s="642">
        <v>862</v>
      </c>
      <c r="D57" s="536"/>
      <c r="E57" s="395">
        <v>899</v>
      </c>
      <c r="F57" s="396"/>
      <c r="G57" s="193">
        <f t="shared" si="3"/>
        <v>104.29234338747099</v>
      </c>
      <c r="H57" s="189">
        <v>6005</v>
      </c>
      <c r="I57" s="390">
        <v>6187</v>
      </c>
      <c r="J57" s="391"/>
      <c r="K57" s="395">
        <v>6521</v>
      </c>
      <c r="L57" s="396"/>
      <c r="M57" s="193">
        <f t="shared" si="4"/>
        <v>105.39841603361889</v>
      </c>
      <c r="N57" s="390">
        <v>4972603</v>
      </c>
      <c r="O57" s="391"/>
      <c r="P57" s="390">
        <v>5782157</v>
      </c>
      <c r="Q57" s="391"/>
      <c r="R57" s="390">
        <v>7025156</v>
      </c>
      <c r="S57" s="391"/>
      <c r="T57" s="191"/>
      <c r="U57" s="647">
        <f t="shared" si="5"/>
        <v>121.4971506308113</v>
      </c>
      <c r="V57" s="390">
        <v>4982092</v>
      </c>
      <c r="W57" s="391"/>
      <c r="X57" s="189">
        <v>5815707</v>
      </c>
      <c r="Y57" s="390">
        <v>7032109</v>
      </c>
      <c r="Z57" s="391"/>
      <c r="AA57" s="192">
        <f t="shared" si="6"/>
        <v>120.91580610921424</v>
      </c>
    </row>
    <row r="58" spans="1:27" ht="18.75" customHeight="1">
      <c r="A58" s="21" t="s">
        <v>55</v>
      </c>
      <c r="B58" s="636">
        <v>1331</v>
      </c>
      <c r="C58" s="642">
        <v>1339</v>
      </c>
      <c r="D58" s="536"/>
      <c r="E58" s="395">
        <v>1402</v>
      </c>
      <c r="F58" s="396"/>
      <c r="G58" s="193">
        <f t="shared" si="3"/>
        <v>104.70500373412995</v>
      </c>
      <c r="H58" s="189">
        <v>20123</v>
      </c>
      <c r="I58" s="390">
        <v>20450</v>
      </c>
      <c r="J58" s="391"/>
      <c r="K58" s="395">
        <v>21428</v>
      </c>
      <c r="L58" s="396"/>
      <c r="M58" s="193">
        <f t="shared" si="4"/>
        <v>104.78239608801955</v>
      </c>
      <c r="N58" s="390">
        <v>34463846</v>
      </c>
      <c r="O58" s="391"/>
      <c r="P58" s="390">
        <v>36297430</v>
      </c>
      <c r="Q58" s="391"/>
      <c r="R58" s="390">
        <v>38842654</v>
      </c>
      <c r="S58" s="391"/>
      <c r="T58" s="191"/>
      <c r="U58" s="647">
        <f t="shared" si="5"/>
        <v>107.0121328149128</v>
      </c>
      <c r="V58" s="390">
        <v>34763027</v>
      </c>
      <c r="W58" s="391"/>
      <c r="X58" s="189">
        <v>36793840</v>
      </c>
      <c r="Y58" s="390">
        <v>38618998</v>
      </c>
      <c r="Z58" s="391"/>
      <c r="AA58" s="192">
        <f t="shared" si="6"/>
        <v>104.960498822629</v>
      </c>
    </row>
    <row r="59" spans="1:27" ht="18.75" customHeight="1">
      <c r="A59" s="21" t="s">
        <v>56</v>
      </c>
      <c r="B59" s="636">
        <v>166</v>
      </c>
      <c r="C59" s="642">
        <v>184</v>
      </c>
      <c r="D59" s="536"/>
      <c r="E59" s="395">
        <v>216</v>
      </c>
      <c r="F59" s="396"/>
      <c r="G59" s="193">
        <f t="shared" si="3"/>
        <v>117.3913043478261</v>
      </c>
      <c r="H59" s="189">
        <v>6839</v>
      </c>
      <c r="I59" s="390">
        <v>7960</v>
      </c>
      <c r="J59" s="391"/>
      <c r="K59" s="395">
        <v>9292</v>
      </c>
      <c r="L59" s="396"/>
      <c r="M59" s="193">
        <f t="shared" si="4"/>
        <v>116.73366834170855</v>
      </c>
      <c r="N59" s="390">
        <v>6592009</v>
      </c>
      <c r="O59" s="391"/>
      <c r="P59" s="390">
        <v>8624975</v>
      </c>
      <c r="Q59" s="391"/>
      <c r="R59" s="390">
        <v>11464488</v>
      </c>
      <c r="S59" s="391"/>
      <c r="T59" s="191"/>
      <c r="U59" s="647">
        <f t="shared" si="5"/>
        <v>132.92198528111675</v>
      </c>
      <c r="V59" s="390">
        <v>6637405</v>
      </c>
      <c r="W59" s="391"/>
      <c r="X59" s="189">
        <v>8650864</v>
      </c>
      <c r="Y59" s="390">
        <v>11582077</v>
      </c>
      <c r="Z59" s="391"/>
      <c r="AA59" s="192">
        <f t="shared" si="6"/>
        <v>133.88347106138764</v>
      </c>
    </row>
    <row r="60" spans="1:27" ht="18.75" customHeight="1">
      <c r="A60" s="21" t="s">
        <v>67</v>
      </c>
      <c r="B60" s="636">
        <v>169</v>
      </c>
      <c r="C60" s="642">
        <v>153</v>
      </c>
      <c r="D60" s="536"/>
      <c r="E60" s="395">
        <v>165</v>
      </c>
      <c r="F60" s="396"/>
      <c r="G60" s="193">
        <f t="shared" si="3"/>
        <v>107.84313725490196</v>
      </c>
      <c r="H60" s="189">
        <v>2596</v>
      </c>
      <c r="I60" s="390">
        <v>2482</v>
      </c>
      <c r="J60" s="391"/>
      <c r="K60" s="395">
        <v>2605</v>
      </c>
      <c r="L60" s="396"/>
      <c r="M60" s="193">
        <f t="shared" si="4"/>
        <v>104.95568090249799</v>
      </c>
      <c r="N60" s="390">
        <v>3287542</v>
      </c>
      <c r="O60" s="391"/>
      <c r="P60" s="390">
        <v>3440810</v>
      </c>
      <c r="Q60" s="391"/>
      <c r="R60" s="390">
        <v>3723386</v>
      </c>
      <c r="S60" s="391"/>
      <c r="T60" s="191"/>
      <c r="U60" s="647">
        <f t="shared" si="5"/>
        <v>108.21248485095079</v>
      </c>
      <c r="V60" s="390">
        <v>3273848</v>
      </c>
      <c r="W60" s="391"/>
      <c r="X60" s="189">
        <v>3470727</v>
      </c>
      <c r="Y60" s="390">
        <v>3741976</v>
      </c>
      <c r="Z60" s="391"/>
      <c r="AA60" s="192">
        <f t="shared" si="6"/>
        <v>107.81533667153884</v>
      </c>
    </row>
    <row r="61" spans="1:27" ht="18.75" customHeight="1">
      <c r="A61" s="21" t="s">
        <v>58</v>
      </c>
      <c r="B61" s="636">
        <v>14</v>
      </c>
      <c r="C61" s="642">
        <v>12</v>
      </c>
      <c r="D61" s="536"/>
      <c r="E61" s="395">
        <v>14</v>
      </c>
      <c r="F61" s="396"/>
      <c r="G61" s="193">
        <f t="shared" si="3"/>
        <v>116.66666666666667</v>
      </c>
      <c r="H61" s="189">
        <v>71</v>
      </c>
      <c r="I61" s="390">
        <v>70</v>
      </c>
      <c r="J61" s="391"/>
      <c r="K61" s="395">
        <v>132</v>
      </c>
      <c r="L61" s="396"/>
      <c r="M61" s="193">
        <f t="shared" si="4"/>
        <v>188.57142857142856</v>
      </c>
      <c r="N61" s="390">
        <v>23028</v>
      </c>
      <c r="O61" s="391"/>
      <c r="P61" s="390">
        <v>26809</v>
      </c>
      <c r="Q61" s="391"/>
      <c r="R61" s="390">
        <v>55549</v>
      </c>
      <c r="S61" s="391"/>
      <c r="T61" s="191"/>
      <c r="U61" s="647">
        <f t="shared" si="5"/>
        <v>207.2028050281622</v>
      </c>
      <c r="V61" s="390">
        <v>23028</v>
      </c>
      <c r="W61" s="391"/>
      <c r="X61" s="189">
        <v>26813</v>
      </c>
      <c r="Y61" s="390">
        <v>55542</v>
      </c>
      <c r="Z61" s="391"/>
      <c r="AA61" s="192">
        <f t="shared" si="6"/>
        <v>207.14578749114233</v>
      </c>
    </row>
    <row r="62" spans="1:27" ht="18.75" customHeight="1">
      <c r="A62" s="21" t="s">
        <v>68</v>
      </c>
      <c r="B62" s="189" t="s">
        <v>407</v>
      </c>
      <c r="C62" s="390" t="s">
        <v>407</v>
      </c>
      <c r="D62" s="391"/>
      <c r="E62" s="395" t="s">
        <v>407</v>
      </c>
      <c r="F62" s="396"/>
      <c r="G62" s="189" t="s">
        <v>407</v>
      </c>
      <c r="H62" s="189" t="s">
        <v>407</v>
      </c>
      <c r="I62" s="390" t="s">
        <v>407</v>
      </c>
      <c r="J62" s="391"/>
      <c r="K62" s="395" t="s">
        <v>470</v>
      </c>
      <c r="L62" s="396"/>
      <c r="M62" s="189" t="s">
        <v>470</v>
      </c>
      <c r="N62" s="390" t="s">
        <v>407</v>
      </c>
      <c r="O62" s="391"/>
      <c r="P62" s="390" t="s">
        <v>472</v>
      </c>
      <c r="Q62" s="391"/>
      <c r="R62" s="390" t="s">
        <v>407</v>
      </c>
      <c r="S62" s="391"/>
      <c r="T62" s="191"/>
      <c r="U62" s="191" t="s">
        <v>406</v>
      </c>
      <c r="V62" s="390" t="s">
        <v>470</v>
      </c>
      <c r="W62" s="391"/>
      <c r="X62" s="189" t="s">
        <v>470</v>
      </c>
      <c r="Y62" s="390" t="s">
        <v>407</v>
      </c>
      <c r="Z62" s="391"/>
      <c r="AA62" s="192" t="s">
        <v>406</v>
      </c>
    </row>
    <row r="63" spans="1:27" ht="18.75" customHeight="1">
      <c r="A63" s="73" t="s">
        <v>69</v>
      </c>
      <c r="B63" s="648">
        <v>1526</v>
      </c>
      <c r="C63" s="649">
        <v>1485</v>
      </c>
      <c r="D63" s="538"/>
      <c r="E63" s="649">
        <v>1705</v>
      </c>
      <c r="F63" s="538"/>
      <c r="G63" s="650">
        <f t="shared" si="3"/>
        <v>114.81481481481481</v>
      </c>
      <c r="H63" s="651">
        <v>8102</v>
      </c>
      <c r="I63" s="649">
        <v>7938</v>
      </c>
      <c r="J63" s="538"/>
      <c r="K63" s="649">
        <v>8589</v>
      </c>
      <c r="L63" s="538"/>
      <c r="M63" s="650">
        <f t="shared" si="4"/>
        <v>108.2010582010582</v>
      </c>
      <c r="N63" s="649">
        <v>6253629</v>
      </c>
      <c r="O63" s="538"/>
      <c r="P63" s="649">
        <v>6845311</v>
      </c>
      <c r="Q63" s="538"/>
      <c r="R63" s="649">
        <v>7719380</v>
      </c>
      <c r="S63" s="538"/>
      <c r="T63" s="652"/>
      <c r="U63" s="652">
        <f t="shared" si="5"/>
        <v>112.76887200596147</v>
      </c>
      <c r="V63" s="649">
        <v>6252881</v>
      </c>
      <c r="W63" s="538"/>
      <c r="X63" s="651">
        <v>6935495</v>
      </c>
      <c r="Y63" s="649">
        <v>7699063</v>
      </c>
      <c r="Z63" s="538"/>
      <c r="AA63" s="653">
        <f t="shared" si="6"/>
        <v>111.00956744976386</v>
      </c>
    </row>
    <row r="64" ht="21.75" customHeight="1">
      <c r="A64" s="26"/>
    </row>
    <row r="65" ht="21.75" customHeight="1"/>
    <row r="66" ht="21.75" customHeight="1">
      <c r="A66" s="27"/>
    </row>
    <row r="67" ht="21.75" customHeight="1">
      <c r="A67" s="27"/>
    </row>
    <row r="68" ht="15" customHeight="1">
      <c r="A68" s="27"/>
    </row>
    <row r="69" ht="15" customHeight="1">
      <c r="A69" s="27"/>
    </row>
    <row r="70" ht="19.5" customHeight="1">
      <c r="A70" s="76"/>
    </row>
    <row r="71" ht="19.5" customHeight="1">
      <c r="A71" s="100"/>
    </row>
    <row r="72" ht="19.5" customHeight="1">
      <c r="A72" s="27"/>
    </row>
    <row r="73" spans="1:13" ht="19.5" customHeight="1">
      <c r="A73" s="419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ht="19.5" customHeight="1">
      <c r="A74" s="420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ht="19.5" customHeight="1">
      <c r="A75" s="26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ht="18" customHeight="1">
      <c r="A76" s="1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ht="21.75" customHeight="1">
      <c r="A77" s="26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ht="21.75" customHeight="1">
      <c r="A78" s="26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 ht="21.75" customHeight="1">
      <c r="A79" s="26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ht="21.75" customHeight="1">
      <c r="A80" s="26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13" ht="21.75" customHeight="1">
      <c r="A81" s="2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21.75" customHeight="1">
      <c r="A82" s="2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1:13" ht="21.75" customHeight="1">
      <c r="A83" s="2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1:13" ht="21.75" customHeight="1">
      <c r="A84" s="26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 ht="21.75" customHeight="1">
      <c r="A85" s="26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3" ht="21.75" customHeight="1">
      <c r="A86" s="2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13" ht="21.75" customHeight="1">
      <c r="A87" s="2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1:13" ht="21.75" customHeight="1">
      <c r="A88" s="2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ht="21.75" customHeight="1"/>
    <row r="90" ht="21.75" customHeight="1"/>
    <row r="91" ht="15" customHeight="1"/>
    <row r="92" ht="15" customHeight="1"/>
  </sheetData>
  <sheetProtection/>
  <mergeCells count="418">
    <mergeCell ref="J8:M8"/>
    <mergeCell ref="D9:E9"/>
    <mergeCell ref="A3:AA3"/>
    <mergeCell ref="O6:AA6"/>
    <mergeCell ref="A36:AA36"/>
    <mergeCell ref="B22:C22"/>
    <mergeCell ref="B23:C23"/>
    <mergeCell ref="A6:M6"/>
    <mergeCell ref="A4:AA4"/>
    <mergeCell ref="A8:A9"/>
    <mergeCell ref="B9:C9"/>
    <mergeCell ref="L9:M9"/>
    <mergeCell ref="B8:E8"/>
    <mergeCell ref="F8:I8"/>
    <mergeCell ref="C45:D45"/>
    <mergeCell ref="C41:D41"/>
    <mergeCell ref="J9:K9"/>
    <mergeCell ref="B38:G38"/>
    <mergeCell ref="H38:M38"/>
    <mergeCell ref="B11:C11"/>
    <mergeCell ref="B12:C12"/>
    <mergeCell ref="B13:C13"/>
    <mergeCell ref="B14:C14"/>
    <mergeCell ref="B16:C16"/>
    <mergeCell ref="D13:E13"/>
    <mergeCell ref="D14:E14"/>
    <mergeCell ref="K41:L41"/>
    <mergeCell ref="A73:A74"/>
    <mergeCell ref="C39:D39"/>
    <mergeCell ref="E39:F39"/>
    <mergeCell ref="I39:J39"/>
    <mergeCell ref="C43:D43"/>
    <mergeCell ref="A38:A39"/>
    <mergeCell ref="C44:D44"/>
    <mergeCell ref="B19:C19"/>
    <mergeCell ref="B20:C20"/>
    <mergeCell ref="D15:E15"/>
    <mergeCell ref="B24:C24"/>
    <mergeCell ref="F9:G9"/>
    <mergeCell ref="H9:I9"/>
    <mergeCell ref="B17:C17"/>
    <mergeCell ref="B18:C18"/>
    <mergeCell ref="D11:E11"/>
    <mergeCell ref="D12:E12"/>
    <mergeCell ref="D31:E31"/>
    <mergeCell ref="D32:E32"/>
    <mergeCell ref="C46:D46"/>
    <mergeCell ref="B15:C15"/>
    <mergeCell ref="B25:C25"/>
    <mergeCell ref="B26:C26"/>
    <mergeCell ref="C42:D42"/>
    <mergeCell ref="B21:C21"/>
    <mergeCell ref="B33:C33"/>
    <mergeCell ref="D16:E16"/>
    <mergeCell ref="B31:C31"/>
    <mergeCell ref="B32:C32"/>
    <mergeCell ref="B29:C29"/>
    <mergeCell ref="B30:C30"/>
    <mergeCell ref="B27:C27"/>
    <mergeCell ref="B28:C28"/>
    <mergeCell ref="D17:E17"/>
    <mergeCell ref="D18:E18"/>
    <mergeCell ref="D19:E19"/>
    <mergeCell ref="D20:E20"/>
    <mergeCell ref="D23:E23"/>
    <mergeCell ref="D24:E24"/>
    <mergeCell ref="D21:E21"/>
    <mergeCell ref="D22:E22"/>
    <mergeCell ref="D29:E29"/>
    <mergeCell ref="D30:E30"/>
    <mergeCell ref="D25:E25"/>
    <mergeCell ref="D26:E26"/>
    <mergeCell ref="D27:E27"/>
    <mergeCell ref="D28:E28"/>
    <mergeCell ref="D33:E33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8:G28"/>
    <mergeCell ref="F25:G25"/>
    <mergeCell ref="F26:G26"/>
    <mergeCell ref="F27:G27"/>
    <mergeCell ref="F24:G24"/>
    <mergeCell ref="F33:G33"/>
    <mergeCell ref="H11:I11"/>
    <mergeCell ref="J11:K11"/>
    <mergeCell ref="H14:I14"/>
    <mergeCell ref="H15:I15"/>
    <mergeCell ref="H16:I16"/>
    <mergeCell ref="H17:I17"/>
    <mergeCell ref="H18:I18"/>
    <mergeCell ref="H19:I19"/>
    <mergeCell ref="F32:G32"/>
    <mergeCell ref="F29:G29"/>
    <mergeCell ref="F30:G30"/>
    <mergeCell ref="F31:G31"/>
    <mergeCell ref="L11:M11"/>
    <mergeCell ref="H12:I12"/>
    <mergeCell ref="H13:I13"/>
    <mergeCell ref="H20:I20"/>
    <mergeCell ref="J12:K12"/>
    <mergeCell ref="J13:K13"/>
    <mergeCell ref="J14:K14"/>
    <mergeCell ref="J15:K15"/>
    <mergeCell ref="J16:K16"/>
    <mergeCell ref="J17:K17"/>
    <mergeCell ref="H21:I21"/>
    <mergeCell ref="H22:I22"/>
    <mergeCell ref="H24:I24"/>
    <mergeCell ref="J24:K24"/>
    <mergeCell ref="H25:I25"/>
    <mergeCell ref="H23:I23"/>
    <mergeCell ref="H26:I26"/>
    <mergeCell ref="H27:I27"/>
    <mergeCell ref="H28:I28"/>
    <mergeCell ref="H29:I29"/>
    <mergeCell ref="H30:I30"/>
    <mergeCell ref="H31:I31"/>
    <mergeCell ref="H32:I32"/>
    <mergeCell ref="H33:I33"/>
    <mergeCell ref="J18:K18"/>
    <mergeCell ref="J19:K19"/>
    <mergeCell ref="J20:K20"/>
    <mergeCell ref="J21:K21"/>
    <mergeCell ref="J22:K22"/>
    <mergeCell ref="J23:K23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L12:M12"/>
    <mergeCell ref="L13:M13"/>
    <mergeCell ref="L14:M14"/>
    <mergeCell ref="L15:M15"/>
    <mergeCell ref="L16:M16"/>
    <mergeCell ref="L17:M17"/>
    <mergeCell ref="L18:M18"/>
    <mergeCell ref="O18:P18"/>
    <mergeCell ref="L29:M29"/>
    <mergeCell ref="L30:M30"/>
    <mergeCell ref="L19:M19"/>
    <mergeCell ref="L21:M21"/>
    <mergeCell ref="L22:M22"/>
    <mergeCell ref="O20:P20"/>
    <mergeCell ref="O21:P21"/>
    <mergeCell ref="O22:P22"/>
    <mergeCell ref="L31:M31"/>
    <mergeCell ref="L25:M25"/>
    <mergeCell ref="L26:M26"/>
    <mergeCell ref="L27:M27"/>
    <mergeCell ref="L28:M28"/>
    <mergeCell ref="L20:M20"/>
    <mergeCell ref="O14:P14"/>
    <mergeCell ref="O15:P15"/>
    <mergeCell ref="O16:P16"/>
    <mergeCell ref="L33:M33"/>
    <mergeCell ref="L32:M32"/>
    <mergeCell ref="L23:M23"/>
    <mergeCell ref="L24:M24"/>
    <mergeCell ref="O30:P30"/>
    <mergeCell ref="O33:P33"/>
    <mergeCell ref="O17:P17"/>
    <mergeCell ref="O34:P34"/>
    <mergeCell ref="O35:P35"/>
    <mergeCell ref="Q8:R8"/>
    <mergeCell ref="S8:T8"/>
    <mergeCell ref="R41:S41"/>
    <mergeCell ref="O23:P23"/>
    <mergeCell ref="O24:P24"/>
    <mergeCell ref="O25:P25"/>
    <mergeCell ref="O19:P19"/>
    <mergeCell ref="O8:P9"/>
    <mergeCell ref="O11:P11"/>
    <mergeCell ref="O12:P12"/>
    <mergeCell ref="U12:V12"/>
    <mergeCell ref="U13:V13"/>
    <mergeCell ref="U8:W8"/>
    <mergeCell ref="U9:V9"/>
    <mergeCell ref="O13:P13"/>
    <mergeCell ref="X8:Y8"/>
    <mergeCell ref="Z8:AA8"/>
    <mergeCell ref="U11:V11"/>
    <mergeCell ref="U20:V20"/>
    <mergeCell ref="U17:V17"/>
    <mergeCell ref="U18:V18"/>
    <mergeCell ref="U19:V19"/>
    <mergeCell ref="U14:V14"/>
    <mergeCell ref="U15:V15"/>
    <mergeCell ref="U16:V16"/>
    <mergeCell ref="O26:P26"/>
    <mergeCell ref="P41:Q41"/>
    <mergeCell ref="U21:V21"/>
    <mergeCell ref="U22:V22"/>
    <mergeCell ref="U23:V23"/>
    <mergeCell ref="U24:V24"/>
    <mergeCell ref="P39:Q39"/>
    <mergeCell ref="N41:O41"/>
    <mergeCell ref="U25:V25"/>
    <mergeCell ref="U26:V26"/>
    <mergeCell ref="U27:V27"/>
    <mergeCell ref="U28:V28"/>
    <mergeCell ref="U29:V29"/>
    <mergeCell ref="N39:O39"/>
    <mergeCell ref="V39:W39"/>
    <mergeCell ref="N38:U38"/>
    <mergeCell ref="V38:AA38"/>
    <mergeCell ref="O27:P27"/>
    <mergeCell ref="O28:P28"/>
    <mergeCell ref="O29:P29"/>
    <mergeCell ref="I48:J48"/>
    <mergeCell ref="K48:L48"/>
    <mergeCell ref="R39:S39"/>
    <mergeCell ref="T39:U39"/>
    <mergeCell ref="N46:O46"/>
    <mergeCell ref="N47:O47"/>
    <mergeCell ref="I41:J41"/>
    <mergeCell ref="K45:L45"/>
    <mergeCell ref="K46:L46"/>
    <mergeCell ref="K39:L39"/>
    <mergeCell ref="C47:D47"/>
    <mergeCell ref="C48:D48"/>
    <mergeCell ref="C49:D49"/>
    <mergeCell ref="C50:D50"/>
    <mergeCell ref="C61:D61"/>
    <mergeCell ref="C62:D62"/>
    <mergeCell ref="C55:D5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63:D63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I43:J43"/>
    <mergeCell ref="I44:J44"/>
    <mergeCell ref="I45:J45"/>
    <mergeCell ref="I46:J46"/>
    <mergeCell ref="I47:J47"/>
    <mergeCell ref="I49:J49"/>
    <mergeCell ref="I50:J50"/>
    <mergeCell ref="I51:J51"/>
    <mergeCell ref="I62:J62"/>
    <mergeCell ref="I63:J63"/>
    <mergeCell ref="I56:J56"/>
    <mergeCell ref="I57:J57"/>
    <mergeCell ref="I58:J58"/>
    <mergeCell ref="I59:J59"/>
    <mergeCell ref="I60:J60"/>
    <mergeCell ref="I61:J61"/>
    <mergeCell ref="I52:J52"/>
    <mergeCell ref="I53:J53"/>
    <mergeCell ref="I54:J54"/>
    <mergeCell ref="I55:J55"/>
    <mergeCell ref="K55:L55"/>
    <mergeCell ref="K47:L47"/>
    <mergeCell ref="K49:L49"/>
    <mergeCell ref="K50:L50"/>
    <mergeCell ref="K51:L51"/>
    <mergeCell ref="K52:L52"/>
    <mergeCell ref="K62:L62"/>
    <mergeCell ref="K63:L63"/>
    <mergeCell ref="K56:L56"/>
    <mergeCell ref="K57:L57"/>
    <mergeCell ref="K58:L58"/>
    <mergeCell ref="K59:L59"/>
    <mergeCell ref="K60:L60"/>
    <mergeCell ref="K61:L61"/>
    <mergeCell ref="N52:O52"/>
    <mergeCell ref="N53:O53"/>
    <mergeCell ref="N54:O54"/>
    <mergeCell ref="N57:O57"/>
    <mergeCell ref="K53:L53"/>
    <mergeCell ref="K54:L54"/>
    <mergeCell ref="N51:O51"/>
    <mergeCell ref="Y39:Z39"/>
    <mergeCell ref="R50:S50"/>
    <mergeCell ref="N43:O43"/>
    <mergeCell ref="N44:O44"/>
    <mergeCell ref="N45:O45"/>
    <mergeCell ref="N50:O50"/>
    <mergeCell ref="N48:O48"/>
    <mergeCell ref="P48:Q48"/>
    <mergeCell ref="P49:Q49"/>
    <mergeCell ref="N49:O49"/>
    <mergeCell ref="K43:L43"/>
    <mergeCell ref="K44:L44"/>
    <mergeCell ref="N61:O61"/>
    <mergeCell ref="N62:O62"/>
    <mergeCell ref="N58:O58"/>
    <mergeCell ref="N59:O59"/>
    <mergeCell ref="N60:O60"/>
    <mergeCell ref="N55:O55"/>
    <mergeCell ref="N56:O56"/>
    <mergeCell ref="N63:O63"/>
    <mergeCell ref="P43:Q43"/>
    <mergeCell ref="P44:Q44"/>
    <mergeCell ref="P45:Q45"/>
    <mergeCell ref="P46:Q46"/>
    <mergeCell ref="P47:Q47"/>
    <mergeCell ref="P50:Q50"/>
    <mergeCell ref="P51:Q51"/>
    <mergeCell ref="P62:Q62"/>
    <mergeCell ref="P63:Q63"/>
    <mergeCell ref="P60:Q60"/>
    <mergeCell ref="P61:Q61"/>
    <mergeCell ref="P52:Q52"/>
    <mergeCell ref="P53:Q53"/>
    <mergeCell ref="P54:Q54"/>
    <mergeCell ref="P55:Q55"/>
    <mergeCell ref="P56:Q56"/>
    <mergeCell ref="P57:Q57"/>
    <mergeCell ref="P58:Q58"/>
    <mergeCell ref="P59:Q59"/>
    <mergeCell ref="R43:S43"/>
    <mergeCell ref="R44:S44"/>
    <mergeCell ref="R45:S45"/>
    <mergeCell ref="R46:S46"/>
    <mergeCell ref="R47:S47"/>
    <mergeCell ref="R48:S48"/>
    <mergeCell ref="R49:S49"/>
    <mergeCell ref="R52:S52"/>
    <mergeCell ref="R51:S51"/>
    <mergeCell ref="R53:S53"/>
    <mergeCell ref="R54:S54"/>
    <mergeCell ref="R55:S55"/>
    <mergeCell ref="R56:S56"/>
    <mergeCell ref="R61:S61"/>
    <mergeCell ref="R62:S62"/>
    <mergeCell ref="R63:S63"/>
    <mergeCell ref="R57:S57"/>
    <mergeCell ref="R58:S58"/>
    <mergeCell ref="R59:S59"/>
    <mergeCell ref="R60:S60"/>
    <mergeCell ref="V41:W41"/>
    <mergeCell ref="V43:W43"/>
    <mergeCell ref="V48:W48"/>
    <mergeCell ref="V49:W49"/>
    <mergeCell ref="V44:W44"/>
    <mergeCell ref="V45:W45"/>
    <mergeCell ref="V46:W46"/>
    <mergeCell ref="V47:W47"/>
    <mergeCell ref="V50:W50"/>
    <mergeCell ref="V51:W51"/>
    <mergeCell ref="V52:W52"/>
    <mergeCell ref="V53:W53"/>
    <mergeCell ref="V54:W54"/>
    <mergeCell ref="V55:W55"/>
    <mergeCell ref="V56:W56"/>
    <mergeCell ref="V57:W57"/>
    <mergeCell ref="V58:W58"/>
    <mergeCell ref="V59:W59"/>
    <mergeCell ref="V60:W60"/>
    <mergeCell ref="V61:W61"/>
    <mergeCell ref="V62:W62"/>
    <mergeCell ref="V63:W63"/>
    <mergeCell ref="Y41:Z41"/>
    <mergeCell ref="Y43:Z43"/>
    <mergeCell ref="Y44:Z44"/>
    <mergeCell ref="Y45:Z45"/>
    <mergeCell ref="Y46:Z46"/>
    <mergeCell ref="Y47:Z47"/>
    <mergeCell ref="Y48:Z48"/>
    <mergeCell ref="Y49:Z49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63:Z63"/>
    <mergeCell ref="Y59:Z59"/>
    <mergeCell ref="Y60:Z60"/>
    <mergeCell ref="Y61:Z61"/>
    <mergeCell ref="Y62:Z62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65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75" zoomScaleNormal="75" zoomScalePageLayoutView="0" workbookViewId="0" topLeftCell="A1">
      <selection activeCell="A4" sqref="A4:W4"/>
    </sheetView>
  </sheetViews>
  <sheetFormatPr defaultColWidth="10.59765625" defaultRowHeight="15"/>
  <cols>
    <col min="1" max="1" width="23.59765625" style="10" customWidth="1"/>
    <col min="2" max="2" width="15.09765625" style="10" customWidth="1"/>
    <col min="3" max="10" width="11.59765625" style="10" customWidth="1"/>
    <col min="11" max="11" width="14.59765625" style="10" customWidth="1"/>
    <col min="12" max="13" width="15.8984375" style="10" customWidth="1"/>
    <col min="14" max="14" width="16.5" style="10" customWidth="1"/>
    <col min="15" max="17" width="14.59765625" style="10" customWidth="1"/>
    <col min="18" max="16384" width="10.59765625" style="10" customWidth="1"/>
  </cols>
  <sheetData>
    <row r="1" spans="1:17" s="18" customFormat="1" ht="17.25" customHeight="1">
      <c r="A1" s="173" t="s">
        <v>417</v>
      </c>
      <c r="Q1" s="15" t="s">
        <v>418</v>
      </c>
    </row>
    <row r="2" spans="1:16" ht="17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1:17" ht="17.25" customHeight="1">
      <c r="A3" s="604" t="s">
        <v>387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</row>
    <row r="4" spans="16:17" ht="17.25" customHeight="1" thickBot="1">
      <c r="P4" s="29"/>
      <c r="Q4" s="171" t="s">
        <v>388</v>
      </c>
    </row>
    <row r="5" spans="1:17" ht="17.25" customHeight="1">
      <c r="A5" s="439" t="s">
        <v>5</v>
      </c>
      <c r="B5" s="425" t="s">
        <v>133</v>
      </c>
      <c r="C5" s="333" t="s">
        <v>6</v>
      </c>
      <c r="D5" s="428" t="s">
        <v>7</v>
      </c>
      <c r="E5" s="429"/>
      <c r="F5" s="429"/>
      <c r="G5" s="429"/>
      <c r="H5" s="429"/>
      <c r="I5" s="429"/>
      <c r="J5" s="444"/>
      <c r="K5" s="425" t="s">
        <v>391</v>
      </c>
      <c r="L5" s="425" t="s">
        <v>390</v>
      </c>
      <c r="M5" s="428" t="s">
        <v>392</v>
      </c>
      <c r="N5" s="429"/>
      <c r="O5" s="429"/>
      <c r="P5" s="429"/>
      <c r="Q5" s="665" t="s">
        <v>393</v>
      </c>
    </row>
    <row r="6" spans="1:17" ht="17.25" customHeight="1">
      <c r="A6" s="440"/>
      <c r="B6" s="426"/>
      <c r="C6" s="442"/>
      <c r="D6" s="430" t="s">
        <v>8</v>
      </c>
      <c r="E6" s="433" t="s">
        <v>9</v>
      </c>
      <c r="F6" s="434"/>
      <c r="G6" s="435"/>
      <c r="H6" s="433" t="s">
        <v>10</v>
      </c>
      <c r="I6" s="434"/>
      <c r="J6" s="435"/>
      <c r="K6" s="426"/>
      <c r="L6" s="426"/>
      <c r="M6" s="430" t="s">
        <v>11</v>
      </c>
      <c r="N6" s="432" t="s">
        <v>48</v>
      </c>
      <c r="O6" s="432" t="s">
        <v>12</v>
      </c>
      <c r="P6" s="330" t="s">
        <v>13</v>
      </c>
      <c r="Q6" s="436"/>
    </row>
    <row r="7" spans="1:17" ht="17.25" customHeight="1">
      <c r="A7" s="441"/>
      <c r="B7" s="427"/>
      <c r="C7" s="443"/>
      <c r="D7" s="431"/>
      <c r="E7" s="30" t="s">
        <v>11</v>
      </c>
      <c r="F7" s="30" t="s">
        <v>14</v>
      </c>
      <c r="G7" s="30" t="s">
        <v>15</v>
      </c>
      <c r="H7" s="30" t="s">
        <v>11</v>
      </c>
      <c r="I7" s="30" t="s">
        <v>14</v>
      </c>
      <c r="J7" s="30" t="s">
        <v>15</v>
      </c>
      <c r="K7" s="427"/>
      <c r="L7" s="427"/>
      <c r="M7" s="431"/>
      <c r="N7" s="427"/>
      <c r="O7" s="427"/>
      <c r="P7" s="332"/>
      <c r="Q7" s="437"/>
    </row>
    <row r="8" spans="1:17" ht="17.25" customHeight="1">
      <c r="A8" s="195"/>
      <c r="B8" s="658" t="s">
        <v>420</v>
      </c>
      <c r="C8" s="659">
        <f>SUM(C9:C13)</f>
        <v>15636</v>
      </c>
      <c r="D8" s="659">
        <f>SUM(D9:D13)</f>
        <v>133197</v>
      </c>
      <c r="E8" s="659">
        <f>SUM(E9:E13)</f>
        <v>110389</v>
      </c>
      <c r="F8" s="659">
        <f aca="true" t="shared" si="0" ref="F8:Q8">SUM(F9:F13)</f>
        <v>58576</v>
      </c>
      <c r="G8" s="659">
        <f t="shared" si="0"/>
        <v>51813</v>
      </c>
      <c r="H8" s="660">
        <f t="shared" si="0"/>
        <v>22808</v>
      </c>
      <c r="I8" s="660">
        <f t="shared" si="0"/>
        <v>12824</v>
      </c>
      <c r="J8" s="660">
        <f t="shared" si="0"/>
        <v>9984</v>
      </c>
      <c r="K8" s="659">
        <f t="shared" si="0"/>
        <v>26906042</v>
      </c>
      <c r="L8" s="659">
        <f t="shared" si="0"/>
        <v>85451137</v>
      </c>
      <c r="M8" s="659">
        <f t="shared" si="0"/>
        <v>150560078</v>
      </c>
      <c r="N8" s="659">
        <f t="shared" si="0"/>
        <v>122703389</v>
      </c>
      <c r="O8" s="659">
        <f t="shared" si="0"/>
        <v>27587019</v>
      </c>
      <c r="P8" s="659">
        <f t="shared" si="0"/>
        <v>269670</v>
      </c>
      <c r="Q8" s="659">
        <f t="shared" si="0"/>
        <v>400711</v>
      </c>
    </row>
    <row r="9" spans="1:17" ht="17.25" customHeight="1">
      <c r="A9" s="195"/>
      <c r="B9" s="195" t="s">
        <v>16</v>
      </c>
      <c r="C9" s="196">
        <v>8306</v>
      </c>
      <c r="D9" s="199">
        <f>SUM(E9,H9)</f>
        <v>17861</v>
      </c>
      <c r="E9" s="196">
        <f>SUM(F9:G9)</f>
        <v>3977</v>
      </c>
      <c r="F9" s="199">
        <v>1258</v>
      </c>
      <c r="G9" s="199">
        <v>2719</v>
      </c>
      <c r="H9" s="196">
        <f>SUM(I9:J9)</f>
        <v>13884</v>
      </c>
      <c r="I9" s="196">
        <v>7773</v>
      </c>
      <c r="J9" s="196">
        <v>6111</v>
      </c>
      <c r="K9" s="196">
        <v>668291</v>
      </c>
      <c r="L9" s="196">
        <v>2616164</v>
      </c>
      <c r="M9" s="206">
        <f>SUM(N9:P9)</f>
        <v>6435472</v>
      </c>
      <c r="N9" s="206">
        <v>2981394</v>
      </c>
      <c r="O9" s="206">
        <v>3433904</v>
      </c>
      <c r="P9" s="196">
        <v>20174</v>
      </c>
      <c r="Q9" s="196">
        <v>100</v>
      </c>
    </row>
    <row r="10" spans="1:17" ht="17.25" customHeight="1">
      <c r="A10" s="661" t="s">
        <v>419</v>
      </c>
      <c r="B10" s="195" t="s">
        <v>17</v>
      </c>
      <c r="C10" s="199">
        <v>5115</v>
      </c>
      <c r="D10" s="199">
        <f>SUM(E10,H10)</f>
        <v>28445</v>
      </c>
      <c r="E10" s="196">
        <f>SUM(F10:G10)</f>
        <v>20291</v>
      </c>
      <c r="F10" s="199">
        <v>8492</v>
      </c>
      <c r="G10" s="199">
        <v>11799</v>
      </c>
      <c r="H10" s="196">
        <f>SUM(I10:J10)</f>
        <v>8154</v>
      </c>
      <c r="I10" s="196">
        <v>4572</v>
      </c>
      <c r="J10" s="196">
        <v>3582</v>
      </c>
      <c r="K10" s="196">
        <v>3759634</v>
      </c>
      <c r="L10" s="196">
        <v>8316837</v>
      </c>
      <c r="M10" s="206">
        <f>SUM(N10:P10)</f>
        <v>17702859</v>
      </c>
      <c r="N10" s="206">
        <v>11728129</v>
      </c>
      <c r="O10" s="206">
        <v>5925229</v>
      </c>
      <c r="P10" s="196">
        <v>49501</v>
      </c>
      <c r="Q10" s="196">
        <v>29974</v>
      </c>
    </row>
    <row r="11" spans="1:17" ht="17.25" customHeight="1">
      <c r="A11" s="662"/>
      <c r="B11" s="195" t="s">
        <v>18</v>
      </c>
      <c r="C11" s="199">
        <v>1142</v>
      </c>
      <c r="D11" s="199">
        <f>SUM(E11,H11)</f>
        <v>15713</v>
      </c>
      <c r="E11" s="196">
        <f>SUM(F11:G11)</f>
        <v>15079</v>
      </c>
      <c r="F11" s="199">
        <v>7699</v>
      </c>
      <c r="G11" s="199">
        <v>7380</v>
      </c>
      <c r="H11" s="196">
        <f>SUM(I11:J11)</f>
        <v>634</v>
      </c>
      <c r="I11" s="196">
        <v>385</v>
      </c>
      <c r="J11" s="196">
        <v>249</v>
      </c>
      <c r="K11" s="196">
        <v>3285915</v>
      </c>
      <c r="L11" s="196">
        <v>8937292</v>
      </c>
      <c r="M11" s="206">
        <f>SUM(N11:P11)</f>
        <v>17035351</v>
      </c>
      <c r="N11" s="206">
        <v>13725474</v>
      </c>
      <c r="O11" s="206">
        <v>3287699</v>
      </c>
      <c r="P11" s="196">
        <v>22178</v>
      </c>
      <c r="Q11" s="196">
        <v>57486</v>
      </c>
    </row>
    <row r="12" spans="1:17" ht="17.25" customHeight="1">
      <c r="A12" s="195"/>
      <c r="B12" s="195" t="s">
        <v>19</v>
      </c>
      <c r="C12" s="199">
        <v>480</v>
      </c>
      <c r="D12" s="199">
        <f>SUM(E12,H12)</f>
        <v>11663</v>
      </c>
      <c r="E12" s="196">
        <f>SUM(F12:G12)</f>
        <v>11555</v>
      </c>
      <c r="F12" s="199">
        <v>5920</v>
      </c>
      <c r="G12" s="199">
        <v>5635</v>
      </c>
      <c r="H12" s="196">
        <f>SUM(I12:J12)</f>
        <v>108</v>
      </c>
      <c r="I12" s="196">
        <v>72</v>
      </c>
      <c r="J12" s="196">
        <v>36</v>
      </c>
      <c r="K12" s="196">
        <v>2500502</v>
      </c>
      <c r="L12" s="196">
        <v>7404832</v>
      </c>
      <c r="M12" s="206">
        <f>SUM(N12:P12)</f>
        <v>13184447</v>
      </c>
      <c r="N12" s="206">
        <v>10879210</v>
      </c>
      <c r="O12" s="206">
        <v>2284563</v>
      </c>
      <c r="P12" s="196">
        <v>20674</v>
      </c>
      <c r="Q12" s="196">
        <v>38297</v>
      </c>
    </row>
    <row r="13" spans="1:17" ht="17.25" customHeight="1">
      <c r="A13" s="195"/>
      <c r="B13" s="195" t="s">
        <v>20</v>
      </c>
      <c r="C13" s="199">
        <v>593</v>
      </c>
      <c r="D13" s="199">
        <f>SUM(E13,H13)</f>
        <v>59515</v>
      </c>
      <c r="E13" s="196">
        <f>SUM(F13:G13)</f>
        <v>59487</v>
      </c>
      <c r="F13" s="199">
        <v>35207</v>
      </c>
      <c r="G13" s="199">
        <v>24280</v>
      </c>
      <c r="H13" s="196">
        <f>SUM(I13:J13)</f>
        <v>28</v>
      </c>
      <c r="I13" s="196">
        <v>22</v>
      </c>
      <c r="J13" s="196">
        <v>6</v>
      </c>
      <c r="K13" s="196">
        <v>16691700</v>
      </c>
      <c r="L13" s="196">
        <v>58176012</v>
      </c>
      <c r="M13" s="206">
        <f>SUM(N13:P13)</f>
        <v>96201949</v>
      </c>
      <c r="N13" s="206">
        <v>83389182</v>
      </c>
      <c r="O13" s="206">
        <v>12655624</v>
      </c>
      <c r="P13" s="196">
        <v>157143</v>
      </c>
      <c r="Q13" s="196">
        <v>274854</v>
      </c>
    </row>
    <row r="14" spans="1:17" ht="17.25" customHeight="1">
      <c r="A14" s="195"/>
      <c r="B14" s="195"/>
      <c r="C14" s="242"/>
      <c r="D14" s="242"/>
      <c r="E14" s="242"/>
      <c r="F14" s="242"/>
      <c r="G14" s="242"/>
      <c r="H14" s="198"/>
      <c r="I14" s="198"/>
      <c r="J14" s="198"/>
      <c r="K14" s="198"/>
      <c r="L14" s="198"/>
      <c r="M14" s="242"/>
      <c r="N14" s="242"/>
      <c r="O14" s="198"/>
      <c r="P14" s="198"/>
      <c r="Q14" s="198"/>
    </row>
    <row r="15" spans="1:17" ht="17.25" customHeight="1">
      <c r="A15" s="195"/>
      <c r="B15" s="663" t="s">
        <v>11</v>
      </c>
      <c r="C15" s="659">
        <f>SUM(C16:C20)</f>
        <v>1078</v>
      </c>
      <c r="D15" s="659">
        <f>SUM(D16:D20)</f>
        <v>10643</v>
      </c>
      <c r="E15" s="659">
        <f>SUM(E16:E20)</f>
        <v>9176</v>
      </c>
      <c r="F15" s="659">
        <f aca="true" t="shared" si="1" ref="F15:Q15">SUM(F16:F20)</f>
        <v>4042</v>
      </c>
      <c r="G15" s="659">
        <f t="shared" si="1"/>
        <v>5134</v>
      </c>
      <c r="H15" s="660">
        <f t="shared" si="1"/>
        <v>1467</v>
      </c>
      <c r="I15" s="660">
        <f t="shared" si="1"/>
        <v>787</v>
      </c>
      <c r="J15" s="660">
        <f t="shared" si="1"/>
        <v>680</v>
      </c>
      <c r="K15" s="659">
        <f t="shared" si="1"/>
        <v>1914463</v>
      </c>
      <c r="L15" s="659">
        <f t="shared" si="1"/>
        <v>6725758</v>
      </c>
      <c r="M15" s="659">
        <f t="shared" si="1"/>
        <v>12067230</v>
      </c>
      <c r="N15" s="659">
        <f t="shared" si="1"/>
        <v>11944488</v>
      </c>
      <c r="O15" s="659">
        <f t="shared" si="1"/>
        <v>122102</v>
      </c>
      <c r="P15" s="660">
        <f t="shared" si="1"/>
        <v>640</v>
      </c>
      <c r="Q15" s="660">
        <f t="shared" si="1"/>
        <v>385889</v>
      </c>
    </row>
    <row r="16" spans="1:17" ht="17.25" customHeight="1">
      <c r="A16" s="195"/>
      <c r="B16" s="195" t="s">
        <v>16</v>
      </c>
      <c r="C16" s="199">
        <v>448</v>
      </c>
      <c r="D16" s="199">
        <f>SUM(E16,H16)</f>
        <v>1013</v>
      </c>
      <c r="E16" s="196">
        <f>SUM(F16:G16)</f>
        <v>192</v>
      </c>
      <c r="F16" s="199">
        <v>72</v>
      </c>
      <c r="G16" s="199">
        <v>120</v>
      </c>
      <c r="H16" s="196">
        <f>SUM(I16:J16)</f>
        <v>821</v>
      </c>
      <c r="I16" s="196">
        <v>429</v>
      </c>
      <c r="J16" s="196">
        <v>392</v>
      </c>
      <c r="K16" s="196">
        <v>36887</v>
      </c>
      <c r="L16" s="196">
        <v>250467</v>
      </c>
      <c r="M16" s="206">
        <f>SUM(N16:P16)</f>
        <v>457860</v>
      </c>
      <c r="N16" s="206">
        <v>445961</v>
      </c>
      <c r="O16" s="206">
        <v>11899</v>
      </c>
      <c r="P16" s="196" t="s">
        <v>450</v>
      </c>
      <c r="Q16" s="196">
        <v>95</v>
      </c>
    </row>
    <row r="17" spans="1:17" ht="17.25" customHeight="1">
      <c r="A17" s="467" t="s">
        <v>43</v>
      </c>
      <c r="B17" s="195" t="s">
        <v>17</v>
      </c>
      <c r="C17" s="199">
        <v>391</v>
      </c>
      <c r="D17" s="199">
        <f>SUM(E17,H17)</f>
        <v>2357</v>
      </c>
      <c r="E17" s="196">
        <f>SUM(F17:G17)</f>
        <v>1787</v>
      </c>
      <c r="F17" s="199">
        <v>752</v>
      </c>
      <c r="G17" s="199">
        <v>1035</v>
      </c>
      <c r="H17" s="196">
        <f>SUM(I17:J17)</f>
        <v>570</v>
      </c>
      <c r="I17" s="196">
        <v>313</v>
      </c>
      <c r="J17" s="196">
        <v>257</v>
      </c>
      <c r="K17" s="196">
        <v>320837</v>
      </c>
      <c r="L17" s="196">
        <v>802843</v>
      </c>
      <c r="M17" s="206">
        <f>SUM(N17:P17)</f>
        <v>1607071</v>
      </c>
      <c r="N17" s="206">
        <v>1582762</v>
      </c>
      <c r="O17" s="206">
        <v>24299</v>
      </c>
      <c r="P17" s="196">
        <v>10</v>
      </c>
      <c r="Q17" s="196">
        <v>29834</v>
      </c>
    </row>
    <row r="18" spans="1:17" ht="17.25" customHeight="1">
      <c r="A18" s="467"/>
      <c r="B18" s="195" t="s">
        <v>18</v>
      </c>
      <c r="C18" s="199">
        <v>125</v>
      </c>
      <c r="D18" s="199">
        <f>SUM(E18,H18)</f>
        <v>1695</v>
      </c>
      <c r="E18" s="196">
        <f>SUM(F18:G18)</f>
        <v>1629</v>
      </c>
      <c r="F18" s="199">
        <v>688</v>
      </c>
      <c r="G18" s="199">
        <v>941</v>
      </c>
      <c r="H18" s="196">
        <f>SUM(I18:J18)</f>
        <v>66</v>
      </c>
      <c r="I18" s="196">
        <v>39</v>
      </c>
      <c r="J18" s="196">
        <v>27</v>
      </c>
      <c r="K18" s="196">
        <v>300759</v>
      </c>
      <c r="L18" s="196">
        <v>689441</v>
      </c>
      <c r="M18" s="206">
        <f>SUM(N18:P18)</f>
        <v>1475718</v>
      </c>
      <c r="N18" s="206">
        <v>1446859</v>
      </c>
      <c r="O18" s="206">
        <v>28229</v>
      </c>
      <c r="P18" s="196">
        <v>630</v>
      </c>
      <c r="Q18" s="196">
        <v>49117</v>
      </c>
    </row>
    <row r="19" spans="1:17" ht="17.25" customHeight="1">
      <c r="A19" s="207"/>
      <c r="B19" s="195" t="s">
        <v>19</v>
      </c>
      <c r="C19" s="199">
        <v>52</v>
      </c>
      <c r="D19" s="199">
        <f>SUM(E19,H19)</f>
        <v>1307</v>
      </c>
      <c r="E19" s="196">
        <f>SUM(F19:G19)</f>
        <v>1299</v>
      </c>
      <c r="F19" s="199">
        <v>551</v>
      </c>
      <c r="G19" s="199">
        <v>748</v>
      </c>
      <c r="H19" s="196">
        <f>SUM(I19:J19)</f>
        <v>8</v>
      </c>
      <c r="I19" s="196">
        <v>5</v>
      </c>
      <c r="J19" s="196">
        <v>3</v>
      </c>
      <c r="K19" s="196">
        <v>258473</v>
      </c>
      <c r="L19" s="196">
        <v>922803</v>
      </c>
      <c r="M19" s="206">
        <f>SUM(N19:P19)</f>
        <v>1611499</v>
      </c>
      <c r="N19" s="206">
        <v>1564374</v>
      </c>
      <c r="O19" s="206">
        <v>47125</v>
      </c>
      <c r="P19" s="196" t="s">
        <v>450</v>
      </c>
      <c r="Q19" s="196">
        <v>32555</v>
      </c>
    </row>
    <row r="20" spans="1:17" ht="17.25" customHeight="1">
      <c r="A20" s="207"/>
      <c r="B20" s="195" t="s">
        <v>474</v>
      </c>
      <c r="C20" s="199">
        <v>62</v>
      </c>
      <c r="D20" s="199">
        <f>SUM(E20,H20)</f>
        <v>4271</v>
      </c>
      <c r="E20" s="196">
        <f>SUM(F20:G20)</f>
        <v>4269</v>
      </c>
      <c r="F20" s="199">
        <v>1979</v>
      </c>
      <c r="G20" s="199">
        <v>2290</v>
      </c>
      <c r="H20" s="196">
        <f>SUM(I20:J20)</f>
        <v>2</v>
      </c>
      <c r="I20" s="196">
        <v>1</v>
      </c>
      <c r="J20" s="196">
        <v>1</v>
      </c>
      <c r="K20" s="196">
        <v>997507</v>
      </c>
      <c r="L20" s="196">
        <v>4060204</v>
      </c>
      <c r="M20" s="206">
        <f>SUM(N20:P20)</f>
        <v>6915082</v>
      </c>
      <c r="N20" s="206">
        <v>6904532</v>
      </c>
      <c r="O20" s="206">
        <v>10550</v>
      </c>
      <c r="P20" s="196" t="s">
        <v>450</v>
      </c>
      <c r="Q20" s="196">
        <v>274288</v>
      </c>
    </row>
    <row r="21" spans="1:17" ht="17.25" customHeight="1">
      <c r="A21" s="207"/>
      <c r="B21" s="195"/>
      <c r="C21" s="242"/>
      <c r="D21" s="242"/>
      <c r="E21" s="242"/>
      <c r="F21" s="242"/>
      <c r="G21" s="242"/>
      <c r="H21" s="198"/>
      <c r="I21" s="198"/>
      <c r="J21" s="198"/>
      <c r="K21" s="198"/>
      <c r="L21" s="198"/>
      <c r="M21" s="242"/>
      <c r="N21" s="242"/>
      <c r="O21" s="198"/>
      <c r="P21" s="198"/>
      <c r="Q21" s="198"/>
    </row>
    <row r="22" spans="1:17" ht="17.25" customHeight="1">
      <c r="A22" s="207"/>
      <c r="B22" s="663" t="s">
        <v>11</v>
      </c>
      <c r="C22" s="659">
        <f>SUM(C23:C27)</f>
        <v>6509</v>
      </c>
      <c r="D22" s="659">
        <f>SUM(D23:D27)</f>
        <v>41402</v>
      </c>
      <c r="E22" s="659">
        <f>SUM(E23:E27)</f>
        <v>30652</v>
      </c>
      <c r="F22" s="659">
        <f aca="true" t="shared" si="2" ref="F22:Q22">SUM(F23:F27)</f>
        <v>11440</v>
      </c>
      <c r="G22" s="659">
        <f t="shared" si="2"/>
        <v>19212</v>
      </c>
      <c r="H22" s="660">
        <f t="shared" si="2"/>
        <v>10750</v>
      </c>
      <c r="I22" s="660">
        <f t="shared" si="2"/>
        <v>5404</v>
      </c>
      <c r="J22" s="660">
        <f t="shared" si="2"/>
        <v>5346</v>
      </c>
      <c r="K22" s="659">
        <f t="shared" si="2"/>
        <v>6519780</v>
      </c>
      <c r="L22" s="659">
        <f t="shared" si="2"/>
        <v>19790979</v>
      </c>
      <c r="M22" s="659">
        <f t="shared" si="2"/>
        <v>35945649</v>
      </c>
      <c r="N22" s="659">
        <f t="shared" si="2"/>
        <v>17102373</v>
      </c>
      <c r="O22" s="659">
        <f t="shared" si="2"/>
        <v>18838072</v>
      </c>
      <c r="P22" s="660">
        <f t="shared" si="2"/>
        <v>5204</v>
      </c>
      <c r="Q22" s="660" t="s">
        <v>450</v>
      </c>
    </row>
    <row r="23" spans="1:17" ht="17.25" customHeight="1">
      <c r="A23" s="207"/>
      <c r="B23" s="195" t="s">
        <v>16</v>
      </c>
      <c r="C23" s="199">
        <v>3576</v>
      </c>
      <c r="D23" s="199">
        <f>SUM(E23,H23)</f>
        <v>8187</v>
      </c>
      <c r="E23" s="196">
        <f>SUM(F23:G23)</f>
        <v>1977</v>
      </c>
      <c r="F23" s="199">
        <v>212</v>
      </c>
      <c r="G23" s="199">
        <v>1765</v>
      </c>
      <c r="H23" s="196">
        <f>SUM(I23:J23)</f>
        <v>6210</v>
      </c>
      <c r="I23" s="196">
        <v>3012</v>
      </c>
      <c r="J23" s="196">
        <v>3198</v>
      </c>
      <c r="K23" s="196">
        <v>259022</v>
      </c>
      <c r="L23" s="196">
        <v>1030974</v>
      </c>
      <c r="M23" s="206">
        <f>SUM(N23:P23)</f>
        <v>2697603</v>
      </c>
      <c r="N23" s="206">
        <v>661770</v>
      </c>
      <c r="O23" s="206">
        <v>2035059</v>
      </c>
      <c r="P23" s="196">
        <v>774</v>
      </c>
      <c r="Q23" s="196" t="s">
        <v>450</v>
      </c>
    </row>
    <row r="24" spans="1:17" ht="17.25" customHeight="1">
      <c r="A24" s="467" t="s">
        <v>21</v>
      </c>
      <c r="B24" s="195" t="s">
        <v>17</v>
      </c>
      <c r="C24" s="199">
        <v>2395</v>
      </c>
      <c r="D24" s="199">
        <f>SUM(E24,H24)</f>
        <v>12655</v>
      </c>
      <c r="E24" s="196">
        <f>SUM(F24:G24)</f>
        <v>8321</v>
      </c>
      <c r="F24" s="199">
        <v>1659</v>
      </c>
      <c r="G24" s="199">
        <v>6662</v>
      </c>
      <c r="H24" s="196">
        <f>SUM(I24:J24)</f>
        <v>4334</v>
      </c>
      <c r="I24" s="196">
        <v>2271</v>
      </c>
      <c r="J24" s="196">
        <v>2063</v>
      </c>
      <c r="K24" s="196">
        <v>1246776</v>
      </c>
      <c r="L24" s="196">
        <v>2733121</v>
      </c>
      <c r="M24" s="206">
        <f>SUM(N24:P24)</f>
        <v>6301005</v>
      </c>
      <c r="N24" s="206">
        <v>2469621</v>
      </c>
      <c r="O24" s="206">
        <v>3828667</v>
      </c>
      <c r="P24" s="196">
        <v>2717</v>
      </c>
      <c r="Q24" s="196" t="s">
        <v>450</v>
      </c>
    </row>
    <row r="25" spans="1:17" ht="17.25" customHeight="1">
      <c r="A25" s="467"/>
      <c r="B25" s="195" t="s">
        <v>18</v>
      </c>
      <c r="C25" s="199">
        <v>288</v>
      </c>
      <c r="D25" s="199">
        <f>SUM(E25,H25)</f>
        <v>3933</v>
      </c>
      <c r="E25" s="196">
        <f>SUM(F25:G25)</f>
        <v>3744</v>
      </c>
      <c r="F25" s="199">
        <v>1123</v>
      </c>
      <c r="G25" s="199">
        <v>2621</v>
      </c>
      <c r="H25" s="196">
        <f>SUM(I25:J25)</f>
        <v>189</v>
      </c>
      <c r="I25" s="196">
        <v>108</v>
      </c>
      <c r="J25" s="196">
        <v>81</v>
      </c>
      <c r="K25" s="196">
        <v>728994</v>
      </c>
      <c r="L25" s="196">
        <v>2496162</v>
      </c>
      <c r="M25" s="206">
        <f>SUM(N25:P25)</f>
        <v>4519360</v>
      </c>
      <c r="N25" s="206">
        <v>2504123</v>
      </c>
      <c r="O25" s="206">
        <v>2014280</v>
      </c>
      <c r="P25" s="196">
        <v>957</v>
      </c>
      <c r="Q25" s="196" t="s">
        <v>450</v>
      </c>
    </row>
    <row r="26" spans="1:17" ht="17.25" customHeight="1">
      <c r="A26" s="207"/>
      <c r="B26" s="195" t="s">
        <v>19</v>
      </c>
      <c r="C26" s="199">
        <v>106</v>
      </c>
      <c r="D26" s="199">
        <f>SUM(E26,H26)</f>
        <v>2526</v>
      </c>
      <c r="E26" s="196">
        <f>SUM(F26:G26)</f>
        <v>2512</v>
      </c>
      <c r="F26" s="199">
        <v>963</v>
      </c>
      <c r="G26" s="199">
        <v>1549</v>
      </c>
      <c r="H26" s="196">
        <f>SUM(I26:J26)</f>
        <v>14</v>
      </c>
      <c r="I26" s="196">
        <v>10</v>
      </c>
      <c r="J26" s="196">
        <v>4</v>
      </c>
      <c r="K26" s="196">
        <v>513885</v>
      </c>
      <c r="L26" s="196">
        <v>1818817</v>
      </c>
      <c r="M26" s="206">
        <f>SUM(N26:P26)</f>
        <v>2990461</v>
      </c>
      <c r="N26" s="206">
        <v>1692847</v>
      </c>
      <c r="O26" s="206">
        <v>1297431</v>
      </c>
      <c r="P26" s="196">
        <v>183</v>
      </c>
      <c r="Q26" s="196" t="s">
        <v>450</v>
      </c>
    </row>
    <row r="27" spans="1:17" ht="17.25" customHeight="1">
      <c r="A27" s="207"/>
      <c r="B27" s="195" t="s">
        <v>20</v>
      </c>
      <c r="C27" s="199">
        <v>144</v>
      </c>
      <c r="D27" s="199">
        <f>SUM(E27,H27)</f>
        <v>14101</v>
      </c>
      <c r="E27" s="196">
        <f>SUM(F27:G27)</f>
        <v>14098</v>
      </c>
      <c r="F27" s="199">
        <v>7483</v>
      </c>
      <c r="G27" s="199">
        <v>6615</v>
      </c>
      <c r="H27" s="196">
        <f>SUM(I27:J27)</f>
        <v>3</v>
      </c>
      <c r="I27" s="196">
        <v>3</v>
      </c>
      <c r="J27" s="196" t="s">
        <v>450</v>
      </c>
      <c r="K27" s="196">
        <v>3771103</v>
      </c>
      <c r="L27" s="196">
        <v>11711905</v>
      </c>
      <c r="M27" s="206">
        <f>SUM(N27:P27)</f>
        <v>19437220</v>
      </c>
      <c r="N27" s="206">
        <v>9774012</v>
      </c>
      <c r="O27" s="206">
        <v>9662635</v>
      </c>
      <c r="P27" s="196">
        <v>573</v>
      </c>
      <c r="Q27" s="196" t="s">
        <v>450</v>
      </c>
    </row>
    <row r="28" spans="1:17" ht="17.25" customHeight="1">
      <c r="A28" s="207"/>
      <c r="B28" s="195"/>
      <c r="C28" s="242"/>
      <c r="D28" s="242"/>
      <c r="E28" s="242"/>
      <c r="F28" s="242"/>
      <c r="G28" s="242"/>
      <c r="H28" s="198"/>
      <c r="I28" s="198"/>
      <c r="J28" s="198"/>
      <c r="K28" s="198"/>
      <c r="L28" s="198"/>
      <c r="M28" s="242"/>
      <c r="N28" s="242"/>
      <c r="O28" s="198"/>
      <c r="P28" s="198"/>
      <c r="Q28" s="198"/>
    </row>
    <row r="29" spans="1:17" ht="17.25" customHeight="1">
      <c r="A29" s="207"/>
      <c r="B29" s="663" t="s">
        <v>11</v>
      </c>
      <c r="C29" s="659">
        <f>SUM(C30:C34)</f>
        <v>442</v>
      </c>
      <c r="D29" s="659">
        <f>SUM(D30:D34)</f>
        <v>8058</v>
      </c>
      <c r="E29" s="659">
        <f>SUM(E30:E34)</f>
        <v>7601</v>
      </c>
      <c r="F29" s="659">
        <f aca="true" t="shared" si="3" ref="F29:Q29">SUM(F30:F34)</f>
        <v>1088</v>
      </c>
      <c r="G29" s="659">
        <f t="shared" si="3"/>
        <v>6513</v>
      </c>
      <c r="H29" s="660">
        <f t="shared" si="3"/>
        <v>457</v>
      </c>
      <c r="I29" s="660">
        <f t="shared" si="3"/>
        <v>241</v>
      </c>
      <c r="J29" s="660">
        <f t="shared" si="3"/>
        <v>216</v>
      </c>
      <c r="K29" s="659">
        <f t="shared" si="3"/>
        <v>1079350</v>
      </c>
      <c r="L29" s="659">
        <f t="shared" si="3"/>
        <v>1992439</v>
      </c>
      <c r="M29" s="659">
        <f t="shared" si="3"/>
        <v>3956641</v>
      </c>
      <c r="N29" s="659">
        <f t="shared" si="3"/>
        <v>2112262</v>
      </c>
      <c r="O29" s="659">
        <f t="shared" si="3"/>
        <v>1842994</v>
      </c>
      <c r="P29" s="660">
        <f t="shared" si="3"/>
        <v>1385</v>
      </c>
      <c r="Q29" s="660" t="s">
        <v>475</v>
      </c>
    </row>
    <row r="30" spans="1:17" ht="17.25" customHeight="1">
      <c r="A30" s="207"/>
      <c r="B30" s="195" t="s">
        <v>476</v>
      </c>
      <c r="C30" s="199">
        <v>148</v>
      </c>
      <c r="D30" s="199">
        <f>SUM(E30,H30)</f>
        <v>300</v>
      </c>
      <c r="E30" s="196">
        <f>SUM(F30:G30)</f>
        <v>70</v>
      </c>
      <c r="F30" s="199">
        <v>13</v>
      </c>
      <c r="G30" s="199">
        <v>57</v>
      </c>
      <c r="H30" s="196">
        <f>SUM(I30:J30)</f>
        <v>230</v>
      </c>
      <c r="I30" s="196">
        <v>117</v>
      </c>
      <c r="J30" s="196">
        <v>113</v>
      </c>
      <c r="K30" s="196">
        <v>11299</v>
      </c>
      <c r="L30" s="196">
        <v>28185</v>
      </c>
      <c r="M30" s="206">
        <f>SUM(N30:P30)</f>
        <v>72485</v>
      </c>
      <c r="N30" s="206">
        <v>19547</v>
      </c>
      <c r="O30" s="206">
        <v>52573</v>
      </c>
      <c r="P30" s="196">
        <v>365</v>
      </c>
      <c r="Q30" s="196" t="s">
        <v>450</v>
      </c>
    </row>
    <row r="31" spans="1:17" ht="17.25" customHeight="1">
      <c r="A31" s="467" t="s">
        <v>44</v>
      </c>
      <c r="B31" s="195" t="s">
        <v>477</v>
      </c>
      <c r="C31" s="199">
        <v>116</v>
      </c>
      <c r="D31" s="199">
        <f>SUM(E31,H31)</f>
        <v>726</v>
      </c>
      <c r="E31" s="196">
        <f>SUM(F31:G31)</f>
        <v>579</v>
      </c>
      <c r="F31" s="199">
        <v>87</v>
      </c>
      <c r="G31" s="199">
        <v>492</v>
      </c>
      <c r="H31" s="196">
        <f>SUM(I31:J31)</f>
        <v>147</v>
      </c>
      <c r="I31" s="196">
        <v>76</v>
      </c>
      <c r="J31" s="196">
        <v>71</v>
      </c>
      <c r="K31" s="196">
        <v>80554</v>
      </c>
      <c r="L31" s="196">
        <v>133249</v>
      </c>
      <c r="M31" s="206">
        <f>SUM(N31:P31)</f>
        <v>316158</v>
      </c>
      <c r="N31" s="206">
        <v>159272</v>
      </c>
      <c r="O31" s="206">
        <v>156235</v>
      </c>
      <c r="P31" s="196">
        <v>651</v>
      </c>
      <c r="Q31" s="196" t="s">
        <v>478</v>
      </c>
    </row>
    <row r="32" spans="1:17" ht="17.25" customHeight="1">
      <c r="A32" s="467"/>
      <c r="B32" s="195" t="s">
        <v>18</v>
      </c>
      <c r="C32" s="199">
        <v>67</v>
      </c>
      <c r="D32" s="199">
        <f>SUM(E32,H32)</f>
        <v>966</v>
      </c>
      <c r="E32" s="196">
        <f>SUM(F32:G32)</f>
        <v>918</v>
      </c>
      <c r="F32" s="199">
        <v>138</v>
      </c>
      <c r="G32" s="199">
        <v>780</v>
      </c>
      <c r="H32" s="196">
        <f>SUM(I32:J32)</f>
        <v>48</v>
      </c>
      <c r="I32" s="196">
        <v>27</v>
      </c>
      <c r="J32" s="196">
        <v>21</v>
      </c>
      <c r="K32" s="196">
        <v>122888</v>
      </c>
      <c r="L32" s="196">
        <v>128674</v>
      </c>
      <c r="M32" s="206">
        <f>SUM(N32:P32)</f>
        <v>438287</v>
      </c>
      <c r="N32" s="206">
        <v>219767</v>
      </c>
      <c r="O32" s="206">
        <v>218480</v>
      </c>
      <c r="P32" s="196">
        <v>40</v>
      </c>
      <c r="Q32" s="196" t="s">
        <v>478</v>
      </c>
    </row>
    <row r="33" spans="1:17" ht="17.25" customHeight="1">
      <c r="A33" s="207"/>
      <c r="B33" s="195" t="s">
        <v>19</v>
      </c>
      <c r="C33" s="199">
        <v>47</v>
      </c>
      <c r="D33" s="199">
        <f>SUM(E33,H33)</f>
        <v>1149</v>
      </c>
      <c r="E33" s="196">
        <f>SUM(F33:G33)</f>
        <v>1123</v>
      </c>
      <c r="F33" s="199">
        <v>112</v>
      </c>
      <c r="G33" s="199">
        <v>1011</v>
      </c>
      <c r="H33" s="196">
        <f>SUM(I33:J33)</f>
        <v>26</v>
      </c>
      <c r="I33" s="196">
        <v>16</v>
      </c>
      <c r="J33" s="196">
        <v>10</v>
      </c>
      <c r="K33" s="196">
        <v>143984</v>
      </c>
      <c r="L33" s="196">
        <v>172157</v>
      </c>
      <c r="M33" s="206">
        <f>SUM(N33:P33)</f>
        <v>416382</v>
      </c>
      <c r="N33" s="206">
        <v>218665</v>
      </c>
      <c r="O33" s="206">
        <v>197605</v>
      </c>
      <c r="P33" s="196">
        <v>112</v>
      </c>
      <c r="Q33" s="196" t="s">
        <v>478</v>
      </c>
    </row>
    <row r="34" spans="1:17" ht="17.25" customHeight="1">
      <c r="A34" s="207"/>
      <c r="B34" s="195" t="s">
        <v>479</v>
      </c>
      <c r="C34" s="199">
        <v>64</v>
      </c>
      <c r="D34" s="199">
        <f>SUM(E34,H34)</f>
        <v>4917</v>
      </c>
      <c r="E34" s="196">
        <f>SUM(F34:G34)</f>
        <v>4911</v>
      </c>
      <c r="F34" s="199">
        <v>738</v>
      </c>
      <c r="G34" s="199">
        <v>4173</v>
      </c>
      <c r="H34" s="196">
        <f>SUM(I34:J34)</f>
        <v>6</v>
      </c>
      <c r="I34" s="196">
        <v>5</v>
      </c>
      <c r="J34" s="196">
        <v>1</v>
      </c>
      <c r="K34" s="196">
        <v>720625</v>
      </c>
      <c r="L34" s="196">
        <v>1530174</v>
      </c>
      <c r="M34" s="206">
        <f>SUM(N34:P34)</f>
        <v>2713329</v>
      </c>
      <c r="N34" s="206">
        <v>1495011</v>
      </c>
      <c r="O34" s="206">
        <v>1218101</v>
      </c>
      <c r="P34" s="196">
        <v>217</v>
      </c>
      <c r="Q34" s="196" t="s">
        <v>478</v>
      </c>
    </row>
    <row r="35" spans="1:17" ht="17.25" customHeight="1">
      <c r="A35" s="207"/>
      <c r="B35" s="195"/>
      <c r="C35" s="242"/>
      <c r="D35" s="242"/>
      <c r="E35" s="242"/>
      <c r="F35" s="242"/>
      <c r="G35" s="242"/>
      <c r="H35" s="198"/>
      <c r="I35" s="198"/>
      <c r="J35" s="198"/>
      <c r="K35" s="198"/>
      <c r="L35" s="198"/>
      <c r="M35" s="242"/>
      <c r="N35" s="242"/>
      <c r="O35" s="198"/>
      <c r="P35" s="198"/>
      <c r="Q35" s="198"/>
    </row>
    <row r="36" spans="1:17" ht="17.25" customHeight="1">
      <c r="A36" s="207"/>
      <c r="B36" s="663" t="s">
        <v>11</v>
      </c>
      <c r="C36" s="659">
        <f>SUM(C37:C41)</f>
        <v>750</v>
      </c>
      <c r="D36" s="659">
        <f>SUM(D37:D41)</f>
        <v>4353</v>
      </c>
      <c r="E36" s="659">
        <f>SUM(E37:E41)</f>
        <v>3415</v>
      </c>
      <c r="F36" s="659">
        <f aca="true" t="shared" si="4" ref="F36:Q36">SUM(F37:F41)</f>
        <v>2275</v>
      </c>
      <c r="G36" s="659">
        <f t="shared" si="4"/>
        <v>1140</v>
      </c>
      <c r="H36" s="660">
        <f t="shared" si="4"/>
        <v>938</v>
      </c>
      <c r="I36" s="660">
        <f t="shared" si="4"/>
        <v>656</v>
      </c>
      <c r="J36" s="660">
        <f t="shared" si="4"/>
        <v>282</v>
      </c>
      <c r="K36" s="659">
        <f t="shared" si="4"/>
        <v>737392</v>
      </c>
      <c r="L36" s="659">
        <f t="shared" si="4"/>
        <v>2752511</v>
      </c>
      <c r="M36" s="659">
        <f t="shared" si="4"/>
        <v>4374525</v>
      </c>
      <c r="N36" s="659">
        <f t="shared" si="4"/>
        <v>4240438</v>
      </c>
      <c r="O36" s="659">
        <f t="shared" si="4"/>
        <v>132362</v>
      </c>
      <c r="P36" s="660">
        <f t="shared" si="4"/>
        <v>1725</v>
      </c>
      <c r="Q36" s="660" t="s">
        <v>478</v>
      </c>
    </row>
    <row r="37" spans="1:17" ht="17.25" customHeight="1">
      <c r="A37" s="207"/>
      <c r="B37" s="195" t="s">
        <v>480</v>
      </c>
      <c r="C37" s="199">
        <v>367</v>
      </c>
      <c r="D37" s="199">
        <f>SUM(E37,H37)</f>
        <v>683</v>
      </c>
      <c r="E37" s="196">
        <f>SUM(F37:G37)</f>
        <v>159</v>
      </c>
      <c r="F37" s="199">
        <v>115</v>
      </c>
      <c r="G37" s="199">
        <v>44</v>
      </c>
      <c r="H37" s="196">
        <f>SUM(I37:J37)</f>
        <v>524</v>
      </c>
      <c r="I37" s="196">
        <v>385</v>
      </c>
      <c r="J37" s="196">
        <v>139</v>
      </c>
      <c r="K37" s="196">
        <v>30087</v>
      </c>
      <c r="L37" s="196">
        <v>128633</v>
      </c>
      <c r="M37" s="206">
        <f>SUM(N37:P37)</f>
        <v>290502</v>
      </c>
      <c r="N37" s="206">
        <v>270871</v>
      </c>
      <c r="O37" s="206">
        <v>19251</v>
      </c>
      <c r="P37" s="196">
        <v>380</v>
      </c>
      <c r="Q37" s="196" t="s">
        <v>478</v>
      </c>
    </row>
    <row r="38" spans="1:17" ht="17.25" customHeight="1">
      <c r="A38" s="467" t="s">
        <v>45</v>
      </c>
      <c r="B38" s="195" t="s">
        <v>481</v>
      </c>
      <c r="C38" s="199">
        <v>278</v>
      </c>
      <c r="D38" s="199">
        <f>SUM(E38,H38)</f>
        <v>1634</v>
      </c>
      <c r="E38" s="196">
        <f>SUM(F38:G38)</f>
        <v>1281</v>
      </c>
      <c r="F38" s="199">
        <v>862</v>
      </c>
      <c r="G38" s="199">
        <v>419</v>
      </c>
      <c r="H38" s="196">
        <f>SUM(I38:J38)</f>
        <v>353</v>
      </c>
      <c r="I38" s="196">
        <v>232</v>
      </c>
      <c r="J38" s="196">
        <v>121</v>
      </c>
      <c r="K38" s="196">
        <v>265739</v>
      </c>
      <c r="L38" s="196">
        <v>799385</v>
      </c>
      <c r="M38" s="206">
        <f>SUM(N38:P38)</f>
        <v>1344748</v>
      </c>
      <c r="N38" s="206">
        <v>1289531</v>
      </c>
      <c r="O38" s="206">
        <v>54017</v>
      </c>
      <c r="P38" s="196">
        <v>1200</v>
      </c>
      <c r="Q38" s="196" t="s">
        <v>478</v>
      </c>
    </row>
    <row r="39" spans="1:17" ht="17.25" customHeight="1">
      <c r="A39" s="467"/>
      <c r="B39" s="195" t="s">
        <v>18</v>
      </c>
      <c r="C39" s="199">
        <v>83</v>
      </c>
      <c r="D39" s="199">
        <f>SUM(E39,H39)</f>
        <v>1109</v>
      </c>
      <c r="E39" s="196">
        <f>SUM(F39:G39)</f>
        <v>1053</v>
      </c>
      <c r="F39" s="199">
        <v>703</v>
      </c>
      <c r="G39" s="199">
        <v>350</v>
      </c>
      <c r="H39" s="196">
        <f>SUM(I39:J39)</f>
        <v>56</v>
      </c>
      <c r="I39" s="196">
        <v>35</v>
      </c>
      <c r="J39" s="196">
        <v>21</v>
      </c>
      <c r="K39" s="196">
        <v>231267</v>
      </c>
      <c r="L39" s="196">
        <v>787353</v>
      </c>
      <c r="M39" s="206">
        <f>SUM(N39:P39)</f>
        <v>1321696</v>
      </c>
      <c r="N39" s="206">
        <v>1275530</v>
      </c>
      <c r="O39" s="206">
        <v>46021</v>
      </c>
      <c r="P39" s="196">
        <v>145</v>
      </c>
      <c r="Q39" s="196" t="s">
        <v>478</v>
      </c>
    </row>
    <row r="40" spans="1:17" ht="17.25" customHeight="1">
      <c r="A40" s="207"/>
      <c r="B40" s="195" t="s">
        <v>19</v>
      </c>
      <c r="C40" s="199">
        <v>14</v>
      </c>
      <c r="D40" s="199">
        <f>SUM(E40,H40)</f>
        <v>356</v>
      </c>
      <c r="E40" s="196">
        <f>SUM(F40:G40)</f>
        <v>351</v>
      </c>
      <c r="F40" s="199">
        <v>194</v>
      </c>
      <c r="G40" s="199">
        <v>157</v>
      </c>
      <c r="H40" s="196">
        <f>SUM(I40:J40)</f>
        <v>5</v>
      </c>
      <c r="I40" s="196">
        <v>4</v>
      </c>
      <c r="J40" s="196">
        <v>1</v>
      </c>
      <c r="K40" s="196">
        <v>75180</v>
      </c>
      <c r="L40" s="196">
        <v>273738</v>
      </c>
      <c r="M40" s="206">
        <f>SUM(N40:P40)</f>
        <v>421838</v>
      </c>
      <c r="N40" s="206">
        <v>410590</v>
      </c>
      <c r="O40" s="206">
        <v>11248</v>
      </c>
      <c r="P40" s="196" t="s">
        <v>478</v>
      </c>
      <c r="Q40" s="196" t="s">
        <v>478</v>
      </c>
    </row>
    <row r="41" spans="1:17" ht="17.25" customHeight="1">
      <c r="A41" s="207"/>
      <c r="B41" s="195" t="s">
        <v>479</v>
      </c>
      <c r="C41" s="199">
        <v>8</v>
      </c>
      <c r="D41" s="199">
        <f>SUM(E41,H41)</f>
        <v>571</v>
      </c>
      <c r="E41" s="196">
        <f>SUM(F41:G41)</f>
        <v>571</v>
      </c>
      <c r="F41" s="199">
        <v>401</v>
      </c>
      <c r="G41" s="199">
        <v>170</v>
      </c>
      <c r="H41" s="196" t="s">
        <v>478</v>
      </c>
      <c r="I41" s="196" t="s">
        <v>478</v>
      </c>
      <c r="J41" s="196" t="s">
        <v>478</v>
      </c>
      <c r="K41" s="196">
        <v>135119</v>
      </c>
      <c r="L41" s="196">
        <v>763402</v>
      </c>
      <c r="M41" s="206">
        <f>SUM(N41:P41)</f>
        <v>995741</v>
      </c>
      <c r="N41" s="206">
        <v>993916</v>
      </c>
      <c r="O41" s="197">
        <v>1825</v>
      </c>
      <c r="P41" s="196" t="s">
        <v>478</v>
      </c>
      <c r="Q41" s="196" t="s">
        <v>478</v>
      </c>
    </row>
    <row r="42" spans="1:17" ht="17.25" customHeight="1">
      <c r="A42" s="207"/>
      <c r="B42" s="195"/>
      <c r="C42" s="242"/>
      <c r="D42" s="242"/>
      <c r="E42" s="242"/>
      <c r="F42" s="242"/>
      <c r="G42" s="242"/>
      <c r="H42" s="198"/>
      <c r="I42" s="198"/>
      <c r="J42" s="198"/>
      <c r="K42" s="198"/>
      <c r="L42" s="198"/>
      <c r="M42" s="242"/>
      <c r="N42" s="242"/>
      <c r="O42" s="198"/>
      <c r="P42" s="198"/>
      <c r="Q42" s="198"/>
    </row>
    <row r="43" spans="1:17" ht="17.25" customHeight="1">
      <c r="A43" s="207"/>
      <c r="B43" s="663" t="s">
        <v>11</v>
      </c>
      <c r="C43" s="659">
        <f>SUM(C44:C48)</f>
        <v>773</v>
      </c>
      <c r="D43" s="659">
        <f>SUM(D44:D48)</f>
        <v>3346</v>
      </c>
      <c r="E43" s="659">
        <f>SUM(E44:E48)</f>
        <v>2241</v>
      </c>
      <c r="F43" s="659">
        <f aca="true" t="shared" si="5" ref="F43:Q43">SUM(F44:F48)</f>
        <v>1656</v>
      </c>
      <c r="G43" s="659">
        <f t="shared" si="5"/>
        <v>585</v>
      </c>
      <c r="H43" s="660">
        <f t="shared" si="5"/>
        <v>1105</v>
      </c>
      <c r="I43" s="660">
        <f t="shared" si="5"/>
        <v>771</v>
      </c>
      <c r="J43" s="660">
        <f t="shared" si="5"/>
        <v>334</v>
      </c>
      <c r="K43" s="659">
        <f t="shared" si="5"/>
        <v>547850</v>
      </c>
      <c r="L43" s="659">
        <f t="shared" si="5"/>
        <v>1394815</v>
      </c>
      <c r="M43" s="659">
        <f t="shared" si="5"/>
        <v>3019854</v>
      </c>
      <c r="N43" s="659">
        <f t="shared" si="5"/>
        <v>2903142</v>
      </c>
      <c r="O43" s="659">
        <f t="shared" si="5"/>
        <v>111691</v>
      </c>
      <c r="P43" s="660">
        <f t="shared" si="5"/>
        <v>5021</v>
      </c>
      <c r="Q43" s="660">
        <f t="shared" si="5"/>
        <v>288</v>
      </c>
    </row>
    <row r="44" spans="1:17" ht="17.25" customHeight="1">
      <c r="A44" s="207"/>
      <c r="B44" s="195" t="s">
        <v>480</v>
      </c>
      <c r="C44" s="199">
        <v>545</v>
      </c>
      <c r="D44" s="199">
        <f>SUM(E44,H44)</f>
        <v>1026</v>
      </c>
      <c r="E44" s="196">
        <f>SUM(F44:G44)</f>
        <v>233</v>
      </c>
      <c r="F44" s="199">
        <v>163</v>
      </c>
      <c r="G44" s="199">
        <v>70</v>
      </c>
      <c r="H44" s="196">
        <f>SUM(I44:J44)</f>
        <v>793</v>
      </c>
      <c r="I44" s="196">
        <v>573</v>
      </c>
      <c r="J44" s="196">
        <v>220</v>
      </c>
      <c r="K44" s="196">
        <v>51706</v>
      </c>
      <c r="L44" s="196">
        <v>220870</v>
      </c>
      <c r="M44" s="206">
        <f>SUM(N44:P44)</f>
        <v>469442</v>
      </c>
      <c r="N44" s="206">
        <v>425148</v>
      </c>
      <c r="O44" s="206">
        <v>40831</v>
      </c>
      <c r="P44" s="196">
        <v>3463</v>
      </c>
      <c r="Q44" s="196" t="s">
        <v>478</v>
      </c>
    </row>
    <row r="45" spans="1:17" ht="17.25" customHeight="1">
      <c r="A45" s="467" t="s">
        <v>46</v>
      </c>
      <c r="B45" s="195" t="s">
        <v>481</v>
      </c>
      <c r="C45" s="199">
        <v>186</v>
      </c>
      <c r="D45" s="199">
        <f>SUM(E45,H45)</f>
        <v>1000</v>
      </c>
      <c r="E45" s="196">
        <f>SUM(F45:G45)</f>
        <v>709</v>
      </c>
      <c r="F45" s="199">
        <v>519</v>
      </c>
      <c r="G45" s="199">
        <v>190</v>
      </c>
      <c r="H45" s="196">
        <f>SUM(I45:J45)</f>
        <v>291</v>
      </c>
      <c r="I45" s="196">
        <v>184</v>
      </c>
      <c r="J45" s="196">
        <v>107</v>
      </c>
      <c r="K45" s="196">
        <v>162572</v>
      </c>
      <c r="L45" s="196">
        <v>341514</v>
      </c>
      <c r="M45" s="206">
        <f>SUM(N45:P45)</f>
        <v>691698</v>
      </c>
      <c r="N45" s="206">
        <v>655279</v>
      </c>
      <c r="O45" s="206">
        <v>34991</v>
      </c>
      <c r="P45" s="196">
        <v>1428</v>
      </c>
      <c r="Q45" s="196">
        <v>31</v>
      </c>
    </row>
    <row r="46" spans="1:17" ht="17.25" customHeight="1">
      <c r="A46" s="467"/>
      <c r="B46" s="195" t="s">
        <v>18</v>
      </c>
      <c r="C46" s="199">
        <v>29</v>
      </c>
      <c r="D46" s="199">
        <f>SUM(E46,H46)</f>
        <v>384</v>
      </c>
      <c r="E46" s="196">
        <f>SUM(F46:G46)</f>
        <v>369</v>
      </c>
      <c r="F46" s="196">
        <v>270</v>
      </c>
      <c r="G46" s="196">
        <v>99</v>
      </c>
      <c r="H46" s="196">
        <f>SUM(I46:J46)</f>
        <v>15</v>
      </c>
      <c r="I46" s="196">
        <v>10</v>
      </c>
      <c r="J46" s="196">
        <v>5</v>
      </c>
      <c r="K46" s="196">
        <v>94016</v>
      </c>
      <c r="L46" s="196">
        <v>236291</v>
      </c>
      <c r="M46" s="206">
        <f>SUM(N46:P46)</f>
        <v>405260</v>
      </c>
      <c r="N46" s="197">
        <v>385010</v>
      </c>
      <c r="O46" s="197">
        <v>20120</v>
      </c>
      <c r="P46" s="196">
        <v>130</v>
      </c>
      <c r="Q46" s="196" t="s">
        <v>478</v>
      </c>
    </row>
    <row r="47" spans="1:17" ht="17.25" customHeight="1">
      <c r="A47" s="207"/>
      <c r="B47" s="195" t="s">
        <v>19</v>
      </c>
      <c r="C47" s="199">
        <v>6</v>
      </c>
      <c r="D47" s="199">
        <f>SUM(E47,H47)</f>
        <v>124</v>
      </c>
      <c r="E47" s="196">
        <f>SUM(F47:G47)</f>
        <v>118</v>
      </c>
      <c r="F47" s="196">
        <v>90</v>
      </c>
      <c r="G47" s="196">
        <v>28</v>
      </c>
      <c r="H47" s="196">
        <f>SUM(I47:J47)</f>
        <v>6</v>
      </c>
      <c r="I47" s="196">
        <v>4</v>
      </c>
      <c r="J47" s="196">
        <v>2</v>
      </c>
      <c r="K47" s="196">
        <v>28769</v>
      </c>
      <c r="L47" s="196">
        <v>54466</v>
      </c>
      <c r="M47" s="206">
        <f>SUM(N47:P47)</f>
        <v>93895</v>
      </c>
      <c r="N47" s="197">
        <v>93895</v>
      </c>
      <c r="O47" s="197" t="s">
        <v>478</v>
      </c>
      <c r="P47" s="196" t="s">
        <v>478</v>
      </c>
      <c r="Q47" s="196" t="s">
        <v>478</v>
      </c>
    </row>
    <row r="48" spans="1:17" ht="17.25" customHeight="1">
      <c r="A48" s="207"/>
      <c r="B48" s="195" t="s">
        <v>479</v>
      </c>
      <c r="C48" s="199">
        <v>7</v>
      </c>
      <c r="D48" s="199">
        <f>SUM(E48,H48)</f>
        <v>812</v>
      </c>
      <c r="E48" s="196">
        <f>SUM(F48:G48)</f>
        <v>812</v>
      </c>
      <c r="F48" s="199">
        <v>614</v>
      </c>
      <c r="G48" s="199">
        <v>198</v>
      </c>
      <c r="H48" s="196" t="s">
        <v>478</v>
      </c>
      <c r="I48" s="196" t="s">
        <v>478</v>
      </c>
      <c r="J48" s="196" t="s">
        <v>478</v>
      </c>
      <c r="K48" s="196">
        <v>210787</v>
      </c>
      <c r="L48" s="196">
        <v>541674</v>
      </c>
      <c r="M48" s="206">
        <f>SUM(N48:P48)</f>
        <v>1359559</v>
      </c>
      <c r="N48" s="206">
        <v>1343810</v>
      </c>
      <c r="O48" s="196">
        <v>15749</v>
      </c>
      <c r="P48" s="196" t="s">
        <v>478</v>
      </c>
      <c r="Q48" s="196">
        <v>257</v>
      </c>
    </row>
    <row r="49" spans="1:17" ht="17.25" customHeight="1">
      <c r="A49" s="207"/>
      <c r="B49" s="195"/>
      <c r="C49" s="242"/>
      <c r="D49" s="242"/>
      <c r="E49" s="242"/>
      <c r="F49" s="242"/>
      <c r="G49" s="242"/>
      <c r="H49" s="198"/>
      <c r="I49" s="198"/>
      <c r="J49" s="198"/>
      <c r="K49" s="198"/>
      <c r="L49" s="198"/>
      <c r="M49" s="242"/>
      <c r="N49" s="242"/>
      <c r="O49" s="198"/>
      <c r="P49" s="198"/>
      <c r="Q49" s="198"/>
    </row>
    <row r="50" spans="1:17" ht="17.25" customHeight="1">
      <c r="A50" s="207"/>
      <c r="B50" s="663" t="s">
        <v>11</v>
      </c>
      <c r="C50" s="659">
        <f>SUM(C51:C55)</f>
        <v>181</v>
      </c>
      <c r="D50" s="659">
        <f>SUM(D51:D55)</f>
        <v>1894</v>
      </c>
      <c r="E50" s="659">
        <f>SUM(E51:E55)</f>
        <v>1658</v>
      </c>
      <c r="F50" s="659">
        <f aca="true" t="shared" si="6" ref="F50:Q50">SUM(F51:F55)</f>
        <v>998</v>
      </c>
      <c r="G50" s="659">
        <f t="shared" si="6"/>
        <v>660</v>
      </c>
      <c r="H50" s="660">
        <f t="shared" si="6"/>
        <v>236</v>
      </c>
      <c r="I50" s="660">
        <f t="shared" si="6"/>
        <v>125</v>
      </c>
      <c r="J50" s="660">
        <f t="shared" si="6"/>
        <v>111</v>
      </c>
      <c r="K50" s="659">
        <f t="shared" si="6"/>
        <v>412631</v>
      </c>
      <c r="L50" s="659">
        <f t="shared" si="6"/>
        <v>1638941</v>
      </c>
      <c r="M50" s="659">
        <f t="shared" si="6"/>
        <v>2674200</v>
      </c>
      <c r="N50" s="659">
        <f t="shared" si="6"/>
        <v>2629508</v>
      </c>
      <c r="O50" s="659">
        <f t="shared" si="6"/>
        <v>44522</v>
      </c>
      <c r="P50" s="660">
        <f t="shared" si="6"/>
        <v>170</v>
      </c>
      <c r="Q50" s="660" t="s">
        <v>478</v>
      </c>
    </row>
    <row r="51" spans="1:17" ht="17.25" customHeight="1">
      <c r="A51" s="207"/>
      <c r="B51" s="195" t="s">
        <v>480</v>
      </c>
      <c r="C51" s="199">
        <v>63</v>
      </c>
      <c r="D51" s="206">
        <f>SUM(E51,H51)</f>
        <v>149</v>
      </c>
      <c r="E51" s="197">
        <f>SUM(F51:G51)</f>
        <v>31</v>
      </c>
      <c r="F51" s="199">
        <v>9</v>
      </c>
      <c r="G51" s="199">
        <v>22</v>
      </c>
      <c r="H51" s="197">
        <f>SUM(I51:J51)</f>
        <v>118</v>
      </c>
      <c r="I51" s="196">
        <v>60</v>
      </c>
      <c r="J51" s="196">
        <v>58</v>
      </c>
      <c r="K51" s="196">
        <v>7512</v>
      </c>
      <c r="L51" s="196">
        <v>27106</v>
      </c>
      <c r="M51" s="206">
        <f>SUM(N51:P51)</f>
        <v>56243</v>
      </c>
      <c r="N51" s="206">
        <v>45957</v>
      </c>
      <c r="O51" s="206">
        <v>10286</v>
      </c>
      <c r="P51" s="196" t="s">
        <v>478</v>
      </c>
      <c r="Q51" s="196" t="s">
        <v>478</v>
      </c>
    </row>
    <row r="52" spans="1:17" ht="17.25" customHeight="1">
      <c r="A52" s="467" t="s">
        <v>47</v>
      </c>
      <c r="B52" s="195" t="s">
        <v>481</v>
      </c>
      <c r="C52" s="199">
        <v>75</v>
      </c>
      <c r="D52" s="206">
        <f>SUM(E52,H52)</f>
        <v>463</v>
      </c>
      <c r="E52" s="197">
        <f>SUM(F52:G52)</f>
        <v>347</v>
      </c>
      <c r="F52" s="199">
        <v>141</v>
      </c>
      <c r="G52" s="199">
        <v>206</v>
      </c>
      <c r="H52" s="197">
        <f>SUM(I52:J52)</f>
        <v>116</v>
      </c>
      <c r="I52" s="196">
        <v>64</v>
      </c>
      <c r="J52" s="196">
        <v>52</v>
      </c>
      <c r="K52" s="196">
        <v>65939</v>
      </c>
      <c r="L52" s="196">
        <v>186064</v>
      </c>
      <c r="M52" s="206">
        <f>SUM(N52:P52)</f>
        <v>336172</v>
      </c>
      <c r="N52" s="206">
        <v>315691</v>
      </c>
      <c r="O52" s="206">
        <v>20481</v>
      </c>
      <c r="P52" s="196" t="s">
        <v>478</v>
      </c>
      <c r="Q52" s="196" t="s">
        <v>478</v>
      </c>
    </row>
    <row r="53" spans="1:17" ht="17.25" customHeight="1">
      <c r="A53" s="467"/>
      <c r="B53" s="195" t="s">
        <v>18</v>
      </c>
      <c r="C53" s="199">
        <v>21</v>
      </c>
      <c r="D53" s="206">
        <f>SUM(E53,H53)</f>
        <v>299</v>
      </c>
      <c r="E53" s="197">
        <f>SUM(F53:G53)</f>
        <v>297</v>
      </c>
      <c r="F53" s="199">
        <v>145</v>
      </c>
      <c r="G53" s="199">
        <v>152</v>
      </c>
      <c r="H53" s="197">
        <f>SUM(I53:J53)</f>
        <v>2</v>
      </c>
      <c r="I53" s="196">
        <v>1</v>
      </c>
      <c r="J53" s="196">
        <v>1</v>
      </c>
      <c r="K53" s="196">
        <v>63377</v>
      </c>
      <c r="L53" s="196">
        <v>184741</v>
      </c>
      <c r="M53" s="206">
        <f>SUM(N53:P53)</f>
        <v>295222</v>
      </c>
      <c r="N53" s="206">
        <v>281297</v>
      </c>
      <c r="O53" s="206">
        <v>13755</v>
      </c>
      <c r="P53" s="196">
        <v>170</v>
      </c>
      <c r="Q53" s="196" t="s">
        <v>478</v>
      </c>
    </row>
    <row r="54" spans="1:17" ht="17.25" customHeight="1">
      <c r="A54" s="195"/>
      <c r="B54" s="195" t="s">
        <v>19</v>
      </c>
      <c r="C54" s="199">
        <v>14</v>
      </c>
      <c r="D54" s="206">
        <f>SUM(E54,H54)</f>
        <v>344</v>
      </c>
      <c r="E54" s="197">
        <f>SUM(F54:G54)</f>
        <v>344</v>
      </c>
      <c r="F54" s="199">
        <v>202</v>
      </c>
      <c r="G54" s="199">
        <v>142</v>
      </c>
      <c r="H54" s="197" t="s">
        <v>478</v>
      </c>
      <c r="I54" s="196" t="s">
        <v>478</v>
      </c>
      <c r="J54" s="196" t="s">
        <v>478</v>
      </c>
      <c r="K54" s="196">
        <v>88414</v>
      </c>
      <c r="L54" s="196">
        <v>402711</v>
      </c>
      <c r="M54" s="206">
        <f>SUM(N54:P54)</f>
        <v>626381</v>
      </c>
      <c r="N54" s="206">
        <v>626381</v>
      </c>
      <c r="O54" s="197" t="s">
        <v>478</v>
      </c>
      <c r="P54" s="196" t="s">
        <v>478</v>
      </c>
      <c r="Q54" s="196" t="s">
        <v>478</v>
      </c>
    </row>
    <row r="55" spans="1:17" ht="17.25" customHeight="1">
      <c r="A55" s="222"/>
      <c r="B55" s="200" t="s">
        <v>479</v>
      </c>
      <c r="C55" s="202">
        <v>8</v>
      </c>
      <c r="D55" s="664">
        <f>SUM(E55,H55)</f>
        <v>639</v>
      </c>
      <c r="E55" s="204">
        <f>SUM(F55:G55)</f>
        <v>639</v>
      </c>
      <c r="F55" s="206">
        <v>501</v>
      </c>
      <c r="G55" s="206">
        <v>138</v>
      </c>
      <c r="H55" s="204" t="s">
        <v>478</v>
      </c>
      <c r="I55" s="203" t="s">
        <v>478</v>
      </c>
      <c r="J55" s="203" t="s">
        <v>478</v>
      </c>
      <c r="K55" s="203">
        <v>187389</v>
      </c>
      <c r="L55" s="203">
        <v>838319</v>
      </c>
      <c r="M55" s="664">
        <f>SUM(N55:P55)</f>
        <v>1360182</v>
      </c>
      <c r="N55" s="202">
        <v>1360182</v>
      </c>
      <c r="O55" s="203" t="s">
        <v>478</v>
      </c>
      <c r="P55" s="203" t="s">
        <v>478</v>
      </c>
      <c r="Q55" s="204" t="s">
        <v>478</v>
      </c>
    </row>
    <row r="56" spans="1:16" ht="17.25" customHeight="1">
      <c r="A56" s="13" t="s">
        <v>134</v>
      </c>
      <c r="B56" s="13"/>
      <c r="C56" s="12"/>
      <c r="D56" s="52"/>
      <c r="E56" s="52"/>
      <c r="F56" s="52"/>
      <c r="G56" s="52"/>
      <c r="H56" s="52"/>
      <c r="I56" s="12"/>
      <c r="J56" s="12"/>
      <c r="K56" s="12"/>
      <c r="L56" s="12"/>
      <c r="M56" s="52"/>
      <c r="N56" s="12"/>
      <c r="O56" s="12"/>
      <c r="P56" s="12"/>
    </row>
    <row r="57" spans="5:8" ht="15" customHeight="1">
      <c r="E57" s="22"/>
      <c r="F57" s="22"/>
      <c r="G57" s="22"/>
      <c r="H57" s="22"/>
    </row>
    <row r="58" spans="5:8" ht="15" customHeight="1">
      <c r="E58" s="22"/>
      <c r="F58" s="22"/>
      <c r="G58" s="22"/>
      <c r="H58" s="22"/>
    </row>
    <row r="59" ht="15" customHeight="1"/>
    <row r="60" ht="15" customHeight="1"/>
    <row r="61" ht="15" customHeight="1"/>
    <row r="62" ht="15" customHeight="1"/>
    <row r="63" ht="15" customHeight="1"/>
  </sheetData>
  <sheetProtection/>
  <mergeCells count="24">
    <mergeCell ref="A3:Q3"/>
    <mergeCell ref="Q5:Q7"/>
    <mergeCell ref="P6:P7"/>
    <mergeCell ref="H6:J6"/>
    <mergeCell ref="M6:M7"/>
    <mergeCell ref="N6:N7"/>
    <mergeCell ref="A2:P2"/>
    <mergeCell ref="A5:A7"/>
    <mergeCell ref="B5:B7"/>
    <mergeCell ref="C5:C7"/>
    <mergeCell ref="D5:J5"/>
    <mergeCell ref="K5:K7"/>
    <mergeCell ref="L5:L7"/>
    <mergeCell ref="M5:P5"/>
    <mergeCell ref="D6:D7"/>
    <mergeCell ref="O6:O7"/>
    <mergeCell ref="A17:A18"/>
    <mergeCell ref="E6:G6"/>
    <mergeCell ref="A45:A46"/>
    <mergeCell ref="A52:A53"/>
    <mergeCell ref="A24:A25"/>
    <mergeCell ref="A31:A32"/>
    <mergeCell ref="A38:A39"/>
    <mergeCell ref="A10:A1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75" zoomScaleNormal="75" zoomScalePageLayoutView="0" workbookViewId="0" topLeftCell="B1">
      <selection activeCell="A4" sqref="A4:W4"/>
    </sheetView>
  </sheetViews>
  <sheetFormatPr defaultColWidth="10.59765625" defaultRowHeight="15"/>
  <cols>
    <col min="1" max="1" width="23.59765625" style="10" customWidth="1"/>
    <col min="2" max="2" width="15.09765625" style="10" customWidth="1"/>
    <col min="3" max="10" width="11.59765625" style="10" customWidth="1"/>
    <col min="11" max="11" width="12.59765625" style="10" customWidth="1"/>
    <col min="12" max="14" width="13.59765625" style="10" customWidth="1"/>
    <col min="15" max="15" width="12.59765625" style="10" customWidth="1"/>
    <col min="16" max="16384" width="10.59765625" style="10" customWidth="1"/>
  </cols>
  <sheetData>
    <row r="1" spans="1:17" s="18" customFormat="1" ht="16.5" customHeight="1">
      <c r="A1" s="173" t="s">
        <v>421</v>
      </c>
      <c r="Q1" s="15" t="s">
        <v>422</v>
      </c>
    </row>
    <row r="2" spans="1:16" ht="16.5" customHeight="1">
      <c r="A2" s="666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</row>
    <row r="3" spans="1:17" ht="16.5" customHeight="1">
      <c r="A3" s="604" t="s">
        <v>482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</row>
    <row r="4" spans="16:17" ht="16.5" customHeight="1" thickBot="1">
      <c r="P4" s="29"/>
      <c r="Q4" s="171" t="s">
        <v>388</v>
      </c>
    </row>
    <row r="5" spans="1:17" ht="16.5" customHeight="1">
      <c r="A5" s="439" t="s">
        <v>5</v>
      </c>
      <c r="B5" s="447" t="s">
        <v>135</v>
      </c>
      <c r="C5" s="463" t="s">
        <v>6</v>
      </c>
      <c r="D5" s="450" t="s">
        <v>7</v>
      </c>
      <c r="E5" s="451"/>
      <c r="F5" s="451"/>
      <c r="G5" s="451"/>
      <c r="H5" s="451"/>
      <c r="I5" s="451"/>
      <c r="J5" s="466"/>
      <c r="K5" s="447" t="s">
        <v>391</v>
      </c>
      <c r="L5" s="447" t="s">
        <v>390</v>
      </c>
      <c r="M5" s="450" t="s">
        <v>392</v>
      </c>
      <c r="N5" s="451"/>
      <c r="O5" s="451"/>
      <c r="P5" s="451"/>
      <c r="Q5" s="665" t="s">
        <v>393</v>
      </c>
    </row>
    <row r="6" spans="1:17" ht="16.5" customHeight="1">
      <c r="A6" s="440"/>
      <c r="B6" s="448"/>
      <c r="C6" s="464"/>
      <c r="D6" s="452" t="s">
        <v>8</v>
      </c>
      <c r="E6" s="455" t="s">
        <v>9</v>
      </c>
      <c r="F6" s="456"/>
      <c r="G6" s="457"/>
      <c r="H6" s="455" t="s">
        <v>10</v>
      </c>
      <c r="I6" s="456"/>
      <c r="J6" s="457"/>
      <c r="K6" s="448"/>
      <c r="L6" s="448"/>
      <c r="M6" s="452" t="s">
        <v>11</v>
      </c>
      <c r="N6" s="454" t="s">
        <v>48</v>
      </c>
      <c r="O6" s="454" t="s">
        <v>12</v>
      </c>
      <c r="P6" s="461" t="s">
        <v>13</v>
      </c>
      <c r="Q6" s="459"/>
    </row>
    <row r="7" spans="1:17" ht="16.5" customHeight="1">
      <c r="A7" s="441"/>
      <c r="B7" s="449"/>
      <c r="C7" s="465"/>
      <c r="D7" s="453"/>
      <c r="E7" s="194" t="s">
        <v>11</v>
      </c>
      <c r="F7" s="194" t="s">
        <v>14</v>
      </c>
      <c r="G7" s="194" t="s">
        <v>15</v>
      </c>
      <c r="H7" s="194" t="s">
        <v>11</v>
      </c>
      <c r="I7" s="194" t="s">
        <v>14</v>
      </c>
      <c r="J7" s="194" t="s">
        <v>15</v>
      </c>
      <c r="K7" s="449"/>
      <c r="L7" s="449"/>
      <c r="M7" s="453"/>
      <c r="N7" s="449"/>
      <c r="O7" s="449"/>
      <c r="P7" s="462"/>
      <c r="Q7" s="460"/>
    </row>
    <row r="8" spans="1:17" ht="16.5" customHeight="1">
      <c r="A8" s="11"/>
      <c r="B8" s="59" t="s">
        <v>11</v>
      </c>
      <c r="C8" s="659">
        <f>SUM(C9:C13)</f>
        <v>502</v>
      </c>
      <c r="D8" s="660">
        <f>SUM(D9:D13)</f>
        <v>4863</v>
      </c>
      <c r="E8" s="660">
        <f>SUM(E9:E13)</f>
        <v>4234</v>
      </c>
      <c r="F8" s="660">
        <f aca="true" t="shared" si="0" ref="F8:Q8">SUM(F9:F13)</f>
        <v>2931</v>
      </c>
      <c r="G8" s="660">
        <f t="shared" si="0"/>
        <v>1303</v>
      </c>
      <c r="H8" s="660">
        <f t="shared" si="0"/>
        <v>629</v>
      </c>
      <c r="I8" s="660">
        <f t="shared" si="0"/>
        <v>380</v>
      </c>
      <c r="J8" s="660">
        <f t="shared" si="0"/>
        <v>249</v>
      </c>
      <c r="K8" s="660">
        <f t="shared" si="0"/>
        <v>1443310</v>
      </c>
      <c r="L8" s="660">
        <f t="shared" si="0"/>
        <v>1669267</v>
      </c>
      <c r="M8" s="660">
        <f t="shared" si="0"/>
        <v>4445454</v>
      </c>
      <c r="N8" s="660">
        <f t="shared" si="0"/>
        <v>4128348</v>
      </c>
      <c r="O8" s="660">
        <f t="shared" si="0"/>
        <v>317056</v>
      </c>
      <c r="P8" s="659">
        <f t="shared" si="0"/>
        <v>50</v>
      </c>
      <c r="Q8" s="660" t="s">
        <v>450</v>
      </c>
    </row>
    <row r="9" spans="1:17" ht="16.5" customHeight="1">
      <c r="A9" s="11"/>
      <c r="B9" s="195" t="s">
        <v>16</v>
      </c>
      <c r="C9" s="196">
        <v>247</v>
      </c>
      <c r="D9" s="196">
        <f>SUM(E9,H9)</f>
        <v>528</v>
      </c>
      <c r="E9" s="196">
        <f>SUM(F9:G9)</f>
        <v>137</v>
      </c>
      <c r="F9" s="196">
        <v>55</v>
      </c>
      <c r="G9" s="196">
        <v>82</v>
      </c>
      <c r="H9" s="196">
        <f>SUM(I9:J9)</f>
        <v>391</v>
      </c>
      <c r="I9" s="196">
        <v>237</v>
      </c>
      <c r="J9" s="196">
        <v>154</v>
      </c>
      <c r="K9" s="196">
        <v>29249</v>
      </c>
      <c r="L9" s="196">
        <v>71533</v>
      </c>
      <c r="M9" s="197">
        <f>SUM(N9:P9)</f>
        <v>193360</v>
      </c>
      <c r="N9" s="197">
        <v>137005</v>
      </c>
      <c r="O9" s="197">
        <v>56355</v>
      </c>
      <c r="P9" s="654" t="s">
        <v>450</v>
      </c>
      <c r="Q9" s="654" t="s">
        <v>450</v>
      </c>
    </row>
    <row r="10" spans="1:17" ht="16.5" customHeight="1">
      <c r="A10" s="424" t="s">
        <v>49</v>
      </c>
      <c r="B10" s="195" t="s">
        <v>17</v>
      </c>
      <c r="C10" s="196">
        <v>156</v>
      </c>
      <c r="D10" s="196">
        <f>SUM(E10,H10)</f>
        <v>905</v>
      </c>
      <c r="E10" s="196">
        <f>SUM(F10:G10)</f>
        <v>692</v>
      </c>
      <c r="F10" s="196">
        <v>354</v>
      </c>
      <c r="G10" s="196">
        <v>338</v>
      </c>
      <c r="H10" s="196">
        <f>SUM(I10:J10)</f>
        <v>213</v>
      </c>
      <c r="I10" s="196">
        <v>127</v>
      </c>
      <c r="J10" s="196">
        <v>86</v>
      </c>
      <c r="K10" s="196">
        <v>143537</v>
      </c>
      <c r="L10" s="196">
        <v>221052</v>
      </c>
      <c r="M10" s="197">
        <f>SUM(N10:P10)</f>
        <v>506219</v>
      </c>
      <c r="N10" s="197">
        <v>417601</v>
      </c>
      <c r="O10" s="197">
        <v>88568</v>
      </c>
      <c r="P10" s="196">
        <v>50</v>
      </c>
      <c r="Q10" s="654" t="s">
        <v>450</v>
      </c>
    </row>
    <row r="11" spans="1:17" ht="16.5" customHeight="1">
      <c r="A11" s="446"/>
      <c r="B11" s="195" t="s">
        <v>18</v>
      </c>
      <c r="C11" s="196">
        <v>50</v>
      </c>
      <c r="D11" s="196">
        <f>SUM(E11,H11)</f>
        <v>658</v>
      </c>
      <c r="E11" s="196">
        <f>SUM(F11:G11)</f>
        <v>643</v>
      </c>
      <c r="F11" s="196">
        <v>387</v>
      </c>
      <c r="G11" s="196">
        <v>256</v>
      </c>
      <c r="H11" s="196">
        <f>SUM(I11:J11)</f>
        <v>15</v>
      </c>
      <c r="I11" s="196">
        <v>9</v>
      </c>
      <c r="J11" s="196">
        <v>6</v>
      </c>
      <c r="K11" s="196">
        <v>153868</v>
      </c>
      <c r="L11" s="196">
        <v>216261</v>
      </c>
      <c r="M11" s="197">
        <f>SUM(N11:P11)</f>
        <v>497441</v>
      </c>
      <c r="N11" s="197">
        <v>456741</v>
      </c>
      <c r="O11" s="197">
        <v>40700</v>
      </c>
      <c r="P11" s="654" t="s">
        <v>450</v>
      </c>
      <c r="Q11" s="654" t="s">
        <v>450</v>
      </c>
    </row>
    <row r="12" spans="1:17" ht="16.5" customHeight="1">
      <c r="A12" s="11"/>
      <c r="B12" s="195" t="s">
        <v>19</v>
      </c>
      <c r="C12" s="196">
        <v>28</v>
      </c>
      <c r="D12" s="196">
        <f>SUM(E12,H12)</f>
        <v>696</v>
      </c>
      <c r="E12" s="196">
        <f>SUM(F12:G12)</f>
        <v>687</v>
      </c>
      <c r="F12" s="196">
        <v>471</v>
      </c>
      <c r="G12" s="196">
        <v>216</v>
      </c>
      <c r="H12" s="196">
        <f>SUM(I12:J12)</f>
        <v>9</v>
      </c>
      <c r="I12" s="196">
        <v>6</v>
      </c>
      <c r="J12" s="196">
        <v>3</v>
      </c>
      <c r="K12" s="196">
        <v>176168</v>
      </c>
      <c r="L12" s="196">
        <v>234398</v>
      </c>
      <c r="M12" s="197">
        <f>SUM(N12:P12)</f>
        <v>553930</v>
      </c>
      <c r="N12" s="197">
        <v>523317</v>
      </c>
      <c r="O12" s="197">
        <v>30613</v>
      </c>
      <c r="P12" s="654" t="s">
        <v>450</v>
      </c>
      <c r="Q12" s="654" t="s">
        <v>450</v>
      </c>
    </row>
    <row r="13" spans="1:17" ht="16.5" customHeight="1">
      <c r="A13" s="11"/>
      <c r="B13" s="195" t="s">
        <v>20</v>
      </c>
      <c r="C13" s="196">
        <v>21</v>
      </c>
      <c r="D13" s="196">
        <f>SUM(E13,H13)</f>
        <v>2076</v>
      </c>
      <c r="E13" s="196">
        <f>SUM(F13:G13)</f>
        <v>2075</v>
      </c>
      <c r="F13" s="196">
        <v>1664</v>
      </c>
      <c r="G13" s="196">
        <v>411</v>
      </c>
      <c r="H13" s="196">
        <f>SUM(I13:J13)</f>
        <v>1</v>
      </c>
      <c r="I13" s="196">
        <v>1</v>
      </c>
      <c r="J13" s="654" t="s">
        <v>450</v>
      </c>
      <c r="K13" s="196">
        <v>940488</v>
      </c>
      <c r="L13" s="196">
        <v>926023</v>
      </c>
      <c r="M13" s="197">
        <f>SUM(N13:P13)</f>
        <v>2694504</v>
      </c>
      <c r="N13" s="197">
        <v>2593684</v>
      </c>
      <c r="O13" s="197">
        <v>100820</v>
      </c>
      <c r="P13" s="654" t="s">
        <v>450</v>
      </c>
      <c r="Q13" s="654" t="s">
        <v>450</v>
      </c>
    </row>
    <row r="14" spans="1:17" ht="16.5" customHeight="1">
      <c r="A14" s="11"/>
      <c r="B14" s="195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</row>
    <row r="15" spans="1:17" ht="16.5" customHeight="1">
      <c r="A15" s="11"/>
      <c r="B15" s="59" t="s">
        <v>11</v>
      </c>
      <c r="C15" s="660">
        <v>42</v>
      </c>
      <c r="D15" s="660">
        <v>865</v>
      </c>
      <c r="E15" s="660">
        <f>SUM(E16:E20)</f>
        <v>740</v>
      </c>
      <c r="F15" s="660">
        <f>SUM(F16:F20)</f>
        <v>518</v>
      </c>
      <c r="G15" s="660">
        <v>250</v>
      </c>
      <c r="H15" s="660">
        <f>SUM(H16:H20)</f>
        <v>36</v>
      </c>
      <c r="I15" s="660">
        <f>SUM(I16:I20)</f>
        <v>20</v>
      </c>
      <c r="J15" s="660">
        <f>SUM(J16:J20)</f>
        <v>16</v>
      </c>
      <c r="K15" s="660">
        <v>251087</v>
      </c>
      <c r="L15" s="660">
        <v>1663936</v>
      </c>
      <c r="M15" s="660">
        <v>3028678</v>
      </c>
      <c r="N15" s="660">
        <v>2995371</v>
      </c>
      <c r="O15" s="660">
        <f>SUM(O16:O20)</f>
        <v>33307</v>
      </c>
      <c r="P15" s="660" t="s">
        <v>450</v>
      </c>
      <c r="Q15" s="660" t="s">
        <v>450</v>
      </c>
    </row>
    <row r="16" spans="1:17" ht="16.5" customHeight="1">
      <c r="A16" s="11"/>
      <c r="B16" s="195" t="s">
        <v>16</v>
      </c>
      <c r="C16" s="196">
        <v>17</v>
      </c>
      <c r="D16" s="196">
        <f>SUM(E16,H16)</f>
        <v>36</v>
      </c>
      <c r="E16" s="196">
        <f>SUM(F16:G16)</f>
        <v>14</v>
      </c>
      <c r="F16" s="196">
        <v>7</v>
      </c>
      <c r="G16" s="196">
        <v>7</v>
      </c>
      <c r="H16" s="196">
        <f>SUM(I16:J16)</f>
        <v>22</v>
      </c>
      <c r="I16" s="196">
        <v>12</v>
      </c>
      <c r="J16" s="196">
        <v>10</v>
      </c>
      <c r="K16" s="196">
        <v>3023</v>
      </c>
      <c r="L16" s="196">
        <v>11954</v>
      </c>
      <c r="M16" s="197">
        <f>SUM(N16:P16)</f>
        <v>19309</v>
      </c>
      <c r="N16" s="197">
        <v>13445</v>
      </c>
      <c r="O16" s="197">
        <v>5864</v>
      </c>
      <c r="P16" s="654" t="s">
        <v>450</v>
      </c>
      <c r="Q16" s="654" t="s">
        <v>450</v>
      </c>
    </row>
    <row r="17" spans="1:17" ht="16.5" customHeight="1">
      <c r="A17" s="424" t="s">
        <v>50</v>
      </c>
      <c r="B17" s="195" t="s">
        <v>17</v>
      </c>
      <c r="C17" s="196">
        <v>13</v>
      </c>
      <c r="D17" s="196">
        <f>SUM(E17,H17)</f>
        <v>67</v>
      </c>
      <c r="E17" s="196">
        <f>SUM(F17:G17)</f>
        <v>53</v>
      </c>
      <c r="F17" s="196">
        <v>29</v>
      </c>
      <c r="G17" s="196">
        <v>24</v>
      </c>
      <c r="H17" s="196">
        <f>SUM(I17:J17)</f>
        <v>14</v>
      </c>
      <c r="I17" s="196">
        <v>8</v>
      </c>
      <c r="J17" s="196">
        <v>6</v>
      </c>
      <c r="K17" s="196">
        <v>9786</v>
      </c>
      <c r="L17" s="196">
        <v>23495</v>
      </c>
      <c r="M17" s="197">
        <f>SUM(N17:P17)</f>
        <v>48799</v>
      </c>
      <c r="N17" s="197">
        <v>40874</v>
      </c>
      <c r="O17" s="197">
        <v>7925</v>
      </c>
      <c r="P17" s="654" t="s">
        <v>450</v>
      </c>
      <c r="Q17" s="654" t="s">
        <v>450</v>
      </c>
    </row>
    <row r="18" spans="1:17" ht="16.5" customHeight="1">
      <c r="A18" s="445"/>
      <c r="B18" s="195" t="s">
        <v>18</v>
      </c>
      <c r="C18" s="196" t="s">
        <v>407</v>
      </c>
      <c r="D18" s="196" t="s">
        <v>407</v>
      </c>
      <c r="E18" s="196" t="s">
        <v>407</v>
      </c>
      <c r="F18" s="196" t="s">
        <v>407</v>
      </c>
      <c r="G18" s="196" t="s">
        <v>407</v>
      </c>
      <c r="H18" s="654" t="s">
        <v>450</v>
      </c>
      <c r="I18" s="654" t="s">
        <v>450</v>
      </c>
      <c r="J18" s="654" t="s">
        <v>450</v>
      </c>
      <c r="K18" s="196" t="s">
        <v>407</v>
      </c>
      <c r="L18" s="196" t="s">
        <v>407</v>
      </c>
      <c r="M18" s="197" t="s">
        <v>407</v>
      </c>
      <c r="N18" s="196" t="s">
        <v>407</v>
      </c>
      <c r="O18" s="654" t="s">
        <v>450</v>
      </c>
      <c r="P18" s="654" t="s">
        <v>450</v>
      </c>
      <c r="Q18" s="654" t="s">
        <v>450</v>
      </c>
    </row>
    <row r="19" spans="1:17" ht="16.5" customHeight="1">
      <c r="A19" s="11"/>
      <c r="B19" s="195" t="s">
        <v>19</v>
      </c>
      <c r="C19" s="196" t="s">
        <v>407</v>
      </c>
      <c r="D19" s="196" t="s">
        <v>407</v>
      </c>
      <c r="E19" s="196" t="s">
        <v>483</v>
      </c>
      <c r="F19" s="196" t="s">
        <v>407</v>
      </c>
      <c r="G19" s="196" t="s">
        <v>407</v>
      </c>
      <c r="H19" s="654" t="s">
        <v>450</v>
      </c>
      <c r="I19" s="654" t="s">
        <v>450</v>
      </c>
      <c r="J19" s="654" t="s">
        <v>450</v>
      </c>
      <c r="K19" s="196" t="s">
        <v>407</v>
      </c>
      <c r="L19" s="196" t="s">
        <v>407</v>
      </c>
      <c r="M19" s="197" t="s">
        <v>407</v>
      </c>
      <c r="N19" s="196" t="s">
        <v>407</v>
      </c>
      <c r="O19" s="654" t="s">
        <v>450</v>
      </c>
      <c r="P19" s="654" t="s">
        <v>450</v>
      </c>
      <c r="Q19" s="654" t="s">
        <v>450</v>
      </c>
    </row>
    <row r="20" spans="1:17" ht="16.5" customHeight="1">
      <c r="A20" s="11"/>
      <c r="B20" s="195" t="s">
        <v>20</v>
      </c>
      <c r="C20" s="196">
        <v>6</v>
      </c>
      <c r="D20" s="196">
        <f>SUM(E20,H20)</f>
        <v>673</v>
      </c>
      <c r="E20" s="196">
        <f>SUM(F20:G20)</f>
        <v>673</v>
      </c>
      <c r="F20" s="196">
        <v>482</v>
      </c>
      <c r="G20" s="196">
        <v>191</v>
      </c>
      <c r="H20" s="654" t="s">
        <v>450</v>
      </c>
      <c r="I20" s="654" t="s">
        <v>450</v>
      </c>
      <c r="J20" s="654" t="s">
        <v>450</v>
      </c>
      <c r="K20" s="196">
        <v>213298</v>
      </c>
      <c r="L20" s="196">
        <v>1492275</v>
      </c>
      <c r="M20" s="197">
        <f>SUM(N20:P20)</f>
        <v>19518</v>
      </c>
      <c r="N20" s="656" t="s">
        <v>450</v>
      </c>
      <c r="O20" s="197">
        <v>19518</v>
      </c>
      <c r="P20" s="654" t="s">
        <v>450</v>
      </c>
      <c r="Q20" s="654" t="s">
        <v>450</v>
      </c>
    </row>
    <row r="21" spans="1:17" ht="16.5" customHeight="1">
      <c r="A21" s="11"/>
      <c r="B21" s="195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</row>
    <row r="22" spans="1:17" ht="16.5" customHeight="1">
      <c r="A22" s="11"/>
      <c r="B22" s="59" t="s">
        <v>11</v>
      </c>
      <c r="C22" s="660">
        <v>13</v>
      </c>
      <c r="D22" s="660">
        <v>112</v>
      </c>
      <c r="E22" s="660">
        <v>111</v>
      </c>
      <c r="F22" s="660">
        <v>92</v>
      </c>
      <c r="G22" s="660">
        <v>19</v>
      </c>
      <c r="H22" s="660">
        <v>1</v>
      </c>
      <c r="I22" s="660" t="s">
        <v>450</v>
      </c>
      <c r="J22" s="660">
        <v>1</v>
      </c>
      <c r="K22" s="660">
        <v>30653</v>
      </c>
      <c r="L22" s="660">
        <v>405089</v>
      </c>
      <c r="M22" s="660">
        <v>515516</v>
      </c>
      <c r="N22" s="660">
        <v>513923</v>
      </c>
      <c r="O22" s="660">
        <v>1593</v>
      </c>
      <c r="P22" s="660" t="s">
        <v>450</v>
      </c>
      <c r="Q22" s="660" t="s">
        <v>450</v>
      </c>
    </row>
    <row r="23" spans="1:17" ht="16.5" customHeight="1">
      <c r="A23" s="11"/>
      <c r="B23" s="195" t="s">
        <v>16</v>
      </c>
      <c r="C23" s="196" t="s">
        <v>407</v>
      </c>
      <c r="D23" s="196" t="s">
        <v>407</v>
      </c>
      <c r="E23" s="196" t="s">
        <v>407</v>
      </c>
      <c r="F23" s="654" t="s">
        <v>450</v>
      </c>
      <c r="G23" s="196" t="s">
        <v>407</v>
      </c>
      <c r="H23" s="196" t="s">
        <v>407</v>
      </c>
      <c r="I23" s="654" t="s">
        <v>450</v>
      </c>
      <c r="J23" s="196" t="s">
        <v>407</v>
      </c>
      <c r="K23" s="196" t="s">
        <v>470</v>
      </c>
      <c r="L23" s="196" t="s">
        <v>470</v>
      </c>
      <c r="M23" s="197" t="s">
        <v>407</v>
      </c>
      <c r="N23" s="654" t="s">
        <v>450</v>
      </c>
      <c r="O23" s="196" t="s">
        <v>472</v>
      </c>
      <c r="P23" s="654" t="s">
        <v>450</v>
      </c>
      <c r="Q23" s="654" t="s">
        <v>450</v>
      </c>
    </row>
    <row r="24" spans="1:17" ht="16.5" customHeight="1">
      <c r="A24" s="424" t="s">
        <v>51</v>
      </c>
      <c r="B24" s="195" t="s">
        <v>17</v>
      </c>
      <c r="C24" s="196">
        <v>9</v>
      </c>
      <c r="D24" s="196">
        <f>SUM(E24,H24)</f>
        <v>55</v>
      </c>
      <c r="E24" s="196">
        <f>SUM(F24:G24)</f>
        <v>55</v>
      </c>
      <c r="F24" s="196">
        <v>45</v>
      </c>
      <c r="G24" s="196">
        <v>10</v>
      </c>
      <c r="H24" s="654" t="s">
        <v>450</v>
      </c>
      <c r="I24" s="654" t="s">
        <v>450</v>
      </c>
      <c r="J24" s="654" t="s">
        <v>450</v>
      </c>
      <c r="K24" s="196">
        <v>14069</v>
      </c>
      <c r="L24" s="196">
        <v>215765</v>
      </c>
      <c r="M24" s="197">
        <v>247411</v>
      </c>
      <c r="N24" s="197">
        <v>258197</v>
      </c>
      <c r="O24" s="197">
        <v>135</v>
      </c>
      <c r="P24" s="654" t="s">
        <v>450</v>
      </c>
      <c r="Q24" s="654" t="s">
        <v>450</v>
      </c>
    </row>
    <row r="25" spans="1:17" ht="16.5" customHeight="1">
      <c r="A25" s="424"/>
      <c r="B25" s="195" t="s">
        <v>18</v>
      </c>
      <c r="C25" s="196" t="s">
        <v>407</v>
      </c>
      <c r="D25" s="196" t="s">
        <v>470</v>
      </c>
      <c r="E25" s="196" t="s">
        <v>470</v>
      </c>
      <c r="F25" s="196" t="s">
        <v>407</v>
      </c>
      <c r="G25" s="196" t="s">
        <v>407</v>
      </c>
      <c r="H25" s="196" t="s">
        <v>469</v>
      </c>
      <c r="I25" s="654" t="s">
        <v>450</v>
      </c>
      <c r="J25" s="196" t="s">
        <v>469</v>
      </c>
      <c r="K25" s="196" t="s">
        <v>469</v>
      </c>
      <c r="L25" s="196" t="s">
        <v>470</v>
      </c>
      <c r="M25" s="197" t="s">
        <v>484</v>
      </c>
      <c r="N25" s="196" t="s">
        <v>484</v>
      </c>
      <c r="O25" s="196" t="s">
        <v>485</v>
      </c>
      <c r="P25" s="654" t="s">
        <v>450</v>
      </c>
      <c r="Q25" s="654" t="s">
        <v>450</v>
      </c>
    </row>
    <row r="26" spans="1:17" ht="16.5" customHeight="1">
      <c r="A26" s="11"/>
      <c r="B26" s="195" t="s">
        <v>19</v>
      </c>
      <c r="C26" s="196" t="s">
        <v>486</v>
      </c>
      <c r="D26" s="196" t="s">
        <v>485</v>
      </c>
      <c r="E26" s="196" t="s">
        <v>470</v>
      </c>
      <c r="F26" s="196" t="s">
        <v>469</v>
      </c>
      <c r="G26" s="196" t="s">
        <v>469</v>
      </c>
      <c r="H26" s="654" t="s">
        <v>450</v>
      </c>
      <c r="I26" s="654" t="s">
        <v>450</v>
      </c>
      <c r="J26" s="654" t="s">
        <v>450</v>
      </c>
      <c r="K26" s="196" t="s">
        <v>470</v>
      </c>
      <c r="L26" s="196" t="s">
        <v>485</v>
      </c>
      <c r="M26" s="197" t="s">
        <v>470</v>
      </c>
      <c r="N26" s="196" t="s">
        <v>486</v>
      </c>
      <c r="O26" s="654" t="s">
        <v>450</v>
      </c>
      <c r="P26" s="654" t="s">
        <v>450</v>
      </c>
      <c r="Q26" s="654" t="s">
        <v>450</v>
      </c>
    </row>
    <row r="27" spans="1:17" ht="16.5" customHeight="1">
      <c r="A27" s="11"/>
      <c r="B27" s="195" t="s">
        <v>20</v>
      </c>
      <c r="C27" s="654" t="s">
        <v>450</v>
      </c>
      <c r="D27" s="654" t="s">
        <v>450</v>
      </c>
      <c r="E27" s="654" t="s">
        <v>450</v>
      </c>
      <c r="F27" s="654" t="s">
        <v>450</v>
      </c>
      <c r="G27" s="654" t="s">
        <v>450</v>
      </c>
      <c r="H27" s="654" t="s">
        <v>450</v>
      </c>
      <c r="I27" s="654" t="s">
        <v>450</v>
      </c>
      <c r="J27" s="654" t="s">
        <v>450</v>
      </c>
      <c r="K27" s="654" t="s">
        <v>450</v>
      </c>
      <c r="L27" s="654" t="s">
        <v>450</v>
      </c>
      <c r="M27" s="654" t="s">
        <v>450</v>
      </c>
      <c r="N27" s="654" t="s">
        <v>450</v>
      </c>
      <c r="O27" s="654" t="s">
        <v>450</v>
      </c>
      <c r="P27" s="654" t="s">
        <v>450</v>
      </c>
      <c r="Q27" s="654" t="s">
        <v>450</v>
      </c>
    </row>
    <row r="28" spans="1:17" ht="16.5" customHeight="1">
      <c r="A28" s="11"/>
      <c r="B28" s="195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</row>
    <row r="29" spans="1:17" ht="16.5" customHeight="1">
      <c r="A29" s="11"/>
      <c r="B29" s="59" t="s">
        <v>11</v>
      </c>
      <c r="C29" s="660">
        <v>13</v>
      </c>
      <c r="D29" s="660">
        <v>109</v>
      </c>
      <c r="E29" s="660">
        <v>98</v>
      </c>
      <c r="F29" s="660">
        <v>40</v>
      </c>
      <c r="G29" s="660">
        <v>58</v>
      </c>
      <c r="H29" s="660">
        <v>11</v>
      </c>
      <c r="I29" s="660">
        <v>7</v>
      </c>
      <c r="J29" s="660">
        <v>4</v>
      </c>
      <c r="K29" s="660">
        <v>18939</v>
      </c>
      <c r="L29" s="660">
        <v>22934</v>
      </c>
      <c r="M29" s="660">
        <v>80177</v>
      </c>
      <c r="N29" s="660">
        <v>62180</v>
      </c>
      <c r="O29" s="660">
        <v>17997</v>
      </c>
      <c r="P29" s="660" t="s">
        <v>450</v>
      </c>
      <c r="Q29" s="660" t="s">
        <v>450</v>
      </c>
    </row>
    <row r="30" spans="1:17" ht="16.5" customHeight="1">
      <c r="A30" s="11"/>
      <c r="B30" s="195" t="s">
        <v>16</v>
      </c>
      <c r="C30" s="196">
        <v>4</v>
      </c>
      <c r="D30" s="196">
        <v>11</v>
      </c>
      <c r="E30" s="196">
        <f>SUM(F30:G30)</f>
        <v>6</v>
      </c>
      <c r="F30" s="654" t="s">
        <v>450</v>
      </c>
      <c r="G30" s="196">
        <v>6</v>
      </c>
      <c r="H30" s="196">
        <f>SUM(I30:J30)</f>
        <v>5</v>
      </c>
      <c r="I30" s="196">
        <v>3</v>
      </c>
      <c r="J30" s="196">
        <v>2</v>
      </c>
      <c r="K30" s="196">
        <v>792</v>
      </c>
      <c r="L30" s="196">
        <v>329</v>
      </c>
      <c r="M30" s="197">
        <f>SUM(N30:P30)</f>
        <v>1417</v>
      </c>
      <c r="N30" s="656" t="s">
        <v>450</v>
      </c>
      <c r="O30" s="197">
        <v>1417</v>
      </c>
      <c r="P30" s="654" t="s">
        <v>450</v>
      </c>
      <c r="Q30" s="654" t="s">
        <v>450</v>
      </c>
    </row>
    <row r="31" spans="1:17" ht="16.5" customHeight="1">
      <c r="A31" s="424" t="s">
        <v>52</v>
      </c>
      <c r="B31" s="195" t="s">
        <v>17</v>
      </c>
      <c r="C31" s="196">
        <v>4</v>
      </c>
      <c r="D31" s="196">
        <v>23</v>
      </c>
      <c r="E31" s="196">
        <v>20</v>
      </c>
      <c r="F31" s="196">
        <v>13</v>
      </c>
      <c r="G31" s="196">
        <v>7</v>
      </c>
      <c r="H31" s="196">
        <f>SUM(I31:J31)</f>
        <v>3</v>
      </c>
      <c r="I31" s="196">
        <v>2</v>
      </c>
      <c r="J31" s="196">
        <v>1</v>
      </c>
      <c r="K31" s="196">
        <v>5150</v>
      </c>
      <c r="L31" s="196">
        <v>11881</v>
      </c>
      <c r="M31" s="197">
        <v>18995</v>
      </c>
      <c r="N31" s="197">
        <v>18995</v>
      </c>
      <c r="O31" s="656" t="s">
        <v>450</v>
      </c>
      <c r="P31" s="654" t="s">
        <v>450</v>
      </c>
      <c r="Q31" s="654" t="s">
        <v>450</v>
      </c>
    </row>
    <row r="32" spans="1:17" ht="16.5" customHeight="1">
      <c r="A32" s="445"/>
      <c r="B32" s="195" t="s">
        <v>18</v>
      </c>
      <c r="C32" s="196" t="s">
        <v>407</v>
      </c>
      <c r="D32" s="196" t="s">
        <v>407</v>
      </c>
      <c r="E32" s="196" t="s">
        <v>407</v>
      </c>
      <c r="F32" s="196" t="s">
        <v>407</v>
      </c>
      <c r="G32" s="196" t="s">
        <v>407</v>
      </c>
      <c r="H32" s="196" t="s">
        <v>407</v>
      </c>
      <c r="I32" s="196" t="s">
        <v>485</v>
      </c>
      <c r="J32" s="196" t="s">
        <v>485</v>
      </c>
      <c r="K32" s="196" t="s">
        <v>469</v>
      </c>
      <c r="L32" s="196" t="s">
        <v>469</v>
      </c>
      <c r="M32" s="197" t="s">
        <v>469</v>
      </c>
      <c r="N32" s="197" t="s">
        <v>469</v>
      </c>
      <c r="O32" s="197" t="s">
        <v>472</v>
      </c>
      <c r="P32" s="654" t="s">
        <v>450</v>
      </c>
      <c r="Q32" s="654" t="s">
        <v>450</v>
      </c>
    </row>
    <row r="33" spans="1:17" ht="16.5" customHeight="1">
      <c r="A33" s="11"/>
      <c r="B33" s="195" t="s">
        <v>19</v>
      </c>
      <c r="C33" s="196" t="s">
        <v>407</v>
      </c>
      <c r="D33" s="196" t="s">
        <v>407</v>
      </c>
      <c r="E33" s="196" t="s">
        <v>407</v>
      </c>
      <c r="F33" s="196" t="s">
        <v>487</v>
      </c>
      <c r="G33" s="196" t="s">
        <v>472</v>
      </c>
      <c r="H33" s="654" t="s">
        <v>450</v>
      </c>
      <c r="I33" s="654" t="s">
        <v>450</v>
      </c>
      <c r="J33" s="654" t="s">
        <v>450</v>
      </c>
      <c r="K33" s="196" t="s">
        <v>472</v>
      </c>
      <c r="L33" s="196" t="s">
        <v>472</v>
      </c>
      <c r="M33" s="197" t="s">
        <v>472</v>
      </c>
      <c r="N33" s="197" t="s">
        <v>407</v>
      </c>
      <c r="O33" s="197" t="s">
        <v>472</v>
      </c>
      <c r="P33" s="654" t="s">
        <v>450</v>
      </c>
      <c r="Q33" s="654" t="s">
        <v>450</v>
      </c>
    </row>
    <row r="34" spans="1:17" ht="16.5" customHeight="1">
      <c r="A34" s="11"/>
      <c r="B34" s="195" t="s">
        <v>20</v>
      </c>
      <c r="C34" s="654" t="s">
        <v>450</v>
      </c>
      <c r="D34" s="654" t="s">
        <v>450</v>
      </c>
      <c r="E34" s="654" t="s">
        <v>450</v>
      </c>
      <c r="F34" s="654" t="s">
        <v>450</v>
      </c>
      <c r="G34" s="654" t="s">
        <v>450</v>
      </c>
      <c r="H34" s="654" t="s">
        <v>450</v>
      </c>
      <c r="I34" s="654" t="s">
        <v>450</v>
      </c>
      <c r="J34" s="654" t="s">
        <v>450</v>
      </c>
      <c r="K34" s="654" t="s">
        <v>450</v>
      </c>
      <c r="L34" s="654" t="s">
        <v>450</v>
      </c>
      <c r="M34" s="654" t="s">
        <v>450</v>
      </c>
      <c r="N34" s="654" t="s">
        <v>450</v>
      </c>
      <c r="O34" s="654" t="s">
        <v>450</v>
      </c>
      <c r="P34" s="654" t="s">
        <v>450</v>
      </c>
      <c r="Q34" s="654" t="s">
        <v>450</v>
      </c>
    </row>
    <row r="35" spans="1:17" ht="16.5" customHeight="1">
      <c r="A35" s="11"/>
      <c r="B35" s="195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</row>
    <row r="36" spans="1:17" ht="16.5" customHeight="1">
      <c r="A36" s="11"/>
      <c r="B36" s="59" t="s">
        <v>11</v>
      </c>
      <c r="C36" s="660" t="s">
        <v>469</v>
      </c>
      <c r="D36" s="660" t="s">
        <v>469</v>
      </c>
      <c r="E36" s="660" t="s">
        <v>472</v>
      </c>
      <c r="F36" s="660" t="s">
        <v>470</v>
      </c>
      <c r="G36" s="660" t="s">
        <v>469</v>
      </c>
      <c r="H36" s="660" t="s">
        <v>469</v>
      </c>
      <c r="I36" s="660" t="s">
        <v>469</v>
      </c>
      <c r="J36" s="660" t="s">
        <v>472</v>
      </c>
      <c r="K36" s="660" t="s">
        <v>469</v>
      </c>
      <c r="L36" s="660" t="s">
        <v>469</v>
      </c>
      <c r="M36" s="660" t="s">
        <v>472</v>
      </c>
      <c r="N36" s="660" t="s">
        <v>469</v>
      </c>
      <c r="O36" s="660" t="s">
        <v>472</v>
      </c>
      <c r="P36" s="660" t="s">
        <v>450</v>
      </c>
      <c r="Q36" s="660" t="s">
        <v>450</v>
      </c>
    </row>
    <row r="37" spans="1:17" ht="16.5" customHeight="1">
      <c r="A37" s="21"/>
      <c r="B37" s="195" t="s">
        <v>16</v>
      </c>
      <c r="C37" s="196">
        <v>3</v>
      </c>
      <c r="D37" s="196">
        <f>SUM(E37,H37)</f>
        <v>6</v>
      </c>
      <c r="E37" s="196">
        <f>SUM(F37:G37)</f>
        <v>3</v>
      </c>
      <c r="F37" s="196">
        <v>1</v>
      </c>
      <c r="G37" s="196">
        <v>2</v>
      </c>
      <c r="H37" s="196">
        <f>SUM(I37:J37)</f>
        <v>3</v>
      </c>
      <c r="I37" s="196">
        <v>2</v>
      </c>
      <c r="J37" s="196">
        <v>1</v>
      </c>
      <c r="K37" s="196">
        <v>750</v>
      </c>
      <c r="L37" s="196">
        <v>525</v>
      </c>
      <c r="M37" s="197">
        <v>2530</v>
      </c>
      <c r="N37" s="656" t="s">
        <v>450</v>
      </c>
      <c r="O37" s="197">
        <v>2530</v>
      </c>
      <c r="P37" s="654" t="s">
        <v>450</v>
      </c>
      <c r="Q37" s="654" t="s">
        <v>450</v>
      </c>
    </row>
    <row r="38" spans="1:17" ht="16.5" customHeight="1">
      <c r="A38" s="424" t="s">
        <v>344</v>
      </c>
      <c r="B38" s="195" t="s">
        <v>17</v>
      </c>
      <c r="C38" s="196" t="s">
        <v>469</v>
      </c>
      <c r="D38" s="196" t="s">
        <v>469</v>
      </c>
      <c r="E38" s="196" t="s">
        <v>472</v>
      </c>
      <c r="F38" s="654" t="s">
        <v>450</v>
      </c>
      <c r="G38" s="196" t="s">
        <v>472</v>
      </c>
      <c r="H38" s="196" t="s">
        <v>469</v>
      </c>
      <c r="I38" s="196" t="s">
        <v>469</v>
      </c>
      <c r="J38" s="196" t="s">
        <v>472</v>
      </c>
      <c r="K38" s="196" t="s">
        <v>470</v>
      </c>
      <c r="L38" s="196" t="s">
        <v>472</v>
      </c>
      <c r="M38" s="197" t="s">
        <v>469</v>
      </c>
      <c r="N38" s="197" t="s">
        <v>469</v>
      </c>
      <c r="O38" s="197" t="s">
        <v>472</v>
      </c>
      <c r="P38" s="654" t="s">
        <v>450</v>
      </c>
      <c r="Q38" s="654" t="s">
        <v>450</v>
      </c>
    </row>
    <row r="39" spans="1:17" ht="16.5" customHeight="1">
      <c r="A39" s="424"/>
      <c r="B39" s="195" t="s">
        <v>18</v>
      </c>
      <c r="C39" s="654" t="s">
        <v>450</v>
      </c>
      <c r="D39" s="654" t="s">
        <v>450</v>
      </c>
      <c r="E39" s="654" t="s">
        <v>450</v>
      </c>
      <c r="F39" s="654" t="s">
        <v>450</v>
      </c>
      <c r="G39" s="654" t="s">
        <v>450</v>
      </c>
      <c r="H39" s="654" t="s">
        <v>450</v>
      </c>
      <c r="I39" s="654" t="s">
        <v>450</v>
      </c>
      <c r="J39" s="654" t="s">
        <v>450</v>
      </c>
      <c r="K39" s="654" t="s">
        <v>450</v>
      </c>
      <c r="L39" s="654" t="s">
        <v>450</v>
      </c>
      <c r="M39" s="654" t="s">
        <v>450</v>
      </c>
      <c r="N39" s="654" t="s">
        <v>450</v>
      </c>
      <c r="O39" s="654" t="s">
        <v>450</v>
      </c>
      <c r="P39" s="654" t="s">
        <v>450</v>
      </c>
      <c r="Q39" s="654" t="s">
        <v>450</v>
      </c>
    </row>
    <row r="40" spans="1:17" ht="16.5" customHeight="1">
      <c r="A40" s="21"/>
      <c r="B40" s="195" t="s">
        <v>19</v>
      </c>
      <c r="C40" s="196" t="s">
        <v>470</v>
      </c>
      <c r="D40" s="196" t="s">
        <v>407</v>
      </c>
      <c r="E40" s="196" t="s">
        <v>407</v>
      </c>
      <c r="F40" s="196" t="s">
        <v>488</v>
      </c>
      <c r="G40" s="196" t="s">
        <v>485</v>
      </c>
      <c r="H40" s="196" t="s">
        <v>472</v>
      </c>
      <c r="I40" s="196" t="s">
        <v>485</v>
      </c>
      <c r="J40" s="196" t="s">
        <v>472</v>
      </c>
      <c r="K40" s="196" t="s">
        <v>489</v>
      </c>
      <c r="L40" s="196" t="s">
        <v>489</v>
      </c>
      <c r="M40" s="197" t="s">
        <v>470</v>
      </c>
      <c r="N40" s="196" t="s">
        <v>484</v>
      </c>
      <c r="O40" s="196" t="s">
        <v>485</v>
      </c>
      <c r="P40" s="654" t="s">
        <v>450</v>
      </c>
      <c r="Q40" s="654" t="s">
        <v>450</v>
      </c>
    </row>
    <row r="41" spans="1:17" ht="16.5" customHeight="1">
      <c r="A41" s="21"/>
      <c r="B41" s="195" t="s">
        <v>20</v>
      </c>
      <c r="C41" s="654" t="s">
        <v>450</v>
      </c>
      <c r="D41" s="654" t="s">
        <v>450</v>
      </c>
      <c r="E41" s="654" t="s">
        <v>450</v>
      </c>
      <c r="F41" s="654" t="s">
        <v>450</v>
      </c>
      <c r="G41" s="654" t="s">
        <v>450</v>
      </c>
      <c r="H41" s="654" t="s">
        <v>450</v>
      </c>
      <c r="I41" s="654" t="s">
        <v>450</v>
      </c>
      <c r="J41" s="654" t="s">
        <v>450</v>
      </c>
      <c r="K41" s="654" t="s">
        <v>450</v>
      </c>
      <c r="L41" s="654" t="s">
        <v>450</v>
      </c>
      <c r="M41" s="654" t="s">
        <v>450</v>
      </c>
      <c r="N41" s="654" t="s">
        <v>450</v>
      </c>
      <c r="O41" s="654" t="s">
        <v>450</v>
      </c>
      <c r="P41" s="654" t="s">
        <v>450</v>
      </c>
      <c r="Q41" s="654" t="s">
        <v>450</v>
      </c>
    </row>
    <row r="42" spans="1:17" ht="16.5" customHeight="1">
      <c r="A42" s="21"/>
      <c r="B42" s="195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17" ht="16.5" customHeight="1">
      <c r="A43" s="21"/>
      <c r="B43" s="59" t="s">
        <v>11</v>
      </c>
      <c r="C43" s="660">
        <f>SUM(C44:C48)</f>
        <v>745</v>
      </c>
      <c r="D43" s="660">
        <f>SUM(D44:D48)</f>
        <v>6709</v>
      </c>
      <c r="E43" s="660">
        <f>SUM(E44:E48)</f>
        <v>5691</v>
      </c>
      <c r="F43" s="660">
        <f aca="true" t="shared" si="1" ref="F43:Q43">SUM(F44:F48)</f>
        <v>3506</v>
      </c>
      <c r="G43" s="660">
        <f t="shared" si="1"/>
        <v>2185</v>
      </c>
      <c r="H43" s="660">
        <f t="shared" si="1"/>
        <v>1018</v>
      </c>
      <c r="I43" s="660">
        <f t="shared" si="1"/>
        <v>611</v>
      </c>
      <c r="J43" s="660">
        <f t="shared" si="1"/>
        <v>407</v>
      </c>
      <c r="K43" s="660">
        <f t="shared" si="1"/>
        <v>1330258</v>
      </c>
      <c r="L43" s="660">
        <f t="shared" si="1"/>
        <v>4321403</v>
      </c>
      <c r="M43" s="660">
        <f t="shared" si="1"/>
        <v>7845739</v>
      </c>
      <c r="N43" s="660">
        <f t="shared" si="1"/>
        <v>7638946</v>
      </c>
      <c r="O43" s="660">
        <f t="shared" si="1"/>
        <v>206693</v>
      </c>
      <c r="P43" s="660">
        <f t="shared" si="1"/>
        <v>100</v>
      </c>
      <c r="Q43" s="660">
        <f t="shared" si="1"/>
        <v>29</v>
      </c>
    </row>
    <row r="44" spans="1:17" ht="16.5" customHeight="1">
      <c r="A44" s="21"/>
      <c r="B44" s="195" t="s">
        <v>16</v>
      </c>
      <c r="C44" s="196">
        <v>411</v>
      </c>
      <c r="D44" s="196">
        <f>SUM(E44,H44)</f>
        <v>806</v>
      </c>
      <c r="E44" s="196">
        <f>SUM(F44:G44)</f>
        <v>114</v>
      </c>
      <c r="F44" s="196">
        <v>49</v>
      </c>
      <c r="G44" s="196">
        <v>65</v>
      </c>
      <c r="H44" s="196">
        <f>SUM(I44:J44)</f>
        <v>692</v>
      </c>
      <c r="I44" s="196">
        <v>422</v>
      </c>
      <c r="J44" s="196">
        <v>270</v>
      </c>
      <c r="K44" s="196">
        <v>18983</v>
      </c>
      <c r="L44" s="196">
        <v>80561</v>
      </c>
      <c r="M44" s="197">
        <f>SUM(N44:P44)</f>
        <v>211525</v>
      </c>
      <c r="N44" s="197">
        <v>100655</v>
      </c>
      <c r="O44" s="197">
        <v>110800</v>
      </c>
      <c r="P44" s="196">
        <v>70</v>
      </c>
      <c r="Q44" s="654" t="s">
        <v>450</v>
      </c>
    </row>
    <row r="45" spans="1:17" ht="16.5" customHeight="1">
      <c r="A45" s="424" t="s">
        <v>53</v>
      </c>
      <c r="B45" s="195" t="s">
        <v>17</v>
      </c>
      <c r="C45" s="196">
        <v>171</v>
      </c>
      <c r="D45" s="196">
        <f>SUM(E45,H45)</f>
        <v>1011</v>
      </c>
      <c r="E45" s="196">
        <f>SUM(F45:G45)</f>
        <v>734</v>
      </c>
      <c r="F45" s="196">
        <v>437</v>
      </c>
      <c r="G45" s="196">
        <v>297</v>
      </c>
      <c r="H45" s="196">
        <f>SUM(I45:J45)</f>
        <v>277</v>
      </c>
      <c r="I45" s="196">
        <v>159</v>
      </c>
      <c r="J45" s="196">
        <v>118</v>
      </c>
      <c r="K45" s="196">
        <v>162654</v>
      </c>
      <c r="L45" s="196">
        <v>472758</v>
      </c>
      <c r="M45" s="197">
        <f>SUM(N45:P45)</f>
        <v>957937</v>
      </c>
      <c r="N45" s="197">
        <v>906159</v>
      </c>
      <c r="O45" s="197">
        <v>51748</v>
      </c>
      <c r="P45" s="196">
        <v>30</v>
      </c>
      <c r="Q45" s="654" t="s">
        <v>450</v>
      </c>
    </row>
    <row r="46" spans="1:17" ht="16.5" customHeight="1">
      <c r="A46" s="424"/>
      <c r="B46" s="195" t="s">
        <v>18</v>
      </c>
      <c r="C46" s="196">
        <v>92</v>
      </c>
      <c r="D46" s="196">
        <f>SUM(E46,H46)</f>
        <v>1345</v>
      </c>
      <c r="E46" s="196">
        <f>SUM(F46:G46)</f>
        <v>1300</v>
      </c>
      <c r="F46" s="196">
        <v>865</v>
      </c>
      <c r="G46" s="196">
        <v>435</v>
      </c>
      <c r="H46" s="196">
        <f>SUM(I46:J46)</f>
        <v>45</v>
      </c>
      <c r="I46" s="196">
        <v>27</v>
      </c>
      <c r="J46" s="196">
        <v>18</v>
      </c>
      <c r="K46" s="196">
        <v>307789</v>
      </c>
      <c r="L46" s="196">
        <v>1071108</v>
      </c>
      <c r="M46" s="197">
        <f>SUM(N46:P46)</f>
        <v>1989714</v>
      </c>
      <c r="N46" s="197">
        <v>1970053</v>
      </c>
      <c r="O46" s="197">
        <v>19661</v>
      </c>
      <c r="P46" s="654" t="s">
        <v>450</v>
      </c>
      <c r="Q46" s="196">
        <v>29</v>
      </c>
    </row>
    <row r="47" spans="1:17" ht="16.5" customHeight="1">
      <c r="A47" s="21"/>
      <c r="B47" s="195" t="s">
        <v>19</v>
      </c>
      <c r="C47" s="196">
        <v>36</v>
      </c>
      <c r="D47" s="196">
        <f>SUM(E47,H47)</f>
        <v>855</v>
      </c>
      <c r="E47" s="196">
        <f>SUM(F47:G47)</f>
        <v>853</v>
      </c>
      <c r="F47" s="196">
        <v>616</v>
      </c>
      <c r="G47" s="196">
        <v>237</v>
      </c>
      <c r="H47" s="196">
        <f>SUM(I47:J47)</f>
        <v>2</v>
      </c>
      <c r="I47" s="196">
        <v>1</v>
      </c>
      <c r="J47" s="196">
        <v>1</v>
      </c>
      <c r="K47" s="196">
        <v>199503</v>
      </c>
      <c r="L47" s="196">
        <v>754368</v>
      </c>
      <c r="M47" s="197">
        <f>SUM(N47:P47)</f>
        <v>1309506</v>
      </c>
      <c r="N47" s="197">
        <v>1285078</v>
      </c>
      <c r="O47" s="197">
        <v>24428</v>
      </c>
      <c r="P47" s="654" t="s">
        <v>450</v>
      </c>
      <c r="Q47" s="654" t="s">
        <v>450</v>
      </c>
    </row>
    <row r="48" spans="1:17" ht="16.5" customHeight="1">
      <c r="A48" s="21"/>
      <c r="B48" s="195" t="s">
        <v>20</v>
      </c>
      <c r="C48" s="196">
        <v>35</v>
      </c>
      <c r="D48" s="196">
        <f>SUM(E48,H48)</f>
        <v>2692</v>
      </c>
      <c r="E48" s="196">
        <f>SUM(F48:G48)</f>
        <v>2690</v>
      </c>
      <c r="F48" s="196">
        <v>1539</v>
      </c>
      <c r="G48" s="196">
        <v>1151</v>
      </c>
      <c r="H48" s="196">
        <f>SUM(I48:J48)</f>
        <v>2</v>
      </c>
      <c r="I48" s="196">
        <v>2</v>
      </c>
      <c r="J48" s="654" t="s">
        <v>450</v>
      </c>
      <c r="K48" s="196">
        <v>641329</v>
      </c>
      <c r="L48" s="196">
        <v>1942608</v>
      </c>
      <c r="M48" s="197">
        <f>SUM(N48:P48)</f>
        <v>3377057</v>
      </c>
      <c r="N48" s="197">
        <v>3377001</v>
      </c>
      <c r="O48" s="197">
        <v>56</v>
      </c>
      <c r="P48" s="654" t="s">
        <v>450</v>
      </c>
      <c r="Q48" s="654" t="s">
        <v>450</v>
      </c>
    </row>
    <row r="49" spans="1:17" ht="16.5" customHeight="1">
      <c r="A49" s="21"/>
      <c r="B49" s="195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</row>
    <row r="50" spans="1:17" ht="16.5" customHeight="1">
      <c r="A50" s="21"/>
      <c r="B50" s="59" t="s">
        <v>11</v>
      </c>
      <c r="C50" s="660">
        <f>SUM(C51:C55)</f>
        <v>128</v>
      </c>
      <c r="D50" s="660">
        <f>SUM(D51:D55)</f>
        <v>1816</v>
      </c>
      <c r="E50" s="660">
        <f>SUM(E51:E55)</f>
        <v>1699</v>
      </c>
      <c r="F50" s="660">
        <f aca="true" t="shared" si="2" ref="F50:Q50">SUM(F51:F55)</f>
        <v>1400</v>
      </c>
      <c r="G50" s="660">
        <f t="shared" si="2"/>
        <v>299</v>
      </c>
      <c r="H50" s="660">
        <f t="shared" si="2"/>
        <v>117</v>
      </c>
      <c r="I50" s="660">
        <f t="shared" si="2"/>
        <v>78</v>
      </c>
      <c r="J50" s="660">
        <f t="shared" si="2"/>
        <v>39</v>
      </c>
      <c r="K50" s="660">
        <f t="shared" si="2"/>
        <v>545735</v>
      </c>
      <c r="L50" s="660">
        <f t="shared" si="2"/>
        <v>1816102</v>
      </c>
      <c r="M50" s="660">
        <f t="shared" si="2"/>
        <v>3263635</v>
      </c>
      <c r="N50" s="660">
        <f t="shared" si="2"/>
        <v>3040510</v>
      </c>
      <c r="O50" s="660">
        <f t="shared" si="2"/>
        <v>222245</v>
      </c>
      <c r="P50" s="660">
        <f t="shared" si="2"/>
        <v>880</v>
      </c>
      <c r="Q50" s="660" t="s">
        <v>450</v>
      </c>
    </row>
    <row r="51" spans="1:17" ht="16.5" customHeight="1">
      <c r="A51" s="21"/>
      <c r="B51" s="195" t="s">
        <v>16</v>
      </c>
      <c r="C51" s="199">
        <v>45</v>
      </c>
      <c r="D51" s="197">
        <f>SUM(E51,H51)</f>
        <v>92</v>
      </c>
      <c r="E51" s="197">
        <f>SUM(F51:G51)</f>
        <v>27</v>
      </c>
      <c r="F51" s="199">
        <v>19</v>
      </c>
      <c r="G51" s="199">
        <v>8</v>
      </c>
      <c r="H51" s="197">
        <f>SUM(I51:J51)</f>
        <v>65</v>
      </c>
      <c r="I51" s="196">
        <v>44</v>
      </c>
      <c r="J51" s="196">
        <v>21</v>
      </c>
      <c r="K51" s="196">
        <v>7733</v>
      </c>
      <c r="L51" s="196">
        <v>15354</v>
      </c>
      <c r="M51" s="197">
        <f>SUM(N51:P51)</f>
        <v>40770</v>
      </c>
      <c r="N51" s="197">
        <v>24448</v>
      </c>
      <c r="O51" s="197">
        <v>15632</v>
      </c>
      <c r="P51" s="196">
        <v>690</v>
      </c>
      <c r="Q51" s="654" t="s">
        <v>450</v>
      </c>
    </row>
    <row r="52" spans="1:17" ht="16.5" customHeight="1">
      <c r="A52" s="424" t="s">
        <v>22</v>
      </c>
      <c r="B52" s="195" t="s">
        <v>17</v>
      </c>
      <c r="C52" s="199">
        <v>34</v>
      </c>
      <c r="D52" s="197">
        <f>SUM(E52,H52)</f>
        <v>204</v>
      </c>
      <c r="E52" s="197">
        <f>SUM(F52:G52)</f>
        <v>168</v>
      </c>
      <c r="F52" s="199">
        <v>131</v>
      </c>
      <c r="G52" s="199">
        <v>37</v>
      </c>
      <c r="H52" s="197">
        <f>SUM(I52:J52)</f>
        <v>36</v>
      </c>
      <c r="I52" s="196">
        <v>25</v>
      </c>
      <c r="J52" s="196">
        <v>11</v>
      </c>
      <c r="K52" s="196">
        <v>39625</v>
      </c>
      <c r="L52" s="196">
        <v>50101</v>
      </c>
      <c r="M52" s="197">
        <f>SUM(N52:P52)</f>
        <v>127778</v>
      </c>
      <c r="N52" s="197">
        <v>95101</v>
      </c>
      <c r="O52" s="197">
        <v>32487</v>
      </c>
      <c r="P52" s="196">
        <v>190</v>
      </c>
      <c r="Q52" s="654" t="s">
        <v>450</v>
      </c>
    </row>
    <row r="53" spans="1:17" ht="16.5" customHeight="1">
      <c r="A53" s="445"/>
      <c r="B53" s="195" t="s">
        <v>18</v>
      </c>
      <c r="C53" s="199">
        <v>26</v>
      </c>
      <c r="D53" s="197">
        <f>SUM(E53,H53)</f>
        <v>345</v>
      </c>
      <c r="E53" s="197">
        <f>SUM(F53:G53)</f>
        <v>333</v>
      </c>
      <c r="F53" s="199">
        <v>270</v>
      </c>
      <c r="G53" s="199">
        <v>63</v>
      </c>
      <c r="H53" s="197">
        <f>SUM(I53:J53)</f>
        <v>12</v>
      </c>
      <c r="I53" s="196">
        <v>6</v>
      </c>
      <c r="J53" s="196">
        <v>6</v>
      </c>
      <c r="K53" s="196">
        <v>98826</v>
      </c>
      <c r="L53" s="196">
        <v>294902</v>
      </c>
      <c r="M53" s="197">
        <f>SUM(N53:P53)</f>
        <v>517917</v>
      </c>
      <c r="N53" s="197">
        <v>487747</v>
      </c>
      <c r="O53" s="197">
        <v>30170</v>
      </c>
      <c r="P53" s="654" t="s">
        <v>450</v>
      </c>
      <c r="Q53" s="654" t="s">
        <v>450</v>
      </c>
    </row>
    <row r="54" spans="1:17" ht="16.5" customHeight="1">
      <c r="A54" s="11"/>
      <c r="B54" s="195" t="s">
        <v>19</v>
      </c>
      <c r="C54" s="199">
        <v>10</v>
      </c>
      <c r="D54" s="197">
        <f>SUM(E54,H54)</f>
        <v>227</v>
      </c>
      <c r="E54" s="197">
        <f>SUM(F54:G54)</f>
        <v>223</v>
      </c>
      <c r="F54" s="199">
        <v>170</v>
      </c>
      <c r="G54" s="199">
        <v>53</v>
      </c>
      <c r="H54" s="197">
        <f>SUM(I54:J54)</f>
        <v>4</v>
      </c>
      <c r="I54" s="196">
        <v>3</v>
      </c>
      <c r="J54" s="196">
        <v>1</v>
      </c>
      <c r="K54" s="196">
        <v>68956</v>
      </c>
      <c r="L54" s="196">
        <v>134068</v>
      </c>
      <c r="M54" s="197">
        <f>SUM(N54:P54)</f>
        <v>305453</v>
      </c>
      <c r="N54" s="197">
        <v>224081</v>
      </c>
      <c r="O54" s="197">
        <v>81372</v>
      </c>
      <c r="P54" s="654" t="s">
        <v>450</v>
      </c>
      <c r="Q54" s="654" t="s">
        <v>450</v>
      </c>
    </row>
    <row r="55" spans="1:17" ht="16.5" customHeight="1">
      <c r="A55" s="19"/>
      <c r="B55" s="200" t="s">
        <v>20</v>
      </c>
      <c r="C55" s="201">
        <v>13</v>
      </c>
      <c r="D55" s="204">
        <f>SUM(E55,H55)</f>
        <v>948</v>
      </c>
      <c r="E55" s="204">
        <f>SUM(F55:G55)</f>
        <v>948</v>
      </c>
      <c r="F55" s="202">
        <v>810</v>
      </c>
      <c r="G55" s="202">
        <v>138</v>
      </c>
      <c r="H55" s="657" t="s">
        <v>450</v>
      </c>
      <c r="I55" s="655" t="s">
        <v>450</v>
      </c>
      <c r="J55" s="655" t="s">
        <v>450</v>
      </c>
      <c r="K55" s="203">
        <v>330595</v>
      </c>
      <c r="L55" s="203">
        <v>1321677</v>
      </c>
      <c r="M55" s="204">
        <f>SUM(N55:P55)</f>
        <v>2271717</v>
      </c>
      <c r="N55" s="203">
        <v>2209133</v>
      </c>
      <c r="O55" s="203">
        <v>62584</v>
      </c>
      <c r="P55" s="657" t="s">
        <v>450</v>
      </c>
      <c r="Q55" s="657" t="s">
        <v>450</v>
      </c>
    </row>
    <row r="56" spans="1:17" ht="15" customHeight="1">
      <c r="A56" s="13"/>
      <c r="B56" s="13"/>
      <c r="C56" s="12"/>
      <c r="D56" s="12"/>
      <c r="E56" s="52"/>
      <c r="F56" s="12"/>
      <c r="G56" s="12"/>
      <c r="H56" s="12"/>
      <c r="I56" s="12"/>
      <c r="J56" s="23"/>
      <c r="K56" s="23"/>
      <c r="L56" s="23"/>
      <c r="M56" s="130"/>
      <c r="N56" s="23"/>
      <c r="O56" s="23"/>
      <c r="P56" s="23"/>
      <c r="Q56" s="43"/>
    </row>
  </sheetData>
  <sheetProtection/>
  <mergeCells count="23">
    <mergeCell ref="A3:Q3"/>
    <mergeCell ref="Q5:Q7"/>
    <mergeCell ref="P6:P7"/>
    <mergeCell ref="H6:J6"/>
    <mergeCell ref="M6:M7"/>
    <mergeCell ref="N6:N7"/>
    <mergeCell ref="A5:A7"/>
    <mergeCell ref="B5:B7"/>
    <mergeCell ref="C5:C7"/>
    <mergeCell ref="D5:J5"/>
    <mergeCell ref="K5:K7"/>
    <mergeCell ref="L5:L7"/>
    <mergeCell ref="M5:P5"/>
    <mergeCell ref="D6:D7"/>
    <mergeCell ref="O6:O7"/>
    <mergeCell ref="A17:A18"/>
    <mergeCell ref="E6:G6"/>
    <mergeCell ref="A45:A46"/>
    <mergeCell ref="A52:A53"/>
    <mergeCell ref="A24:A25"/>
    <mergeCell ref="A31:A32"/>
    <mergeCell ref="A38:A39"/>
    <mergeCell ref="A10:A1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75" zoomScaleNormal="75" zoomScalePageLayoutView="0" workbookViewId="0" topLeftCell="A1">
      <selection activeCell="A4" sqref="A4:W4"/>
    </sheetView>
  </sheetViews>
  <sheetFormatPr defaultColWidth="10.59765625" defaultRowHeight="15"/>
  <cols>
    <col min="1" max="1" width="23.59765625" style="67" customWidth="1"/>
    <col min="2" max="2" width="15.09765625" style="67" customWidth="1"/>
    <col min="3" max="10" width="11.59765625" style="67" customWidth="1"/>
    <col min="11" max="11" width="12.59765625" style="67" customWidth="1"/>
    <col min="12" max="14" width="13.59765625" style="67" customWidth="1"/>
    <col min="15" max="15" width="12.59765625" style="67" customWidth="1"/>
    <col min="16" max="16" width="10.59765625" style="67" customWidth="1"/>
    <col min="17" max="16384" width="10.59765625" style="67" customWidth="1"/>
  </cols>
  <sheetData>
    <row r="1" spans="1:17" s="14" customFormat="1" ht="15" customHeight="1">
      <c r="A1" s="173" t="s">
        <v>423</v>
      </c>
      <c r="Q1" s="15" t="s">
        <v>424</v>
      </c>
    </row>
    <row r="2" spans="1:16" s="1" customFormat="1" ht="15" customHeight="1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</row>
    <row r="3" spans="1:17" s="1" customFormat="1" ht="15" customHeight="1">
      <c r="A3" s="604" t="s">
        <v>482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</row>
    <row r="4" spans="16:17" s="1" customFormat="1" ht="15" customHeight="1" thickBot="1">
      <c r="P4" s="158"/>
      <c r="Q4" s="171" t="s">
        <v>388</v>
      </c>
    </row>
    <row r="5" spans="1:18" s="1" customFormat="1" ht="15" customHeight="1">
      <c r="A5" s="469" t="s">
        <v>5</v>
      </c>
      <c r="B5" s="447" t="s">
        <v>136</v>
      </c>
      <c r="C5" s="463" t="s">
        <v>6</v>
      </c>
      <c r="D5" s="450" t="s">
        <v>7</v>
      </c>
      <c r="E5" s="451"/>
      <c r="F5" s="451"/>
      <c r="G5" s="451"/>
      <c r="H5" s="451"/>
      <c r="I5" s="451"/>
      <c r="J5" s="466"/>
      <c r="K5" s="447" t="s">
        <v>391</v>
      </c>
      <c r="L5" s="447" t="s">
        <v>390</v>
      </c>
      <c r="M5" s="450" t="s">
        <v>392</v>
      </c>
      <c r="N5" s="451"/>
      <c r="O5" s="451"/>
      <c r="P5" s="451"/>
      <c r="Q5" s="458" t="s">
        <v>389</v>
      </c>
      <c r="R5" s="205"/>
    </row>
    <row r="6" spans="1:18" s="1" customFormat="1" ht="15" customHeight="1">
      <c r="A6" s="470"/>
      <c r="B6" s="448"/>
      <c r="C6" s="464"/>
      <c r="D6" s="452" t="s">
        <v>8</v>
      </c>
      <c r="E6" s="455" t="s">
        <v>9</v>
      </c>
      <c r="F6" s="456"/>
      <c r="G6" s="457"/>
      <c r="H6" s="455" t="s">
        <v>10</v>
      </c>
      <c r="I6" s="456"/>
      <c r="J6" s="457"/>
      <c r="K6" s="448"/>
      <c r="L6" s="448"/>
      <c r="M6" s="452" t="s">
        <v>11</v>
      </c>
      <c r="N6" s="454" t="s">
        <v>48</v>
      </c>
      <c r="O6" s="454" t="s">
        <v>12</v>
      </c>
      <c r="P6" s="461" t="s">
        <v>13</v>
      </c>
      <c r="Q6" s="459"/>
      <c r="R6" s="205"/>
    </row>
    <row r="7" spans="1:18" s="1" customFormat="1" ht="15" customHeight="1">
      <c r="A7" s="471"/>
      <c r="B7" s="449"/>
      <c r="C7" s="465"/>
      <c r="D7" s="453"/>
      <c r="E7" s="194" t="s">
        <v>11</v>
      </c>
      <c r="F7" s="194" t="s">
        <v>14</v>
      </c>
      <c r="G7" s="194" t="s">
        <v>15</v>
      </c>
      <c r="H7" s="194" t="s">
        <v>11</v>
      </c>
      <c r="I7" s="194" t="s">
        <v>14</v>
      </c>
      <c r="J7" s="194" t="s">
        <v>15</v>
      </c>
      <c r="K7" s="449"/>
      <c r="L7" s="449"/>
      <c r="M7" s="453"/>
      <c r="N7" s="449"/>
      <c r="O7" s="449"/>
      <c r="P7" s="462"/>
      <c r="Q7" s="460"/>
      <c r="R7" s="205"/>
    </row>
    <row r="8" spans="1:18" ht="15" customHeight="1">
      <c r="A8" s="195"/>
      <c r="B8" s="59" t="s">
        <v>11</v>
      </c>
      <c r="C8" s="659">
        <v>53</v>
      </c>
      <c r="D8" s="659">
        <v>412</v>
      </c>
      <c r="E8" s="659">
        <v>363</v>
      </c>
      <c r="F8" s="659">
        <v>247</v>
      </c>
      <c r="G8" s="659">
        <v>116</v>
      </c>
      <c r="H8" s="660">
        <f>SUM(H9:H13)</f>
        <v>49</v>
      </c>
      <c r="I8" s="660">
        <f>SUM(I9:I13)</f>
        <v>33</v>
      </c>
      <c r="J8" s="660">
        <f>SUM(J9:J13)</f>
        <v>16</v>
      </c>
      <c r="K8" s="660">
        <v>96341</v>
      </c>
      <c r="L8" s="660">
        <v>312796</v>
      </c>
      <c r="M8" s="660">
        <v>493838</v>
      </c>
      <c r="N8" s="660">
        <v>458604</v>
      </c>
      <c r="O8" s="660">
        <v>35074</v>
      </c>
      <c r="P8" s="660">
        <f>SUM(P9:P13)</f>
        <v>160</v>
      </c>
      <c r="Q8" s="660" t="s">
        <v>450</v>
      </c>
      <c r="R8" s="205"/>
    </row>
    <row r="9" spans="1:18" ht="15" customHeight="1">
      <c r="A9" s="195"/>
      <c r="B9" s="195" t="s">
        <v>16</v>
      </c>
      <c r="C9" s="199">
        <v>16</v>
      </c>
      <c r="D9" s="199">
        <f>SUM(E9,H9)</f>
        <v>37</v>
      </c>
      <c r="E9" s="196">
        <f>SUM(F9:G9)</f>
        <v>14</v>
      </c>
      <c r="F9" s="199">
        <v>9</v>
      </c>
      <c r="G9" s="199">
        <v>5</v>
      </c>
      <c r="H9" s="196">
        <f>SUM(I9:J9)</f>
        <v>23</v>
      </c>
      <c r="I9" s="196">
        <v>14</v>
      </c>
      <c r="J9" s="196">
        <v>9</v>
      </c>
      <c r="K9" s="196">
        <v>3525</v>
      </c>
      <c r="L9" s="196">
        <v>13137</v>
      </c>
      <c r="M9" s="197">
        <f>SUM(N9:P9)</f>
        <v>23219</v>
      </c>
      <c r="N9" s="206">
        <v>17254</v>
      </c>
      <c r="O9" s="206">
        <v>5805</v>
      </c>
      <c r="P9" s="196">
        <v>160</v>
      </c>
      <c r="Q9" s="654" t="s">
        <v>450</v>
      </c>
      <c r="R9" s="205"/>
    </row>
    <row r="10" spans="1:18" ht="15" customHeight="1">
      <c r="A10" s="467" t="s">
        <v>54</v>
      </c>
      <c r="B10" s="195" t="s">
        <v>17</v>
      </c>
      <c r="C10" s="199">
        <v>26</v>
      </c>
      <c r="D10" s="199">
        <f>SUM(E10,H10)</f>
        <v>153</v>
      </c>
      <c r="E10" s="196">
        <f>SUM(F10:G10)</f>
        <v>131</v>
      </c>
      <c r="F10" s="199">
        <v>83</v>
      </c>
      <c r="G10" s="199">
        <v>48</v>
      </c>
      <c r="H10" s="196">
        <f>SUM(I10:J10)</f>
        <v>22</v>
      </c>
      <c r="I10" s="196">
        <v>16</v>
      </c>
      <c r="J10" s="196">
        <v>6</v>
      </c>
      <c r="K10" s="196">
        <v>32185</v>
      </c>
      <c r="L10" s="196">
        <v>70105</v>
      </c>
      <c r="M10" s="197">
        <f>SUM(N10:P10)</f>
        <v>133684</v>
      </c>
      <c r="N10" s="206">
        <v>127297</v>
      </c>
      <c r="O10" s="206">
        <v>6387</v>
      </c>
      <c r="P10" s="654" t="s">
        <v>450</v>
      </c>
      <c r="Q10" s="654" t="s">
        <v>450</v>
      </c>
      <c r="R10" s="205"/>
    </row>
    <row r="11" spans="1:18" ht="15" customHeight="1">
      <c r="A11" s="467"/>
      <c r="B11" s="195" t="s">
        <v>18</v>
      </c>
      <c r="C11" s="199">
        <v>9</v>
      </c>
      <c r="D11" s="199">
        <f>SUM(E11,H11)</f>
        <v>131</v>
      </c>
      <c r="E11" s="196">
        <f>SUM(F11:G11)</f>
        <v>127</v>
      </c>
      <c r="F11" s="196">
        <v>86</v>
      </c>
      <c r="G11" s="196">
        <v>41</v>
      </c>
      <c r="H11" s="196">
        <f>SUM(I11:J11)</f>
        <v>4</v>
      </c>
      <c r="I11" s="196">
        <v>3</v>
      </c>
      <c r="J11" s="196">
        <v>1</v>
      </c>
      <c r="K11" s="196">
        <v>32594</v>
      </c>
      <c r="L11" s="196">
        <v>144117</v>
      </c>
      <c r="M11" s="197">
        <f>SUM(N11:P11)</f>
        <v>198675</v>
      </c>
      <c r="N11" s="197">
        <v>175793</v>
      </c>
      <c r="O11" s="206">
        <v>22882</v>
      </c>
      <c r="P11" s="654" t="s">
        <v>450</v>
      </c>
      <c r="Q11" s="654" t="s">
        <v>450</v>
      </c>
      <c r="R11" s="205"/>
    </row>
    <row r="12" spans="1:18" ht="15" customHeight="1">
      <c r="A12" s="207"/>
      <c r="B12" s="195" t="s">
        <v>19</v>
      </c>
      <c r="C12" s="196" t="s">
        <v>407</v>
      </c>
      <c r="D12" s="196" t="s">
        <v>407</v>
      </c>
      <c r="E12" s="196" t="s">
        <v>407</v>
      </c>
      <c r="F12" s="196" t="s">
        <v>407</v>
      </c>
      <c r="G12" s="196" t="s">
        <v>407</v>
      </c>
      <c r="H12" s="654" t="s">
        <v>450</v>
      </c>
      <c r="I12" s="654" t="s">
        <v>450</v>
      </c>
      <c r="J12" s="654" t="s">
        <v>450</v>
      </c>
      <c r="K12" s="196" t="s">
        <v>407</v>
      </c>
      <c r="L12" s="196" t="s">
        <v>407</v>
      </c>
      <c r="M12" s="197" t="s">
        <v>407</v>
      </c>
      <c r="N12" s="197" t="s">
        <v>407</v>
      </c>
      <c r="O12" s="654" t="s">
        <v>450</v>
      </c>
      <c r="P12" s="654" t="s">
        <v>450</v>
      </c>
      <c r="Q12" s="654" t="s">
        <v>450</v>
      </c>
      <c r="R12" s="205"/>
    </row>
    <row r="13" spans="1:18" ht="15" customHeight="1">
      <c r="A13" s="207"/>
      <c r="B13" s="195" t="s">
        <v>20</v>
      </c>
      <c r="C13" s="196" t="s">
        <v>490</v>
      </c>
      <c r="D13" s="196" t="s">
        <v>407</v>
      </c>
      <c r="E13" s="196" t="s">
        <v>406</v>
      </c>
      <c r="F13" s="196" t="s">
        <v>407</v>
      </c>
      <c r="G13" s="196" t="s">
        <v>407</v>
      </c>
      <c r="H13" s="654" t="s">
        <v>450</v>
      </c>
      <c r="I13" s="654" t="s">
        <v>450</v>
      </c>
      <c r="J13" s="654" t="s">
        <v>450</v>
      </c>
      <c r="K13" s="196" t="s">
        <v>407</v>
      </c>
      <c r="L13" s="196" t="s">
        <v>407</v>
      </c>
      <c r="M13" s="197" t="s">
        <v>407</v>
      </c>
      <c r="N13" s="197" t="s">
        <v>407</v>
      </c>
      <c r="O13" s="654" t="s">
        <v>450</v>
      </c>
      <c r="P13" s="654" t="s">
        <v>450</v>
      </c>
      <c r="Q13" s="654" t="s">
        <v>450</v>
      </c>
      <c r="R13" s="205"/>
    </row>
    <row r="14" spans="1:18" s="10" customFormat="1" ht="15" customHeight="1">
      <c r="A14" s="207"/>
      <c r="B14" s="195"/>
      <c r="C14" s="660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205"/>
    </row>
    <row r="15" spans="1:18" ht="15" customHeight="1">
      <c r="A15" s="207"/>
      <c r="B15" s="59" t="s">
        <v>11</v>
      </c>
      <c r="C15" s="659">
        <f>SUM(C16:C20)</f>
        <v>899</v>
      </c>
      <c r="D15" s="659">
        <f>SUM(D16:D20)</f>
        <v>6521</v>
      </c>
      <c r="E15" s="659">
        <f>SUM(E16:E20)</f>
        <v>5377</v>
      </c>
      <c r="F15" s="659">
        <f aca="true" t="shared" si="0" ref="F15:Q15">SUM(F16:F20)</f>
        <v>3790</v>
      </c>
      <c r="G15" s="659">
        <f t="shared" si="0"/>
        <v>1587</v>
      </c>
      <c r="H15" s="660">
        <f t="shared" si="0"/>
        <v>1144</v>
      </c>
      <c r="I15" s="660">
        <f t="shared" si="0"/>
        <v>743</v>
      </c>
      <c r="J15" s="660">
        <f t="shared" si="0"/>
        <v>401</v>
      </c>
      <c r="K15" s="660">
        <f t="shared" si="0"/>
        <v>1397846</v>
      </c>
      <c r="L15" s="660">
        <f t="shared" si="0"/>
        <v>3854131</v>
      </c>
      <c r="M15" s="660">
        <f t="shared" si="0"/>
        <v>7025156</v>
      </c>
      <c r="N15" s="660">
        <f t="shared" si="0"/>
        <v>6006737</v>
      </c>
      <c r="O15" s="660">
        <f t="shared" si="0"/>
        <v>964768</v>
      </c>
      <c r="P15" s="660">
        <f t="shared" si="0"/>
        <v>53651</v>
      </c>
      <c r="Q15" s="659">
        <f t="shared" si="0"/>
        <v>5742</v>
      </c>
      <c r="R15" s="205"/>
    </row>
    <row r="16" spans="1:18" ht="15" customHeight="1">
      <c r="A16" s="207"/>
      <c r="B16" s="195" t="s">
        <v>16</v>
      </c>
      <c r="C16" s="199">
        <v>436</v>
      </c>
      <c r="D16" s="199">
        <f>SUM(E16,H16)</f>
        <v>939</v>
      </c>
      <c r="E16" s="196">
        <f>SUM(F16:G16)</f>
        <v>257</v>
      </c>
      <c r="F16" s="199">
        <v>147</v>
      </c>
      <c r="G16" s="199">
        <v>110</v>
      </c>
      <c r="H16" s="196">
        <f>SUM(I16:J16)</f>
        <v>682</v>
      </c>
      <c r="I16" s="196">
        <v>449</v>
      </c>
      <c r="J16" s="196">
        <v>233</v>
      </c>
      <c r="K16" s="196">
        <v>53661</v>
      </c>
      <c r="L16" s="196">
        <v>160392</v>
      </c>
      <c r="M16" s="197">
        <f>SUM(N16:P16)</f>
        <v>375376</v>
      </c>
      <c r="N16" s="206">
        <v>199583</v>
      </c>
      <c r="O16" s="206">
        <v>172406</v>
      </c>
      <c r="P16" s="196">
        <v>3387</v>
      </c>
      <c r="Q16" s="654" t="s">
        <v>450</v>
      </c>
      <c r="R16" s="205"/>
    </row>
    <row r="17" spans="1:18" ht="15" customHeight="1">
      <c r="A17" s="467" t="s">
        <v>66</v>
      </c>
      <c r="B17" s="195" t="s">
        <v>17</v>
      </c>
      <c r="C17" s="199">
        <v>342</v>
      </c>
      <c r="D17" s="199">
        <f>SUM(E17,H17)</f>
        <v>1959</v>
      </c>
      <c r="E17" s="196">
        <f>SUM(F17:G17)</f>
        <v>1519</v>
      </c>
      <c r="F17" s="199">
        <v>969</v>
      </c>
      <c r="G17" s="199">
        <v>550</v>
      </c>
      <c r="H17" s="196">
        <f>SUM(I17:J17)</f>
        <v>440</v>
      </c>
      <c r="I17" s="196">
        <v>280</v>
      </c>
      <c r="J17" s="196">
        <v>160</v>
      </c>
      <c r="K17" s="196">
        <v>365250</v>
      </c>
      <c r="L17" s="196">
        <v>821731</v>
      </c>
      <c r="M17" s="197">
        <f>SUM(N17:P17)</f>
        <v>1613047</v>
      </c>
      <c r="N17" s="206">
        <v>1184337</v>
      </c>
      <c r="O17" s="206">
        <v>415756</v>
      </c>
      <c r="P17" s="196">
        <v>12954</v>
      </c>
      <c r="Q17" s="654" t="s">
        <v>450</v>
      </c>
      <c r="R17" s="205"/>
    </row>
    <row r="18" spans="1:18" ht="15" customHeight="1">
      <c r="A18" s="467"/>
      <c r="B18" s="195" t="s">
        <v>18</v>
      </c>
      <c r="C18" s="199">
        <v>61</v>
      </c>
      <c r="D18" s="199">
        <f>SUM(E18,H18)</f>
        <v>843</v>
      </c>
      <c r="E18" s="196">
        <f>SUM(F18:G18)</f>
        <v>825</v>
      </c>
      <c r="F18" s="199">
        <v>567</v>
      </c>
      <c r="G18" s="199">
        <v>258</v>
      </c>
      <c r="H18" s="196">
        <f>SUM(I18:J18)</f>
        <v>18</v>
      </c>
      <c r="I18" s="196">
        <v>12</v>
      </c>
      <c r="J18" s="196">
        <v>6</v>
      </c>
      <c r="K18" s="196">
        <v>206192</v>
      </c>
      <c r="L18" s="196">
        <v>402056</v>
      </c>
      <c r="M18" s="197">
        <f>SUM(N18:P18)</f>
        <v>822662</v>
      </c>
      <c r="N18" s="206">
        <v>682234</v>
      </c>
      <c r="O18" s="206">
        <v>139427</v>
      </c>
      <c r="P18" s="196">
        <v>1001</v>
      </c>
      <c r="Q18" s="654" t="s">
        <v>450</v>
      </c>
      <c r="R18" s="205"/>
    </row>
    <row r="19" spans="1:18" ht="15" customHeight="1">
      <c r="A19" s="207"/>
      <c r="B19" s="195" t="s">
        <v>19</v>
      </c>
      <c r="C19" s="199">
        <v>35</v>
      </c>
      <c r="D19" s="199">
        <f>SUM(E19,H19)</f>
        <v>837</v>
      </c>
      <c r="E19" s="196">
        <f>SUM(F19:G19)</f>
        <v>833</v>
      </c>
      <c r="F19" s="199">
        <v>631</v>
      </c>
      <c r="G19" s="199">
        <v>202</v>
      </c>
      <c r="H19" s="196">
        <f>SUM(I19:J19)</f>
        <v>4</v>
      </c>
      <c r="I19" s="196">
        <v>2</v>
      </c>
      <c r="J19" s="196">
        <v>2</v>
      </c>
      <c r="K19" s="196">
        <v>215406</v>
      </c>
      <c r="L19" s="196">
        <v>613970</v>
      </c>
      <c r="M19" s="197">
        <f>SUM(N19:P19)</f>
        <v>1117923</v>
      </c>
      <c r="N19" s="206">
        <v>904111</v>
      </c>
      <c r="O19" s="206">
        <v>204522</v>
      </c>
      <c r="P19" s="196">
        <v>9290</v>
      </c>
      <c r="Q19" s="196">
        <v>5742</v>
      </c>
      <c r="R19" s="205"/>
    </row>
    <row r="20" spans="1:18" ht="15" customHeight="1">
      <c r="A20" s="207"/>
      <c r="B20" s="195" t="s">
        <v>20</v>
      </c>
      <c r="C20" s="199">
        <v>25</v>
      </c>
      <c r="D20" s="199">
        <f>SUM(E20,H20)</f>
        <v>1943</v>
      </c>
      <c r="E20" s="196">
        <f>SUM(F20:G20)</f>
        <v>1943</v>
      </c>
      <c r="F20" s="199">
        <v>1476</v>
      </c>
      <c r="G20" s="199">
        <v>467</v>
      </c>
      <c r="H20" s="654" t="s">
        <v>450</v>
      </c>
      <c r="I20" s="654" t="s">
        <v>450</v>
      </c>
      <c r="J20" s="654" t="s">
        <v>450</v>
      </c>
      <c r="K20" s="196">
        <v>557337</v>
      </c>
      <c r="L20" s="196">
        <v>1855982</v>
      </c>
      <c r="M20" s="197">
        <f>SUM(N20:P20)</f>
        <v>3096148</v>
      </c>
      <c r="N20" s="206">
        <v>3036472</v>
      </c>
      <c r="O20" s="206">
        <v>32657</v>
      </c>
      <c r="P20" s="196">
        <v>27019</v>
      </c>
      <c r="Q20" s="654" t="s">
        <v>450</v>
      </c>
      <c r="R20" s="205"/>
    </row>
    <row r="21" spans="1:18" s="10" customFormat="1" ht="15" customHeight="1">
      <c r="A21" s="207"/>
      <c r="B21" s="195"/>
      <c r="C21" s="660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205"/>
    </row>
    <row r="22" spans="1:18" ht="15" customHeight="1">
      <c r="A22" s="207"/>
      <c r="B22" s="59" t="s">
        <v>11</v>
      </c>
      <c r="C22" s="659">
        <f>SUM(C23:C27)</f>
        <v>1402</v>
      </c>
      <c r="D22" s="659">
        <f>SUM(D23:D27)</f>
        <v>21428</v>
      </c>
      <c r="E22" s="659">
        <f>SUM(E23:E27)</f>
        <v>19775</v>
      </c>
      <c r="F22" s="659">
        <f aca="true" t="shared" si="1" ref="F22:Q22">SUM(F23:F27)</f>
        <v>16635</v>
      </c>
      <c r="G22" s="659">
        <f t="shared" si="1"/>
        <v>3140</v>
      </c>
      <c r="H22" s="660">
        <f t="shared" si="1"/>
        <v>1653</v>
      </c>
      <c r="I22" s="660">
        <f t="shared" si="1"/>
        <v>1087</v>
      </c>
      <c r="J22" s="660">
        <f t="shared" si="1"/>
        <v>566</v>
      </c>
      <c r="K22" s="660">
        <f t="shared" si="1"/>
        <v>6923952</v>
      </c>
      <c r="L22" s="660">
        <f t="shared" si="1"/>
        <v>22624724</v>
      </c>
      <c r="M22" s="660">
        <f t="shared" si="1"/>
        <v>38842654</v>
      </c>
      <c r="N22" s="660">
        <f t="shared" si="1"/>
        <v>36162773</v>
      </c>
      <c r="O22" s="660">
        <f t="shared" si="1"/>
        <v>2517020</v>
      </c>
      <c r="P22" s="660">
        <f t="shared" si="1"/>
        <v>162861</v>
      </c>
      <c r="Q22" s="659">
        <f t="shared" si="1"/>
        <v>5</v>
      </c>
      <c r="R22" s="205"/>
    </row>
    <row r="23" spans="1:18" ht="15" customHeight="1">
      <c r="A23" s="207"/>
      <c r="B23" s="195" t="s">
        <v>16</v>
      </c>
      <c r="C23" s="199">
        <v>715</v>
      </c>
      <c r="D23" s="199">
        <f>SUM(E23,H23)</f>
        <v>1512</v>
      </c>
      <c r="E23" s="196">
        <f>SUM(F23:G23)</f>
        <v>374</v>
      </c>
      <c r="F23" s="199">
        <v>213</v>
      </c>
      <c r="G23" s="199">
        <v>161</v>
      </c>
      <c r="H23" s="196">
        <f>SUM(I23:J23)</f>
        <v>1138</v>
      </c>
      <c r="I23" s="196">
        <v>750</v>
      </c>
      <c r="J23" s="196">
        <v>388</v>
      </c>
      <c r="K23" s="196">
        <v>88454</v>
      </c>
      <c r="L23" s="196">
        <v>183690</v>
      </c>
      <c r="M23" s="197">
        <f>SUM(N23:P23)</f>
        <v>607843</v>
      </c>
      <c r="N23" s="206">
        <v>211790</v>
      </c>
      <c r="O23" s="206">
        <v>389290</v>
      </c>
      <c r="P23" s="196">
        <v>6763</v>
      </c>
      <c r="Q23" s="196">
        <v>5</v>
      </c>
      <c r="R23" s="205"/>
    </row>
    <row r="24" spans="1:18" ht="15" customHeight="1">
      <c r="A24" s="467" t="s">
        <v>55</v>
      </c>
      <c r="B24" s="195" t="s">
        <v>17</v>
      </c>
      <c r="C24" s="199">
        <v>412</v>
      </c>
      <c r="D24" s="199">
        <f>SUM(E24,H24)</f>
        <v>2412</v>
      </c>
      <c r="E24" s="196">
        <f>SUM(F24:G24)</f>
        <v>1951</v>
      </c>
      <c r="F24" s="199">
        <v>1428</v>
      </c>
      <c r="G24" s="199">
        <v>523</v>
      </c>
      <c r="H24" s="196">
        <f>SUM(I24:J24)</f>
        <v>461</v>
      </c>
      <c r="I24" s="196">
        <v>301</v>
      </c>
      <c r="J24" s="196">
        <v>160</v>
      </c>
      <c r="K24" s="196">
        <v>482061</v>
      </c>
      <c r="L24" s="196">
        <v>595482</v>
      </c>
      <c r="M24" s="197">
        <f>SUM(N24:P24)</f>
        <v>1573763</v>
      </c>
      <c r="N24" s="206">
        <v>848133</v>
      </c>
      <c r="O24" s="206">
        <v>702285</v>
      </c>
      <c r="P24" s="196">
        <v>23345</v>
      </c>
      <c r="Q24" s="654" t="s">
        <v>450</v>
      </c>
      <c r="R24" s="205"/>
    </row>
    <row r="25" spans="1:18" ht="15" customHeight="1">
      <c r="A25" s="467"/>
      <c r="B25" s="195" t="s">
        <v>18</v>
      </c>
      <c r="C25" s="199">
        <v>127</v>
      </c>
      <c r="D25" s="199">
        <f>SUM(E25,H25)</f>
        <v>1726</v>
      </c>
      <c r="E25" s="196">
        <f>SUM(F25:G25)</f>
        <v>1684</v>
      </c>
      <c r="F25" s="199">
        <v>1327</v>
      </c>
      <c r="G25" s="199">
        <v>357</v>
      </c>
      <c r="H25" s="196">
        <f>SUM(I25:J25)</f>
        <v>42</v>
      </c>
      <c r="I25" s="196">
        <v>28</v>
      </c>
      <c r="J25" s="196">
        <v>14</v>
      </c>
      <c r="K25" s="196">
        <v>486225</v>
      </c>
      <c r="L25" s="196">
        <v>917257</v>
      </c>
      <c r="M25" s="197">
        <f>SUM(N25:P25)</f>
        <v>1972219</v>
      </c>
      <c r="N25" s="206">
        <v>1500997</v>
      </c>
      <c r="O25" s="206">
        <v>453641</v>
      </c>
      <c r="P25" s="196">
        <v>17581</v>
      </c>
      <c r="Q25" s="654" t="s">
        <v>450</v>
      </c>
      <c r="R25" s="205"/>
    </row>
    <row r="26" spans="1:18" ht="15" customHeight="1">
      <c r="A26" s="207"/>
      <c r="B26" s="195" t="s">
        <v>19</v>
      </c>
      <c r="C26" s="199">
        <v>59</v>
      </c>
      <c r="D26" s="199">
        <f>SUM(E26,H26)</f>
        <v>1455</v>
      </c>
      <c r="E26" s="196">
        <f>SUM(F26:G26)</f>
        <v>1447</v>
      </c>
      <c r="F26" s="199">
        <v>1146</v>
      </c>
      <c r="G26" s="199">
        <v>301</v>
      </c>
      <c r="H26" s="196">
        <f>SUM(I26:J26)</f>
        <v>8</v>
      </c>
      <c r="I26" s="196">
        <v>5</v>
      </c>
      <c r="J26" s="196">
        <v>3</v>
      </c>
      <c r="K26" s="196">
        <v>403119</v>
      </c>
      <c r="L26" s="196">
        <v>934975</v>
      </c>
      <c r="M26" s="197">
        <f>SUM(N26:P26)</f>
        <v>1872664</v>
      </c>
      <c r="N26" s="206">
        <v>1612870</v>
      </c>
      <c r="O26" s="206">
        <v>249889</v>
      </c>
      <c r="P26" s="196">
        <v>9905</v>
      </c>
      <c r="Q26" s="654" t="s">
        <v>450</v>
      </c>
      <c r="R26" s="205"/>
    </row>
    <row r="27" spans="1:18" ht="15" customHeight="1">
      <c r="A27" s="207"/>
      <c r="B27" s="195" t="s">
        <v>20</v>
      </c>
      <c r="C27" s="199">
        <v>89</v>
      </c>
      <c r="D27" s="199">
        <f>SUM(E27,H27)</f>
        <v>14323</v>
      </c>
      <c r="E27" s="196">
        <f>SUM(F27:G27)</f>
        <v>14319</v>
      </c>
      <c r="F27" s="199">
        <v>12521</v>
      </c>
      <c r="G27" s="199">
        <v>1798</v>
      </c>
      <c r="H27" s="196">
        <f>SUM(I27:J27)</f>
        <v>4</v>
      </c>
      <c r="I27" s="196">
        <v>3</v>
      </c>
      <c r="J27" s="196">
        <v>1</v>
      </c>
      <c r="K27" s="196">
        <v>5464093</v>
      </c>
      <c r="L27" s="196">
        <v>19993320</v>
      </c>
      <c r="M27" s="197">
        <f>SUM(N27:P27)</f>
        <v>32816165</v>
      </c>
      <c r="N27" s="206">
        <v>31988983</v>
      </c>
      <c r="O27" s="206">
        <v>721915</v>
      </c>
      <c r="P27" s="196">
        <v>105267</v>
      </c>
      <c r="Q27" s="654" t="s">
        <v>450</v>
      </c>
      <c r="R27" s="205"/>
    </row>
    <row r="28" spans="1:18" s="10" customFormat="1" ht="15" customHeight="1">
      <c r="A28" s="207"/>
      <c r="B28" s="195"/>
      <c r="C28" s="660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205"/>
    </row>
    <row r="29" spans="1:18" ht="15" customHeight="1">
      <c r="A29" s="207"/>
      <c r="B29" s="59" t="s">
        <v>11</v>
      </c>
      <c r="C29" s="659">
        <f>SUM(C30:C34)</f>
        <v>216</v>
      </c>
      <c r="D29" s="659">
        <f>SUM(D30:D34)</f>
        <v>9292</v>
      </c>
      <c r="E29" s="659">
        <f>SUM(E30:E34)</f>
        <v>9150</v>
      </c>
      <c r="F29" s="659">
        <f aca="true" t="shared" si="2" ref="F29:Q29">SUM(F30:F34)</f>
        <v>3011</v>
      </c>
      <c r="G29" s="659">
        <f t="shared" si="2"/>
        <v>6139</v>
      </c>
      <c r="H29" s="660">
        <f t="shared" si="2"/>
        <v>142</v>
      </c>
      <c r="I29" s="660">
        <f t="shared" si="2"/>
        <v>90</v>
      </c>
      <c r="J29" s="660">
        <f t="shared" si="2"/>
        <v>52</v>
      </c>
      <c r="K29" s="660">
        <f t="shared" si="2"/>
        <v>1731756</v>
      </c>
      <c r="L29" s="660">
        <f t="shared" si="2"/>
        <v>7950490</v>
      </c>
      <c r="M29" s="660">
        <f t="shared" si="2"/>
        <v>11464488</v>
      </c>
      <c r="N29" s="660">
        <f t="shared" si="2"/>
        <v>10629540</v>
      </c>
      <c r="O29" s="660">
        <f t="shared" si="2"/>
        <v>821368</v>
      </c>
      <c r="P29" s="660">
        <f t="shared" si="2"/>
        <v>13580</v>
      </c>
      <c r="Q29" s="660" t="s">
        <v>450</v>
      </c>
      <c r="R29" s="205"/>
    </row>
    <row r="30" spans="1:18" ht="15" customHeight="1">
      <c r="A30" s="207"/>
      <c r="B30" s="195" t="s">
        <v>16</v>
      </c>
      <c r="C30" s="199">
        <v>29</v>
      </c>
      <c r="D30" s="199">
        <f>SUM(E30,H30)</f>
        <v>67</v>
      </c>
      <c r="E30" s="196">
        <f>SUM(F30:G30)</f>
        <v>27</v>
      </c>
      <c r="F30" s="199">
        <v>11</v>
      </c>
      <c r="G30" s="199">
        <v>16</v>
      </c>
      <c r="H30" s="196">
        <f>SUM(I30:J30)</f>
        <v>40</v>
      </c>
      <c r="I30" s="196">
        <v>24</v>
      </c>
      <c r="J30" s="196">
        <v>16</v>
      </c>
      <c r="K30" s="196">
        <v>7072</v>
      </c>
      <c r="L30" s="196">
        <v>21098</v>
      </c>
      <c r="M30" s="197">
        <f>SUM(N30:P30)</f>
        <v>38903</v>
      </c>
      <c r="N30" s="206">
        <v>31534</v>
      </c>
      <c r="O30" s="206">
        <v>7159</v>
      </c>
      <c r="P30" s="196">
        <v>210</v>
      </c>
      <c r="Q30" s="654" t="s">
        <v>450</v>
      </c>
      <c r="R30" s="205"/>
    </row>
    <row r="31" spans="1:18" ht="15" customHeight="1">
      <c r="A31" s="467" t="s">
        <v>56</v>
      </c>
      <c r="B31" s="195" t="s">
        <v>17</v>
      </c>
      <c r="C31" s="199">
        <v>63</v>
      </c>
      <c r="D31" s="199">
        <f>SUM(E31,H31)</f>
        <v>390</v>
      </c>
      <c r="E31" s="196">
        <f>SUM(F31:G31)</f>
        <v>326</v>
      </c>
      <c r="F31" s="199">
        <v>157</v>
      </c>
      <c r="G31" s="199">
        <v>169</v>
      </c>
      <c r="H31" s="196">
        <f>SUM(I31:J31)</f>
        <v>64</v>
      </c>
      <c r="I31" s="196">
        <v>40</v>
      </c>
      <c r="J31" s="196">
        <v>24</v>
      </c>
      <c r="K31" s="196">
        <v>64623</v>
      </c>
      <c r="L31" s="196">
        <v>124018</v>
      </c>
      <c r="M31" s="197">
        <f>SUM(N31:P31)</f>
        <v>268966</v>
      </c>
      <c r="N31" s="206">
        <v>212865</v>
      </c>
      <c r="O31" s="206">
        <v>54131</v>
      </c>
      <c r="P31" s="196">
        <v>1970</v>
      </c>
      <c r="Q31" s="654" t="s">
        <v>450</v>
      </c>
      <c r="R31" s="205"/>
    </row>
    <row r="32" spans="1:18" ht="15" customHeight="1">
      <c r="A32" s="468"/>
      <c r="B32" s="195" t="s">
        <v>18</v>
      </c>
      <c r="C32" s="199">
        <v>36</v>
      </c>
      <c r="D32" s="199">
        <f>SUM(E32,H32)</f>
        <v>494</v>
      </c>
      <c r="E32" s="196">
        <f>SUM(F32:G32)</f>
        <v>468</v>
      </c>
      <c r="F32" s="199">
        <v>174</v>
      </c>
      <c r="G32" s="199">
        <v>294</v>
      </c>
      <c r="H32" s="196">
        <f>SUM(I32:J32)</f>
        <v>26</v>
      </c>
      <c r="I32" s="196">
        <v>16</v>
      </c>
      <c r="J32" s="196">
        <v>10</v>
      </c>
      <c r="K32" s="196">
        <v>83754</v>
      </c>
      <c r="L32" s="196">
        <v>200129</v>
      </c>
      <c r="M32" s="197">
        <f>SUM(N32:P32)</f>
        <v>371170</v>
      </c>
      <c r="N32" s="206">
        <v>316542</v>
      </c>
      <c r="O32" s="206">
        <v>54628</v>
      </c>
      <c r="P32" s="654" t="s">
        <v>450</v>
      </c>
      <c r="Q32" s="654" t="s">
        <v>450</v>
      </c>
      <c r="R32" s="205"/>
    </row>
    <row r="33" spans="1:18" ht="15" customHeight="1">
      <c r="A33" s="195"/>
      <c r="B33" s="195" t="s">
        <v>19</v>
      </c>
      <c r="C33" s="199">
        <v>25</v>
      </c>
      <c r="D33" s="199">
        <f>SUM(E33,H33)</f>
        <v>644</v>
      </c>
      <c r="E33" s="196">
        <f>SUM(F33:G33)</f>
        <v>637</v>
      </c>
      <c r="F33" s="199">
        <v>163</v>
      </c>
      <c r="G33" s="199">
        <v>474</v>
      </c>
      <c r="H33" s="196">
        <f>SUM(I33:J33)</f>
        <v>7</v>
      </c>
      <c r="I33" s="196">
        <v>7</v>
      </c>
      <c r="J33" s="654" t="s">
        <v>450</v>
      </c>
      <c r="K33" s="196">
        <v>97334</v>
      </c>
      <c r="L33" s="196">
        <v>164717</v>
      </c>
      <c r="M33" s="197">
        <f>SUM(N33:P33)</f>
        <v>335122</v>
      </c>
      <c r="N33" s="206">
        <v>225929</v>
      </c>
      <c r="O33" s="206">
        <v>109193</v>
      </c>
      <c r="P33" s="654" t="s">
        <v>450</v>
      </c>
      <c r="Q33" s="654" t="s">
        <v>450</v>
      </c>
      <c r="R33" s="205"/>
    </row>
    <row r="34" spans="1:18" ht="15" customHeight="1">
      <c r="A34" s="195"/>
      <c r="B34" s="195" t="s">
        <v>20</v>
      </c>
      <c r="C34" s="199">
        <v>63</v>
      </c>
      <c r="D34" s="199">
        <f>SUM(E34,H34)</f>
        <v>7697</v>
      </c>
      <c r="E34" s="196">
        <f>SUM(F34:G34)</f>
        <v>7692</v>
      </c>
      <c r="F34" s="199">
        <v>2506</v>
      </c>
      <c r="G34" s="199">
        <v>5186</v>
      </c>
      <c r="H34" s="196">
        <f>SUM(I34:J34)</f>
        <v>5</v>
      </c>
      <c r="I34" s="196">
        <v>3</v>
      </c>
      <c r="J34" s="196">
        <v>2</v>
      </c>
      <c r="K34" s="196">
        <v>1478973</v>
      </c>
      <c r="L34" s="196">
        <v>7440528</v>
      </c>
      <c r="M34" s="197">
        <f>SUM(N34:P34)</f>
        <v>10450327</v>
      </c>
      <c r="N34" s="206">
        <v>9842670</v>
      </c>
      <c r="O34" s="206">
        <v>596257</v>
      </c>
      <c r="P34" s="196">
        <v>11400</v>
      </c>
      <c r="Q34" s="654" t="s">
        <v>450</v>
      </c>
      <c r="R34" s="205"/>
    </row>
    <row r="35" spans="1:18" s="10" customFormat="1" ht="15" customHeight="1">
      <c r="A35" s="195"/>
      <c r="B35" s="195"/>
      <c r="C35" s="660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205"/>
    </row>
    <row r="36" spans="1:18" ht="15" customHeight="1">
      <c r="A36" s="195"/>
      <c r="B36" s="59" t="s">
        <v>11</v>
      </c>
      <c r="C36" s="659">
        <f>SUM(C37:C41)</f>
        <v>165</v>
      </c>
      <c r="D36" s="659">
        <f>SUM(D37:D41)</f>
        <v>2605</v>
      </c>
      <c r="E36" s="659">
        <f>SUM(E37:E41)</f>
        <v>2450</v>
      </c>
      <c r="F36" s="659">
        <f aca="true" t="shared" si="3" ref="F36:Q36">SUM(F37:F41)</f>
        <v>1910</v>
      </c>
      <c r="G36" s="659">
        <f t="shared" si="3"/>
        <v>540</v>
      </c>
      <c r="H36" s="660">
        <f t="shared" si="3"/>
        <v>155</v>
      </c>
      <c r="I36" s="660">
        <f t="shared" si="3"/>
        <v>104</v>
      </c>
      <c r="J36" s="660">
        <f t="shared" si="3"/>
        <v>51</v>
      </c>
      <c r="K36" s="660">
        <f t="shared" si="3"/>
        <v>723958</v>
      </c>
      <c r="L36" s="660">
        <f t="shared" si="3"/>
        <v>2338573</v>
      </c>
      <c r="M36" s="660">
        <f t="shared" si="3"/>
        <v>3723386</v>
      </c>
      <c r="N36" s="660">
        <f t="shared" si="3"/>
        <v>3374766</v>
      </c>
      <c r="O36" s="660">
        <f t="shared" si="3"/>
        <v>331666</v>
      </c>
      <c r="P36" s="660">
        <f t="shared" si="3"/>
        <v>16954</v>
      </c>
      <c r="Q36" s="659">
        <f t="shared" si="3"/>
        <v>309</v>
      </c>
      <c r="R36" s="205"/>
    </row>
    <row r="37" spans="1:18" ht="15" customHeight="1">
      <c r="A37" s="195"/>
      <c r="B37" s="195" t="s">
        <v>16</v>
      </c>
      <c r="C37" s="199">
        <v>68</v>
      </c>
      <c r="D37" s="199">
        <f>SUM(E37,H37)</f>
        <v>140</v>
      </c>
      <c r="E37" s="196">
        <f>SUM(F37:G37)</f>
        <v>39</v>
      </c>
      <c r="F37" s="199">
        <v>24</v>
      </c>
      <c r="G37" s="199">
        <v>15</v>
      </c>
      <c r="H37" s="196">
        <f>SUM(I37:J37)</f>
        <v>101</v>
      </c>
      <c r="I37" s="196">
        <v>65</v>
      </c>
      <c r="J37" s="196">
        <v>36</v>
      </c>
      <c r="K37" s="196">
        <v>7002</v>
      </c>
      <c r="L37" s="196">
        <v>22809</v>
      </c>
      <c r="M37" s="197">
        <f>SUM(N37:P37)</f>
        <v>53109</v>
      </c>
      <c r="N37" s="206">
        <v>35022</v>
      </c>
      <c r="O37" s="196">
        <v>16823</v>
      </c>
      <c r="P37" s="208">
        <v>1264</v>
      </c>
      <c r="Q37" s="654" t="s">
        <v>450</v>
      </c>
      <c r="R37" s="205"/>
    </row>
    <row r="38" spans="1:18" ht="15" customHeight="1">
      <c r="A38" s="467" t="s">
        <v>57</v>
      </c>
      <c r="B38" s="195" t="s">
        <v>17</v>
      </c>
      <c r="C38" s="199">
        <v>41</v>
      </c>
      <c r="D38" s="199">
        <f>SUM(E38,H38)</f>
        <v>260</v>
      </c>
      <c r="E38" s="196">
        <f>SUM(F38:G38)</f>
        <v>214</v>
      </c>
      <c r="F38" s="199">
        <v>153</v>
      </c>
      <c r="G38" s="199">
        <v>61</v>
      </c>
      <c r="H38" s="196">
        <f>SUM(I38:J38)</f>
        <v>46</v>
      </c>
      <c r="I38" s="196">
        <v>31</v>
      </c>
      <c r="J38" s="196">
        <v>15</v>
      </c>
      <c r="K38" s="196">
        <v>46186</v>
      </c>
      <c r="L38" s="196">
        <v>87300</v>
      </c>
      <c r="M38" s="197">
        <f>SUM(N38:P38)</f>
        <v>180689</v>
      </c>
      <c r="N38" s="206">
        <v>136421</v>
      </c>
      <c r="O38" s="196">
        <v>42071</v>
      </c>
      <c r="P38" s="208">
        <v>2197</v>
      </c>
      <c r="Q38" s="654" t="s">
        <v>450</v>
      </c>
      <c r="R38" s="205"/>
    </row>
    <row r="39" spans="1:18" ht="15" customHeight="1">
      <c r="A39" s="467"/>
      <c r="B39" s="195" t="s">
        <v>18</v>
      </c>
      <c r="C39" s="199">
        <v>27</v>
      </c>
      <c r="D39" s="199">
        <f>SUM(E39,H39)</f>
        <v>393</v>
      </c>
      <c r="E39" s="196">
        <f>SUM(F39:G39)</f>
        <v>387</v>
      </c>
      <c r="F39" s="199">
        <v>277</v>
      </c>
      <c r="G39" s="199">
        <v>110</v>
      </c>
      <c r="H39" s="196">
        <f>SUM(I39:J39)</f>
        <v>6</v>
      </c>
      <c r="I39" s="196">
        <v>6</v>
      </c>
      <c r="J39" s="654" t="s">
        <v>450</v>
      </c>
      <c r="K39" s="196">
        <v>102311</v>
      </c>
      <c r="L39" s="196">
        <v>181859</v>
      </c>
      <c r="M39" s="197">
        <f>SUM(N39:P39)</f>
        <v>397119</v>
      </c>
      <c r="N39" s="206">
        <v>329848</v>
      </c>
      <c r="O39" s="196">
        <v>67271</v>
      </c>
      <c r="P39" s="209" t="s">
        <v>450</v>
      </c>
      <c r="Q39" s="654" t="s">
        <v>450</v>
      </c>
      <c r="R39" s="205"/>
    </row>
    <row r="40" spans="1:18" ht="15" customHeight="1">
      <c r="A40" s="195"/>
      <c r="B40" s="195" t="s">
        <v>19</v>
      </c>
      <c r="C40" s="199">
        <v>9</v>
      </c>
      <c r="D40" s="199">
        <f>SUM(E40,H40)</f>
        <v>203</v>
      </c>
      <c r="E40" s="196">
        <f>SUM(F40:G40)</f>
        <v>203</v>
      </c>
      <c r="F40" s="199">
        <v>146</v>
      </c>
      <c r="G40" s="199">
        <v>57</v>
      </c>
      <c r="H40" s="654" t="s">
        <v>450</v>
      </c>
      <c r="I40" s="654" t="s">
        <v>450</v>
      </c>
      <c r="J40" s="654" t="s">
        <v>450</v>
      </c>
      <c r="K40" s="196">
        <v>52955</v>
      </c>
      <c r="L40" s="196">
        <v>188949</v>
      </c>
      <c r="M40" s="197">
        <f>SUM(N40:P40)</f>
        <v>321259</v>
      </c>
      <c r="N40" s="206">
        <v>315617</v>
      </c>
      <c r="O40" s="196">
        <v>4458</v>
      </c>
      <c r="P40" s="209">
        <v>1184</v>
      </c>
      <c r="Q40" s="654" t="s">
        <v>450</v>
      </c>
      <c r="R40" s="205"/>
    </row>
    <row r="41" spans="1:18" ht="15" customHeight="1">
      <c r="A41" s="195"/>
      <c r="B41" s="195" t="s">
        <v>20</v>
      </c>
      <c r="C41" s="199">
        <v>20</v>
      </c>
      <c r="D41" s="199">
        <f>SUM(E41,H41)</f>
        <v>1609</v>
      </c>
      <c r="E41" s="196">
        <f>SUM(F41:G41)</f>
        <v>1607</v>
      </c>
      <c r="F41" s="199">
        <v>1310</v>
      </c>
      <c r="G41" s="199">
        <v>297</v>
      </c>
      <c r="H41" s="196">
        <f>SUM(I41:J41)</f>
        <v>2</v>
      </c>
      <c r="I41" s="196">
        <v>2</v>
      </c>
      <c r="J41" s="654" t="s">
        <v>450</v>
      </c>
      <c r="K41" s="196">
        <v>515504</v>
      </c>
      <c r="L41" s="196">
        <v>1857656</v>
      </c>
      <c r="M41" s="197">
        <f>SUM(N41:P41)</f>
        <v>2771210</v>
      </c>
      <c r="N41" s="206">
        <v>2557858</v>
      </c>
      <c r="O41" s="196">
        <v>201043</v>
      </c>
      <c r="P41" s="208">
        <v>12309</v>
      </c>
      <c r="Q41" s="196">
        <v>309</v>
      </c>
      <c r="R41" s="205"/>
    </row>
    <row r="42" spans="1:18" s="10" customFormat="1" ht="15" customHeight="1">
      <c r="A42" s="195"/>
      <c r="B42" s="195"/>
      <c r="C42" s="660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205"/>
    </row>
    <row r="43" spans="1:18" ht="15" customHeight="1">
      <c r="A43" s="195"/>
      <c r="B43" s="59" t="s">
        <v>11</v>
      </c>
      <c r="C43" s="659">
        <v>14</v>
      </c>
      <c r="D43" s="659">
        <v>132</v>
      </c>
      <c r="E43" s="659">
        <v>109</v>
      </c>
      <c r="F43" s="659">
        <v>38</v>
      </c>
      <c r="G43" s="659">
        <v>71</v>
      </c>
      <c r="H43" s="660">
        <v>23</v>
      </c>
      <c r="I43" s="660">
        <f>SUM(I44:I48)</f>
        <v>13</v>
      </c>
      <c r="J43" s="660">
        <v>10</v>
      </c>
      <c r="K43" s="660">
        <v>18031</v>
      </c>
      <c r="L43" s="660">
        <v>25286</v>
      </c>
      <c r="M43" s="660">
        <v>55549</v>
      </c>
      <c r="N43" s="660">
        <v>38315</v>
      </c>
      <c r="O43" s="660">
        <v>16500</v>
      </c>
      <c r="P43" s="660">
        <f>SUM(P44:P48)</f>
        <v>734</v>
      </c>
      <c r="Q43" s="660" t="s">
        <v>450</v>
      </c>
      <c r="R43" s="205"/>
    </row>
    <row r="44" spans="1:18" ht="15" customHeight="1">
      <c r="A44" s="195"/>
      <c r="B44" s="195" t="s">
        <v>16</v>
      </c>
      <c r="C44" s="199">
        <v>4</v>
      </c>
      <c r="D44" s="199">
        <f>SUM(E44,H44)</f>
        <v>10</v>
      </c>
      <c r="E44" s="196">
        <f>SUM(F44:G44)</f>
        <v>0</v>
      </c>
      <c r="F44" s="196"/>
      <c r="G44" s="199"/>
      <c r="H44" s="196">
        <v>10</v>
      </c>
      <c r="I44" s="196">
        <v>6</v>
      </c>
      <c r="J44" s="196">
        <v>4</v>
      </c>
      <c r="K44" s="654" t="s">
        <v>450</v>
      </c>
      <c r="L44" s="196">
        <v>1388</v>
      </c>
      <c r="M44" s="197">
        <v>3061</v>
      </c>
      <c r="N44" s="197">
        <v>3049</v>
      </c>
      <c r="O44" s="656" t="s">
        <v>450</v>
      </c>
      <c r="P44" s="196">
        <v>12</v>
      </c>
      <c r="Q44" s="654" t="s">
        <v>450</v>
      </c>
      <c r="R44" s="205"/>
    </row>
    <row r="45" spans="1:18" ht="15" customHeight="1">
      <c r="A45" s="467" t="s">
        <v>58</v>
      </c>
      <c r="B45" s="195" t="s">
        <v>17</v>
      </c>
      <c r="C45" s="199">
        <v>7</v>
      </c>
      <c r="D45" s="199">
        <f>SUM(E45,H45)</f>
        <v>41</v>
      </c>
      <c r="E45" s="196">
        <f>SUM(F45:G45)</f>
        <v>29</v>
      </c>
      <c r="F45" s="199">
        <v>18</v>
      </c>
      <c r="G45" s="199">
        <v>11</v>
      </c>
      <c r="H45" s="196">
        <v>12</v>
      </c>
      <c r="I45" s="196">
        <v>7</v>
      </c>
      <c r="J45" s="196">
        <v>5</v>
      </c>
      <c r="K45" s="196">
        <v>5926</v>
      </c>
      <c r="L45" s="196">
        <v>7075</v>
      </c>
      <c r="M45" s="197">
        <v>19569</v>
      </c>
      <c r="N45" s="197">
        <v>18147</v>
      </c>
      <c r="O45" s="196">
        <v>700</v>
      </c>
      <c r="P45" s="196">
        <v>722</v>
      </c>
      <c r="Q45" s="654" t="s">
        <v>450</v>
      </c>
      <c r="R45" s="205"/>
    </row>
    <row r="46" spans="1:18" ht="15" customHeight="1">
      <c r="A46" s="467"/>
      <c r="B46" s="195" t="s">
        <v>18</v>
      </c>
      <c r="C46" s="196" t="s">
        <v>407</v>
      </c>
      <c r="D46" s="196" t="s">
        <v>407</v>
      </c>
      <c r="E46" s="196" t="s">
        <v>406</v>
      </c>
      <c r="F46" s="196" t="s">
        <v>407</v>
      </c>
      <c r="G46" s="196" t="s">
        <v>407</v>
      </c>
      <c r="H46" s="196" t="s">
        <v>407</v>
      </c>
      <c r="I46" s="654" t="s">
        <v>450</v>
      </c>
      <c r="J46" s="196" t="s">
        <v>470</v>
      </c>
      <c r="K46" s="196" t="s">
        <v>470</v>
      </c>
      <c r="L46" s="196" t="s">
        <v>407</v>
      </c>
      <c r="M46" s="197" t="s">
        <v>487</v>
      </c>
      <c r="N46" s="196" t="s">
        <v>407</v>
      </c>
      <c r="O46" s="196" t="s">
        <v>470</v>
      </c>
      <c r="P46" s="654" t="s">
        <v>450</v>
      </c>
      <c r="Q46" s="654" t="s">
        <v>450</v>
      </c>
      <c r="R46" s="205"/>
    </row>
    <row r="47" spans="1:18" ht="15" customHeight="1">
      <c r="A47" s="207"/>
      <c r="B47" s="195" t="s">
        <v>19</v>
      </c>
      <c r="C47" s="196" t="s">
        <v>470</v>
      </c>
      <c r="D47" s="196" t="s">
        <v>406</v>
      </c>
      <c r="E47" s="196" t="s">
        <v>406</v>
      </c>
      <c r="F47" s="196" t="s">
        <v>407</v>
      </c>
      <c r="G47" s="196" t="s">
        <v>407</v>
      </c>
      <c r="H47" s="196" t="s">
        <v>489</v>
      </c>
      <c r="I47" s="654" t="s">
        <v>450</v>
      </c>
      <c r="J47" s="196" t="s">
        <v>489</v>
      </c>
      <c r="K47" s="196" t="s">
        <v>489</v>
      </c>
      <c r="L47" s="196" t="s">
        <v>470</v>
      </c>
      <c r="M47" s="197" t="s">
        <v>489</v>
      </c>
      <c r="N47" s="196" t="s">
        <v>489</v>
      </c>
      <c r="O47" s="654" t="s">
        <v>450</v>
      </c>
      <c r="P47" s="654" t="s">
        <v>450</v>
      </c>
      <c r="Q47" s="654" t="s">
        <v>450</v>
      </c>
      <c r="R47" s="205"/>
    </row>
    <row r="48" spans="1:18" ht="15" customHeight="1">
      <c r="A48" s="207"/>
      <c r="B48" s="195" t="s">
        <v>20</v>
      </c>
      <c r="C48" s="196" t="s">
        <v>485</v>
      </c>
      <c r="D48" s="196" t="s">
        <v>406</v>
      </c>
      <c r="E48" s="196" t="s">
        <v>406</v>
      </c>
      <c r="F48" s="196" t="s">
        <v>484</v>
      </c>
      <c r="G48" s="196" t="s">
        <v>485</v>
      </c>
      <c r="H48" s="654" t="s">
        <v>450</v>
      </c>
      <c r="I48" s="654" t="s">
        <v>450</v>
      </c>
      <c r="J48" s="654" t="s">
        <v>450</v>
      </c>
      <c r="K48" s="196" t="s">
        <v>470</v>
      </c>
      <c r="L48" s="196" t="s">
        <v>472</v>
      </c>
      <c r="M48" s="197" t="s">
        <v>472</v>
      </c>
      <c r="N48" s="196" t="s">
        <v>470</v>
      </c>
      <c r="O48" s="196" t="s">
        <v>485</v>
      </c>
      <c r="P48" s="654" t="s">
        <v>450</v>
      </c>
      <c r="Q48" s="654" t="s">
        <v>450</v>
      </c>
      <c r="R48" s="205"/>
    </row>
    <row r="49" spans="1:18" ht="15" customHeight="1">
      <c r="A49" s="207"/>
      <c r="B49" s="195"/>
      <c r="C49" s="205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205"/>
    </row>
    <row r="50" spans="1:18" ht="15" customHeight="1">
      <c r="A50" s="207"/>
      <c r="B50" s="59" t="s">
        <v>11</v>
      </c>
      <c r="C50" s="660" t="s">
        <v>470</v>
      </c>
      <c r="D50" s="660" t="s">
        <v>484</v>
      </c>
      <c r="E50" s="660" t="s">
        <v>407</v>
      </c>
      <c r="F50" s="660" t="s">
        <v>407</v>
      </c>
      <c r="G50" s="660" t="s">
        <v>407</v>
      </c>
      <c r="H50" s="660" t="s">
        <v>450</v>
      </c>
      <c r="I50" s="660" t="s">
        <v>450</v>
      </c>
      <c r="J50" s="660" t="s">
        <v>450</v>
      </c>
      <c r="K50" s="660" t="s">
        <v>407</v>
      </c>
      <c r="L50" s="660" t="s">
        <v>407</v>
      </c>
      <c r="M50" s="660" t="s">
        <v>407</v>
      </c>
      <c r="N50" s="660" t="s">
        <v>472</v>
      </c>
      <c r="O50" s="660" t="s">
        <v>450</v>
      </c>
      <c r="P50" s="660" t="s">
        <v>450</v>
      </c>
      <c r="Q50" s="660" t="s">
        <v>450</v>
      </c>
      <c r="R50" s="205"/>
    </row>
    <row r="51" spans="1:18" ht="15" customHeight="1">
      <c r="A51" s="207"/>
      <c r="B51" s="195" t="s">
        <v>16</v>
      </c>
      <c r="C51" s="654" t="s">
        <v>450</v>
      </c>
      <c r="D51" s="654" t="s">
        <v>450</v>
      </c>
      <c r="E51" s="654" t="s">
        <v>450</v>
      </c>
      <c r="F51" s="654" t="s">
        <v>450</v>
      </c>
      <c r="G51" s="654" t="s">
        <v>450</v>
      </c>
      <c r="H51" s="654" t="s">
        <v>450</v>
      </c>
      <c r="I51" s="654" t="s">
        <v>450</v>
      </c>
      <c r="J51" s="654" t="s">
        <v>450</v>
      </c>
      <c r="K51" s="654" t="s">
        <v>450</v>
      </c>
      <c r="L51" s="654" t="s">
        <v>450</v>
      </c>
      <c r="M51" s="654" t="s">
        <v>450</v>
      </c>
      <c r="N51" s="654" t="s">
        <v>450</v>
      </c>
      <c r="O51" s="654" t="s">
        <v>450</v>
      </c>
      <c r="P51" s="654" t="s">
        <v>450</v>
      </c>
      <c r="Q51" s="654" t="s">
        <v>450</v>
      </c>
      <c r="R51" s="205"/>
    </row>
    <row r="52" spans="1:18" ht="15" customHeight="1">
      <c r="A52" s="467" t="s">
        <v>68</v>
      </c>
      <c r="B52" s="195" t="s">
        <v>17</v>
      </c>
      <c r="C52" s="654" t="s">
        <v>450</v>
      </c>
      <c r="D52" s="654" t="s">
        <v>450</v>
      </c>
      <c r="E52" s="654" t="s">
        <v>450</v>
      </c>
      <c r="F52" s="654" t="s">
        <v>450</v>
      </c>
      <c r="G52" s="654" t="s">
        <v>450</v>
      </c>
      <c r="H52" s="654" t="s">
        <v>450</v>
      </c>
      <c r="I52" s="654" t="s">
        <v>450</v>
      </c>
      <c r="J52" s="654" t="s">
        <v>450</v>
      </c>
      <c r="K52" s="654" t="s">
        <v>450</v>
      </c>
      <c r="L52" s="654" t="s">
        <v>450</v>
      </c>
      <c r="M52" s="654" t="s">
        <v>450</v>
      </c>
      <c r="N52" s="654" t="s">
        <v>450</v>
      </c>
      <c r="O52" s="654" t="s">
        <v>450</v>
      </c>
      <c r="P52" s="654" t="s">
        <v>450</v>
      </c>
      <c r="Q52" s="654" t="s">
        <v>450</v>
      </c>
      <c r="R52" s="205"/>
    </row>
    <row r="53" spans="1:18" ht="15" customHeight="1">
      <c r="A53" s="467"/>
      <c r="B53" s="195" t="s">
        <v>18</v>
      </c>
      <c r="C53" s="196" t="s">
        <v>485</v>
      </c>
      <c r="D53" s="196" t="s">
        <v>487</v>
      </c>
      <c r="E53" s="196" t="s">
        <v>487</v>
      </c>
      <c r="F53" s="196" t="s">
        <v>487</v>
      </c>
      <c r="G53" s="196" t="s">
        <v>487</v>
      </c>
      <c r="H53" s="654" t="s">
        <v>450</v>
      </c>
      <c r="I53" s="654" t="s">
        <v>450</v>
      </c>
      <c r="J53" s="654" t="s">
        <v>450</v>
      </c>
      <c r="K53" s="196" t="s">
        <v>472</v>
      </c>
      <c r="L53" s="196" t="s">
        <v>407</v>
      </c>
      <c r="M53" s="197" t="s">
        <v>407</v>
      </c>
      <c r="N53" s="196" t="s">
        <v>407</v>
      </c>
      <c r="O53" s="654" t="s">
        <v>450</v>
      </c>
      <c r="P53" s="654" t="s">
        <v>450</v>
      </c>
      <c r="Q53" s="654" t="s">
        <v>450</v>
      </c>
      <c r="R53" s="205"/>
    </row>
    <row r="54" spans="1:18" ht="15" customHeight="1">
      <c r="A54" s="207"/>
      <c r="B54" s="195" t="s">
        <v>19</v>
      </c>
      <c r="C54" s="654" t="s">
        <v>450</v>
      </c>
      <c r="D54" s="654" t="s">
        <v>450</v>
      </c>
      <c r="E54" s="654" t="s">
        <v>450</v>
      </c>
      <c r="F54" s="654" t="s">
        <v>450</v>
      </c>
      <c r="G54" s="654" t="s">
        <v>450</v>
      </c>
      <c r="H54" s="654" t="s">
        <v>450</v>
      </c>
      <c r="I54" s="654" t="s">
        <v>450</v>
      </c>
      <c r="J54" s="654" t="s">
        <v>450</v>
      </c>
      <c r="K54" s="654" t="s">
        <v>450</v>
      </c>
      <c r="L54" s="654" t="s">
        <v>450</v>
      </c>
      <c r="M54" s="654" t="s">
        <v>450</v>
      </c>
      <c r="N54" s="654" t="s">
        <v>450</v>
      </c>
      <c r="O54" s="654" t="s">
        <v>450</v>
      </c>
      <c r="P54" s="654" t="s">
        <v>450</v>
      </c>
      <c r="Q54" s="654" t="s">
        <v>450</v>
      </c>
      <c r="R54" s="205"/>
    </row>
    <row r="55" spans="1:18" ht="15" customHeight="1">
      <c r="A55" s="207"/>
      <c r="B55" s="195" t="s">
        <v>20</v>
      </c>
      <c r="C55" s="654" t="s">
        <v>450</v>
      </c>
      <c r="D55" s="654" t="s">
        <v>450</v>
      </c>
      <c r="E55" s="654" t="s">
        <v>450</v>
      </c>
      <c r="F55" s="654" t="s">
        <v>450</v>
      </c>
      <c r="G55" s="654" t="s">
        <v>450</v>
      </c>
      <c r="H55" s="654" t="s">
        <v>450</v>
      </c>
      <c r="I55" s="654" t="s">
        <v>450</v>
      </c>
      <c r="J55" s="654" t="s">
        <v>450</v>
      </c>
      <c r="K55" s="654" t="s">
        <v>450</v>
      </c>
      <c r="L55" s="654" t="s">
        <v>450</v>
      </c>
      <c r="M55" s="654" t="s">
        <v>450</v>
      </c>
      <c r="N55" s="654" t="s">
        <v>450</v>
      </c>
      <c r="O55" s="654" t="s">
        <v>450</v>
      </c>
      <c r="P55" s="654" t="s">
        <v>450</v>
      </c>
      <c r="Q55" s="654" t="s">
        <v>450</v>
      </c>
      <c r="R55" s="205"/>
    </row>
    <row r="56" spans="1:18" ht="15" customHeight="1">
      <c r="A56" s="207"/>
      <c r="B56" s="195"/>
      <c r="C56" s="198"/>
      <c r="D56" s="198"/>
      <c r="E56" s="198"/>
      <c r="F56" s="198"/>
      <c r="G56" s="198"/>
      <c r="H56" s="198"/>
      <c r="I56" s="198"/>
      <c r="J56" s="205"/>
      <c r="K56" s="205"/>
      <c r="L56" s="205"/>
      <c r="M56" s="190"/>
      <c r="N56" s="205"/>
      <c r="O56" s="205"/>
      <c r="P56" s="205"/>
      <c r="Q56" s="198"/>
      <c r="R56" s="205"/>
    </row>
    <row r="57" spans="1:18" ht="15" customHeight="1">
      <c r="A57" s="207"/>
      <c r="B57" s="59" t="s">
        <v>11</v>
      </c>
      <c r="C57" s="659">
        <f>SUM(C58:C62)</f>
        <v>1705</v>
      </c>
      <c r="D57" s="659">
        <f>SUM(D58:D62)</f>
        <v>8589</v>
      </c>
      <c r="E57" s="659">
        <f>SUM(E58:E62)</f>
        <v>5721</v>
      </c>
      <c r="F57" s="659">
        <f aca="true" t="shared" si="4" ref="F57:Q57">SUM(F58:F62)</f>
        <v>2880</v>
      </c>
      <c r="G57" s="659">
        <f t="shared" si="4"/>
        <v>2841</v>
      </c>
      <c r="H57" s="660">
        <f t="shared" si="4"/>
        <v>2868</v>
      </c>
      <c r="I57" s="660">
        <f t="shared" si="4"/>
        <v>1669</v>
      </c>
      <c r="J57" s="660">
        <f t="shared" si="4"/>
        <v>1199</v>
      </c>
      <c r="K57" s="660">
        <f t="shared" si="4"/>
        <v>1175776</v>
      </c>
      <c r="L57" s="660">
        <f t="shared" si="4"/>
        <v>4146888</v>
      </c>
      <c r="M57" s="660">
        <f t="shared" si="4"/>
        <v>7719380</v>
      </c>
      <c r="N57" s="660">
        <f t="shared" si="4"/>
        <v>6708442</v>
      </c>
      <c r="O57" s="660">
        <f t="shared" si="4"/>
        <v>1004383</v>
      </c>
      <c r="P57" s="660">
        <f t="shared" si="4"/>
        <v>6555</v>
      </c>
      <c r="Q57" s="659">
        <f t="shared" si="4"/>
        <v>8449</v>
      </c>
      <c r="R57" s="205"/>
    </row>
    <row r="58" spans="1:18" ht="15" customHeight="1">
      <c r="A58" s="207"/>
      <c r="B58" s="195" t="s">
        <v>16</v>
      </c>
      <c r="C58" s="210">
        <v>1163</v>
      </c>
      <c r="D58" s="199">
        <f>SUM(E58,H58)</f>
        <v>2317</v>
      </c>
      <c r="E58" s="196">
        <f>SUM(F58:G58)</f>
        <v>302</v>
      </c>
      <c r="F58" s="206">
        <v>139</v>
      </c>
      <c r="G58" s="206">
        <v>163</v>
      </c>
      <c r="H58" s="196">
        <f>SUM(I58:J58)</f>
        <v>2015</v>
      </c>
      <c r="I58" s="197">
        <v>1169</v>
      </c>
      <c r="J58" s="197">
        <v>846</v>
      </c>
      <c r="K58" s="197">
        <v>51499</v>
      </c>
      <c r="L58" s="197">
        <v>347150</v>
      </c>
      <c r="M58" s="197">
        <f>SUM(N58:P58)</f>
        <v>820797</v>
      </c>
      <c r="N58" s="206">
        <v>338355</v>
      </c>
      <c r="O58" s="206">
        <v>479806</v>
      </c>
      <c r="P58" s="197">
        <v>2636</v>
      </c>
      <c r="Q58" s="654" t="s">
        <v>450</v>
      </c>
      <c r="R58" s="205"/>
    </row>
    <row r="59" spans="1:18" ht="15" customHeight="1">
      <c r="A59" s="467" t="s">
        <v>345</v>
      </c>
      <c r="B59" s="195" t="s">
        <v>17</v>
      </c>
      <c r="C59" s="210">
        <v>395</v>
      </c>
      <c r="D59" s="199">
        <f>SUM(E59,H59)</f>
        <v>2125</v>
      </c>
      <c r="E59" s="196">
        <f>SUM(F59:G59)</f>
        <v>1374</v>
      </c>
      <c r="F59" s="206">
        <v>655</v>
      </c>
      <c r="G59" s="206">
        <v>719</v>
      </c>
      <c r="H59" s="196">
        <f>SUM(I59:J59)</f>
        <v>751</v>
      </c>
      <c r="I59" s="197">
        <v>434</v>
      </c>
      <c r="J59" s="197">
        <v>317</v>
      </c>
      <c r="K59" s="197">
        <v>245681</v>
      </c>
      <c r="L59" s="197">
        <v>619848</v>
      </c>
      <c r="M59" s="197">
        <f>SUM(N59:P59)</f>
        <v>1396867</v>
      </c>
      <c r="N59" s="206">
        <v>990484</v>
      </c>
      <c r="O59" s="206">
        <v>404346</v>
      </c>
      <c r="P59" s="197">
        <v>2037</v>
      </c>
      <c r="Q59" s="196">
        <v>109</v>
      </c>
      <c r="R59" s="205"/>
    </row>
    <row r="60" spans="1:18" ht="15" customHeight="1">
      <c r="A60" s="468"/>
      <c r="B60" s="195" t="s">
        <v>18</v>
      </c>
      <c r="C60" s="210">
        <v>88</v>
      </c>
      <c r="D60" s="199">
        <f>SUM(E60,H60)</f>
        <v>1214</v>
      </c>
      <c r="E60" s="196">
        <f>SUM(F60:G60)</f>
        <v>1127</v>
      </c>
      <c r="F60" s="206">
        <v>580</v>
      </c>
      <c r="G60" s="206">
        <v>547</v>
      </c>
      <c r="H60" s="196">
        <f>SUM(I60:J60)</f>
        <v>87</v>
      </c>
      <c r="I60" s="197">
        <v>56</v>
      </c>
      <c r="J60" s="196">
        <v>31</v>
      </c>
      <c r="K60" s="197">
        <v>231479</v>
      </c>
      <c r="L60" s="197">
        <v>813936</v>
      </c>
      <c r="M60" s="197">
        <f>SUM(N60:P60)</f>
        <v>1481953</v>
      </c>
      <c r="N60" s="206">
        <v>1375931</v>
      </c>
      <c r="O60" s="206">
        <v>104498</v>
      </c>
      <c r="P60" s="197">
        <v>1524</v>
      </c>
      <c r="Q60" s="196">
        <v>8340</v>
      </c>
      <c r="R60" s="205"/>
    </row>
    <row r="61" spans="1:18" ht="15" customHeight="1">
      <c r="A61" s="195"/>
      <c r="B61" s="195" t="s">
        <v>19</v>
      </c>
      <c r="C61" s="210">
        <v>33</v>
      </c>
      <c r="D61" s="199">
        <f>SUM(E61,H61)</f>
        <v>796</v>
      </c>
      <c r="E61" s="196">
        <f>SUM(F61:G61)</f>
        <v>784</v>
      </c>
      <c r="F61" s="206">
        <v>384</v>
      </c>
      <c r="G61" s="206">
        <v>400</v>
      </c>
      <c r="H61" s="196">
        <f>SUM(I61:J61)</f>
        <v>12</v>
      </c>
      <c r="I61" s="197">
        <v>8</v>
      </c>
      <c r="J61" s="196">
        <v>4</v>
      </c>
      <c r="K61" s="197">
        <v>148772</v>
      </c>
      <c r="L61" s="197">
        <v>556031</v>
      </c>
      <c r="M61" s="197">
        <f>SUM(N61:P61)</f>
        <v>950750</v>
      </c>
      <c r="N61" s="206">
        <v>936667</v>
      </c>
      <c r="O61" s="197">
        <v>14083</v>
      </c>
      <c r="P61" s="656" t="s">
        <v>450</v>
      </c>
      <c r="Q61" s="654" t="s">
        <v>450</v>
      </c>
      <c r="R61" s="205"/>
    </row>
    <row r="62" spans="1:18" s="159" customFormat="1" ht="15" customHeight="1">
      <c r="A62" s="211"/>
      <c r="B62" s="212" t="s">
        <v>20</v>
      </c>
      <c r="C62" s="206">
        <v>26</v>
      </c>
      <c r="D62" s="199">
        <f>SUM(E62,H62)</f>
        <v>2137</v>
      </c>
      <c r="E62" s="196">
        <f>SUM(F62:G62)</f>
        <v>2134</v>
      </c>
      <c r="F62" s="206">
        <v>1122</v>
      </c>
      <c r="G62" s="206">
        <v>1012</v>
      </c>
      <c r="H62" s="196">
        <f>SUM(I62:J62)</f>
        <v>3</v>
      </c>
      <c r="I62" s="197">
        <v>2</v>
      </c>
      <c r="J62" s="197">
        <v>1</v>
      </c>
      <c r="K62" s="197">
        <v>498345</v>
      </c>
      <c r="L62" s="197">
        <v>1809923</v>
      </c>
      <c r="M62" s="197">
        <f>SUM(N62:P62)</f>
        <v>3069013</v>
      </c>
      <c r="N62" s="206">
        <v>3067005</v>
      </c>
      <c r="O62" s="197">
        <v>1650</v>
      </c>
      <c r="P62" s="197">
        <v>358</v>
      </c>
      <c r="Q62" s="656" t="s">
        <v>450</v>
      </c>
      <c r="R62" s="213"/>
    </row>
    <row r="63" spans="1:18" ht="15" customHeight="1">
      <c r="A63" s="214"/>
      <c r="B63" s="21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7"/>
      <c r="N63" s="216"/>
      <c r="O63" s="216"/>
      <c r="P63" s="216"/>
      <c r="Q63" s="218"/>
      <c r="R63" s="205"/>
    </row>
    <row r="64" spans="4:5" ht="14.25">
      <c r="D64" s="159"/>
      <c r="E64" s="159"/>
    </row>
  </sheetData>
  <sheetProtection/>
  <mergeCells count="24">
    <mergeCell ref="K5:K7"/>
    <mergeCell ref="M5:P5"/>
    <mergeCell ref="D6:D7"/>
    <mergeCell ref="O6:O7"/>
    <mergeCell ref="A3:Q3"/>
    <mergeCell ref="N6:N7"/>
    <mergeCell ref="P6:P7"/>
    <mergeCell ref="A10:A11"/>
    <mergeCell ref="A17:A18"/>
    <mergeCell ref="L5:L7"/>
    <mergeCell ref="A5:A7"/>
    <mergeCell ref="B5:B7"/>
    <mergeCell ref="C5:C7"/>
    <mergeCell ref="D5:J5"/>
    <mergeCell ref="A59:A60"/>
    <mergeCell ref="A24:A25"/>
    <mergeCell ref="A31:A32"/>
    <mergeCell ref="A38:A39"/>
    <mergeCell ref="A45:A46"/>
    <mergeCell ref="Q5:Q7"/>
    <mergeCell ref="A52:A53"/>
    <mergeCell ref="E6:G6"/>
    <mergeCell ref="H6:J6"/>
    <mergeCell ref="M6:M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5"/>
  <sheetViews>
    <sheetView tabSelected="1" zoomScale="75" zoomScaleNormal="75" zoomScalePageLayoutView="0" workbookViewId="0" topLeftCell="A37">
      <selection activeCell="A4" sqref="A4:W4"/>
    </sheetView>
  </sheetViews>
  <sheetFormatPr defaultColWidth="10.59765625" defaultRowHeight="15"/>
  <cols>
    <col min="1" max="1" width="6.5" style="165" customWidth="1"/>
    <col min="2" max="2" width="12.09765625" style="165" customWidth="1"/>
    <col min="3" max="3" width="17.19921875" style="165" customWidth="1"/>
    <col min="4" max="11" width="13.5" style="165" customWidth="1"/>
    <col min="12" max="17" width="15.09765625" style="165" customWidth="1"/>
    <col min="18" max="18" width="16" style="165" customWidth="1"/>
    <col min="19" max="16384" width="10.59765625" style="165" customWidth="1"/>
  </cols>
  <sheetData>
    <row r="1" spans="1:18" s="14" customFormat="1" ht="15" customHeight="1">
      <c r="A1" s="173" t="s">
        <v>425</v>
      </c>
      <c r="R1" s="15" t="s">
        <v>426</v>
      </c>
    </row>
    <row r="2" spans="1:17" s="1" customFormat="1" ht="15" customHeight="1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</row>
    <row r="3" spans="1:18" s="1" customFormat="1" ht="15" customHeight="1">
      <c r="A3" s="604" t="s">
        <v>491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</row>
    <row r="4" spans="1:18" s="1" customFormat="1" ht="15" customHeight="1" thickBot="1">
      <c r="A4" s="97"/>
      <c r="R4" s="171" t="s">
        <v>388</v>
      </c>
    </row>
    <row r="5" spans="1:19" s="1" customFormat="1" ht="15" customHeight="1">
      <c r="A5" s="669" t="s">
        <v>492</v>
      </c>
      <c r="B5" s="478"/>
      <c r="C5" s="447" t="s">
        <v>135</v>
      </c>
      <c r="D5" s="219"/>
      <c r="E5" s="450" t="s">
        <v>23</v>
      </c>
      <c r="F5" s="451"/>
      <c r="G5" s="451"/>
      <c r="H5" s="451"/>
      <c r="I5" s="451"/>
      <c r="J5" s="451"/>
      <c r="K5" s="466"/>
      <c r="L5" s="447" t="s">
        <v>395</v>
      </c>
      <c r="M5" s="447" t="s">
        <v>394</v>
      </c>
      <c r="N5" s="450" t="s">
        <v>392</v>
      </c>
      <c r="O5" s="451"/>
      <c r="P5" s="451"/>
      <c r="Q5" s="451"/>
      <c r="R5" s="458" t="s">
        <v>393</v>
      </c>
      <c r="S5" s="205"/>
    </row>
    <row r="6" spans="1:19" s="1" customFormat="1" ht="15" customHeight="1">
      <c r="A6" s="479"/>
      <c r="B6" s="470"/>
      <c r="C6" s="448"/>
      <c r="D6" s="221" t="s">
        <v>24</v>
      </c>
      <c r="E6" s="452" t="s">
        <v>8</v>
      </c>
      <c r="F6" s="455" t="s">
        <v>25</v>
      </c>
      <c r="G6" s="456"/>
      <c r="H6" s="457"/>
      <c r="I6" s="455" t="s">
        <v>26</v>
      </c>
      <c r="J6" s="456"/>
      <c r="K6" s="457"/>
      <c r="L6" s="448"/>
      <c r="M6" s="448"/>
      <c r="N6" s="452" t="s">
        <v>11</v>
      </c>
      <c r="O6" s="454" t="s">
        <v>48</v>
      </c>
      <c r="P6" s="454" t="s">
        <v>12</v>
      </c>
      <c r="Q6" s="461" t="s">
        <v>13</v>
      </c>
      <c r="R6" s="459"/>
      <c r="S6" s="205"/>
    </row>
    <row r="7" spans="1:19" s="1" customFormat="1" ht="15" customHeight="1">
      <c r="A7" s="480"/>
      <c r="B7" s="471"/>
      <c r="C7" s="449"/>
      <c r="D7" s="222"/>
      <c r="E7" s="475"/>
      <c r="F7" s="223" t="s">
        <v>11</v>
      </c>
      <c r="G7" s="224" t="s">
        <v>14</v>
      </c>
      <c r="H7" s="224" t="s">
        <v>15</v>
      </c>
      <c r="I7" s="224" t="s">
        <v>11</v>
      </c>
      <c r="J7" s="224" t="s">
        <v>14</v>
      </c>
      <c r="K7" s="224" t="s">
        <v>15</v>
      </c>
      <c r="L7" s="449"/>
      <c r="M7" s="449"/>
      <c r="N7" s="453"/>
      <c r="O7" s="449"/>
      <c r="P7" s="449"/>
      <c r="Q7" s="462"/>
      <c r="R7" s="460"/>
      <c r="S7" s="205"/>
    </row>
    <row r="8" spans="1:18" s="62" customFormat="1" ht="15" customHeight="1">
      <c r="A8" s="473"/>
      <c r="B8" s="474"/>
      <c r="C8" s="77" t="s">
        <v>137</v>
      </c>
      <c r="D8" s="670">
        <f>SUM(D9:D13)</f>
        <v>15636</v>
      </c>
      <c r="E8" s="659">
        <f>SUM(E9:E13)</f>
        <v>133197</v>
      </c>
      <c r="F8" s="659">
        <f>SUM(F9:F13)</f>
        <v>110389</v>
      </c>
      <c r="G8" s="659">
        <f aca="true" t="shared" si="0" ref="G8:R8">SUM(G9:G13)</f>
        <v>58576</v>
      </c>
      <c r="H8" s="659">
        <f t="shared" si="0"/>
        <v>51813</v>
      </c>
      <c r="I8" s="660">
        <f t="shared" si="0"/>
        <v>22808</v>
      </c>
      <c r="J8" s="660">
        <f t="shared" si="0"/>
        <v>12824</v>
      </c>
      <c r="K8" s="660">
        <f t="shared" si="0"/>
        <v>9984</v>
      </c>
      <c r="L8" s="659">
        <f t="shared" si="0"/>
        <v>26906042</v>
      </c>
      <c r="M8" s="659">
        <f t="shared" si="0"/>
        <v>85451137</v>
      </c>
      <c r="N8" s="659">
        <f t="shared" si="0"/>
        <v>150560078</v>
      </c>
      <c r="O8" s="659">
        <f t="shared" si="0"/>
        <v>122703389</v>
      </c>
      <c r="P8" s="659">
        <f t="shared" si="0"/>
        <v>27587019</v>
      </c>
      <c r="Q8" s="659">
        <f t="shared" si="0"/>
        <v>269670</v>
      </c>
      <c r="R8" s="659">
        <f t="shared" si="0"/>
        <v>400711</v>
      </c>
    </row>
    <row r="9" spans="1:19" s="67" customFormat="1" ht="15" customHeight="1">
      <c r="A9" s="476"/>
      <c r="B9" s="467"/>
      <c r="C9" s="211" t="s">
        <v>16</v>
      </c>
      <c r="D9" s="230">
        <v>8306</v>
      </c>
      <c r="E9" s="199">
        <f>SUM(F9,I9)</f>
        <v>17861</v>
      </c>
      <c r="F9" s="196">
        <f>SUM(G9:H9)</f>
        <v>3977</v>
      </c>
      <c r="G9" s="226">
        <v>1258</v>
      </c>
      <c r="H9" s="226">
        <v>2719</v>
      </c>
      <c r="I9" s="196">
        <f>SUM(J9:K9)</f>
        <v>13884</v>
      </c>
      <c r="J9" s="226">
        <v>7773</v>
      </c>
      <c r="K9" s="226">
        <v>6111</v>
      </c>
      <c r="L9" s="226">
        <v>668291</v>
      </c>
      <c r="M9" s="226">
        <v>2616164</v>
      </c>
      <c r="N9" s="206">
        <f>SUM(O9:Q9)</f>
        <v>6435472</v>
      </c>
      <c r="O9" s="226">
        <v>2981394</v>
      </c>
      <c r="P9" s="226">
        <v>3433904</v>
      </c>
      <c r="Q9" s="226">
        <v>20174</v>
      </c>
      <c r="R9" s="196">
        <v>100</v>
      </c>
      <c r="S9" s="205"/>
    </row>
    <row r="10" spans="1:19" s="67" customFormat="1" ht="15" customHeight="1">
      <c r="A10" s="472"/>
      <c r="B10" s="467"/>
      <c r="C10" s="211" t="s">
        <v>17</v>
      </c>
      <c r="D10" s="231">
        <v>5115</v>
      </c>
      <c r="E10" s="199">
        <f>SUM(F10,I10)</f>
        <v>28445</v>
      </c>
      <c r="F10" s="196">
        <f>SUM(G10:H10)</f>
        <v>20291</v>
      </c>
      <c r="G10" s="228">
        <v>8492</v>
      </c>
      <c r="H10" s="228">
        <v>11799</v>
      </c>
      <c r="I10" s="196">
        <f>SUM(J10:K10)</f>
        <v>8154</v>
      </c>
      <c r="J10" s="228">
        <v>4572</v>
      </c>
      <c r="K10" s="228">
        <v>3582</v>
      </c>
      <c r="L10" s="228">
        <v>3759634</v>
      </c>
      <c r="M10" s="228">
        <v>8316837</v>
      </c>
      <c r="N10" s="206">
        <f>SUM(O10:Q10)</f>
        <v>17702859</v>
      </c>
      <c r="O10" s="228">
        <v>11728129</v>
      </c>
      <c r="P10" s="228">
        <v>5925229</v>
      </c>
      <c r="Q10" s="228">
        <v>49501</v>
      </c>
      <c r="R10" s="197">
        <v>29974</v>
      </c>
      <c r="S10" s="213"/>
    </row>
    <row r="11" spans="1:19" s="67" customFormat="1" ht="15" customHeight="1">
      <c r="A11" s="473" t="s">
        <v>93</v>
      </c>
      <c r="B11" s="474"/>
      <c r="C11" s="211" t="s">
        <v>18</v>
      </c>
      <c r="D11" s="231">
        <v>1142</v>
      </c>
      <c r="E11" s="199">
        <f>SUM(F11,I11)</f>
        <v>15713</v>
      </c>
      <c r="F11" s="196">
        <f>SUM(G11:H11)</f>
        <v>15079</v>
      </c>
      <c r="G11" s="228">
        <v>7699</v>
      </c>
      <c r="H11" s="228">
        <v>7380</v>
      </c>
      <c r="I11" s="196">
        <f>SUM(J11:K11)</f>
        <v>634</v>
      </c>
      <c r="J11" s="228">
        <v>385</v>
      </c>
      <c r="K11" s="228">
        <v>249</v>
      </c>
      <c r="L11" s="228">
        <v>3285915</v>
      </c>
      <c r="M11" s="228">
        <v>8937292</v>
      </c>
      <c r="N11" s="206">
        <f>SUM(O11:Q11)</f>
        <v>17035351</v>
      </c>
      <c r="O11" s="228">
        <v>13725474</v>
      </c>
      <c r="P11" s="228">
        <v>3287699</v>
      </c>
      <c r="Q11" s="228">
        <v>22178</v>
      </c>
      <c r="R11" s="197">
        <v>57486</v>
      </c>
      <c r="S11" s="213"/>
    </row>
    <row r="12" spans="1:19" s="67" customFormat="1" ht="15" customHeight="1">
      <c r="A12" s="472"/>
      <c r="B12" s="467"/>
      <c r="C12" s="211" t="s">
        <v>19</v>
      </c>
      <c r="D12" s="231">
        <v>480</v>
      </c>
      <c r="E12" s="199">
        <f>SUM(F12,I12)</f>
        <v>11663</v>
      </c>
      <c r="F12" s="196">
        <f>SUM(G12:H12)</f>
        <v>11555</v>
      </c>
      <c r="G12" s="228">
        <v>5920</v>
      </c>
      <c r="H12" s="228">
        <v>5635</v>
      </c>
      <c r="I12" s="196">
        <f>SUM(J12:K12)</f>
        <v>108</v>
      </c>
      <c r="J12" s="228">
        <v>72</v>
      </c>
      <c r="K12" s="228">
        <v>36</v>
      </c>
      <c r="L12" s="228">
        <v>2500502</v>
      </c>
      <c r="M12" s="228">
        <v>7404832</v>
      </c>
      <c r="N12" s="206">
        <f>SUM(O12:Q12)</f>
        <v>13184447</v>
      </c>
      <c r="O12" s="228">
        <v>10879210</v>
      </c>
      <c r="P12" s="228">
        <v>2284563</v>
      </c>
      <c r="Q12" s="228">
        <v>20674</v>
      </c>
      <c r="R12" s="197">
        <v>38297</v>
      </c>
      <c r="S12" s="213"/>
    </row>
    <row r="13" spans="1:19" s="67" customFormat="1" ht="15" customHeight="1">
      <c r="A13" s="472"/>
      <c r="B13" s="467"/>
      <c r="C13" s="211" t="s">
        <v>20</v>
      </c>
      <c r="D13" s="231">
        <v>593</v>
      </c>
      <c r="E13" s="199">
        <f>SUM(F13,I13)</f>
        <v>59515</v>
      </c>
      <c r="F13" s="196">
        <f>SUM(G13:H13)</f>
        <v>59487</v>
      </c>
      <c r="G13" s="228">
        <v>35207</v>
      </c>
      <c r="H13" s="228">
        <v>24280</v>
      </c>
      <c r="I13" s="196">
        <f>SUM(J13:K13)</f>
        <v>28</v>
      </c>
      <c r="J13" s="228">
        <v>22</v>
      </c>
      <c r="K13" s="228">
        <v>6</v>
      </c>
      <c r="L13" s="228">
        <v>16691700</v>
      </c>
      <c r="M13" s="228">
        <v>58176012</v>
      </c>
      <c r="N13" s="206">
        <f>SUM(O13:Q13)</f>
        <v>96201949</v>
      </c>
      <c r="O13" s="228">
        <v>83389182</v>
      </c>
      <c r="P13" s="228">
        <v>12655624</v>
      </c>
      <c r="Q13" s="228">
        <v>157143</v>
      </c>
      <c r="R13" s="197">
        <v>274854</v>
      </c>
      <c r="S13" s="213"/>
    </row>
    <row r="14" spans="1:19" s="67" customFormat="1" ht="15" customHeight="1">
      <c r="A14" s="472"/>
      <c r="B14" s="467"/>
      <c r="C14" s="211"/>
      <c r="D14" s="231"/>
      <c r="E14" s="226"/>
      <c r="F14" s="226"/>
      <c r="G14" s="228"/>
      <c r="H14" s="228"/>
      <c r="I14" s="228"/>
      <c r="J14" s="228"/>
      <c r="K14" s="228"/>
      <c r="L14" s="228"/>
      <c r="M14" s="228"/>
      <c r="N14" s="226"/>
      <c r="O14" s="228"/>
      <c r="P14" s="228"/>
      <c r="Q14" s="228"/>
      <c r="R14" s="198"/>
      <c r="S14" s="213"/>
    </row>
    <row r="15" spans="1:19" s="62" customFormat="1" ht="15" customHeight="1">
      <c r="A15" s="473"/>
      <c r="B15" s="474"/>
      <c r="C15" s="61" t="s">
        <v>11</v>
      </c>
      <c r="D15" s="671">
        <f>SUM(D16:D20)</f>
        <v>3554</v>
      </c>
      <c r="E15" s="659">
        <f>SUM(E16:E20)</f>
        <v>35301</v>
      </c>
      <c r="F15" s="659">
        <f>SUM(F16:F20)</f>
        <v>31102</v>
      </c>
      <c r="G15" s="672">
        <f aca="true" t="shared" si="1" ref="G15:R15">SUM(G16:G20)</f>
        <v>18761</v>
      </c>
      <c r="H15" s="672">
        <f t="shared" si="1"/>
        <v>12341</v>
      </c>
      <c r="I15" s="660">
        <f t="shared" si="1"/>
        <v>4199</v>
      </c>
      <c r="J15" s="672">
        <f t="shared" si="1"/>
        <v>2629</v>
      </c>
      <c r="K15" s="672">
        <f t="shared" si="1"/>
        <v>1570</v>
      </c>
      <c r="L15" s="672">
        <f t="shared" si="1"/>
        <v>8421361</v>
      </c>
      <c r="M15" s="672">
        <f t="shared" si="1"/>
        <v>22569379</v>
      </c>
      <c r="N15" s="659">
        <f t="shared" si="1"/>
        <v>41236257</v>
      </c>
      <c r="O15" s="672">
        <f t="shared" si="1"/>
        <v>36088749</v>
      </c>
      <c r="P15" s="672">
        <f t="shared" si="1"/>
        <v>5037061</v>
      </c>
      <c r="Q15" s="672">
        <f t="shared" si="1"/>
        <v>110447</v>
      </c>
      <c r="R15" s="672">
        <f t="shared" si="1"/>
        <v>149638</v>
      </c>
      <c r="S15" s="104"/>
    </row>
    <row r="16" spans="1:19" s="67" customFormat="1" ht="15" customHeight="1">
      <c r="A16" s="472"/>
      <c r="B16" s="467"/>
      <c r="C16" s="211" t="s">
        <v>16</v>
      </c>
      <c r="D16" s="231">
        <v>1739</v>
      </c>
      <c r="E16" s="199">
        <f>SUM(F16,I16)</f>
        <v>3639</v>
      </c>
      <c r="F16" s="196">
        <f>SUM(G16:H16)</f>
        <v>971</v>
      </c>
      <c r="G16" s="228">
        <v>478</v>
      </c>
      <c r="H16" s="228">
        <v>493</v>
      </c>
      <c r="I16" s="196">
        <f>SUM(J16:K16)</f>
        <v>2668</v>
      </c>
      <c r="J16" s="228">
        <v>1667</v>
      </c>
      <c r="K16" s="228">
        <v>1001</v>
      </c>
      <c r="L16" s="228">
        <v>219255</v>
      </c>
      <c r="M16" s="228">
        <v>636094</v>
      </c>
      <c r="N16" s="206">
        <f>SUM(O16:Q16)</f>
        <v>1480761</v>
      </c>
      <c r="O16" s="228">
        <v>989194</v>
      </c>
      <c r="P16" s="228">
        <v>483888</v>
      </c>
      <c r="Q16" s="228">
        <v>7679</v>
      </c>
      <c r="R16" s="656" t="s">
        <v>450</v>
      </c>
      <c r="S16" s="213"/>
    </row>
    <row r="17" spans="1:19" s="67" customFormat="1" ht="15" customHeight="1">
      <c r="A17" s="472"/>
      <c r="B17" s="467"/>
      <c r="C17" s="211" t="s">
        <v>17</v>
      </c>
      <c r="D17" s="231">
        <v>1176</v>
      </c>
      <c r="E17" s="199">
        <f>SUM(F17,I17)</f>
        <v>6858</v>
      </c>
      <c r="F17" s="196">
        <f>SUM(G17:H17)</f>
        <v>5494</v>
      </c>
      <c r="G17" s="228">
        <v>3069</v>
      </c>
      <c r="H17" s="228">
        <v>2425</v>
      </c>
      <c r="I17" s="196">
        <f>SUM(J17:K17)</f>
        <v>1364</v>
      </c>
      <c r="J17" s="228">
        <v>854</v>
      </c>
      <c r="K17" s="228">
        <v>510</v>
      </c>
      <c r="L17" s="228">
        <v>1257914</v>
      </c>
      <c r="M17" s="228">
        <v>2406193</v>
      </c>
      <c r="N17" s="206">
        <f>SUM(O17:Q17)</f>
        <v>4992371</v>
      </c>
      <c r="O17" s="228">
        <v>3885705</v>
      </c>
      <c r="P17" s="228">
        <v>1089070</v>
      </c>
      <c r="Q17" s="228">
        <v>17596</v>
      </c>
      <c r="R17" s="197">
        <v>2089</v>
      </c>
      <c r="S17" s="213"/>
    </row>
    <row r="18" spans="1:19" s="67" customFormat="1" ht="15" customHeight="1">
      <c r="A18" s="472" t="s">
        <v>138</v>
      </c>
      <c r="B18" s="467"/>
      <c r="C18" s="211" t="s">
        <v>18</v>
      </c>
      <c r="D18" s="231">
        <v>336</v>
      </c>
      <c r="E18" s="199">
        <f>SUM(F18,I18)</f>
        <v>4558</v>
      </c>
      <c r="F18" s="196">
        <f>SUM(G18:H18)</f>
        <v>4432</v>
      </c>
      <c r="G18" s="228">
        <v>2597</v>
      </c>
      <c r="H18" s="228">
        <v>1835</v>
      </c>
      <c r="I18" s="196">
        <f>SUM(J18:K18)</f>
        <v>126</v>
      </c>
      <c r="J18" s="228">
        <v>80</v>
      </c>
      <c r="K18" s="228">
        <v>46</v>
      </c>
      <c r="L18" s="228">
        <v>1094249</v>
      </c>
      <c r="M18" s="228">
        <v>2281151</v>
      </c>
      <c r="N18" s="206">
        <f>SUM(O18:Q18)</f>
        <v>4520558</v>
      </c>
      <c r="O18" s="228">
        <v>3916209</v>
      </c>
      <c r="P18" s="228">
        <v>593897</v>
      </c>
      <c r="Q18" s="228">
        <v>10452</v>
      </c>
      <c r="R18" s="197">
        <v>13434</v>
      </c>
      <c r="S18" s="213"/>
    </row>
    <row r="19" spans="1:19" s="67" customFormat="1" ht="15" customHeight="1">
      <c r="A19" s="472"/>
      <c r="B19" s="467"/>
      <c r="C19" s="211" t="s">
        <v>19</v>
      </c>
      <c r="D19" s="231">
        <v>150</v>
      </c>
      <c r="E19" s="199">
        <f>SUM(F19,I19)</f>
        <v>3698</v>
      </c>
      <c r="F19" s="196">
        <f>SUM(G19:H19)</f>
        <v>3662</v>
      </c>
      <c r="G19" s="228">
        <v>2095</v>
      </c>
      <c r="H19" s="228">
        <v>1567</v>
      </c>
      <c r="I19" s="196">
        <f>SUM(J19:K19)</f>
        <v>36</v>
      </c>
      <c r="J19" s="228">
        <v>24</v>
      </c>
      <c r="K19" s="228">
        <v>12</v>
      </c>
      <c r="L19" s="228">
        <v>885457</v>
      </c>
      <c r="M19" s="228">
        <v>2094381</v>
      </c>
      <c r="N19" s="206">
        <f>SUM(O19:Q19)</f>
        <v>4042049</v>
      </c>
      <c r="O19" s="228">
        <v>3626152</v>
      </c>
      <c r="P19" s="228">
        <v>411583</v>
      </c>
      <c r="Q19" s="228">
        <v>4314</v>
      </c>
      <c r="R19" s="656" t="s">
        <v>450</v>
      </c>
      <c r="S19" s="213"/>
    </row>
    <row r="20" spans="1:19" s="67" customFormat="1" ht="15" customHeight="1">
      <c r="A20" s="227"/>
      <c r="B20" s="207"/>
      <c r="C20" s="211" t="s">
        <v>20</v>
      </c>
      <c r="D20" s="231">
        <v>153</v>
      </c>
      <c r="E20" s="199">
        <f>SUM(F20,I20)</f>
        <v>16548</v>
      </c>
      <c r="F20" s="196">
        <f>SUM(G20:H20)</f>
        <v>16543</v>
      </c>
      <c r="G20" s="228">
        <v>10522</v>
      </c>
      <c r="H20" s="228">
        <v>6021</v>
      </c>
      <c r="I20" s="196">
        <f>SUM(J20:K20)</f>
        <v>5</v>
      </c>
      <c r="J20" s="228">
        <v>4</v>
      </c>
      <c r="K20" s="228">
        <v>1</v>
      </c>
      <c r="L20" s="228">
        <v>4964486</v>
      </c>
      <c r="M20" s="228">
        <v>15151560</v>
      </c>
      <c r="N20" s="206">
        <f>SUM(O20:Q20)</f>
        <v>26200518</v>
      </c>
      <c r="O20" s="228">
        <v>23671489</v>
      </c>
      <c r="P20" s="228">
        <v>2458623</v>
      </c>
      <c r="Q20" s="228">
        <v>70406</v>
      </c>
      <c r="R20" s="197">
        <v>134115</v>
      </c>
      <c r="S20" s="213"/>
    </row>
    <row r="21" spans="1:19" s="67" customFormat="1" ht="15" customHeight="1">
      <c r="A21" s="227"/>
      <c r="B21" s="207"/>
      <c r="C21" s="211"/>
      <c r="D21" s="231"/>
      <c r="E21" s="226"/>
      <c r="F21" s="226"/>
      <c r="G21" s="228"/>
      <c r="H21" s="228"/>
      <c r="I21" s="226"/>
      <c r="J21" s="228"/>
      <c r="K21" s="228"/>
      <c r="L21" s="228"/>
      <c r="M21" s="228"/>
      <c r="N21" s="226"/>
      <c r="O21" s="228"/>
      <c r="P21" s="228"/>
      <c r="Q21" s="228"/>
      <c r="R21" s="198"/>
      <c r="S21" s="213"/>
    </row>
    <row r="22" spans="1:19" s="62" customFormat="1" ht="15" customHeight="1">
      <c r="A22" s="473"/>
      <c r="B22" s="474"/>
      <c r="C22" s="61" t="s">
        <v>11</v>
      </c>
      <c r="D22" s="671">
        <f>SUM(D23:D27)</f>
        <v>509</v>
      </c>
      <c r="E22" s="659">
        <f>SUM(E23:E27)</f>
        <v>5775</v>
      </c>
      <c r="F22" s="659">
        <f>SUM(F23:F27)</f>
        <v>5066</v>
      </c>
      <c r="G22" s="672">
        <f aca="true" t="shared" si="2" ref="G22:R22">SUM(G23:G27)</f>
        <v>2334</v>
      </c>
      <c r="H22" s="672">
        <f t="shared" si="2"/>
        <v>2732</v>
      </c>
      <c r="I22" s="660">
        <f t="shared" si="2"/>
        <v>709</v>
      </c>
      <c r="J22" s="672">
        <f t="shared" si="2"/>
        <v>396</v>
      </c>
      <c r="K22" s="672">
        <f t="shared" si="2"/>
        <v>313</v>
      </c>
      <c r="L22" s="672">
        <f t="shared" si="2"/>
        <v>1050372</v>
      </c>
      <c r="M22" s="672">
        <f t="shared" si="2"/>
        <v>4438129</v>
      </c>
      <c r="N22" s="659">
        <f t="shared" si="2"/>
        <v>6696390</v>
      </c>
      <c r="O22" s="672">
        <f t="shared" si="2"/>
        <v>6203583</v>
      </c>
      <c r="P22" s="672">
        <f t="shared" si="2"/>
        <v>457488</v>
      </c>
      <c r="Q22" s="672">
        <f t="shared" si="2"/>
        <v>35319</v>
      </c>
      <c r="R22" s="672">
        <f t="shared" si="2"/>
        <v>1257</v>
      </c>
      <c r="S22" s="104"/>
    </row>
    <row r="23" spans="1:19" s="67" customFormat="1" ht="15" customHeight="1">
      <c r="A23" s="227"/>
      <c r="B23" s="207"/>
      <c r="C23" s="211" t="s">
        <v>16</v>
      </c>
      <c r="D23" s="231">
        <v>231</v>
      </c>
      <c r="E23" s="199">
        <f>SUM(F23,I23)</f>
        <v>520</v>
      </c>
      <c r="F23" s="196">
        <f>SUM(G23:H23)</f>
        <v>116</v>
      </c>
      <c r="G23" s="228">
        <v>40</v>
      </c>
      <c r="H23" s="228">
        <v>76</v>
      </c>
      <c r="I23" s="196">
        <f>SUM(J23:K23)</f>
        <v>404</v>
      </c>
      <c r="J23" s="228">
        <v>226</v>
      </c>
      <c r="K23" s="228">
        <v>178</v>
      </c>
      <c r="L23" s="228">
        <v>14810</v>
      </c>
      <c r="M23" s="228">
        <v>63340</v>
      </c>
      <c r="N23" s="206">
        <f>SUM(O23:Q23)</f>
        <v>165123</v>
      </c>
      <c r="O23" s="228">
        <v>82729</v>
      </c>
      <c r="P23" s="228">
        <v>81169</v>
      </c>
      <c r="Q23" s="228">
        <v>1225</v>
      </c>
      <c r="R23" s="197">
        <v>95</v>
      </c>
      <c r="S23" s="213"/>
    </row>
    <row r="24" spans="1:19" s="67" customFormat="1" ht="15" customHeight="1">
      <c r="A24" s="227"/>
      <c r="B24" s="207"/>
      <c r="C24" s="211" t="s">
        <v>17</v>
      </c>
      <c r="D24" s="231">
        <v>178</v>
      </c>
      <c r="E24" s="199">
        <f>SUM(F24,I24)</f>
        <v>1015</v>
      </c>
      <c r="F24" s="196">
        <f>SUM(G24:H24)</f>
        <v>740</v>
      </c>
      <c r="G24" s="228">
        <v>333</v>
      </c>
      <c r="H24" s="228">
        <v>407</v>
      </c>
      <c r="I24" s="196">
        <f>SUM(J24:K24)</f>
        <v>275</v>
      </c>
      <c r="J24" s="228">
        <v>151</v>
      </c>
      <c r="K24" s="228">
        <v>124</v>
      </c>
      <c r="L24" s="228">
        <v>122838</v>
      </c>
      <c r="M24" s="228">
        <v>346570</v>
      </c>
      <c r="N24" s="206">
        <f>SUM(O24:Q24)</f>
        <v>625673</v>
      </c>
      <c r="O24" s="228">
        <v>509174</v>
      </c>
      <c r="P24" s="228">
        <v>115734</v>
      </c>
      <c r="Q24" s="228">
        <v>765</v>
      </c>
      <c r="R24" s="197">
        <v>216</v>
      </c>
      <c r="S24" s="213"/>
    </row>
    <row r="25" spans="1:19" s="67" customFormat="1" ht="15" customHeight="1">
      <c r="A25" s="472" t="s">
        <v>139</v>
      </c>
      <c r="B25" s="467"/>
      <c r="C25" s="211" t="s">
        <v>18</v>
      </c>
      <c r="D25" s="231">
        <v>38</v>
      </c>
      <c r="E25" s="199">
        <f>SUM(F25,I25)</f>
        <v>528</v>
      </c>
      <c r="F25" s="196">
        <f>SUM(G25:H25)</f>
        <v>504</v>
      </c>
      <c r="G25" s="228">
        <v>253</v>
      </c>
      <c r="H25" s="228">
        <v>251</v>
      </c>
      <c r="I25" s="196">
        <f>SUM(J25:K25)</f>
        <v>24</v>
      </c>
      <c r="J25" s="228">
        <v>15</v>
      </c>
      <c r="K25" s="228">
        <v>9</v>
      </c>
      <c r="L25" s="228">
        <v>95126</v>
      </c>
      <c r="M25" s="228">
        <v>276263</v>
      </c>
      <c r="N25" s="206">
        <f>SUM(O25:Q25)</f>
        <v>462710</v>
      </c>
      <c r="O25" s="228">
        <v>427199</v>
      </c>
      <c r="P25" s="228">
        <v>35511</v>
      </c>
      <c r="Q25" s="673" t="s">
        <v>450</v>
      </c>
      <c r="R25" s="197">
        <v>425</v>
      </c>
      <c r="S25" s="213"/>
    </row>
    <row r="26" spans="1:19" s="67" customFormat="1" ht="15" customHeight="1">
      <c r="A26" s="227"/>
      <c r="B26" s="207"/>
      <c r="C26" s="211" t="s">
        <v>19</v>
      </c>
      <c r="D26" s="231">
        <v>28</v>
      </c>
      <c r="E26" s="199">
        <f>SUM(F26,I26)</f>
        <v>672</v>
      </c>
      <c r="F26" s="196">
        <f>SUM(G26:H26)</f>
        <v>666</v>
      </c>
      <c r="G26" s="228">
        <v>363</v>
      </c>
      <c r="H26" s="228">
        <v>303</v>
      </c>
      <c r="I26" s="196">
        <f>SUM(J26:K26)</f>
        <v>6</v>
      </c>
      <c r="J26" s="228">
        <v>4</v>
      </c>
      <c r="K26" s="228">
        <v>2</v>
      </c>
      <c r="L26" s="228">
        <v>125542</v>
      </c>
      <c r="M26" s="228">
        <v>376821</v>
      </c>
      <c r="N26" s="206">
        <f>SUM(O26:Q26)</f>
        <v>630886</v>
      </c>
      <c r="O26" s="228">
        <v>607806</v>
      </c>
      <c r="P26" s="228">
        <v>21980</v>
      </c>
      <c r="Q26" s="228">
        <v>1100</v>
      </c>
      <c r="R26" s="197">
        <v>521</v>
      </c>
      <c r="S26" s="213"/>
    </row>
    <row r="27" spans="1:19" s="67" customFormat="1" ht="15" customHeight="1">
      <c r="A27" s="227"/>
      <c r="B27" s="207"/>
      <c r="C27" s="211" t="s">
        <v>20</v>
      </c>
      <c r="D27" s="231">
        <v>34</v>
      </c>
      <c r="E27" s="199">
        <f>SUM(F27,I27)</f>
        <v>3040</v>
      </c>
      <c r="F27" s="196">
        <f>SUM(G27:H27)</f>
        <v>3040</v>
      </c>
      <c r="G27" s="228">
        <v>1345</v>
      </c>
      <c r="H27" s="228">
        <v>1695</v>
      </c>
      <c r="I27" s="654" t="s">
        <v>450</v>
      </c>
      <c r="J27" s="673" t="s">
        <v>450</v>
      </c>
      <c r="K27" s="673" t="s">
        <v>450</v>
      </c>
      <c r="L27" s="228">
        <v>692056</v>
      </c>
      <c r="M27" s="228">
        <v>3375135</v>
      </c>
      <c r="N27" s="206">
        <f>SUM(O27:Q27)</f>
        <v>4811998</v>
      </c>
      <c r="O27" s="228">
        <v>4576675</v>
      </c>
      <c r="P27" s="228">
        <v>203094</v>
      </c>
      <c r="Q27" s="228">
        <v>32229</v>
      </c>
      <c r="R27" s="656" t="s">
        <v>450</v>
      </c>
      <c r="S27" s="213"/>
    </row>
    <row r="28" spans="1:19" s="10" customFormat="1" ht="15" customHeight="1">
      <c r="A28" s="472"/>
      <c r="B28" s="467"/>
      <c r="C28" s="211"/>
      <c r="D28" s="231"/>
      <c r="E28" s="226"/>
      <c r="F28" s="226"/>
      <c r="G28" s="672"/>
      <c r="H28" s="672"/>
      <c r="I28" s="226"/>
      <c r="J28" s="672"/>
      <c r="K28" s="672"/>
      <c r="L28" s="672"/>
      <c r="M28" s="672"/>
      <c r="N28" s="226"/>
      <c r="O28" s="672"/>
      <c r="P28" s="672"/>
      <c r="Q28" s="672"/>
      <c r="R28" s="198"/>
      <c r="S28" s="213"/>
    </row>
    <row r="29" spans="1:19" s="62" customFormat="1" ht="15" customHeight="1">
      <c r="A29" s="234"/>
      <c r="B29" s="184"/>
      <c r="C29" s="61" t="s">
        <v>11</v>
      </c>
      <c r="D29" s="671">
        <f>SUM(D30:D34)</f>
        <v>2401</v>
      </c>
      <c r="E29" s="659">
        <f>SUM(E30:E34)</f>
        <v>18756</v>
      </c>
      <c r="F29" s="659">
        <f>SUM(F30:F34)</f>
        <v>14797</v>
      </c>
      <c r="G29" s="672">
        <f aca="true" t="shared" si="3" ref="G29:R29">SUM(G30:G34)</f>
        <v>9120</v>
      </c>
      <c r="H29" s="672">
        <f t="shared" si="3"/>
        <v>5677</v>
      </c>
      <c r="I29" s="660">
        <f t="shared" si="3"/>
        <v>3959</v>
      </c>
      <c r="J29" s="672">
        <f t="shared" si="3"/>
        <v>2072</v>
      </c>
      <c r="K29" s="672">
        <f t="shared" si="3"/>
        <v>1887</v>
      </c>
      <c r="L29" s="672">
        <f t="shared" si="3"/>
        <v>4272903</v>
      </c>
      <c r="M29" s="672">
        <f t="shared" si="3"/>
        <v>18466402</v>
      </c>
      <c r="N29" s="659">
        <f t="shared" si="3"/>
        <v>30011084</v>
      </c>
      <c r="O29" s="672">
        <f t="shared" si="3"/>
        <v>26216270</v>
      </c>
      <c r="P29" s="672">
        <f t="shared" si="3"/>
        <v>3736573</v>
      </c>
      <c r="Q29" s="672">
        <f t="shared" si="3"/>
        <v>58241</v>
      </c>
      <c r="R29" s="672">
        <f t="shared" si="3"/>
        <v>8332</v>
      </c>
      <c r="S29" s="104"/>
    </row>
    <row r="30" spans="1:19" s="67" customFormat="1" ht="15" customHeight="1">
      <c r="A30" s="227"/>
      <c r="B30" s="207"/>
      <c r="C30" s="211" t="s">
        <v>16</v>
      </c>
      <c r="D30" s="231">
        <v>1251</v>
      </c>
      <c r="E30" s="199">
        <f>SUM(F30,I30)</f>
        <v>2705</v>
      </c>
      <c r="F30" s="196">
        <f>SUM(G30:H30)</f>
        <v>483</v>
      </c>
      <c r="G30" s="228">
        <v>128</v>
      </c>
      <c r="H30" s="228">
        <v>355</v>
      </c>
      <c r="I30" s="196">
        <f>SUM(J30:K30)</f>
        <v>2222</v>
      </c>
      <c r="J30" s="228">
        <v>1157</v>
      </c>
      <c r="K30" s="228">
        <v>1065</v>
      </c>
      <c r="L30" s="228">
        <v>80851</v>
      </c>
      <c r="M30" s="228">
        <v>380199</v>
      </c>
      <c r="N30" s="206">
        <f>SUM(O30:Q30)</f>
        <v>955584</v>
      </c>
      <c r="O30" s="228">
        <v>316932</v>
      </c>
      <c r="P30" s="228">
        <v>636522</v>
      </c>
      <c r="Q30" s="228">
        <v>2130</v>
      </c>
      <c r="R30" s="656" t="s">
        <v>450</v>
      </c>
      <c r="S30" s="213"/>
    </row>
    <row r="31" spans="1:19" s="67" customFormat="1" ht="15" customHeight="1">
      <c r="A31" s="227"/>
      <c r="B31" s="207"/>
      <c r="C31" s="211" t="s">
        <v>17</v>
      </c>
      <c r="D31" s="231">
        <v>911</v>
      </c>
      <c r="E31" s="199">
        <f>SUM(F31,I31)</f>
        <v>4984</v>
      </c>
      <c r="F31" s="196">
        <f>SUM(G31:H31)</f>
        <v>3347</v>
      </c>
      <c r="G31" s="228">
        <v>1047</v>
      </c>
      <c r="H31" s="228">
        <v>2300</v>
      </c>
      <c r="I31" s="196">
        <f>SUM(J31:K31)</f>
        <v>1637</v>
      </c>
      <c r="J31" s="228">
        <v>859</v>
      </c>
      <c r="K31" s="228">
        <v>778</v>
      </c>
      <c r="L31" s="228">
        <v>573269</v>
      </c>
      <c r="M31" s="228">
        <v>1238799</v>
      </c>
      <c r="N31" s="206">
        <f>SUM(O31:Q31)</f>
        <v>2826074</v>
      </c>
      <c r="O31" s="228">
        <v>1603385</v>
      </c>
      <c r="P31" s="228">
        <v>1209562</v>
      </c>
      <c r="Q31" s="228">
        <v>13127</v>
      </c>
      <c r="R31" s="197">
        <v>2517</v>
      </c>
      <c r="S31" s="213"/>
    </row>
    <row r="32" spans="1:19" s="67" customFormat="1" ht="15" customHeight="1">
      <c r="A32" s="472" t="s">
        <v>140</v>
      </c>
      <c r="B32" s="467"/>
      <c r="C32" s="211" t="s">
        <v>18</v>
      </c>
      <c r="D32" s="231">
        <v>141</v>
      </c>
      <c r="E32" s="199">
        <f>SUM(F32,I32)</f>
        <v>1922</v>
      </c>
      <c r="F32" s="196">
        <f>SUM(G32:H32)</f>
        <v>1831</v>
      </c>
      <c r="G32" s="228">
        <v>870</v>
      </c>
      <c r="H32" s="228">
        <v>961</v>
      </c>
      <c r="I32" s="196">
        <f>SUM(J32:K32)</f>
        <v>91</v>
      </c>
      <c r="J32" s="228">
        <v>49</v>
      </c>
      <c r="K32" s="228">
        <v>42</v>
      </c>
      <c r="L32" s="228">
        <v>409703</v>
      </c>
      <c r="M32" s="228">
        <v>1705012</v>
      </c>
      <c r="N32" s="206">
        <f>SUM(O32:Q32)</f>
        <v>2900709</v>
      </c>
      <c r="O32" s="228">
        <v>2295993</v>
      </c>
      <c r="P32" s="228">
        <v>604586</v>
      </c>
      <c r="Q32" s="228">
        <v>130</v>
      </c>
      <c r="R32" s="197">
        <v>5815</v>
      </c>
      <c r="S32" s="213"/>
    </row>
    <row r="33" spans="1:19" s="67" customFormat="1" ht="15" customHeight="1">
      <c r="A33" s="227"/>
      <c r="B33" s="207"/>
      <c r="C33" s="211" t="s">
        <v>19</v>
      </c>
      <c r="D33" s="231">
        <v>51</v>
      </c>
      <c r="E33" s="199">
        <f>SUM(F33,I33)</f>
        <v>1212</v>
      </c>
      <c r="F33" s="196">
        <f>SUM(G33:H33)</f>
        <v>1204</v>
      </c>
      <c r="G33" s="228">
        <v>722</v>
      </c>
      <c r="H33" s="228">
        <v>482</v>
      </c>
      <c r="I33" s="196">
        <f>SUM(J33:K33)</f>
        <v>8</v>
      </c>
      <c r="J33" s="228">
        <v>6</v>
      </c>
      <c r="K33" s="228">
        <v>2</v>
      </c>
      <c r="L33" s="228">
        <v>276356</v>
      </c>
      <c r="M33" s="228">
        <v>917965</v>
      </c>
      <c r="N33" s="206">
        <f>SUM(O33:Q33)</f>
        <v>1587766</v>
      </c>
      <c r="O33" s="228">
        <v>1157018</v>
      </c>
      <c r="P33" s="228">
        <v>421758</v>
      </c>
      <c r="Q33" s="228">
        <v>8990</v>
      </c>
      <c r="R33" s="656" t="s">
        <v>450</v>
      </c>
      <c r="S33" s="213"/>
    </row>
    <row r="34" spans="1:19" s="67" customFormat="1" ht="15" customHeight="1">
      <c r="A34" s="227"/>
      <c r="B34" s="207"/>
      <c r="C34" s="211" t="s">
        <v>20</v>
      </c>
      <c r="D34" s="231">
        <v>47</v>
      </c>
      <c r="E34" s="199">
        <f>SUM(F34,I34)</f>
        <v>7933</v>
      </c>
      <c r="F34" s="196">
        <f>SUM(G34:H34)</f>
        <v>7932</v>
      </c>
      <c r="G34" s="228">
        <v>6353</v>
      </c>
      <c r="H34" s="228">
        <v>1579</v>
      </c>
      <c r="I34" s="196">
        <f>SUM(J34:K34)</f>
        <v>1</v>
      </c>
      <c r="J34" s="228">
        <v>1</v>
      </c>
      <c r="K34" s="673" t="s">
        <v>450</v>
      </c>
      <c r="L34" s="228">
        <v>2932724</v>
      </c>
      <c r="M34" s="228">
        <v>14224427</v>
      </c>
      <c r="N34" s="206">
        <f>SUM(O34:Q34)</f>
        <v>21740951</v>
      </c>
      <c r="O34" s="228">
        <v>20842942</v>
      </c>
      <c r="P34" s="228">
        <v>864145</v>
      </c>
      <c r="Q34" s="228">
        <v>33864</v>
      </c>
      <c r="R34" s="656" t="s">
        <v>450</v>
      </c>
      <c r="S34" s="213"/>
    </row>
    <row r="35" spans="1:19" s="67" customFormat="1" ht="15" customHeight="1">
      <c r="A35" s="227"/>
      <c r="B35" s="207"/>
      <c r="C35" s="211"/>
      <c r="D35" s="231"/>
      <c r="E35" s="226"/>
      <c r="F35" s="226"/>
      <c r="G35" s="228"/>
      <c r="H35" s="228"/>
      <c r="I35" s="226"/>
      <c r="J35" s="228"/>
      <c r="K35" s="228"/>
      <c r="L35" s="228"/>
      <c r="M35" s="228"/>
      <c r="N35" s="226"/>
      <c r="O35" s="228"/>
      <c r="P35" s="228"/>
      <c r="Q35" s="228"/>
      <c r="R35" s="198"/>
      <c r="S35" s="213"/>
    </row>
    <row r="36" spans="1:19" s="62" customFormat="1" ht="15" customHeight="1">
      <c r="A36" s="234"/>
      <c r="B36" s="184"/>
      <c r="C36" s="61" t="s">
        <v>11</v>
      </c>
      <c r="D36" s="671">
        <f>SUM(D37:D41)</f>
        <v>713</v>
      </c>
      <c r="E36" s="659">
        <f>SUM(E37:E41)</f>
        <v>3769</v>
      </c>
      <c r="F36" s="659">
        <f>SUM(F37:F41)</f>
        <v>2622</v>
      </c>
      <c r="G36" s="672">
        <f aca="true" t="shared" si="4" ref="G36:R36">SUM(G37:G41)</f>
        <v>1176</v>
      </c>
      <c r="H36" s="672">
        <f t="shared" si="4"/>
        <v>1446</v>
      </c>
      <c r="I36" s="660">
        <f t="shared" si="4"/>
        <v>1147</v>
      </c>
      <c r="J36" s="672">
        <f t="shared" si="4"/>
        <v>752</v>
      </c>
      <c r="K36" s="672">
        <f t="shared" si="4"/>
        <v>395</v>
      </c>
      <c r="L36" s="672">
        <f t="shared" si="4"/>
        <v>431644</v>
      </c>
      <c r="M36" s="672">
        <f t="shared" si="4"/>
        <v>1091551</v>
      </c>
      <c r="N36" s="659">
        <f t="shared" si="4"/>
        <v>2261230</v>
      </c>
      <c r="O36" s="672">
        <f t="shared" si="4"/>
        <v>2021477</v>
      </c>
      <c r="P36" s="672">
        <f t="shared" si="4"/>
        <v>236429</v>
      </c>
      <c r="Q36" s="672">
        <f t="shared" si="4"/>
        <v>3324</v>
      </c>
      <c r="R36" s="672">
        <f t="shared" si="4"/>
        <v>10613</v>
      </c>
      <c r="S36" s="104"/>
    </row>
    <row r="37" spans="1:19" s="67" customFormat="1" ht="15" customHeight="1">
      <c r="A37" s="227"/>
      <c r="B37" s="207"/>
      <c r="C37" s="211" t="s">
        <v>16</v>
      </c>
      <c r="D37" s="231">
        <v>453</v>
      </c>
      <c r="E37" s="199">
        <f>SUM(F37,I37)</f>
        <v>865</v>
      </c>
      <c r="F37" s="196">
        <f>SUM(G37:H37)</f>
        <v>144</v>
      </c>
      <c r="G37" s="228">
        <v>82</v>
      </c>
      <c r="H37" s="228">
        <v>62</v>
      </c>
      <c r="I37" s="196">
        <f>SUM(J37:K37)</f>
        <v>721</v>
      </c>
      <c r="J37" s="228">
        <v>485</v>
      </c>
      <c r="K37" s="228">
        <v>236</v>
      </c>
      <c r="L37" s="228">
        <v>21029</v>
      </c>
      <c r="M37" s="228">
        <v>134693</v>
      </c>
      <c r="N37" s="206">
        <f>SUM(O37:Q37)</f>
        <v>299768</v>
      </c>
      <c r="O37" s="228">
        <v>206263</v>
      </c>
      <c r="P37" s="228">
        <v>92320</v>
      </c>
      <c r="Q37" s="228">
        <v>1185</v>
      </c>
      <c r="R37" s="656" t="s">
        <v>450</v>
      </c>
      <c r="S37" s="213"/>
    </row>
    <row r="38" spans="1:19" s="67" customFormat="1" ht="15" customHeight="1">
      <c r="A38" s="472"/>
      <c r="B38" s="467"/>
      <c r="C38" s="211" t="s">
        <v>17</v>
      </c>
      <c r="D38" s="231">
        <v>185</v>
      </c>
      <c r="E38" s="199">
        <f>SUM(F38,I38)</f>
        <v>1031</v>
      </c>
      <c r="F38" s="196">
        <f>SUM(G38:H38)</f>
        <v>686</v>
      </c>
      <c r="G38" s="228">
        <v>300</v>
      </c>
      <c r="H38" s="228">
        <v>386</v>
      </c>
      <c r="I38" s="196">
        <f>SUM(J38:K38)</f>
        <v>345</v>
      </c>
      <c r="J38" s="228">
        <v>213</v>
      </c>
      <c r="K38" s="228">
        <v>132</v>
      </c>
      <c r="L38" s="228">
        <v>102074</v>
      </c>
      <c r="M38" s="228">
        <v>227904</v>
      </c>
      <c r="N38" s="206">
        <f>SUM(O38:Q38)</f>
        <v>499052</v>
      </c>
      <c r="O38" s="228">
        <v>390276</v>
      </c>
      <c r="P38" s="228">
        <v>108209</v>
      </c>
      <c r="Q38" s="228">
        <v>567</v>
      </c>
      <c r="R38" s="197">
        <v>3422</v>
      </c>
      <c r="S38" s="213"/>
    </row>
    <row r="39" spans="1:19" s="67" customFormat="1" ht="15" customHeight="1">
      <c r="A39" s="472" t="s">
        <v>141</v>
      </c>
      <c r="B39" s="467"/>
      <c r="C39" s="211" t="s">
        <v>18</v>
      </c>
      <c r="D39" s="231">
        <v>49</v>
      </c>
      <c r="E39" s="199">
        <f>SUM(F39,I39)</f>
        <v>687</v>
      </c>
      <c r="F39" s="196">
        <f>SUM(G39:H39)</f>
        <v>620</v>
      </c>
      <c r="G39" s="228">
        <v>313</v>
      </c>
      <c r="H39" s="228">
        <v>307</v>
      </c>
      <c r="I39" s="196">
        <f>SUM(J39:K39)</f>
        <v>67</v>
      </c>
      <c r="J39" s="228">
        <v>44</v>
      </c>
      <c r="K39" s="228">
        <v>23</v>
      </c>
      <c r="L39" s="228">
        <v>105363</v>
      </c>
      <c r="M39" s="228">
        <v>244771</v>
      </c>
      <c r="N39" s="206">
        <f>SUM(O39:Q39)</f>
        <v>498644</v>
      </c>
      <c r="O39" s="228">
        <v>476196</v>
      </c>
      <c r="P39" s="228">
        <v>21234</v>
      </c>
      <c r="Q39" s="228">
        <v>1214</v>
      </c>
      <c r="R39" s="197">
        <v>3229</v>
      </c>
      <c r="S39" s="213"/>
    </row>
    <row r="40" spans="1:19" s="67" customFormat="1" ht="15" customHeight="1">
      <c r="A40" s="227"/>
      <c r="B40" s="207"/>
      <c r="C40" s="211" t="s">
        <v>19</v>
      </c>
      <c r="D40" s="231">
        <v>16</v>
      </c>
      <c r="E40" s="199">
        <f>SUM(F40,I40)</f>
        <v>385</v>
      </c>
      <c r="F40" s="196">
        <f>SUM(G40:H40)</f>
        <v>374</v>
      </c>
      <c r="G40" s="228">
        <v>158</v>
      </c>
      <c r="H40" s="228">
        <v>216</v>
      </c>
      <c r="I40" s="196">
        <f>SUM(J40:K40)</f>
        <v>11</v>
      </c>
      <c r="J40" s="228">
        <v>8</v>
      </c>
      <c r="K40" s="228">
        <v>3</v>
      </c>
      <c r="L40" s="228">
        <v>58316</v>
      </c>
      <c r="M40" s="228">
        <v>143798</v>
      </c>
      <c r="N40" s="206">
        <f>SUM(O40:Q40)</f>
        <v>294514</v>
      </c>
      <c r="O40" s="228">
        <v>286634</v>
      </c>
      <c r="P40" s="228">
        <v>7880</v>
      </c>
      <c r="Q40" s="673" t="s">
        <v>450</v>
      </c>
      <c r="R40" s="656" t="s">
        <v>450</v>
      </c>
      <c r="S40" s="213"/>
    </row>
    <row r="41" spans="1:19" s="67" customFormat="1" ht="15" customHeight="1">
      <c r="A41" s="227"/>
      <c r="B41" s="207"/>
      <c r="C41" s="211" t="s">
        <v>20</v>
      </c>
      <c r="D41" s="231">
        <v>10</v>
      </c>
      <c r="E41" s="199">
        <f>SUM(F41,I41)</f>
        <v>801</v>
      </c>
      <c r="F41" s="196">
        <f>SUM(G41:H41)</f>
        <v>798</v>
      </c>
      <c r="G41" s="228">
        <v>323</v>
      </c>
      <c r="H41" s="228">
        <v>475</v>
      </c>
      <c r="I41" s="196">
        <f>SUM(J41:K41)</f>
        <v>3</v>
      </c>
      <c r="J41" s="228">
        <v>2</v>
      </c>
      <c r="K41" s="228">
        <v>1</v>
      </c>
      <c r="L41" s="228">
        <v>144862</v>
      </c>
      <c r="M41" s="228">
        <v>340385</v>
      </c>
      <c r="N41" s="206">
        <f>SUM(O41:Q41)</f>
        <v>669252</v>
      </c>
      <c r="O41" s="228">
        <v>662108</v>
      </c>
      <c r="P41" s="228">
        <v>6786</v>
      </c>
      <c r="Q41" s="228">
        <v>358</v>
      </c>
      <c r="R41" s="197">
        <v>3962</v>
      </c>
      <c r="S41" s="213"/>
    </row>
    <row r="42" spans="1:19" s="67" customFormat="1" ht="15" customHeight="1">
      <c r="A42" s="227"/>
      <c r="B42" s="207"/>
      <c r="C42" s="211"/>
      <c r="D42" s="231"/>
      <c r="E42" s="226"/>
      <c r="F42" s="226"/>
      <c r="G42" s="228"/>
      <c r="H42" s="228"/>
      <c r="I42" s="226"/>
      <c r="J42" s="228"/>
      <c r="K42" s="228"/>
      <c r="L42" s="228"/>
      <c r="M42" s="228"/>
      <c r="N42" s="226"/>
      <c r="O42" s="228"/>
      <c r="P42" s="228"/>
      <c r="Q42" s="228"/>
      <c r="R42" s="198"/>
      <c r="S42" s="213"/>
    </row>
    <row r="43" spans="1:19" s="62" customFormat="1" ht="15" customHeight="1">
      <c r="A43" s="234"/>
      <c r="B43" s="184"/>
      <c r="C43" s="61" t="s">
        <v>11</v>
      </c>
      <c r="D43" s="671">
        <f>SUM(D44:D48)</f>
        <v>163</v>
      </c>
      <c r="E43" s="659">
        <f>SUM(E44:E48)</f>
        <v>2071</v>
      </c>
      <c r="F43" s="659">
        <f>SUM(F44:F48)</f>
        <v>1865</v>
      </c>
      <c r="G43" s="672">
        <f aca="true" t="shared" si="5" ref="G43:R43">SUM(G44:G48)</f>
        <v>471</v>
      </c>
      <c r="H43" s="672">
        <f t="shared" si="5"/>
        <v>1394</v>
      </c>
      <c r="I43" s="660">
        <f t="shared" si="5"/>
        <v>206</v>
      </c>
      <c r="J43" s="672">
        <f t="shared" si="5"/>
        <v>113</v>
      </c>
      <c r="K43" s="672">
        <f t="shared" si="5"/>
        <v>93</v>
      </c>
      <c r="L43" s="672">
        <f t="shared" si="5"/>
        <v>257581</v>
      </c>
      <c r="M43" s="672">
        <f t="shared" si="5"/>
        <v>525973</v>
      </c>
      <c r="N43" s="659">
        <f t="shared" si="5"/>
        <v>1070464</v>
      </c>
      <c r="O43" s="672">
        <f t="shared" si="5"/>
        <v>763763</v>
      </c>
      <c r="P43" s="672">
        <f t="shared" si="5"/>
        <v>304285</v>
      </c>
      <c r="Q43" s="672">
        <f t="shared" si="5"/>
        <v>2416</v>
      </c>
      <c r="R43" s="672">
        <f t="shared" si="5"/>
        <v>24816</v>
      </c>
      <c r="S43" s="104"/>
    </row>
    <row r="44" spans="1:19" s="67" customFormat="1" ht="15" customHeight="1">
      <c r="A44" s="227"/>
      <c r="B44" s="207"/>
      <c r="C44" s="211" t="s">
        <v>16</v>
      </c>
      <c r="D44" s="231">
        <v>53</v>
      </c>
      <c r="E44" s="199">
        <f>SUM(F44,I44)</f>
        <v>126</v>
      </c>
      <c r="F44" s="196">
        <f>SUM(G44:H44)</f>
        <v>39</v>
      </c>
      <c r="G44" s="228">
        <v>16</v>
      </c>
      <c r="H44" s="228">
        <v>23</v>
      </c>
      <c r="I44" s="196">
        <f>SUM(J44:K44)</f>
        <v>87</v>
      </c>
      <c r="J44" s="228">
        <v>47</v>
      </c>
      <c r="K44" s="228">
        <v>40</v>
      </c>
      <c r="L44" s="228">
        <v>5713</v>
      </c>
      <c r="M44" s="228">
        <v>15530</v>
      </c>
      <c r="N44" s="206">
        <f>SUM(O44:Q44)</f>
        <v>39454</v>
      </c>
      <c r="O44" s="228">
        <v>22959</v>
      </c>
      <c r="P44" s="228">
        <v>16480</v>
      </c>
      <c r="Q44" s="228">
        <v>15</v>
      </c>
      <c r="R44" s="656" t="s">
        <v>450</v>
      </c>
      <c r="S44" s="213"/>
    </row>
    <row r="45" spans="1:19" s="67" customFormat="1" ht="15" customHeight="1">
      <c r="A45" s="472"/>
      <c r="B45" s="467"/>
      <c r="C45" s="211" t="s">
        <v>17</v>
      </c>
      <c r="D45" s="231">
        <v>59</v>
      </c>
      <c r="E45" s="199">
        <f>SUM(F45,I45)</f>
        <v>332</v>
      </c>
      <c r="F45" s="196">
        <f>SUM(G45:H45)</f>
        <v>232</v>
      </c>
      <c r="G45" s="228">
        <v>108</v>
      </c>
      <c r="H45" s="228">
        <v>124</v>
      </c>
      <c r="I45" s="196">
        <f>SUM(J45:K45)</f>
        <v>100</v>
      </c>
      <c r="J45" s="228">
        <v>55</v>
      </c>
      <c r="K45" s="228">
        <v>45</v>
      </c>
      <c r="L45" s="228">
        <v>32702</v>
      </c>
      <c r="M45" s="228">
        <v>72223</v>
      </c>
      <c r="N45" s="206">
        <f>SUM(O45:Q45)</f>
        <v>163392</v>
      </c>
      <c r="O45" s="228">
        <v>109910</v>
      </c>
      <c r="P45" s="228">
        <v>51682</v>
      </c>
      <c r="Q45" s="228">
        <v>1800</v>
      </c>
      <c r="R45" s="197">
        <v>2478</v>
      </c>
      <c r="S45" s="213"/>
    </row>
    <row r="46" spans="1:19" s="67" customFormat="1" ht="15" customHeight="1">
      <c r="A46" s="472" t="s">
        <v>142</v>
      </c>
      <c r="B46" s="467"/>
      <c r="C46" s="211" t="s">
        <v>18</v>
      </c>
      <c r="D46" s="231">
        <v>23</v>
      </c>
      <c r="E46" s="199">
        <f>SUM(F46,I46)</f>
        <v>300</v>
      </c>
      <c r="F46" s="196">
        <f>SUM(G46:H46)</f>
        <v>284</v>
      </c>
      <c r="G46" s="228">
        <v>104</v>
      </c>
      <c r="H46" s="228">
        <v>180</v>
      </c>
      <c r="I46" s="196">
        <f>SUM(J46:K46)</f>
        <v>16</v>
      </c>
      <c r="J46" s="228">
        <v>9</v>
      </c>
      <c r="K46" s="228">
        <v>7</v>
      </c>
      <c r="L46" s="228">
        <v>40898</v>
      </c>
      <c r="M46" s="228">
        <v>133140</v>
      </c>
      <c r="N46" s="206">
        <f>SUM(O46:Q46)</f>
        <v>233175</v>
      </c>
      <c r="O46" s="228">
        <v>206663</v>
      </c>
      <c r="P46" s="228">
        <v>25911</v>
      </c>
      <c r="Q46" s="228">
        <v>601</v>
      </c>
      <c r="R46" s="197">
        <v>22338</v>
      </c>
      <c r="S46" s="213"/>
    </row>
    <row r="47" spans="1:19" s="67" customFormat="1" ht="15" customHeight="1">
      <c r="A47" s="227"/>
      <c r="B47" s="207"/>
      <c r="C47" s="211" t="s">
        <v>19</v>
      </c>
      <c r="D47" s="231">
        <v>13</v>
      </c>
      <c r="E47" s="199">
        <f>SUM(F47,I47)</f>
        <v>322</v>
      </c>
      <c r="F47" s="196">
        <f>SUM(G47:H47)</f>
        <v>319</v>
      </c>
      <c r="G47" s="228">
        <v>111</v>
      </c>
      <c r="H47" s="228">
        <v>208</v>
      </c>
      <c r="I47" s="196">
        <f>SUM(J47:K47)</f>
        <v>3</v>
      </c>
      <c r="J47" s="228">
        <v>2</v>
      </c>
      <c r="K47" s="228">
        <v>1</v>
      </c>
      <c r="L47" s="228">
        <v>50691</v>
      </c>
      <c r="M47" s="228">
        <v>126047</v>
      </c>
      <c r="N47" s="206">
        <f>SUM(O47:Q47)</f>
        <v>260993</v>
      </c>
      <c r="O47" s="228">
        <v>236366</v>
      </c>
      <c r="P47" s="228">
        <v>24627</v>
      </c>
      <c r="Q47" s="673" t="s">
        <v>450</v>
      </c>
      <c r="R47" s="656" t="s">
        <v>450</v>
      </c>
      <c r="S47" s="213"/>
    </row>
    <row r="48" spans="1:19" s="67" customFormat="1" ht="15" customHeight="1">
      <c r="A48" s="227"/>
      <c r="B48" s="207"/>
      <c r="C48" s="211" t="s">
        <v>20</v>
      </c>
      <c r="D48" s="231">
        <v>15</v>
      </c>
      <c r="E48" s="199">
        <f>SUM(F48,I48)</f>
        <v>991</v>
      </c>
      <c r="F48" s="196">
        <f>SUM(G48:H48)</f>
        <v>991</v>
      </c>
      <c r="G48" s="228">
        <v>132</v>
      </c>
      <c r="H48" s="228">
        <v>859</v>
      </c>
      <c r="I48" s="654" t="s">
        <v>450</v>
      </c>
      <c r="J48" s="673" t="s">
        <v>450</v>
      </c>
      <c r="K48" s="673" t="s">
        <v>450</v>
      </c>
      <c r="L48" s="228">
        <v>127577</v>
      </c>
      <c r="M48" s="228">
        <v>179033</v>
      </c>
      <c r="N48" s="206">
        <f>SUM(O48:Q48)</f>
        <v>373450</v>
      </c>
      <c r="O48" s="228">
        <v>187865</v>
      </c>
      <c r="P48" s="228">
        <v>185585</v>
      </c>
      <c r="Q48" s="673" t="s">
        <v>450</v>
      </c>
      <c r="R48" s="656" t="s">
        <v>450</v>
      </c>
      <c r="S48" s="213"/>
    </row>
    <row r="49" spans="1:19" s="67" customFormat="1" ht="15" customHeight="1">
      <c r="A49" s="227"/>
      <c r="B49" s="207"/>
      <c r="C49" s="211"/>
      <c r="D49" s="231"/>
      <c r="E49" s="226"/>
      <c r="F49" s="226"/>
      <c r="G49" s="228"/>
      <c r="H49" s="228"/>
      <c r="I49" s="226"/>
      <c r="J49" s="228"/>
      <c r="K49" s="228"/>
      <c r="L49" s="228"/>
      <c r="M49" s="228"/>
      <c r="N49" s="226"/>
      <c r="O49" s="228"/>
      <c r="P49" s="228"/>
      <c r="Q49" s="228"/>
      <c r="R49" s="198"/>
      <c r="S49" s="213"/>
    </row>
    <row r="50" spans="1:19" s="62" customFormat="1" ht="15" customHeight="1">
      <c r="A50" s="234"/>
      <c r="B50" s="184"/>
      <c r="C50" s="61" t="s">
        <v>11</v>
      </c>
      <c r="D50" s="671">
        <f>SUM(D51:D55)</f>
        <v>969</v>
      </c>
      <c r="E50" s="659">
        <f>SUM(E51:E55)</f>
        <v>8775</v>
      </c>
      <c r="F50" s="659">
        <f>SUM(F51:F55)</f>
        <v>7198</v>
      </c>
      <c r="G50" s="672">
        <f aca="true" t="shared" si="6" ref="G50:R50">SUM(G51:G55)</f>
        <v>4235</v>
      </c>
      <c r="H50" s="672">
        <f t="shared" si="6"/>
        <v>2963</v>
      </c>
      <c r="I50" s="660">
        <f t="shared" si="6"/>
        <v>1577</v>
      </c>
      <c r="J50" s="672">
        <f t="shared" si="6"/>
        <v>810</v>
      </c>
      <c r="K50" s="672">
        <f t="shared" si="6"/>
        <v>767</v>
      </c>
      <c r="L50" s="672">
        <f t="shared" si="6"/>
        <v>2009774</v>
      </c>
      <c r="M50" s="672">
        <f t="shared" si="6"/>
        <v>5913990</v>
      </c>
      <c r="N50" s="659">
        <f t="shared" si="6"/>
        <v>10063020</v>
      </c>
      <c r="O50" s="672">
        <f t="shared" si="6"/>
        <v>8003354</v>
      </c>
      <c r="P50" s="672">
        <f t="shared" si="6"/>
        <v>2057124</v>
      </c>
      <c r="Q50" s="672">
        <f t="shared" si="6"/>
        <v>2542</v>
      </c>
      <c r="R50" s="672">
        <f t="shared" si="6"/>
        <v>8955</v>
      </c>
      <c r="S50" s="104"/>
    </row>
    <row r="51" spans="1:19" s="67" customFormat="1" ht="15" customHeight="1">
      <c r="A51" s="472"/>
      <c r="B51" s="467"/>
      <c r="C51" s="211" t="s">
        <v>16</v>
      </c>
      <c r="D51" s="231">
        <v>558</v>
      </c>
      <c r="E51" s="199">
        <f>SUM(F51,I51)</f>
        <v>1174</v>
      </c>
      <c r="F51" s="196">
        <f>SUM(G51:H51)</f>
        <v>169</v>
      </c>
      <c r="G51" s="228">
        <v>54</v>
      </c>
      <c r="H51" s="228">
        <v>115</v>
      </c>
      <c r="I51" s="196">
        <f>SUM(J51:K51)</f>
        <v>1005</v>
      </c>
      <c r="J51" s="228">
        <v>510</v>
      </c>
      <c r="K51" s="228">
        <v>495</v>
      </c>
      <c r="L51" s="228">
        <v>28757</v>
      </c>
      <c r="M51" s="228">
        <v>162634</v>
      </c>
      <c r="N51" s="206">
        <f>SUM(O51:Q51)</f>
        <v>437344</v>
      </c>
      <c r="O51" s="228">
        <v>164895</v>
      </c>
      <c r="P51" s="228">
        <v>270807</v>
      </c>
      <c r="Q51" s="228">
        <v>1642</v>
      </c>
      <c r="R51" s="656" t="s">
        <v>450</v>
      </c>
      <c r="S51" s="213"/>
    </row>
    <row r="52" spans="1:19" s="67" customFormat="1" ht="15" customHeight="1">
      <c r="A52" s="205"/>
      <c r="B52" s="229"/>
      <c r="C52" s="211" t="s">
        <v>17</v>
      </c>
      <c r="D52" s="231">
        <v>290</v>
      </c>
      <c r="E52" s="199">
        <f>SUM(F52,I52)</f>
        <v>1627</v>
      </c>
      <c r="F52" s="196">
        <f>SUM(G52:H52)</f>
        <v>1081</v>
      </c>
      <c r="G52" s="228">
        <v>455</v>
      </c>
      <c r="H52" s="228">
        <v>626</v>
      </c>
      <c r="I52" s="196">
        <f>SUM(J52:K52)</f>
        <v>546</v>
      </c>
      <c r="J52" s="228">
        <v>283</v>
      </c>
      <c r="K52" s="228">
        <v>263</v>
      </c>
      <c r="L52" s="228">
        <v>207338</v>
      </c>
      <c r="M52" s="228">
        <v>484876</v>
      </c>
      <c r="N52" s="206">
        <f>SUM(O52:Q52)</f>
        <v>1019388</v>
      </c>
      <c r="O52" s="228">
        <v>601106</v>
      </c>
      <c r="P52" s="228">
        <v>417482</v>
      </c>
      <c r="Q52" s="228">
        <v>800</v>
      </c>
      <c r="R52" s="197">
        <v>8955</v>
      </c>
      <c r="S52" s="213"/>
    </row>
    <row r="53" spans="1:19" s="67" customFormat="1" ht="15" customHeight="1">
      <c r="A53" s="472" t="s">
        <v>143</v>
      </c>
      <c r="B53" s="467"/>
      <c r="C53" s="211" t="s">
        <v>18</v>
      </c>
      <c r="D53" s="231">
        <v>64</v>
      </c>
      <c r="E53" s="199">
        <f>SUM(F53,I53)</f>
        <v>884</v>
      </c>
      <c r="F53" s="196">
        <f>SUM(G53:H53)</f>
        <v>863</v>
      </c>
      <c r="G53" s="228">
        <v>441</v>
      </c>
      <c r="H53" s="228">
        <v>422</v>
      </c>
      <c r="I53" s="196">
        <f>SUM(J53:K53)</f>
        <v>21</v>
      </c>
      <c r="J53" s="228">
        <v>14</v>
      </c>
      <c r="K53" s="228">
        <v>7</v>
      </c>
      <c r="L53" s="228">
        <v>183831</v>
      </c>
      <c r="M53" s="228">
        <v>613660</v>
      </c>
      <c r="N53" s="206">
        <f>SUM(O53:Q53)</f>
        <v>1101369</v>
      </c>
      <c r="O53" s="228">
        <v>873467</v>
      </c>
      <c r="P53" s="228">
        <v>227802</v>
      </c>
      <c r="Q53" s="228">
        <v>100</v>
      </c>
      <c r="R53" s="656" t="s">
        <v>450</v>
      </c>
      <c r="S53" s="213"/>
    </row>
    <row r="54" spans="1:19" s="67" customFormat="1" ht="15" customHeight="1">
      <c r="A54" s="227"/>
      <c r="B54" s="207"/>
      <c r="C54" s="211" t="s">
        <v>19</v>
      </c>
      <c r="D54" s="231">
        <v>23</v>
      </c>
      <c r="E54" s="199">
        <f>SUM(F54,I54)</f>
        <v>541</v>
      </c>
      <c r="F54" s="196">
        <f>SUM(G54:H54)</f>
        <v>536</v>
      </c>
      <c r="G54" s="228">
        <v>262</v>
      </c>
      <c r="H54" s="228">
        <v>274</v>
      </c>
      <c r="I54" s="196">
        <f>SUM(J54:K54)</f>
        <v>5</v>
      </c>
      <c r="J54" s="228">
        <v>3</v>
      </c>
      <c r="K54" s="228">
        <v>2</v>
      </c>
      <c r="L54" s="228">
        <v>118062</v>
      </c>
      <c r="M54" s="228">
        <v>519813</v>
      </c>
      <c r="N54" s="206">
        <f>SUM(O54:Q54)</f>
        <v>776183</v>
      </c>
      <c r="O54" s="228">
        <v>634758</v>
      </c>
      <c r="P54" s="228">
        <v>141425</v>
      </c>
      <c r="Q54" s="673" t="s">
        <v>450</v>
      </c>
      <c r="R54" s="656" t="s">
        <v>450</v>
      </c>
      <c r="S54" s="213"/>
    </row>
    <row r="55" spans="1:19" s="67" customFormat="1" ht="15" customHeight="1">
      <c r="A55" s="227"/>
      <c r="B55" s="207"/>
      <c r="C55" s="211" t="s">
        <v>20</v>
      </c>
      <c r="D55" s="231">
        <v>34</v>
      </c>
      <c r="E55" s="199">
        <f>SUM(F55,I55)</f>
        <v>4549</v>
      </c>
      <c r="F55" s="196">
        <f>SUM(G55:H55)</f>
        <v>4549</v>
      </c>
      <c r="G55" s="228">
        <v>3023</v>
      </c>
      <c r="H55" s="228">
        <v>1526</v>
      </c>
      <c r="I55" s="654" t="s">
        <v>450</v>
      </c>
      <c r="J55" s="673" t="s">
        <v>450</v>
      </c>
      <c r="K55" s="673" t="s">
        <v>450</v>
      </c>
      <c r="L55" s="228">
        <v>1471786</v>
      </c>
      <c r="M55" s="228">
        <v>4133007</v>
      </c>
      <c r="N55" s="206">
        <f>SUM(O55:Q55)</f>
        <v>6728736</v>
      </c>
      <c r="O55" s="228">
        <v>5729128</v>
      </c>
      <c r="P55" s="228">
        <v>999608</v>
      </c>
      <c r="Q55" s="673" t="s">
        <v>450</v>
      </c>
      <c r="R55" s="656" t="s">
        <v>450</v>
      </c>
      <c r="S55" s="213"/>
    </row>
    <row r="56" spans="1:19" s="67" customFormat="1" ht="15" customHeight="1">
      <c r="A56" s="227"/>
      <c r="B56" s="207"/>
      <c r="C56" s="211"/>
      <c r="D56" s="231"/>
      <c r="E56" s="226"/>
      <c r="F56" s="226"/>
      <c r="G56" s="228"/>
      <c r="H56" s="228"/>
      <c r="I56" s="226"/>
      <c r="J56" s="228"/>
      <c r="K56" s="228"/>
      <c r="L56" s="228"/>
      <c r="M56" s="228"/>
      <c r="N56" s="226"/>
      <c r="O56" s="228"/>
      <c r="P56" s="228"/>
      <c r="Q56" s="228"/>
      <c r="R56" s="198"/>
      <c r="S56" s="213"/>
    </row>
    <row r="57" spans="1:19" s="62" customFormat="1" ht="15" customHeight="1">
      <c r="A57" s="234"/>
      <c r="B57" s="184"/>
      <c r="C57" s="61" t="s">
        <v>11</v>
      </c>
      <c r="D57" s="671">
        <f>SUM(D58:D62)</f>
        <v>530</v>
      </c>
      <c r="E57" s="659">
        <f>SUM(E58:E62)</f>
        <v>4488</v>
      </c>
      <c r="F57" s="659">
        <f>SUM(F58:F62)</f>
        <v>3621</v>
      </c>
      <c r="G57" s="672">
        <f aca="true" t="shared" si="7" ref="G57:R57">SUM(G58:G62)</f>
        <v>1643</v>
      </c>
      <c r="H57" s="672">
        <f t="shared" si="7"/>
        <v>1978</v>
      </c>
      <c r="I57" s="660">
        <f t="shared" si="7"/>
        <v>867</v>
      </c>
      <c r="J57" s="672">
        <f t="shared" si="7"/>
        <v>416</v>
      </c>
      <c r="K57" s="672">
        <f t="shared" si="7"/>
        <v>451</v>
      </c>
      <c r="L57" s="672">
        <f t="shared" si="7"/>
        <v>717396</v>
      </c>
      <c r="M57" s="672">
        <f t="shared" si="7"/>
        <v>2564311</v>
      </c>
      <c r="N57" s="659">
        <f t="shared" si="7"/>
        <v>4485619</v>
      </c>
      <c r="O57" s="672">
        <f t="shared" si="7"/>
        <v>3327363</v>
      </c>
      <c r="P57" s="672">
        <f t="shared" si="7"/>
        <v>1156341</v>
      </c>
      <c r="Q57" s="672">
        <f t="shared" si="7"/>
        <v>1915</v>
      </c>
      <c r="R57" s="672">
        <f t="shared" si="7"/>
        <v>109</v>
      </c>
      <c r="S57" s="104"/>
    </row>
    <row r="58" spans="1:19" s="67" customFormat="1" ht="15" customHeight="1">
      <c r="A58" s="227"/>
      <c r="B58" s="207"/>
      <c r="C58" s="211" t="s">
        <v>16</v>
      </c>
      <c r="D58" s="231">
        <v>329</v>
      </c>
      <c r="E58" s="199">
        <f>SUM(F58,I58)</f>
        <v>723</v>
      </c>
      <c r="F58" s="196">
        <f>SUM(G58:H58)</f>
        <v>132</v>
      </c>
      <c r="G58" s="228">
        <v>29</v>
      </c>
      <c r="H58" s="228">
        <v>103</v>
      </c>
      <c r="I58" s="196">
        <f>SUM(J58:K58)</f>
        <v>591</v>
      </c>
      <c r="J58" s="228">
        <v>270</v>
      </c>
      <c r="K58" s="228">
        <v>321</v>
      </c>
      <c r="L58" s="228">
        <v>19040</v>
      </c>
      <c r="M58" s="228">
        <v>56471</v>
      </c>
      <c r="N58" s="206">
        <f>SUM(O58:Q58)</f>
        <v>191423</v>
      </c>
      <c r="O58" s="228">
        <v>31427</v>
      </c>
      <c r="P58" s="228">
        <v>159745</v>
      </c>
      <c r="Q58" s="228">
        <v>251</v>
      </c>
      <c r="R58" s="656" t="s">
        <v>450</v>
      </c>
      <c r="S58" s="213"/>
    </row>
    <row r="59" spans="1:19" s="67" customFormat="1" ht="15" customHeight="1">
      <c r="A59" s="472"/>
      <c r="B59" s="467"/>
      <c r="C59" s="211" t="s">
        <v>17</v>
      </c>
      <c r="D59" s="231">
        <v>146</v>
      </c>
      <c r="E59" s="199">
        <f>SUM(F59,I59)</f>
        <v>770</v>
      </c>
      <c r="F59" s="196">
        <f>SUM(G59:H59)</f>
        <v>508</v>
      </c>
      <c r="G59" s="228">
        <v>154</v>
      </c>
      <c r="H59" s="228">
        <v>354</v>
      </c>
      <c r="I59" s="196">
        <f>SUM(J59:K59)</f>
        <v>262</v>
      </c>
      <c r="J59" s="228">
        <v>137</v>
      </c>
      <c r="K59" s="228">
        <v>125</v>
      </c>
      <c r="L59" s="228">
        <v>86964</v>
      </c>
      <c r="M59" s="228">
        <v>158100</v>
      </c>
      <c r="N59" s="206">
        <f>SUM(O59:Q59)</f>
        <v>371453</v>
      </c>
      <c r="O59" s="228">
        <v>106959</v>
      </c>
      <c r="P59" s="228">
        <v>263080</v>
      </c>
      <c r="Q59" s="228">
        <v>1414</v>
      </c>
      <c r="R59" s="197">
        <v>109</v>
      </c>
      <c r="S59" s="213"/>
    </row>
    <row r="60" spans="1:19" s="67" customFormat="1" ht="15" customHeight="1">
      <c r="A60" s="472" t="s">
        <v>144</v>
      </c>
      <c r="B60" s="467"/>
      <c r="C60" s="211" t="s">
        <v>18</v>
      </c>
      <c r="D60" s="231">
        <v>23</v>
      </c>
      <c r="E60" s="199">
        <f>SUM(F60,I60)</f>
        <v>318</v>
      </c>
      <c r="F60" s="196">
        <f>SUM(G60:H60)</f>
        <v>305</v>
      </c>
      <c r="G60" s="228">
        <v>121</v>
      </c>
      <c r="H60" s="228">
        <v>184</v>
      </c>
      <c r="I60" s="196">
        <f>SUM(J60:K60)</f>
        <v>13</v>
      </c>
      <c r="J60" s="228">
        <v>8</v>
      </c>
      <c r="K60" s="228">
        <v>5</v>
      </c>
      <c r="L60" s="228">
        <v>56148</v>
      </c>
      <c r="M60" s="228">
        <v>139728</v>
      </c>
      <c r="N60" s="206">
        <f>SUM(O60:Q60)</f>
        <v>253454</v>
      </c>
      <c r="O60" s="228">
        <v>163524</v>
      </c>
      <c r="P60" s="228">
        <v>89680</v>
      </c>
      <c r="Q60" s="228">
        <v>250</v>
      </c>
      <c r="R60" s="656" t="s">
        <v>450</v>
      </c>
      <c r="S60" s="213"/>
    </row>
    <row r="61" spans="1:19" s="67" customFormat="1" ht="15" customHeight="1">
      <c r="A61" s="227"/>
      <c r="B61" s="207"/>
      <c r="C61" s="211" t="s">
        <v>19</v>
      </c>
      <c r="D61" s="231">
        <v>11</v>
      </c>
      <c r="E61" s="199">
        <f>SUM(F61,I61)</f>
        <v>279</v>
      </c>
      <c r="F61" s="196">
        <f>SUM(G61:H61)</f>
        <v>278</v>
      </c>
      <c r="G61" s="228">
        <v>124</v>
      </c>
      <c r="H61" s="228">
        <v>154</v>
      </c>
      <c r="I61" s="196">
        <f>SUM(J61:K61)</f>
        <v>1</v>
      </c>
      <c r="J61" s="228">
        <v>1</v>
      </c>
      <c r="K61" s="673" t="s">
        <v>450</v>
      </c>
      <c r="L61" s="228">
        <v>49739</v>
      </c>
      <c r="M61" s="228">
        <v>122210</v>
      </c>
      <c r="N61" s="206">
        <f>SUM(O61:Q61)</f>
        <v>241487</v>
      </c>
      <c r="O61" s="228">
        <v>205584</v>
      </c>
      <c r="P61" s="228">
        <v>35903</v>
      </c>
      <c r="Q61" s="673" t="s">
        <v>450</v>
      </c>
      <c r="R61" s="656" t="s">
        <v>450</v>
      </c>
      <c r="S61" s="213"/>
    </row>
    <row r="62" spans="1:19" s="67" customFormat="1" ht="15" customHeight="1">
      <c r="A62" s="227"/>
      <c r="B62" s="225"/>
      <c r="C62" s="212" t="s">
        <v>20</v>
      </c>
      <c r="D62" s="228">
        <v>21</v>
      </c>
      <c r="E62" s="199">
        <f>SUM(F62,I62)</f>
        <v>2398</v>
      </c>
      <c r="F62" s="196">
        <f>SUM(G62:H62)</f>
        <v>2398</v>
      </c>
      <c r="G62" s="228">
        <v>1215</v>
      </c>
      <c r="H62" s="228">
        <v>1183</v>
      </c>
      <c r="I62" s="654" t="s">
        <v>450</v>
      </c>
      <c r="J62" s="673" t="s">
        <v>450</v>
      </c>
      <c r="K62" s="673" t="s">
        <v>450</v>
      </c>
      <c r="L62" s="228">
        <v>505505</v>
      </c>
      <c r="M62" s="228">
        <v>2087802</v>
      </c>
      <c r="N62" s="206">
        <f>SUM(O62:Q62)</f>
        <v>3427802</v>
      </c>
      <c r="O62" s="228">
        <v>2819869</v>
      </c>
      <c r="P62" s="228">
        <v>607933</v>
      </c>
      <c r="Q62" s="673" t="s">
        <v>450</v>
      </c>
      <c r="R62" s="656" t="s">
        <v>450</v>
      </c>
      <c r="S62" s="213"/>
    </row>
    <row r="63" spans="1:19" s="67" customFormat="1" ht="15" customHeight="1">
      <c r="A63" s="227"/>
      <c r="B63" s="207"/>
      <c r="C63" s="225"/>
      <c r="D63" s="231"/>
      <c r="E63" s="226"/>
      <c r="F63" s="226"/>
      <c r="G63" s="228"/>
      <c r="H63" s="228"/>
      <c r="I63" s="226"/>
      <c r="J63" s="228"/>
      <c r="K63" s="228"/>
      <c r="L63" s="228"/>
      <c r="M63" s="228"/>
      <c r="N63" s="226"/>
      <c r="O63" s="228"/>
      <c r="P63" s="228"/>
      <c r="Q63" s="228"/>
      <c r="R63" s="213"/>
      <c r="S63" s="213"/>
    </row>
    <row r="64" spans="1:19" s="62" customFormat="1" ht="15" customHeight="1">
      <c r="A64" s="234"/>
      <c r="B64" s="184"/>
      <c r="C64" s="61" t="s">
        <v>11</v>
      </c>
      <c r="D64" s="671">
        <f>SUM(D65:D69)</f>
        <v>381</v>
      </c>
      <c r="E64" s="659">
        <f>SUM(E65:E69)</f>
        <v>6611</v>
      </c>
      <c r="F64" s="659">
        <f>SUM(F65:F69)</f>
        <v>6270</v>
      </c>
      <c r="G64" s="672">
        <f aca="true" t="shared" si="8" ref="G64:R64">SUM(G65:G69)</f>
        <v>4090</v>
      </c>
      <c r="H64" s="672">
        <f t="shared" si="8"/>
        <v>2180</v>
      </c>
      <c r="I64" s="660">
        <f t="shared" si="8"/>
        <v>341</v>
      </c>
      <c r="J64" s="672">
        <f t="shared" si="8"/>
        <v>211</v>
      </c>
      <c r="K64" s="672">
        <f t="shared" si="8"/>
        <v>130</v>
      </c>
      <c r="L64" s="672">
        <f t="shared" si="8"/>
        <v>1662612</v>
      </c>
      <c r="M64" s="672">
        <f t="shared" si="8"/>
        <v>5231112</v>
      </c>
      <c r="N64" s="659">
        <f t="shared" si="8"/>
        <v>8985132</v>
      </c>
      <c r="O64" s="672">
        <f t="shared" si="8"/>
        <v>8127240</v>
      </c>
      <c r="P64" s="672">
        <f t="shared" si="8"/>
        <v>839129</v>
      </c>
      <c r="Q64" s="672">
        <f t="shared" si="8"/>
        <v>18763</v>
      </c>
      <c r="R64" s="672">
        <f t="shared" si="8"/>
        <v>30142</v>
      </c>
      <c r="S64" s="104"/>
    </row>
    <row r="65" spans="1:19" s="67" customFormat="1" ht="15" customHeight="1">
      <c r="A65" s="227"/>
      <c r="B65" s="207"/>
      <c r="C65" s="211" t="s">
        <v>16</v>
      </c>
      <c r="D65" s="231">
        <v>121</v>
      </c>
      <c r="E65" s="199">
        <f>SUM(F65,I65)</f>
        <v>270</v>
      </c>
      <c r="F65" s="196">
        <f>SUM(G65:H65)</f>
        <v>83</v>
      </c>
      <c r="G65" s="228">
        <v>39</v>
      </c>
      <c r="H65" s="228">
        <v>44</v>
      </c>
      <c r="I65" s="196">
        <f>SUM(J65:K65)</f>
        <v>187</v>
      </c>
      <c r="J65" s="228">
        <v>120</v>
      </c>
      <c r="K65" s="228">
        <v>67</v>
      </c>
      <c r="L65" s="228">
        <v>18807</v>
      </c>
      <c r="M65" s="228">
        <v>46706</v>
      </c>
      <c r="N65" s="206">
        <f>SUM(O65:Q65)</f>
        <v>118641</v>
      </c>
      <c r="O65" s="228">
        <v>59597</v>
      </c>
      <c r="P65" s="228">
        <v>58264</v>
      </c>
      <c r="Q65" s="228">
        <v>780</v>
      </c>
      <c r="R65" s="656" t="s">
        <v>450</v>
      </c>
      <c r="S65" s="213"/>
    </row>
    <row r="66" spans="1:19" s="67" customFormat="1" ht="15" customHeight="1">
      <c r="A66" s="472"/>
      <c r="B66" s="467"/>
      <c r="C66" s="211" t="s">
        <v>17</v>
      </c>
      <c r="D66" s="231">
        <v>126</v>
      </c>
      <c r="E66" s="199">
        <f>SUM(F66,I66)</f>
        <v>790</v>
      </c>
      <c r="F66" s="196">
        <f>SUM(G66:H66)</f>
        <v>663</v>
      </c>
      <c r="G66" s="228">
        <v>366</v>
      </c>
      <c r="H66" s="228">
        <v>297</v>
      </c>
      <c r="I66" s="196">
        <f>SUM(J66:K66)</f>
        <v>127</v>
      </c>
      <c r="J66" s="228">
        <v>73</v>
      </c>
      <c r="K66" s="228">
        <v>54</v>
      </c>
      <c r="L66" s="228">
        <v>143289</v>
      </c>
      <c r="M66" s="228">
        <v>277316</v>
      </c>
      <c r="N66" s="206">
        <f>SUM(O66:Q66)</f>
        <v>641663</v>
      </c>
      <c r="O66" s="228">
        <v>514264</v>
      </c>
      <c r="P66" s="228">
        <v>125656</v>
      </c>
      <c r="Q66" s="228">
        <v>1743</v>
      </c>
      <c r="R66" s="656" t="s">
        <v>450</v>
      </c>
      <c r="S66" s="213"/>
    </row>
    <row r="67" spans="1:19" s="67" customFormat="1" ht="15" customHeight="1">
      <c r="A67" s="472" t="s">
        <v>145</v>
      </c>
      <c r="B67" s="467"/>
      <c r="C67" s="211" t="s">
        <v>18</v>
      </c>
      <c r="D67" s="231">
        <v>61</v>
      </c>
      <c r="E67" s="199">
        <f>SUM(F67,I67)</f>
        <v>847</v>
      </c>
      <c r="F67" s="196">
        <f>SUM(G67:H67)</f>
        <v>823</v>
      </c>
      <c r="G67" s="228">
        <v>589</v>
      </c>
      <c r="H67" s="228">
        <v>234</v>
      </c>
      <c r="I67" s="196">
        <f>SUM(J67:K67)</f>
        <v>24</v>
      </c>
      <c r="J67" s="228">
        <v>16</v>
      </c>
      <c r="K67" s="228">
        <v>8</v>
      </c>
      <c r="L67" s="228">
        <v>217985</v>
      </c>
      <c r="M67" s="228">
        <v>595268</v>
      </c>
      <c r="N67" s="206">
        <f>SUM(O67:Q67)</f>
        <v>1114478</v>
      </c>
      <c r="O67" s="228">
        <v>981372</v>
      </c>
      <c r="P67" s="228">
        <v>125941</v>
      </c>
      <c r="Q67" s="228">
        <v>7165</v>
      </c>
      <c r="R67" s="197">
        <v>6475</v>
      </c>
      <c r="S67" s="213"/>
    </row>
    <row r="68" spans="1:19" s="67" customFormat="1" ht="15" customHeight="1">
      <c r="A68" s="227"/>
      <c r="B68" s="207"/>
      <c r="C68" s="211" t="s">
        <v>19</v>
      </c>
      <c r="D68" s="231">
        <v>28</v>
      </c>
      <c r="E68" s="199">
        <f>SUM(F68,I68)</f>
        <v>659</v>
      </c>
      <c r="F68" s="196">
        <f>SUM(G68:H68)</f>
        <v>657</v>
      </c>
      <c r="G68" s="228">
        <v>430</v>
      </c>
      <c r="H68" s="228">
        <v>227</v>
      </c>
      <c r="I68" s="196">
        <f>SUM(J68:K68)</f>
        <v>2</v>
      </c>
      <c r="J68" s="228">
        <v>1</v>
      </c>
      <c r="K68" s="228">
        <v>1</v>
      </c>
      <c r="L68" s="228">
        <v>166661</v>
      </c>
      <c r="M68" s="228">
        <v>442848</v>
      </c>
      <c r="N68" s="206">
        <f>SUM(O68:Q68)</f>
        <v>856173</v>
      </c>
      <c r="O68" s="228">
        <v>743164</v>
      </c>
      <c r="P68" s="228">
        <v>113009</v>
      </c>
      <c r="Q68" s="673" t="s">
        <v>450</v>
      </c>
      <c r="R68" s="197">
        <v>11692</v>
      </c>
      <c r="S68" s="213"/>
    </row>
    <row r="69" spans="1:19" s="67" customFormat="1" ht="15" customHeight="1">
      <c r="A69" s="227"/>
      <c r="B69" s="225"/>
      <c r="C69" s="212" t="s">
        <v>20</v>
      </c>
      <c r="D69" s="228">
        <v>45</v>
      </c>
      <c r="E69" s="199">
        <f>SUM(F69,I69)</f>
        <v>4045</v>
      </c>
      <c r="F69" s="196">
        <f>SUM(G69:H69)</f>
        <v>4044</v>
      </c>
      <c r="G69" s="228">
        <v>2666</v>
      </c>
      <c r="H69" s="228">
        <v>1378</v>
      </c>
      <c r="I69" s="196">
        <f>SUM(J69:K69)</f>
        <v>1</v>
      </c>
      <c r="J69" s="228">
        <v>1</v>
      </c>
      <c r="K69" s="673" t="s">
        <v>450</v>
      </c>
      <c r="L69" s="228">
        <v>1115870</v>
      </c>
      <c r="M69" s="228">
        <v>3868974</v>
      </c>
      <c r="N69" s="206">
        <f>SUM(O69:Q69)</f>
        <v>6254177</v>
      </c>
      <c r="O69" s="228">
        <v>5828843</v>
      </c>
      <c r="P69" s="228">
        <v>416259</v>
      </c>
      <c r="Q69" s="228">
        <v>9075</v>
      </c>
      <c r="R69" s="197">
        <v>11975</v>
      </c>
      <c r="S69" s="213"/>
    </row>
    <row r="70" spans="1:19" s="67" customFormat="1" ht="15" customHeight="1">
      <c r="A70" s="102"/>
      <c r="B70" s="103"/>
      <c r="C70" s="160"/>
      <c r="D70" s="161"/>
      <c r="E70" s="107"/>
      <c r="F70" s="232"/>
      <c r="G70" s="161"/>
      <c r="H70" s="161"/>
      <c r="I70" s="107"/>
      <c r="J70" s="161"/>
      <c r="K70" s="161"/>
      <c r="L70" s="161"/>
      <c r="M70" s="161"/>
      <c r="N70" s="162"/>
      <c r="O70" s="161"/>
      <c r="P70" s="161"/>
      <c r="Q70" s="161"/>
      <c r="R70" s="163"/>
      <c r="S70" s="159"/>
    </row>
    <row r="71" spans="1:18" ht="15" customHeight="1">
      <c r="A71" s="98" t="s">
        <v>134</v>
      </c>
      <c r="B71" s="98"/>
      <c r="C71" s="98"/>
      <c r="D71" s="164"/>
      <c r="E71" s="164"/>
      <c r="F71" s="164"/>
      <c r="G71" s="164"/>
      <c r="H71" s="164"/>
      <c r="I71" s="164"/>
      <c r="J71" s="164"/>
      <c r="K71" s="164"/>
      <c r="L71" s="164" t="s">
        <v>300</v>
      </c>
      <c r="M71" s="164"/>
      <c r="N71" s="164"/>
      <c r="O71" s="164"/>
      <c r="P71" s="164"/>
      <c r="Q71" s="164"/>
      <c r="R71" s="101"/>
    </row>
    <row r="72" spans="4:18" ht="14.25"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</row>
    <row r="73" spans="4:18" ht="14.25"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</row>
    <row r="74" spans="4:18" ht="14.25"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</row>
    <row r="75" spans="4:18" ht="14.25"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4:18" ht="14.25"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</row>
    <row r="77" spans="4:18" ht="14.25"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</row>
    <row r="78" spans="4:18" ht="14.25"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</row>
    <row r="79" spans="4:18" ht="14.25"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</row>
    <row r="80" spans="4:18" ht="14.25"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4:18" ht="14.25"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</row>
    <row r="82" spans="4:18" ht="14.25"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</row>
    <row r="83" spans="4:18" ht="14.25"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</row>
    <row r="84" spans="4:18" ht="14.25"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</row>
    <row r="85" spans="4:18" ht="14.25"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</row>
    <row r="86" spans="4:18" ht="14.25"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</row>
    <row r="87" spans="4:18" ht="14.25"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</row>
    <row r="88" spans="4:18" ht="14.25"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4:18" ht="14.25"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4:18" ht="14.25"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</row>
    <row r="91" spans="4:18" ht="14.25"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</row>
    <row r="92" spans="4:18" ht="14.25"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</row>
    <row r="93" spans="4:18" ht="14.25"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</row>
    <row r="94" spans="4:18" ht="14.25"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</row>
    <row r="95" spans="4:18" ht="14.25"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</row>
    <row r="96" spans="4:18" ht="14.25"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</row>
    <row r="97" spans="4:18" ht="14.25"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</row>
    <row r="98" spans="4:18" ht="14.25"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</row>
    <row r="99" spans="4:18" ht="14.25"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</row>
    <row r="100" spans="4:18" ht="14.25"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</row>
    <row r="101" spans="4:18" ht="14.25"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</row>
    <row r="102" spans="4:18" ht="14.25"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</row>
    <row r="103" spans="4:18" ht="14.25"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</row>
    <row r="104" spans="4:18" ht="14.25"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</row>
    <row r="105" spans="4:18" ht="14.25"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</row>
    <row r="106" spans="4:18" ht="14.25"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</row>
    <row r="107" spans="4:18" ht="14.25"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</row>
    <row r="108" spans="4:18" ht="14.25"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</row>
    <row r="109" spans="4:18" ht="14.25"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</row>
    <row r="110" spans="4:18" ht="14.25"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4:18" ht="14.25"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</row>
    <row r="112" spans="4:18" ht="14.25"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</row>
    <row r="113" spans="4:18" ht="14.25"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</row>
    <row r="114" spans="4:18" ht="14.25"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</row>
    <row r="115" spans="4:18" ht="14.25"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</row>
    <row r="116" spans="4:18" ht="14.25"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</row>
    <row r="117" spans="4:18" ht="14.25"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</row>
    <row r="118" spans="4:18" ht="14.25"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</row>
    <row r="119" spans="4:18" ht="14.25"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</row>
    <row r="120" spans="4:18" ht="14.25"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</row>
    <row r="121" spans="4:18" ht="14.25"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</row>
    <row r="122" spans="4:18" ht="14.25"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</row>
    <row r="123" spans="4:18" ht="14.25"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</row>
    <row r="124" spans="4:18" ht="14.25"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</row>
    <row r="125" spans="4:18" ht="14.25"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</row>
    <row r="126" spans="4:18" ht="14.25"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</row>
    <row r="127" spans="4:18" ht="14.25"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</row>
    <row r="128" spans="4:18" ht="14.25"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</row>
    <row r="129" spans="4:18" ht="14.25"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</row>
    <row r="130" spans="4:18" ht="14.25"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</row>
    <row r="131" spans="4:18" ht="14.25"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</row>
    <row r="132" spans="4:18" ht="14.25"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</row>
    <row r="133" spans="4:18" ht="14.25"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</row>
    <row r="134" spans="4:18" ht="14.25"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</row>
    <row r="135" spans="4:18" ht="14.25"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</row>
    <row r="136" spans="4:18" ht="14.25"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</row>
    <row r="137" spans="4:18" ht="14.25"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</row>
    <row r="138" spans="4:18" ht="14.25"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</row>
    <row r="139" spans="4:18" ht="14.25"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</row>
    <row r="140" spans="4:18" ht="14.25"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</row>
    <row r="141" spans="4:18" ht="14.25"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</row>
    <row r="142" spans="4:18" ht="14.25"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4:18" ht="14.25"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4:18" ht="14.25"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4:18" ht="14.25"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4:18" ht="14.25"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4:18" ht="14.25"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4:18" ht="14.25"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4:18" ht="14.25"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4:18" ht="14.25"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4:18" ht="14.25"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4:18" ht="14.25"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4:18" ht="14.25"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4:18" ht="14.25"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4:18" ht="14.25"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4:18" ht="14.25"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4:18" ht="14.25"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4:18" ht="14.25"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4:18" ht="14.25"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4:18" ht="14.25"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4:18" ht="14.25"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4:18" ht="14.25"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4:18" ht="14.25"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4:18" ht="14.25"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4:18" ht="14.25"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4:18" ht="14.25"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4:18" ht="14.25"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4:18" ht="14.25"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4:18" ht="14.25"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4:18" ht="14.25"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4:18" ht="14.25"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4:18" ht="14.25"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4:18" ht="14.25"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4:18" ht="14.25"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4:18" ht="14.25"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4:18" ht="14.25"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4:18" ht="14.25"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4:18" ht="14.25"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4:18" ht="14.25"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4:18" ht="14.25"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4:18" ht="14.25"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4:18" ht="14.25"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4:18" ht="14.25"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4:18" ht="14.25"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4:18" ht="14.25"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4:18" ht="14.25"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4:18" ht="14.25"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4:18" ht="14.25"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4:18" ht="14.25"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4:18" ht="14.25"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4:18" ht="14.25"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4:18" ht="14.25"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4:18" ht="14.25"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4:18" ht="14.25"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4:18" ht="14.25"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4:18" ht="14.25"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4:18" ht="14.25"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4:18" ht="14.25"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4:18" ht="14.25"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4:18" ht="14.25"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4:18" ht="14.25"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4:18" ht="14.25"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4:18" ht="14.25"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4:18" ht="14.25"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4:18" ht="14.25"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4:18" ht="14.25"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4:18" ht="14.25"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4:18" ht="14.25"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4:18" ht="14.25"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4:18" ht="14.25"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4:18" ht="14.25"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4:18" ht="14.25"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4:18" ht="14.25"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4:18" ht="14.25"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4:18" ht="14.25"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4:18" ht="14.25"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4:18" ht="14.25"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4:18" ht="14.25"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4:18" ht="14.25"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4:18" ht="14.25"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4:18" ht="14.25"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4:18" ht="14.25"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4:18" ht="14.25"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4:18" ht="14.25"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4:18" ht="14.25"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4:18" ht="14.25"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4:18" ht="14.25"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4:18" ht="14.25"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4:18" ht="14.25"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4:18" ht="14.25"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4:18" ht="14.25"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4:18" ht="14.25"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4:18" ht="14.25"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4:18" ht="14.25"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4:18" ht="14.25"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4:18" ht="14.25"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4:18" ht="14.25"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4:18" ht="14.25"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4:18" ht="14.25"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4:18" ht="14.25"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4:18" ht="14.25"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4:18" ht="14.25"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4:18" ht="14.25"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4:18" ht="14.25"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4:18" ht="14.25"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4:18" ht="14.25"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4:18" ht="14.25"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4:18" ht="14.25"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4:18" ht="14.25"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4:18" ht="14.25"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4:18" ht="14.25"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4:18" ht="14.25"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4:18" ht="14.25"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4:18" ht="14.25"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4:18" ht="14.25"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4:18" ht="14.25"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4:18" ht="14.25"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4:18" ht="14.25"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4:18" ht="14.25"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4:18" ht="14.25"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4:18" ht="14.25"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4:18" ht="14.25"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4:18" ht="14.25"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4:18" ht="14.25"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4:18" ht="14.25"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</row>
  </sheetData>
  <sheetProtection/>
  <mergeCells count="41">
    <mergeCell ref="A3:R3"/>
    <mergeCell ref="O6:O7"/>
    <mergeCell ref="P6:P7"/>
    <mergeCell ref="Q6:Q7"/>
    <mergeCell ref="A8:B8"/>
    <mergeCell ref="A5:B7"/>
    <mergeCell ref="E5:K5"/>
    <mergeCell ref="L5:L7"/>
    <mergeCell ref="M5:M7"/>
    <mergeCell ref="N5:Q5"/>
    <mergeCell ref="E6:E7"/>
    <mergeCell ref="F6:H6"/>
    <mergeCell ref="I6:K6"/>
    <mergeCell ref="N6:N7"/>
    <mergeCell ref="A9:B9"/>
    <mergeCell ref="A10:B10"/>
    <mergeCell ref="A11:B11"/>
    <mergeCell ref="A12:B12"/>
    <mergeCell ref="A13:B13"/>
    <mergeCell ref="A14:B14"/>
    <mergeCell ref="A15:B15"/>
    <mergeCell ref="A16:B16"/>
    <mergeCell ref="A60:B60"/>
    <mergeCell ref="A17:B17"/>
    <mergeCell ref="A18:B18"/>
    <mergeCell ref="A19:B19"/>
    <mergeCell ref="A51:B51"/>
    <mergeCell ref="A45:B45"/>
    <mergeCell ref="A39:B39"/>
    <mergeCell ref="A46:B46"/>
    <mergeCell ref="A53:B53"/>
    <mergeCell ref="A66:B66"/>
    <mergeCell ref="A67:B67"/>
    <mergeCell ref="R5:R7"/>
    <mergeCell ref="C5:C7"/>
    <mergeCell ref="A25:B25"/>
    <mergeCell ref="A32:B32"/>
    <mergeCell ref="A59:B59"/>
    <mergeCell ref="A22:B22"/>
    <mergeCell ref="A28:B28"/>
    <mergeCell ref="A38:B3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2013-08-07T04:48:35Z</cp:lastPrinted>
  <dcterms:created xsi:type="dcterms:W3CDTF">1997-12-02T04:49:28Z</dcterms:created>
  <dcterms:modified xsi:type="dcterms:W3CDTF">2013-08-07T04:49:05Z</dcterms:modified>
  <cp:category/>
  <cp:version/>
  <cp:contentType/>
  <cp:contentStatus/>
</cp:coreProperties>
</file>