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8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'056'!$A$1:$AB$82</definedName>
    <definedName name="_xlnm.Print_Area" localSheetId="2">'060'!$A$1:$S$80</definedName>
    <definedName name="_xlnm.Print_Area" localSheetId="3">'062'!$A$1:$S$70</definedName>
    <definedName name="_xlnm.Print_Area" localSheetId="4">'064'!$A$1:$S$70</definedName>
    <definedName name="_xlnm.Print_Area" localSheetId="5">'066'!$A$1:$DJ$75</definedName>
    <definedName name="_xlnm.Print_Area" localSheetId="6">'068'!$A$1:$CP$79</definedName>
    <definedName name="_xlnm.Print_Area" localSheetId="7">'070'!$A$1:$M$43</definedName>
    <definedName name="_xlnm.Print_Area" localSheetId="8">'072'!$A$1:$Q$72</definedName>
  </definedNames>
  <calcPr fullCalcOnLoad="1"/>
</workbook>
</file>

<file path=xl/sharedStrings.xml><?xml version="1.0" encoding="utf-8"?>
<sst xmlns="http://schemas.openxmlformats.org/spreadsheetml/2006/main" count="1519" uniqueCount="517">
  <si>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</si>
  <si>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</si>
  <si>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</si>
  <si>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</si>
  <si>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</si>
  <si>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</si>
  <si>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</si>
  <si>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</si>
  <si>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</si>
  <si>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</si>
  <si>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</si>
  <si>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</si>
  <si>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</si>
  <si>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</si>
  <si>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</si>
  <si>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</si>
  <si>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</si>
  <si>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</si>
  <si>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</si>
  <si>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</si>
  <si>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</si>
  <si>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</si>
  <si>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</si>
  <si>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</si>
  <si>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</si>
  <si>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</si>
  <si>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</si>
  <si>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</si>
  <si>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</si>
  <si>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</si>
  <si>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</si>
  <si>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</si>
  <si>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</si>
  <si>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</si>
  <si>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</si>
  <si>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</si>
  <si>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</si>
  <si>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</si>
  <si>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</si>
  <si>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</si>
  <si>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</si>
  <si>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</si>
  <si>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</si>
  <si>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</si>
  <si>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</si>
  <si>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</si>
  <si>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</si>
  <si>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</si>
  <si>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</si>
  <si>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</si>
  <si>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</si>
  <si>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</si>
  <si>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県　計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</si>
  <si>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</si>
  <si>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</si>
  <si>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</si>
  <si>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</si>
  <si>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</si>
  <si>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</si>
  <si>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</si>
  <si>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</si>
  <si>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</si>
  <si>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小　　　　　　　　麦</t>
  </si>
  <si>
    <t>六　　条　　大　　麦</t>
  </si>
  <si>
    <t>作付面積</t>
  </si>
  <si>
    <t>収 穫 量</t>
  </si>
  <si>
    <t>工芸農作物</t>
  </si>
  <si>
    <t>そ　の　他</t>
  </si>
  <si>
    <t>経　　　営　　　耕　　　地　　　規　　　模　　　別</t>
  </si>
  <si>
    <t>0.5 ～ 1.0</t>
  </si>
  <si>
    <t>1.0 ～ 1.5</t>
  </si>
  <si>
    <t>1.5 ～ 2.0</t>
  </si>
  <si>
    <t>農業労働時間（時間）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</si>
  <si>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</si>
  <si>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</si>
  <si>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</si>
  <si>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</si>
  <si>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</si>
  <si>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</si>
  <si>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</si>
  <si>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</si>
  <si>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</si>
  <si>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</si>
  <si>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</si>
  <si>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</si>
  <si>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</si>
  <si>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</si>
  <si>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</si>
  <si>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</si>
  <si>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</si>
  <si>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合　　　　　計</t>
  </si>
  <si>
    <t>う　ち　現　金</t>
  </si>
  <si>
    <t>林 業 収 入</t>
  </si>
  <si>
    <t>水産業収入</t>
  </si>
  <si>
    <t>農外雑収入</t>
  </si>
  <si>
    <t>被用労賃</t>
  </si>
  <si>
    <t>その他の作物</t>
  </si>
  <si>
    <t>国　　　　　税</t>
  </si>
  <si>
    <t>県　　　　　税</t>
  </si>
  <si>
    <t>市  町  村  税</t>
  </si>
  <si>
    <t>公 課 諸 負 担</t>
  </si>
  <si>
    <t>うち減価償却費</t>
  </si>
  <si>
    <t>農業雇用労賃</t>
  </si>
  <si>
    <t>飲　　食　　費</t>
  </si>
  <si>
    <t>住　　居　　費</t>
  </si>
  <si>
    <t>家具・家事用品費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</si>
  <si>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</si>
  <si>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</si>
  <si>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</si>
  <si>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</si>
  <si>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</si>
  <si>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</si>
  <si>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</si>
  <si>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 xml:space="preserve">教 養 娯 楽 費 </t>
  </si>
  <si>
    <t>雑　　　　　費</t>
  </si>
  <si>
    <t>臨　　時　　費</t>
  </si>
  <si>
    <t>　　　　よそに独立して住んでいる者は除く。</t>
  </si>
  <si>
    <t>農　家　経　済　の　総　括</t>
  </si>
  <si>
    <t>種苗・苗木・蚕種</t>
  </si>
  <si>
    <t>諸材料加工原料</t>
  </si>
  <si>
    <t>年度内収入</t>
  </si>
  <si>
    <t>年度内支出</t>
  </si>
  <si>
    <t>（単位　戸）</t>
  </si>
  <si>
    <t>市町村別</t>
  </si>
  <si>
    <t>（単位　アール）</t>
  </si>
  <si>
    <t>農 家 の</t>
  </si>
  <si>
    <t>桑　園</t>
  </si>
  <si>
    <t>　　　　が、自家農業従事日数の方が多かった世帯員のことである。</t>
  </si>
  <si>
    <t>10　アール　　　　当たり収量</t>
  </si>
  <si>
    <t>10アール当たり収量</t>
  </si>
  <si>
    <t>出荷量</t>
  </si>
  <si>
    <t>（単位　金額千円）</t>
  </si>
  <si>
    <t>59年度</t>
  </si>
  <si>
    <t>60年度</t>
  </si>
  <si>
    <t>年度始め手持ち現金</t>
  </si>
  <si>
    <t>年度末手持ち現金</t>
  </si>
  <si>
    <t>家族員１人当たり家計費</t>
  </si>
  <si>
    <t>農機具</t>
  </si>
  <si>
    <t>市 町 村 別</t>
  </si>
  <si>
    <t>0.3ha</t>
  </si>
  <si>
    <t>5.0ha</t>
  </si>
  <si>
    <t>自小作</t>
  </si>
  <si>
    <t>小自作</t>
  </si>
  <si>
    <t>小作</t>
  </si>
  <si>
    <t>～</t>
  </si>
  <si>
    <t>計</t>
  </si>
  <si>
    <t>未満</t>
  </si>
  <si>
    <t>（単位　人）</t>
  </si>
  <si>
    <t>（単位　作付面積　ヘクタール、収穫量　トン、10アール当たり収量　キログラム）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</si>
  <si>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</si>
  <si>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</si>
  <si>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</si>
  <si>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</si>
  <si>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</si>
  <si>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</si>
  <si>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</si>
  <si>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</si>
  <si>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総　　数</t>
  </si>
  <si>
    <t>72 農　業</t>
  </si>
  <si>
    <t>農用自動車</t>
  </si>
  <si>
    <t>たまねぎ</t>
  </si>
  <si>
    <t>レタス</t>
  </si>
  <si>
    <t>だいこん</t>
  </si>
  <si>
    <t>かぶ</t>
  </si>
  <si>
    <t>にんじん</t>
  </si>
  <si>
    <t>ごぼう</t>
  </si>
  <si>
    <t>資料　　石川県統計情報課　「1985年農業センサス結果」による。</t>
  </si>
  <si>
    <t>注　郡計については、単純計算をしている。</t>
  </si>
  <si>
    <t>農業動力使用時間（時間）</t>
  </si>
  <si>
    <t>出かせぎ被贈扶助等の収入</t>
  </si>
  <si>
    <t>58年度</t>
  </si>
  <si>
    <t>雑こく・豆類</t>
  </si>
  <si>
    <t>(単位　千円）</t>
  </si>
  <si>
    <t>農外事業収入</t>
  </si>
  <si>
    <t>商工鉱業収入</t>
  </si>
  <si>
    <t>事業以外収入</t>
  </si>
  <si>
    <t>給料</t>
  </si>
  <si>
    <t>家計・光熱・水道料</t>
  </si>
  <si>
    <t>経　　　　　　営　　　　　　耕　　　　　　地</t>
  </si>
  <si>
    <r>
      <t xml:space="preserve">以 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</si>
  <si>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　寺井町</t>
  </si>
  <si>
    <t>　　　(1)　専　業　・　兼　業　別、自　小　作　別　農　家　数</t>
  </si>
  <si>
    <t>総　　数</t>
  </si>
  <si>
    <t>専　　業</t>
  </si>
  <si>
    <t>専　業・兼　業　別</t>
  </si>
  <si>
    <t>　1)</t>
  </si>
  <si>
    <t>兼　　　　業</t>
  </si>
  <si>
    <t>第1種</t>
  </si>
  <si>
    <t>第2種</t>
  </si>
  <si>
    <t>自　作</t>
  </si>
  <si>
    <t>　　　　　　　　自　　小　　作　　別</t>
  </si>
  <si>
    <t>　　2)</t>
  </si>
  <si>
    <t>県計</t>
  </si>
  <si>
    <t>注1　　1)の兼業農家とは、世帯員の中に自家の農業以外の仕事に従事した者（年間30日以上雇用兼業に従事するか、又は、年間10万円以上の売上げ</t>
  </si>
  <si>
    <t>　 　　2)は経営耕地面積のうち、借入地が10％未満を自作、借入地が10～50％を自小作、借入地が50～90％を小自作、借入地が90％以上を小作と</t>
  </si>
  <si>
    <t>　　 　3)の例外規定農家とは、経営耕地面積が5アール未満か全くなくても、過去1年間の農産物販売金額が10万円以上あった農家をいう。たと</t>
  </si>
  <si>
    <t>　　　　 えば、温室栽培や、養畜を営む農家などは良い例である。</t>
  </si>
  <si>
    <t>　2　　「1985年農業センサスでは、経営耕地面積が5アール以上あるか又は、農産物販売金額が10万円以上のものを農家として調査した。</t>
  </si>
  <si>
    <t>農　　業　57</t>
  </si>
  <si>
    <t>(2)　　経　営　耕　地　面　積　規　模　別　農　家　数</t>
  </si>
  <si>
    <t>　　樹　　　　園　　　　地</t>
  </si>
  <si>
    <t xml:space="preserve"> 1）</t>
  </si>
  <si>
    <t>　　農　　家　　人　　口　　1)</t>
  </si>
  <si>
    <t>　　自家農業に従事した世帯員数　2)</t>
  </si>
  <si>
    <t>農　業　就　業　人　口　　3)</t>
  </si>
  <si>
    <t>注　1)の農家人口は、原則として住居と生計を共にしている農家の「世帯員数」であり、出かせぎに出ている人は含めるが、勉学、就職のため、</t>
  </si>
  <si>
    <t>　  2)の自家農業に従事した世帯員とは、16歳以上の世帯員のうち、調査日前1ヵ年間に自家農業に従事した者である。</t>
  </si>
  <si>
    <t xml:space="preserve">    3)の農業就業人口とは、満16歳以上の農家世帯員のうち、自家農業だけに従事した世帯員、及び自家農業とその他の仕事の双方に従事した</t>
  </si>
  <si>
    <t>昭和56年</t>
  </si>
  <si>
    <t>32　　市　町　村　別　農　作　物　生　産　量</t>
  </si>
  <si>
    <t>(1)　米、　小　麦　及　び　大　麦　（昭和56～60年）</t>
  </si>
  <si>
    <t>資料　北陸農政局統計情報部調「作物統計」による。</t>
  </si>
  <si>
    <t>（単位　作付面積　ヘクタール、収穫量　トン、10アール当たり収量　キログラム）</t>
  </si>
  <si>
    <t>収穫量</t>
  </si>
  <si>
    <t>収　穫　量</t>
  </si>
  <si>
    <t>か　　　　ん　　　　し　　　　ょ</t>
  </si>
  <si>
    <t>ば　　れ　　い　　し　　ょ　（春植え）</t>
  </si>
  <si>
    <t>大　　　　　　　　　　豆</t>
  </si>
  <si>
    <t>小　　　　　　　　　　豆</t>
  </si>
  <si>
    <t>（4）　　野　　　　　　　　　　　　　　菜（昭和56～60年）</t>
  </si>
  <si>
    <t>62　農　　業</t>
  </si>
  <si>
    <t>56　農　　業</t>
  </si>
  <si>
    <t>58　農　業</t>
  </si>
  <si>
    <t>農　　業　59</t>
  </si>
  <si>
    <t>60　農　　業</t>
  </si>
  <si>
    <t>農　　業　61</t>
  </si>
  <si>
    <t>農　　業　63</t>
  </si>
  <si>
    <t>（単位　作付面積　ヘクタール、収穫量　、出荷量、トン）</t>
  </si>
  <si>
    <t>トマト</t>
  </si>
  <si>
    <t>きゅうり</t>
  </si>
  <si>
    <t>なす</t>
  </si>
  <si>
    <t>ピーマン</t>
  </si>
  <si>
    <t>かぼちゃ</t>
  </si>
  <si>
    <t>いちご</t>
  </si>
  <si>
    <t>露地メロン</t>
  </si>
  <si>
    <t>64　農　　業</t>
  </si>
  <si>
    <t>農　　業　65</t>
  </si>
  <si>
    <t>野　　　　　　　　菜　（昭和56～60年）　(つづき）</t>
  </si>
  <si>
    <t>66　農　　業</t>
  </si>
  <si>
    <t>年次及び</t>
  </si>
  <si>
    <t>市郡別</t>
  </si>
  <si>
    <t>昭和56年</t>
  </si>
  <si>
    <t>昭和57年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</si>
  <si>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</si>
  <si>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</si>
  <si>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</si>
  <si>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</si>
  <si>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</si>
  <si>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</si>
  <si>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</si>
  <si>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</si>
  <si>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</si>
  <si>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</si>
  <si>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</si>
  <si>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</si>
  <si>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</si>
  <si>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</si>
  <si>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</si>
  <si>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</si>
  <si>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</si>
  <si>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</si>
  <si>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</si>
  <si>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</si>
  <si>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りんご</t>
  </si>
  <si>
    <t>栽培面積</t>
  </si>
  <si>
    <t>農　　業　67</t>
  </si>
  <si>
    <t>(単位　栽培面積　ヘクタール、収穫量、出荷量、トン)</t>
  </si>
  <si>
    <t>　　　葉たばこは、日本たばこ産業㈱の調査結果による。</t>
  </si>
  <si>
    <t>収穫量</t>
  </si>
  <si>
    <t>出荷量</t>
  </si>
  <si>
    <t>日本なし</t>
  </si>
  <si>
    <t>もも</t>
  </si>
  <si>
    <t>ぶ　　ど　　う(デラウェア)</t>
  </si>
  <si>
    <t>ぶ　　　　　　ど　　　　　　う(計)</t>
  </si>
  <si>
    <t>う　　　　　め</t>
  </si>
  <si>
    <t>か　　　　　き</t>
  </si>
  <si>
    <t>く　　　　　り</t>
  </si>
  <si>
    <t>年次及び　　　市郡別</t>
  </si>
  <si>
    <t>作付面積</t>
  </si>
  <si>
    <t>葉　　　た　　　ば　　　こ</t>
  </si>
  <si>
    <t>茶　　　　　　　(未　　乾　　燥)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</si>
  <si>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</si>
  <si>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(単位　作付面積　ヘクタール、収穫量　トン)</t>
  </si>
  <si>
    <t>－</t>
  </si>
  <si>
    <t>68　農　　業</t>
  </si>
  <si>
    <t>採卵</t>
  </si>
  <si>
    <t>鶏</t>
  </si>
  <si>
    <t>(千羽)</t>
  </si>
  <si>
    <t>プロイラー</t>
  </si>
  <si>
    <t>肉用牛</t>
  </si>
  <si>
    <t>成鶏めす羽数</t>
  </si>
  <si>
    <t>一羽あたり</t>
  </si>
  <si>
    <t>産卵量(㎏)</t>
  </si>
  <si>
    <t>豚</t>
  </si>
  <si>
    <t>年　　次</t>
  </si>
  <si>
    <t>乳　牛</t>
  </si>
  <si>
    <t>飲用牛乳等</t>
  </si>
  <si>
    <t>産 卵 量(t)</t>
  </si>
  <si>
    <t>年次及び月次</t>
  </si>
  <si>
    <t>処理量</t>
  </si>
  <si>
    <t>計</t>
  </si>
  <si>
    <t>乳製品等</t>
  </si>
  <si>
    <t>その他</t>
  </si>
  <si>
    <t>生　産　量</t>
  </si>
  <si>
    <t>移　入　量</t>
  </si>
  <si>
    <t>移　出　量</t>
  </si>
  <si>
    <t>年度及び</t>
  </si>
  <si>
    <t>(10a)</t>
  </si>
  <si>
    <t>(戸)</t>
  </si>
  <si>
    <t>(箱）</t>
  </si>
  <si>
    <t>総数</t>
  </si>
  <si>
    <t>中玉繭</t>
  </si>
  <si>
    <t>桑 園 面 積</t>
  </si>
  <si>
    <t>養 蚕 戸 数</t>
  </si>
  <si>
    <t>掃 立 箱 数</t>
  </si>
  <si>
    <t>総　数</t>
  </si>
  <si>
    <t>上　繭</t>
  </si>
  <si>
    <t>収　　　　繭　　　　量　　　　(㎏)</t>
  </si>
  <si>
    <t>昭和56年度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</si>
  <si>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年度</t>
    </r>
  </si>
  <si>
    <t>松任市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</si>
  <si>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</si>
  <si>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(単位　頭)</t>
  </si>
  <si>
    <t>昭和60年</t>
  </si>
  <si>
    <t>1月</t>
  </si>
  <si>
    <r>
      <t>2</t>
    </r>
    <r>
      <rPr>
        <sz val="12"/>
        <color indexed="9"/>
        <rFont val="ＭＳ 明朝"/>
        <family val="1"/>
      </rPr>
      <t>月</t>
    </r>
  </si>
  <si>
    <r>
      <t>3</t>
    </r>
    <r>
      <rPr>
        <sz val="12"/>
        <color indexed="9"/>
        <rFont val="ＭＳ 明朝"/>
        <family val="1"/>
      </rPr>
      <t>月</t>
    </r>
  </si>
  <si>
    <r>
      <t>4</t>
    </r>
    <r>
      <rPr>
        <sz val="12"/>
        <color indexed="9"/>
        <rFont val="ＭＳ 明朝"/>
        <family val="1"/>
      </rPr>
      <t>月</t>
    </r>
  </si>
  <si>
    <r>
      <t>5</t>
    </r>
    <r>
      <rPr>
        <sz val="12"/>
        <color indexed="9"/>
        <rFont val="ＭＳ 明朝"/>
        <family val="1"/>
      </rPr>
      <t>月</t>
    </r>
  </si>
  <si>
    <r>
      <t>6</t>
    </r>
    <r>
      <rPr>
        <sz val="12"/>
        <color indexed="9"/>
        <rFont val="ＭＳ 明朝"/>
        <family val="1"/>
      </rPr>
      <t>月</t>
    </r>
  </si>
  <si>
    <r>
      <t>7</t>
    </r>
    <r>
      <rPr>
        <sz val="12"/>
        <color indexed="9"/>
        <rFont val="ＭＳ 明朝"/>
        <family val="1"/>
      </rPr>
      <t>月</t>
    </r>
  </si>
  <si>
    <r>
      <t>8</t>
    </r>
    <r>
      <rPr>
        <sz val="12"/>
        <color indexed="9"/>
        <rFont val="ＭＳ 明朝"/>
        <family val="1"/>
      </rPr>
      <t>月</t>
    </r>
  </si>
  <si>
    <r>
      <t>9</t>
    </r>
    <r>
      <rPr>
        <sz val="12"/>
        <color indexed="9"/>
        <rFont val="ＭＳ 明朝"/>
        <family val="1"/>
      </rPr>
      <t>月</t>
    </r>
  </si>
  <si>
    <r>
      <t>10</t>
    </r>
    <r>
      <rPr>
        <sz val="12"/>
        <color indexed="9"/>
        <rFont val="ＭＳ 明朝"/>
        <family val="1"/>
      </rPr>
      <t>月</t>
    </r>
  </si>
  <si>
    <r>
      <t>11</t>
    </r>
    <r>
      <rPr>
        <sz val="12"/>
        <color indexed="9"/>
        <rFont val="ＭＳ 明朝"/>
        <family val="1"/>
      </rPr>
      <t>月</t>
    </r>
  </si>
  <si>
    <r>
      <t>12</t>
    </r>
    <r>
      <rPr>
        <sz val="12"/>
        <color indexed="9"/>
        <rFont val="ＭＳ 明朝"/>
        <family val="1"/>
      </rPr>
      <t>月</t>
    </r>
  </si>
  <si>
    <t>(単位　トン)</t>
  </si>
  <si>
    <t>農　　業　69</t>
  </si>
  <si>
    <t>(単位　台)</t>
  </si>
  <si>
    <t>歩行型</t>
  </si>
  <si>
    <t>個人有</t>
  </si>
  <si>
    <t>15馬力未満</t>
  </si>
  <si>
    <t>15～30</t>
  </si>
  <si>
    <t>30馬力以上</t>
  </si>
  <si>
    <t>共　有</t>
  </si>
  <si>
    <t>動　力　耕　う　ん　機・農　用　ト　ラ　ク　タ　ー</t>
  </si>
  <si>
    <t>動力田植機</t>
  </si>
  <si>
    <t>個人有</t>
  </si>
  <si>
    <t>バインダー</t>
  </si>
  <si>
    <t>自脱型コンバイン</t>
  </si>
  <si>
    <t>米 麦 用 乾 燥 機</t>
  </si>
  <si>
    <t>動 力 防 除 機</t>
  </si>
  <si>
    <t>－</t>
  </si>
  <si>
    <t>農　　業　71</t>
  </si>
  <si>
    <t>57年度</t>
  </si>
  <si>
    <t>現金収支の総括</t>
  </si>
  <si>
    <t>生活水準</t>
  </si>
  <si>
    <t>概　況</t>
  </si>
  <si>
    <t>年度始め世帯員(人)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</si>
  <si>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</si>
  <si>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</si>
  <si>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（1戸当たり平均）</t>
  </si>
  <si>
    <t>項　　　　　　　　　目</t>
  </si>
  <si>
    <t>(2)　農　業　粗　収　益　及　び　農　業　経　営　費</t>
  </si>
  <si>
    <t>うち現金</t>
  </si>
  <si>
    <t>農　　業　73</t>
  </si>
  <si>
    <t>作物収入</t>
  </si>
  <si>
    <t>稲作</t>
  </si>
  <si>
    <t>麦作</t>
  </si>
  <si>
    <t>いも類</t>
  </si>
  <si>
    <t>野菜</t>
  </si>
  <si>
    <t>果樹</t>
  </si>
  <si>
    <t>養蚕収入</t>
  </si>
  <si>
    <t>畜産収入</t>
  </si>
  <si>
    <t>農業雑収入</t>
  </si>
  <si>
    <t>動物</t>
  </si>
  <si>
    <t>肥料</t>
  </si>
  <si>
    <t>飼料</t>
  </si>
  <si>
    <t>農業薬剤</t>
  </si>
  <si>
    <t>光熱動力</t>
  </si>
  <si>
    <t>その他</t>
  </si>
  <si>
    <t>農　業　粗　収　益</t>
  </si>
  <si>
    <t>合計</t>
  </si>
  <si>
    <t>農　　　業　　　経　　　営　　　費</t>
  </si>
  <si>
    <t>採草地　　　　・　　　　　放牧地</t>
  </si>
  <si>
    <t>注  農家の保有山林は、四捨五入の関係で内訳と計が合わないことがある。　</t>
  </si>
  <si>
    <t>資料　石川県統計情報課　「1985年農業センサス結果」による。</t>
  </si>
  <si>
    <t>(2)　　　い　　　も　　　類　（昭和56～60年）</t>
  </si>
  <si>
    <t>(3)　　　豆　　　　　　　類（昭和56～60年）</t>
  </si>
  <si>
    <t>　注　本表「桑園面積」「養蚕戸数」は年度末、「掃立箱数」「収繭量」は年度中の生産高を示す。</t>
  </si>
  <si>
    <t>　資料　石川県農産園芸課調「蚕桑統計書」による。</t>
  </si>
  <si>
    <t>　資料　北陸農政局統計情報部調「北陸農政局の設計」</t>
  </si>
  <si>
    <t>　　　　及び「畜産統計」による。</t>
  </si>
  <si>
    <t>　資料　北陸農政局統計情報部調「畜産統計」及び</t>
  </si>
  <si>
    <t>　　　　「鶏卵流通統計」による。</t>
  </si>
  <si>
    <t>　資料　北陸農政局統計情報部調「牛乳乳製品統計調査」による。</t>
  </si>
  <si>
    <t>　資料　石川県統計情報課「1985年農業センサス結果」による。</t>
  </si>
  <si>
    <t>(3)　農外収入、租税公課諸負担及び家計費</t>
  </si>
  <si>
    <t>－</t>
  </si>
  <si>
    <t>　山中町</t>
  </si>
  <si>
    <t>－</t>
  </si>
  <si>
    <t>　根上町</t>
  </si>
  <si>
    <t>　辰口町</t>
  </si>
  <si>
    <t>　川北町</t>
  </si>
  <si>
    <t>　美川町</t>
  </si>
  <si>
    <t>　鶴来町</t>
  </si>
  <si>
    <t>　野々市町</t>
  </si>
  <si>
    <t>　河内村</t>
  </si>
  <si>
    <t>－</t>
  </si>
  <si>
    <t>　吉野谷村</t>
  </si>
  <si>
    <t>　鳥越村</t>
  </si>
  <si>
    <t>　尾口村</t>
  </si>
  <si>
    <t>-</t>
  </si>
  <si>
    <t>　白峰村</t>
  </si>
  <si>
    <t>　津幡町</t>
  </si>
  <si>
    <t>　高松町</t>
  </si>
  <si>
    <t>-</t>
  </si>
  <si>
    <t>　七塚町</t>
  </si>
  <si>
    <t>　宇ノ気町</t>
  </si>
  <si>
    <t>　内灘町</t>
  </si>
  <si>
    <t>　富来町</t>
  </si>
  <si>
    <t>　志雄町</t>
  </si>
  <si>
    <t>　志賀町</t>
  </si>
  <si>
    <t>　押水町</t>
  </si>
  <si>
    <t>　田鶴浜町</t>
  </si>
  <si>
    <t>　鳥屋町</t>
  </si>
  <si>
    <t>　中島町</t>
  </si>
  <si>
    <t>　鹿島町</t>
  </si>
  <si>
    <t>　能登島町</t>
  </si>
  <si>
    <t>　鹿西町</t>
  </si>
  <si>
    <t>　穴水町</t>
  </si>
  <si>
    <t>　門前町</t>
  </si>
  <si>
    <t>　能都町</t>
  </si>
  <si>
    <t>　柳田村</t>
  </si>
  <si>
    <t>　内浦町</t>
  </si>
  <si>
    <t>　   　　のある自営兼業に従事した者をいう。)がいる農家をいい、専業農家とは、それらの者がいない農家をいう。兼業農家のうち第1種兼業農</t>
  </si>
  <si>
    <t>　   　　家とは、農業を主とし兼業を従とする農家をいい、第２種兼業農家とは、兼業を主とし農業を従とする農家をいう。</t>
  </si>
  <si>
    <t>　  　　 いう。</t>
  </si>
  <si>
    <t>（ha）</t>
  </si>
  <si>
    <t>－</t>
  </si>
  <si>
    <t>－</t>
  </si>
  <si>
    <t>－</t>
  </si>
  <si>
    <t>－</t>
  </si>
  <si>
    <t>－</t>
  </si>
  <si>
    <t>作付面積</t>
  </si>
  <si>
    <t>収　穫　量</t>
  </si>
  <si>
    <t>－</t>
  </si>
  <si>
    <t>（4）　　野　　　　　　　　　　　　　　菜（昭和56～60年）（つづき）</t>
  </si>
  <si>
    <t>すいか</t>
  </si>
  <si>
    <t>キャベツ</t>
  </si>
  <si>
    <t>はくさい</t>
  </si>
  <si>
    <t>ほうれんそう</t>
  </si>
  <si>
    <t>ねぎ</t>
  </si>
  <si>
    <t>作付面積</t>
  </si>
  <si>
    <t>収穫量</t>
  </si>
  <si>
    <t>－</t>
  </si>
  <si>
    <t>－</t>
  </si>
  <si>
    <t>-</t>
  </si>
  <si>
    <t>野　　　　　　　　菜　（昭和56～60年）　(つづき）</t>
  </si>
  <si>
    <t>さといも</t>
  </si>
  <si>
    <t>れんこん</t>
  </si>
  <si>
    <t>やまのいも</t>
  </si>
  <si>
    <t>たけのこ</t>
  </si>
  <si>
    <t>さやえんどう</t>
  </si>
  <si>
    <t>さやいんげん</t>
  </si>
  <si>
    <t>作付面積</t>
  </si>
  <si>
    <t>収穫量</t>
  </si>
  <si>
    <t>資料　北陸農政局統計情報部「果樹生産出荷統計」による。</t>
  </si>
  <si>
    <t xml:space="preserve"> 例外規定
農家　3)</t>
  </si>
  <si>
    <t>例外規定
農    家</t>
  </si>
  <si>
    <t>5　　　農　　　　　　　　　　　　　　　業</t>
  </si>
  <si>
    <t>年次及び
市町村別</t>
  </si>
  <si>
    <t>年次及び
市郡別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</si>
  <si>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</si>
  <si>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</si>
  <si>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</si>
  <si>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</si>
  <si>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</si>
  <si>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</si>
  <si>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</si>
  <si>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</si>
  <si>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</si>
  <si>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</si>
  <si>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</si>
  <si>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</si>
  <si>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資料　北陸農政局統計情報部「工芸農作物統計年報」「作物統計」による。</t>
  </si>
  <si>
    <t>70　農　　業</t>
  </si>
  <si>
    <t>うち　農機具資本額</t>
  </si>
  <si>
    <t>農業固定資本額</t>
  </si>
  <si>
    <t>経営耕地面積(a)</t>
  </si>
  <si>
    <t>2.0 ha 以上</t>
  </si>
  <si>
    <t>0.1ha～0.5</t>
  </si>
  <si>
    <t>項　　　　　　目</t>
  </si>
  <si>
    <t>（1戸当たり平均）</t>
  </si>
  <si>
    <r>
      <t>29　　市　町　村　別　農　家　数 （</t>
    </r>
    <r>
      <rPr>
        <b/>
        <sz val="12"/>
        <rFont val="ＭＳ 明朝"/>
        <family val="1"/>
      </rPr>
      <t>昭和60．2．1現在</t>
    </r>
    <r>
      <rPr>
        <b/>
        <sz val="14"/>
        <rFont val="ＭＳ 明朝"/>
        <family val="1"/>
      </rPr>
      <t>）</t>
    </r>
  </si>
  <si>
    <t>－</t>
  </si>
  <si>
    <r>
      <t>30　　市町村別農家人口及び農業就業人口（</t>
    </r>
    <r>
      <rPr>
        <b/>
        <sz val="12"/>
        <rFont val="ＭＳ 明朝"/>
        <family val="1"/>
      </rPr>
      <t>昭和60.2.1現在</t>
    </r>
    <r>
      <rPr>
        <b/>
        <sz val="14"/>
        <rFont val="ＭＳ 明朝"/>
        <family val="1"/>
      </rPr>
      <t>）</t>
    </r>
  </si>
  <si>
    <r>
      <t>31　　市　町　村　別　土　地　面　積　（</t>
    </r>
    <r>
      <rPr>
        <b/>
        <sz val="12"/>
        <rFont val="ＭＳ 明朝"/>
        <family val="1"/>
      </rPr>
      <t>昭和60.2.1現在</t>
    </r>
    <r>
      <rPr>
        <b/>
        <sz val="14"/>
        <rFont val="ＭＳ 明朝"/>
        <family val="1"/>
      </rPr>
      <t>）</t>
    </r>
  </si>
  <si>
    <t>－</t>
  </si>
  <si>
    <t>－</t>
  </si>
  <si>
    <t>－</t>
  </si>
  <si>
    <t>-</t>
  </si>
  <si>
    <t>－</t>
  </si>
  <si>
    <r>
      <t>33　　市郡別桑園面積、養蚕戸数及び収繭量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</si>
  <si>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34　家畜飼養頭羽数(</t>
    </r>
    <r>
      <rPr>
        <b/>
        <sz val="12"/>
        <rFont val="ＭＳ 明朝"/>
        <family val="1"/>
      </rPr>
      <t>昭和57～61年</t>
    </r>
    <r>
      <rPr>
        <b/>
        <sz val="14"/>
        <rFont val="ＭＳ 明朝"/>
        <family val="1"/>
      </rPr>
      <t>)(</t>
    </r>
    <r>
      <rPr>
        <b/>
        <sz val="12"/>
        <rFont val="ＭＳ 明朝"/>
        <family val="1"/>
      </rPr>
      <t>各年2.1現在</t>
    </r>
    <r>
      <rPr>
        <b/>
        <sz val="14"/>
        <rFont val="ＭＳ 明朝"/>
        <family val="1"/>
      </rPr>
      <t>)</t>
    </r>
  </si>
  <si>
    <r>
      <t>35成鶏めす羽数及び産卵量(</t>
    </r>
    <r>
      <rPr>
        <b/>
        <sz val="12"/>
        <rFont val="ＭＳ 明朝"/>
        <family val="1"/>
      </rPr>
      <t>昭和56年～60年</t>
    </r>
    <r>
      <rPr>
        <b/>
        <sz val="14"/>
        <rFont val="ＭＳ 明朝"/>
        <family val="1"/>
      </rPr>
      <t>)</t>
    </r>
  </si>
  <si>
    <r>
      <t>36　　生 乳 生 産 量 及 び 処 理 量　(</t>
    </r>
    <r>
      <rPr>
        <b/>
        <sz val="12"/>
        <rFont val="ＭＳ 明朝"/>
        <family val="1"/>
      </rPr>
      <t>昭和56年～60年</t>
    </r>
    <r>
      <rPr>
        <b/>
        <sz val="14"/>
        <rFont val="ＭＳ 明朝"/>
        <family val="1"/>
      </rPr>
      <t>)</t>
    </r>
  </si>
  <si>
    <r>
      <t>37　　市 郡 別 農 用 機 械 保 有 台 数　(</t>
    </r>
    <r>
      <rPr>
        <b/>
        <sz val="12"/>
        <rFont val="ＭＳ 明朝"/>
        <family val="1"/>
      </rPr>
      <t>昭和60.2.1現在</t>
    </r>
    <r>
      <rPr>
        <b/>
        <sz val="14"/>
        <rFont val="ＭＳ 明朝"/>
        <family val="1"/>
      </rPr>
      <t>)</t>
    </r>
  </si>
  <si>
    <r>
      <t>市 郡 別 農 用 機 械 保 有 台 数　(</t>
    </r>
    <r>
      <rPr>
        <b/>
        <sz val="12"/>
        <rFont val="ＭＳ 明朝"/>
        <family val="1"/>
      </rPr>
      <t>昭和60.2.1現在</t>
    </r>
    <r>
      <rPr>
        <b/>
        <sz val="14"/>
        <rFont val="ＭＳ 明朝"/>
        <family val="1"/>
      </rPr>
      <t>)（</t>
    </r>
    <r>
      <rPr>
        <b/>
        <sz val="12"/>
        <rFont val="ＭＳ 明朝"/>
        <family val="1"/>
      </rPr>
      <t>つづき</t>
    </r>
    <r>
      <rPr>
        <b/>
        <sz val="14"/>
        <rFont val="ＭＳ 明朝"/>
        <family val="1"/>
      </rPr>
      <t>）</t>
    </r>
  </si>
  <si>
    <t>（1）　　農　　　　家　　　　経　　　　済　　　　の　　　　総　　　　括</t>
  </si>
  <si>
    <r>
      <t>38　　農　　　家　　　経　　　済（</t>
    </r>
    <r>
      <rPr>
        <b/>
        <sz val="12"/>
        <rFont val="ＭＳ ゴシック"/>
        <family val="3"/>
      </rPr>
      <t>昭和56～60年度</t>
    </r>
    <r>
      <rPr>
        <b/>
        <sz val="14"/>
        <rFont val="ＭＳ ゴシック"/>
        <family val="3"/>
      </rPr>
      <t>）</t>
    </r>
  </si>
  <si>
    <t>資料　北陸農政局統計情報部「野菜生産出荷統計」による。</t>
  </si>
  <si>
    <t>果　　　　　　　　　　　　　樹(結実樹令に達したもの)　（昭和56年～60年)(つづき)</t>
  </si>
  <si>
    <t>(6)　　工　　芸　　農　　作　　物　　(昭和56年～60年)</t>
  </si>
  <si>
    <t>(5)　　　果        　　　　　　樹(結実樹令に達したもの)　(昭和56年～60年)</t>
  </si>
  <si>
    <t>資料　北陸農政局統計情報部調「農家経済調査報告」による。</t>
  </si>
  <si>
    <t>注　農機具資本額には農用自動車を含めてある。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</si>
</sst>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#,##0.0_);[Red]\(#,##0.0\)"/>
    <numFmt numFmtId="190" formatCode="#,##0.00_);[Red]\(#,##0.00\)"/>
    <numFmt numFmtId="191" formatCode="#,##0.0;\-#,##0"/>
    <numFmt numFmtId="192" formatCode="0_);[Red]\(0\)"/>
    <numFmt numFmtId="193" formatCode="#,##0.0;[Red]#,##0.0"/>
    <numFmt numFmtId="194" formatCode="#,##0;[Red]#,##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84" fontId="0" fillId="0" borderId="11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184" fontId="0" fillId="0" borderId="13" xfId="61" applyNumberFormat="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 applyProtection="1">
      <alignment horizontal="center"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184" fontId="0" fillId="0" borderId="13" xfId="61" applyNumberFormat="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 applyProtection="1">
      <alignment vertical="center"/>
      <protection/>
    </xf>
    <xf numFmtId="184" fontId="0" fillId="0" borderId="15" xfId="61" applyNumberFormat="1" applyFont="1" applyFill="1" applyBorder="1" applyAlignment="1">
      <alignment horizontal="center" vertical="center"/>
      <protection/>
    </xf>
    <xf numFmtId="184" fontId="0" fillId="0" borderId="16" xfId="61" applyNumberFormat="1" applyFont="1" applyFill="1" applyBorder="1" applyAlignment="1">
      <alignment horizontal="center" vertical="center"/>
      <protection/>
    </xf>
    <xf numFmtId="184" fontId="0" fillId="0" borderId="17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8" fillId="0" borderId="19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 applyProtection="1">
      <alignment horizontal="centerContinuous" vertical="center"/>
      <protection/>
    </xf>
    <xf numFmtId="0" fontId="0" fillId="0" borderId="10" xfId="6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0" fillId="0" borderId="11" xfId="6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37" fontId="0" fillId="0" borderId="19" xfId="61" applyNumberFormat="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37" fontId="0" fillId="0" borderId="13" xfId="61" applyNumberFormat="1" applyFont="1" applyFill="1" applyBorder="1" applyAlignment="1" applyProtection="1">
      <alignment horizontal="right" vertical="center"/>
      <protection/>
    </xf>
    <xf numFmtId="37" fontId="12" fillId="0" borderId="13" xfId="61" applyNumberFormat="1" applyFont="1" applyFill="1" applyBorder="1" applyAlignment="1" applyProtection="1">
      <alignment horizontal="right"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10" fillId="0" borderId="0" xfId="61" applyFont="1" applyFill="1" applyBorder="1" applyAlignment="1" applyProtection="1">
      <alignment horizontal="distributed" vertical="center"/>
      <protection/>
    </xf>
    <xf numFmtId="0" fontId="10" fillId="0" borderId="11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0" fontId="12" fillId="0" borderId="25" xfId="6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12" fillId="0" borderId="1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vertical="center"/>
      <protection/>
    </xf>
    <xf numFmtId="0" fontId="8" fillId="0" borderId="23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12" fillId="0" borderId="25" xfId="61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10" fillId="0" borderId="0" xfId="61" applyFont="1" applyAlignment="1">
      <alignment vertical="center"/>
      <protection/>
    </xf>
    <xf numFmtId="37" fontId="0" fillId="0" borderId="17" xfId="61" applyNumberFormat="1" applyFont="1" applyFill="1" applyBorder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7" fontId="0" fillId="0" borderId="19" xfId="61" applyNumberFormat="1" applyFont="1" applyFill="1" applyBorder="1" applyAlignment="1" applyProtection="1">
      <alignment horizontal="right" vertical="center"/>
      <protection/>
    </xf>
    <xf numFmtId="0" fontId="0" fillId="0" borderId="25" xfId="61" applyFont="1" applyFill="1" applyBorder="1" applyAlignment="1">
      <alignment horizontal="distributed" vertical="center"/>
      <protection/>
    </xf>
    <xf numFmtId="0" fontId="0" fillId="0" borderId="26" xfId="61" applyFont="1" applyFill="1" applyBorder="1" applyAlignment="1">
      <alignment horizontal="distributed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37" fontId="0" fillId="0" borderId="17" xfId="61" applyNumberFormat="1" applyFont="1" applyFill="1" applyBorder="1" applyAlignment="1" applyProtection="1">
      <alignment horizontal="right"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37" fontId="0" fillId="0" borderId="13" xfId="61" applyNumberFormat="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>
      <alignment horizontal="distributed" vertical="center" wrapText="1"/>
      <protection/>
    </xf>
    <xf numFmtId="0" fontId="12" fillId="0" borderId="0" xfId="61" applyFont="1" applyAlignment="1">
      <alignment vertical="center"/>
      <protection/>
    </xf>
    <xf numFmtId="0" fontId="0" fillId="0" borderId="30" xfId="61" applyFont="1" applyFill="1" applyBorder="1" applyAlignment="1" applyProtection="1">
      <alignment horizontal="distributed"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61" applyFont="1" applyFill="1" applyAlignment="1">
      <alignment horizontal="right" vertical="top"/>
      <protection/>
    </xf>
    <xf numFmtId="0" fontId="5" fillId="0" borderId="0" xfId="61" applyFont="1" applyFill="1" applyAlignment="1">
      <alignment vertical="center"/>
      <protection/>
    </xf>
    <xf numFmtId="38" fontId="7" fillId="0" borderId="0" xfId="0" applyNumberFormat="1" applyFont="1" applyFill="1" applyAlignment="1">
      <alignment vertical="center"/>
    </xf>
    <xf numFmtId="0" fontId="16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8" fillId="0" borderId="13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178" fontId="0" fillId="0" borderId="33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8" fontId="0" fillId="0" borderId="19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178" fontId="0" fillId="0" borderId="34" xfId="0" applyNumberFormat="1" applyFont="1" applyFill="1" applyBorder="1" applyAlignment="1" applyProtection="1">
      <alignment horizontal="right" vertical="center"/>
      <protection/>
    </xf>
    <xf numFmtId="178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38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12" fillId="0" borderId="13" xfId="49" applyFont="1" applyFill="1" applyBorder="1" applyAlignment="1" applyProtection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horizontal="right" vertical="center"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center" vertical="center"/>
      <protection/>
    </xf>
    <xf numFmtId="37" fontId="12" fillId="0" borderId="13" xfId="61" applyNumberFormat="1" applyFont="1" applyFill="1" applyBorder="1" applyAlignment="1">
      <alignment horizontal="right" vertical="center"/>
      <protection/>
    </xf>
    <xf numFmtId="37" fontId="12" fillId="0" borderId="0" xfId="61" applyNumberFormat="1" applyFont="1" applyFill="1" applyBorder="1" applyAlignment="1">
      <alignment horizontal="right" vertical="center"/>
      <protection/>
    </xf>
    <xf numFmtId="183" fontId="12" fillId="0" borderId="0" xfId="61" applyNumberFormat="1" applyFont="1" applyFill="1" applyAlignment="1">
      <alignment vertical="center"/>
      <protection/>
    </xf>
    <xf numFmtId="183" fontId="12" fillId="0" borderId="0" xfId="61" applyNumberFormat="1" applyFont="1" applyFill="1" applyBorder="1" applyAlignment="1" applyProtection="1">
      <alignment horizontal="right" vertical="center"/>
      <protection/>
    </xf>
    <xf numFmtId="183" fontId="12" fillId="0" borderId="0" xfId="61" applyNumberFormat="1" applyFont="1" applyFill="1" applyBorder="1" applyAlignment="1">
      <alignment vertical="center"/>
      <protection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2" fillId="0" borderId="11" xfId="61" applyFont="1" applyFill="1" applyBorder="1" applyAlignment="1">
      <alignment horizontal="distributed" vertical="center"/>
      <protection/>
    </xf>
    <xf numFmtId="38" fontId="0" fillId="0" borderId="0" xfId="49" applyFont="1" applyFill="1" applyAlignment="1">
      <alignment horizontal="right" vertical="center"/>
    </xf>
    <xf numFmtId="0" fontId="7" fillId="0" borderId="0" xfId="61" applyFont="1" applyFill="1" applyBorder="1" applyAlignment="1">
      <alignment vertical="center" wrapText="1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vertical="center"/>
      <protection/>
    </xf>
    <xf numFmtId="0" fontId="0" fillId="0" borderId="37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7" xfId="6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25" xfId="61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3" xfId="6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3" xfId="61" applyFont="1" applyFill="1" applyBorder="1" applyAlignment="1">
      <alignment vertical="center"/>
      <protection/>
    </xf>
    <xf numFmtId="183" fontId="0" fillId="0" borderId="23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9" xfId="0" applyNumberFormat="1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33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29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6" fillId="0" borderId="11" xfId="61" applyFont="1" applyFill="1" applyBorder="1" applyAlignment="1" applyProtection="1">
      <alignment horizontal="distributed" vertical="center"/>
      <protection/>
    </xf>
    <xf numFmtId="0" fontId="57" fillId="0" borderId="11" xfId="61" applyFont="1" applyFill="1" applyBorder="1" applyAlignment="1" applyProtection="1">
      <alignment horizontal="distributed" vertical="center"/>
      <protection/>
    </xf>
    <xf numFmtId="0" fontId="56" fillId="0" borderId="30" xfId="61" applyFont="1" applyFill="1" applyBorder="1" applyAlignment="1" applyProtection="1">
      <alignment horizontal="distributed" vertical="center"/>
      <protection/>
    </xf>
    <xf numFmtId="0" fontId="57" fillId="0" borderId="30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Alignment="1">
      <alignment horizontal="left" vertical="top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 applyProtection="1">
      <alignment horizontal="left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left" vertical="center"/>
    </xf>
    <xf numFmtId="38" fontId="12" fillId="0" borderId="0" xfId="49" applyFont="1" applyFill="1" applyBorder="1" applyAlignment="1" applyProtection="1">
      <alignment vertical="center"/>
      <protection/>
    </xf>
    <xf numFmtId="37" fontId="12" fillId="0" borderId="13" xfId="61" applyNumberFormat="1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7" fontId="0" fillId="0" borderId="13" xfId="61" applyNumberFormat="1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0" fillId="0" borderId="43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12" fillId="0" borderId="11" xfId="61" applyFont="1" applyFill="1" applyBorder="1" applyAlignment="1" applyProtection="1">
      <alignment horizontal="distributed" vertical="center"/>
      <protection/>
    </xf>
    <xf numFmtId="0" fontId="12" fillId="0" borderId="11" xfId="61" applyFont="1" applyFill="1" applyBorder="1" applyAlignment="1">
      <alignment horizontal="distributed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0" fillId="0" borderId="0" xfId="61" applyFont="1" applyFill="1" applyAlignment="1">
      <alignment horizontal="center" vertical="center"/>
      <protection/>
    </xf>
    <xf numFmtId="0" fontId="0" fillId="0" borderId="45" xfId="61" applyFont="1" applyFill="1" applyBorder="1" applyAlignment="1" applyProtection="1">
      <alignment horizontal="distributed" vertical="center" wrapText="1"/>
      <protection/>
    </xf>
    <xf numFmtId="0" fontId="7" fillId="0" borderId="41" xfId="61" applyFont="1" applyFill="1" applyBorder="1" applyAlignment="1">
      <alignment horizontal="distributed" vertical="center" wrapText="1"/>
      <protection/>
    </xf>
    <xf numFmtId="0" fontId="7" fillId="0" borderId="29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 applyProtection="1">
      <alignment horizontal="distributed" vertical="center"/>
      <protection/>
    </xf>
    <xf numFmtId="0" fontId="7" fillId="0" borderId="47" xfId="61" applyFont="1" applyFill="1" applyBorder="1" applyAlignment="1">
      <alignment horizontal="distributed" vertical="center"/>
      <protection/>
    </xf>
    <xf numFmtId="0" fontId="7" fillId="0" borderId="48" xfId="61" applyFont="1" applyFill="1" applyBorder="1" applyAlignment="1">
      <alignment horizontal="distributed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vertical="center"/>
      <protection/>
    </xf>
    <xf numFmtId="0" fontId="0" fillId="0" borderId="36" xfId="61" applyFont="1" applyFill="1" applyBorder="1" applyAlignment="1">
      <alignment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distributed" vertical="center"/>
      <protection/>
    </xf>
    <xf numFmtId="0" fontId="7" fillId="0" borderId="28" xfId="61" applyFont="1" applyFill="1" applyBorder="1" applyAlignment="1">
      <alignment horizontal="distributed" vertical="center"/>
      <protection/>
    </xf>
    <xf numFmtId="0" fontId="0" fillId="0" borderId="25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23" xfId="61" applyFont="1" applyFill="1" applyBorder="1" applyAlignment="1">
      <alignment horizontal="distributed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7" fillId="0" borderId="52" xfId="61" applyFont="1" applyFill="1" applyBorder="1" applyAlignment="1">
      <alignment horizontal="center" vertical="center" wrapText="1"/>
      <protection/>
    </xf>
    <xf numFmtId="0" fontId="7" fillId="0" borderId="53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 applyProtection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55" xfId="61" applyFont="1" applyFill="1" applyBorder="1" applyAlignment="1" applyProtection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0" fillId="0" borderId="36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Alignment="1">
      <alignment horizontal="distributed" vertical="center" wrapText="1"/>
      <protection/>
    </xf>
    <xf numFmtId="0" fontId="0" fillId="0" borderId="19" xfId="61" applyFont="1" applyFill="1" applyBorder="1" applyAlignment="1">
      <alignment horizontal="distributed" vertical="center" wrapText="1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49" xfId="61" applyFont="1" applyFill="1" applyBorder="1" applyAlignment="1">
      <alignment horizontal="distributed" vertical="center"/>
      <protection/>
    </xf>
    <xf numFmtId="0" fontId="0" fillId="0" borderId="50" xfId="61" applyFont="1" applyFill="1" applyBorder="1" applyAlignment="1">
      <alignment horizontal="distributed" vertical="center"/>
      <protection/>
    </xf>
    <xf numFmtId="0" fontId="0" fillId="0" borderId="54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 applyProtection="1">
      <alignment horizontal="distributed" vertical="center"/>
      <protection/>
    </xf>
    <xf numFmtId="0" fontId="19" fillId="0" borderId="11" xfId="61" applyFont="1" applyFill="1" applyBorder="1" applyAlignment="1">
      <alignment horizontal="distributed" vertical="center"/>
      <protection/>
    </xf>
    <xf numFmtId="0" fontId="56" fillId="0" borderId="0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>
      <alignment horizontal="distributed" vertical="center" wrapText="1"/>
      <protection/>
    </xf>
    <xf numFmtId="0" fontId="0" fillId="0" borderId="11" xfId="61" applyFont="1" applyFill="1" applyBorder="1" applyAlignment="1">
      <alignment horizontal="distributed" vertical="center" wrapText="1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56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0" fontId="0" fillId="0" borderId="33" xfId="61" applyFont="1" applyFill="1" applyBorder="1" applyAlignment="1">
      <alignment horizontal="distributed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81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0" fontId="0" fillId="0" borderId="57" xfId="0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58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7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60" xfId="0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/>
    </xf>
    <xf numFmtId="0" fontId="0" fillId="0" borderId="43" xfId="0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center"/>
    </xf>
    <xf numFmtId="181" fontId="10" fillId="0" borderId="41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63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/>
    </xf>
    <xf numFmtId="0" fontId="0" fillId="0" borderId="62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center"/>
    </xf>
    <xf numFmtId="181" fontId="12" fillId="0" borderId="41" xfId="0" applyNumberFormat="1" applyFont="1" applyFill="1" applyBorder="1" applyAlignment="1">
      <alignment horizontal="right" vertical="center"/>
    </xf>
    <xf numFmtId="181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45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29" xfId="0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38" fontId="0" fillId="0" borderId="49" xfId="0" applyNumberFormat="1" applyFont="1" applyFill="1" applyBorder="1" applyAlignment="1" applyProtection="1">
      <alignment horizontal="center" vertical="center"/>
      <protection/>
    </xf>
    <xf numFmtId="38" fontId="0" fillId="0" borderId="50" xfId="0" applyNumberFormat="1" applyFont="1" applyFill="1" applyBorder="1" applyAlignment="1" applyProtection="1">
      <alignment horizontal="center" vertical="center"/>
      <protection/>
    </xf>
    <xf numFmtId="38" fontId="0" fillId="0" borderId="33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22" xfId="0" applyNumberFormat="1" applyFont="1" applyFill="1" applyBorder="1" applyAlignment="1" applyProtection="1">
      <alignment horizontal="center" vertical="center" textRotation="255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62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 applyProtection="1">
      <alignment horizontal="center" vertical="center" textRotation="255"/>
      <protection/>
    </xf>
    <xf numFmtId="38" fontId="0" fillId="0" borderId="55" xfId="0" applyNumberFormat="1" applyFont="1" applyFill="1" applyBorder="1" applyAlignment="1" applyProtection="1">
      <alignment horizontal="center" vertical="center" textRotation="255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horizontal="center" vertical="center" textRotation="255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30" xfId="0" applyFont="1" applyFill="1" applyBorder="1" applyAlignment="1" applyProtection="1">
      <alignment horizontal="center" vertical="center" textRotation="255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30" xfId="0" applyFont="1" applyFill="1" applyBorder="1" applyAlignment="1" applyProtection="1">
      <alignment horizontal="center" vertical="center" textRotation="255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0" xfId="61" applyFont="1" applyFill="1" applyAlignment="1">
      <alignment vertical="center"/>
      <protection/>
    </xf>
    <xf numFmtId="180" fontId="12" fillId="0" borderId="0" xfId="0" applyNumberFormat="1" applyFont="1" applyFill="1" applyAlignment="1">
      <alignment horizontal="right" vertical="center"/>
    </xf>
    <xf numFmtId="193" fontId="0" fillId="0" borderId="33" xfId="0" applyNumberFormat="1" applyFont="1" applyFill="1" applyBorder="1" applyAlignment="1" applyProtection="1">
      <alignment vertical="center"/>
      <protection/>
    </xf>
    <xf numFmtId="193" fontId="0" fillId="0" borderId="25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Alignment="1">
      <alignment vertical="center"/>
    </xf>
    <xf numFmtId="193" fontId="0" fillId="0" borderId="13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13" xfId="0" applyNumberFormat="1" applyFont="1" applyFill="1" applyBorder="1" applyAlignment="1" applyProtection="1">
      <alignment vertical="center"/>
      <protection/>
    </xf>
    <xf numFmtId="193" fontId="0" fillId="0" borderId="23" xfId="0" applyNumberFormat="1" applyFont="1" applyFill="1" applyBorder="1" applyAlignment="1" applyProtection="1">
      <alignment vertical="center"/>
      <protection/>
    </xf>
    <xf numFmtId="193" fontId="0" fillId="0" borderId="23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 applyProtection="1">
      <alignment vertical="center"/>
      <protection/>
    </xf>
    <xf numFmtId="193" fontId="0" fillId="0" borderId="19" xfId="0" applyNumberFormat="1" applyFont="1" applyFill="1" applyBorder="1" applyAlignment="1" applyProtection="1">
      <alignment vertical="center"/>
      <protection/>
    </xf>
    <xf numFmtId="194" fontId="0" fillId="0" borderId="13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vertical="center"/>
    </xf>
    <xf numFmtId="194" fontId="0" fillId="0" borderId="24" xfId="0" applyNumberFormat="1" applyFont="1" applyFill="1" applyBorder="1" applyAlignment="1" applyProtection="1">
      <alignment vertical="center"/>
      <protection/>
    </xf>
    <xf numFmtId="194" fontId="0" fillId="0" borderId="23" xfId="0" applyNumberFormat="1" applyFont="1" applyFill="1" applyBorder="1" applyAlignment="1" applyProtection="1">
      <alignment vertical="center"/>
      <protection/>
    </xf>
    <xf numFmtId="194" fontId="0" fillId="0" borderId="23" xfId="0" applyNumberFormat="1" applyFont="1" applyFill="1" applyBorder="1" applyAlignment="1">
      <alignment vertical="center"/>
    </xf>
    <xf numFmtId="193" fontId="0" fillId="0" borderId="0" xfId="49" applyNumberFormat="1" applyFont="1" applyFill="1" applyBorder="1" applyAlignment="1" applyProtection="1">
      <alignment vertical="center"/>
      <protection/>
    </xf>
    <xf numFmtId="193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69921875" style="77" customWidth="1"/>
    <col min="2" max="2" width="8.8984375" style="77" customWidth="1"/>
    <col min="3" max="3" width="1.59765625" style="77" customWidth="1"/>
    <col min="4" max="13" width="12.59765625" style="77" customWidth="1"/>
    <col min="14" max="14" width="9" style="77" customWidth="1"/>
    <col min="15" max="15" width="3.09765625" style="77" customWidth="1"/>
    <col min="16" max="16" width="9" style="77" customWidth="1"/>
    <col min="17" max="17" width="11" style="77" customWidth="1"/>
    <col min="18" max="19" width="10.3984375" style="77" bestFit="1" customWidth="1"/>
    <col min="20" max="27" width="9.09765625" style="77" bestFit="1" customWidth="1"/>
    <col min="28" max="28" width="10.69921875" style="77" customWidth="1"/>
    <col min="29" max="16384" width="9" style="77" customWidth="1"/>
  </cols>
  <sheetData>
    <row r="1" spans="1:29" ht="14.25">
      <c r="A1" s="51" t="s">
        <v>221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2" t="s">
        <v>198</v>
      </c>
      <c r="AC1" s="3"/>
    </row>
    <row r="2" spans="1:29" ht="14.2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93"/>
      <c r="AC2" s="3"/>
    </row>
    <row r="3" spans="1:29" ht="14.25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3"/>
      <c r="AC3" s="3"/>
    </row>
    <row r="4" spans="1:29" s="78" customFormat="1" ht="18.75">
      <c r="A4" s="301" t="s">
        <v>470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96"/>
    </row>
    <row r="5" spans="1:29" s="78" customFormat="1" ht="13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96"/>
    </row>
    <row r="6" spans="1:29" s="78" customFormat="1" ht="13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96"/>
    </row>
    <row r="7" spans="1:29" ht="17.25">
      <c r="A7" s="302" t="s">
        <v>494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3"/>
    </row>
    <row r="8" spans="1:29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00" t="s">
        <v>199</v>
      </c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"/>
    </row>
    <row r="9" spans="1:29" ht="15" thickBot="1">
      <c r="A9" s="3"/>
      <c r="B9" s="3"/>
      <c r="C9" s="3"/>
      <c r="D9" s="3"/>
      <c r="E9" s="3"/>
      <c r="F9" s="3" t="s">
        <v>181</v>
      </c>
      <c r="G9" s="3"/>
      <c r="H9" s="3"/>
      <c r="I9" s="3"/>
      <c r="J9" s="3"/>
      <c r="K9" s="3"/>
      <c r="L9" s="3"/>
      <c r="M9" s="4" t="s">
        <v>122</v>
      </c>
      <c r="N9" s="3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5" t="s">
        <v>122</v>
      </c>
      <c r="AC9" s="3"/>
    </row>
    <row r="10" spans="1:29" ht="14.25" customHeight="1">
      <c r="A10" s="206"/>
      <c r="B10" s="329" t="s">
        <v>123</v>
      </c>
      <c r="C10" s="80"/>
      <c r="D10" s="290" t="s">
        <v>182</v>
      </c>
      <c r="E10" s="325" t="s">
        <v>184</v>
      </c>
      <c r="F10" s="326"/>
      <c r="G10" s="326"/>
      <c r="H10" s="208" t="s">
        <v>185</v>
      </c>
      <c r="I10" s="327" t="s">
        <v>190</v>
      </c>
      <c r="J10" s="328"/>
      <c r="K10" s="328"/>
      <c r="L10" s="205" t="s">
        <v>191</v>
      </c>
      <c r="M10" s="205"/>
      <c r="N10" s="3"/>
      <c r="O10" s="308" t="s">
        <v>138</v>
      </c>
      <c r="P10" s="309"/>
      <c r="Q10" s="306" t="s">
        <v>157</v>
      </c>
      <c r="R10" s="204" t="s">
        <v>139</v>
      </c>
      <c r="S10" s="6">
        <v>0.3</v>
      </c>
      <c r="T10" s="7">
        <v>0.5</v>
      </c>
      <c r="U10" s="7">
        <v>0.7</v>
      </c>
      <c r="V10" s="7">
        <v>1</v>
      </c>
      <c r="W10" s="7">
        <v>1.5</v>
      </c>
      <c r="X10" s="7">
        <v>2</v>
      </c>
      <c r="Y10" s="7">
        <v>2.5</v>
      </c>
      <c r="Z10" s="8">
        <v>3</v>
      </c>
      <c r="AA10" s="9" t="s">
        <v>140</v>
      </c>
      <c r="AB10" s="303" t="s">
        <v>469</v>
      </c>
      <c r="AC10" s="3"/>
    </row>
    <row r="11" spans="1:29" ht="14.25">
      <c r="A11" s="81"/>
      <c r="B11" s="330"/>
      <c r="C11" s="82"/>
      <c r="D11" s="291"/>
      <c r="E11" s="296" t="s">
        <v>183</v>
      </c>
      <c r="F11" s="317" t="s">
        <v>186</v>
      </c>
      <c r="G11" s="318"/>
      <c r="H11" s="319"/>
      <c r="I11" s="334" t="s">
        <v>189</v>
      </c>
      <c r="J11" s="287" t="s">
        <v>141</v>
      </c>
      <c r="K11" s="287" t="s">
        <v>142</v>
      </c>
      <c r="L11" s="287" t="s">
        <v>143</v>
      </c>
      <c r="M11" s="314" t="s">
        <v>468</v>
      </c>
      <c r="N11" s="3"/>
      <c r="O11" s="310"/>
      <c r="P11" s="311"/>
      <c r="Q11" s="306"/>
      <c r="R11" s="204"/>
      <c r="S11" s="10" t="s">
        <v>144</v>
      </c>
      <c r="T11" s="11" t="s">
        <v>144</v>
      </c>
      <c r="U11" s="11" t="s">
        <v>144</v>
      </c>
      <c r="V11" s="11" t="s">
        <v>144</v>
      </c>
      <c r="W11" s="11" t="s">
        <v>144</v>
      </c>
      <c r="X11" s="11" t="s">
        <v>144</v>
      </c>
      <c r="Y11" s="11" t="s">
        <v>144</v>
      </c>
      <c r="Z11" s="12" t="s">
        <v>144</v>
      </c>
      <c r="AA11" s="13"/>
      <c r="AB11" s="304"/>
      <c r="AC11" s="3"/>
    </row>
    <row r="12" spans="1:29" ht="14.25" customHeight="1">
      <c r="A12" s="81"/>
      <c r="B12" s="330"/>
      <c r="C12" s="82"/>
      <c r="D12" s="291"/>
      <c r="E12" s="296"/>
      <c r="F12" s="320" t="s">
        <v>145</v>
      </c>
      <c r="G12" s="322" t="s">
        <v>187</v>
      </c>
      <c r="H12" s="332" t="s">
        <v>188</v>
      </c>
      <c r="I12" s="335"/>
      <c r="J12" s="288"/>
      <c r="K12" s="288"/>
      <c r="L12" s="288"/>
      <c r="M12" s="315"/>
      <c r="N12" s="3"/>
      <c r="O12" s="312"/>
      <c r="P12" s="313"/>
      <c r="Q12" s="307"/>
      <c r="R12" s="203" t="s">
        <v>146</v>
      </c>
      <c r="S12" s="14">
        <v>0.5</v>
      </c>
      <c r="T12" s="15">
        <v>0.7</v>
      </c>
      <c r="U12" s="15">
        <v>1</v>
      </c>
      <c r="V12" s="15">
        <v>1.5</v>
      </c>
      <c r="W12" s="15">
        <v>2</v>
      </c>
      <c r="X12" s="15">
        <v>2.5</v>
      </c>
      <c r="Y12" s="15">
        <v>3</v>
      </c>
      <c r="Z12" s="16">
        <v>5</v>
      </c>
      <c r="AA12" s="17" t="s">
        <v>179</v>
      </c>
      <c r="AB12" s="305"/>
      <c r="AC12" s="3"/>
    </row>
    <row r="13" spans="1:29" ht="17.25" customHeight="1">
      <c r="A13" s="83"/>
      <c r="B13" s="331"/>
      <c r="C13" s="84"/>
      <c r="D13" s="292"/>
      <c r="E13" s="297"/>
      <c r="F13" s="321"/>
      <c r="G13" s="289"/>
      <c r="H13" s="333"/>
      <c r="I13" s="336"/>
      <c r="J13" s="289"/>
      <c r="K13" s="289"/>
      <c r="L13" s="289"/>
      <c r="M13" s="316"/>
      <c r="N13" s="3"/>
      <c r="O13" s="64"/>
      <c r="P13" s="201"/>
      <c r="Q13" s="64"/>
      <c r="R13" s="64"/>
      <c r="S13" s="18"/>
      <c r="T13" s="18"/>
      <c r="U13" s="18"/>
      <c r="V13" s="18"/>
      <c r="W13" s="18"/>
      <c r="X13" s="18"/>
      <c r="Y13" s="18"/>
      <c r="Z13" s="18"/>
      <c r="AA13" s="19"/>
      <c r="AB13" s="200"/>
      <c r="AC13" s="3"/>
    </row>
    <row r="14" spans="1:29" ht="14.25">
      <c r="A14" s="3"/>
      <c r="B14" s="70" t="s">
        <v>192</v>
      </c>
      <c r="C14" s="91"/>
      <c r="D14" s="179">
        <f>SUM(D16:D23,D25,D28,D34,D44,D51,D57,D65,D71)</f>
        <v>57055</v>
      </c>
      <c r="E14" s="92">
        <f aca="true" t="shared" si="0" ref="E14:M14">SUM(E16:E23,E25,E28,E34,E44,E51,E57,E65,E71)</f>
        <v>3307</v>
      </c>
      <c r="F14" s="92">
        <f t="shared" si="0"/>
        <v>53748</v>
      </c>
      <c r="G14" s="92">
        <f t="shared" si="0"/>
        <v>5293</v>
      </c>
      <c r="H14" s="92">
        <f t="shared" si="0"/>
        <v>48455</v>
      </c>
      <c r="I14" s="92">
        <f t="shared" si="0"/>
        <v>43706</v>
      </c>
      <c r="J14" s="92">
        <f t="shared" si="0"/>
        <v>9547</v>
      </c>
      <c r="K14" s="92">
        <f t="shared" si="0"/>
        <v>2981</v>
      </c>
      <c r="L14" s="92">
        <f t="shared" si="0"/>
        <v>738</v>
      </c>
      <c r="M14" s="92">
        <f t="shared" si="0"/>
        <v>83</v>
      </c>
      <c r="N14" s="3"/>
      <c r="O14" s="293" t="s">
        <v>192</v>
      </c>
      <c r="P14" s="294"/>
      <c r="Q14" s="281">
        <f>SUM(Q16:Q23,Q25,Q28,Q34,Q44,Q51,Q57,Q65,Q71)</f>
        <v>57055</v>
      </c>
      <c r="R14" s="44">
        <f aca="true" t="shared" si="1" ref="R14:AB14">SUM(R16:R23,R25,R28,R34,R44,R51,R57,R65,R71)</f>
        <v>13078</v>
      </c>
      <c r="S14" s="44">
        <f t="shared" si="1"/>
        <v>11013</v>
      </c>
      <c r="T14" s="44">
        <f t="shared" si="1"/>
        <v>8774</v>
      </c>
      <c r="U14" s="44">
        <f t="shared" si="1"/>
        <v>8693</v>
      </c>
      <c r="V14" s="44">
        <f t="shared" si="1"/>
        <v>7524</v>
      </c>
      <c r="W14" s="44">
        <f t="shared" si="1"/>
        <v>3690</v>
      </c>
      <c r="X14" s="44">
        <f t="shared" si="1"/>
        <v>1763</v>
      </c>
      <c r="Y14" s="44">
        <f t="shared" si="1"/>
        <v>914</v>
      </c>
      <c r="Z14" s="44">
        <f t="shared" si="1"/>
        <v>1139</v>
      </c>
      <c r="AA14" s="44">
        <f t="shared" si="1"/>
        <v>384</v>
      </c>
      <c r="AB14" s="44">
        <f t="shared" si="1"/>
        <v>83</v>
      </c>
      <c r="AC14" s="3"/>
    </row>
    <row r="15" spans="1:29" ht="14.25">
      <c r="A15" s="20"/>
      <c r="B15" s="60"/>
      <c r="C15" s="61"/>
      <c r="D15" s="179"/>
      <c r="E15" s="92"/>
      <c r="F15" s="92"/>
      <c r="G15" s="92"/>
      <c r="H15" s="92"/>
      <c r="I15" s="92"/>
      <c r="J15" s="92"/>
      <c r="K15" s="92"/>
      <c r="L15" s="92"/>
      <c r="M15" s="92"/>
      <c r="N15" s="3"/>
      <c r="O15" s="71"/>
      <c r="P15" s="74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3"/>
    </row>
    <row r="16" spans="1:29" ht="14.25">
      <c r="A16" s="3"/>
      <c r="B16" s="71" t="s">
        <v>1</v>
      </c>
      <c r="C16" s="198"/>
      <c r="D16" s="179">
        <f aca="true" t="shared" si="2" ref="D16:D23">SUM(E16:F16)</f>
        <v>6603</v>
      </c>
      <c r="E16" s="92">
        <v>374</v>
      </c>
      <c r="F16" s="92">
        <f aca="true" t="shared" si="3" ref="F16:F23">SUM(G16:H16)</f>
        <v>6229</v>
      </c>
      <c r="G16" s="92">
        <v>709</v>
      </c>
      <c r="H16" s="92">
        <v>5520</v>
      </c>
      <c r="I16" s="92">
        <v>5516</v>
      </c>
      <c r="J16" s="92">
        <v>844</v>
      </c>
      <c r="K16" s="92">
        <v>192</v>
      </c>
      <c r="L16" s="92">
        <v>44</v>
      </c>
      <c r="M16" s="92">
        <v>7</v>
      </c>
      <c r="N16" s="3"/>
      <c r="O16" s="293" t="s">
        <v>1</v>
      </c>
      <c r="P16" s="295"/>
      <c r="Q16" s="181">
        <f>SUM(R16:AB16)</f>
        <v>6603</v>
      </c>
      <c r="R16" s="181">
        <v>1347</v>
      </c>
      <c r="S16" s="181">
        <v>1153</v>
      </c>
      <c r="T16" s="181">
        <v>1006</v>
      </c>
      <c r="U16" s="181">
        <v>1218</v>
      </c>
      <c r="V16" s="181">
        <v>1098</v>
      </c>
      <c r="W16" s="181">
        <v>458</v>
      </c>
      <c r="X16" s="181">
        <v>159</v>
      </c>
      <c r="Y16" s="181">
        <v>52</v>
      </c>
      <c r="Z16" s="181">
        <v>80</v>
      </c>
      <c r="AA16" s="181">
        <v>25</v>
      </c>
      <c r="AB16" s="181">
        <v>7</v>
      </c>
      <c r="AC16" s="3"/>
    </row>
    <row r="17" spans="1:29" ht="14.25">
      <c r="A17" s="3"/>
      <c r="B17" s="71" t="s">
        <v>2</v>
      </c>
      <c r="C17" s="198"/>
      <c r="D17" s="179">
        <f t="shared" si="2"/>
        <v>3174</v>
      </c>
      <c r="E17" s="92">
        <v>154</v>
      </c>
      <c r="F17" s="92">
        <f t="shared" si="3"/>
        <v>3020</v>
      </c>
      <c r="G17" s="92">
        <v>100</v>
      </c>
      <c r="H17" s="92">
        <v>2920</v>
      </c>
      <c r="I17" s="92">
        <v>2584</v>
      </c>
      <c r="J17" s="92">
        <v>437</v>
      </c>
      <c r="K17" s="92">
        <v>103</v>
      </c>
      <c r="L17" s="92">
        <v>46</v>
      </c>
      <c r="M17" s="92">
        <v>4</v>
      </c>
      <c r="N17" s="3"/>
      <c r="O17" s="293" t="s">
        <v>2</v>
      </c>
      <c r="P17" s="295"/>
      <c r="Q17" s="181">
        <f aca="true" t="shared" si="4" ref="Q17:Q72">SUM(R17:AB17)</f>
        <v>3174</v>
      </c>
      <c r="R17" s="181">
        <v>792</v>
      </c>
      <c r="S17" s="181">
        <v>880</v>
      </c>
      <c r="T17" s="181">
        <v>672</v>
      </c>
      <c r="U17" s="181">
        <v>493</v>
      </c>
      <c r="V17" s="181">
        <v>252</v>
      </c>
      <c r="W17" s="181">
        <v>50</v>
      </c>
      <c r="X17" s="181">
        <v>14</v>
      </c>
      <c r="Y17" s="181">
        <v>5</v>
      </c>
      <c r="Z17" s="181">
        <v>10</v>
      </c>
      <c r="AA17" s="181">
        <v>2</v>
      </c>
      <c r="AB17" s="181">
        <v>4</v>
      </c>
      <c r="AC17" s="3"/>
    </row>
    <row r="18" spans="1:29" ht="14.25">
      <c r="A18" s="3"/>
      <c r="B18" s="71" t="s">
        <v>3</v>
      </c>
      <c r="C18" s="198"/>
      <c r="D18" s="179">
        <f t="shared" si="2"/>
        <v>4040</v>
      </c>
      <c r="E18" s="92">
        <v>189</v>
      </c>
      <c r="F18" s="92">
        <f t="shared" si="3"/>
        <v>3851</v>
      </c>
      <c r="G18" s="92">
        <v>475</v>
      </c>
      <c r="H18" s="92">
        <v>3376</v>
      </c>
      <c r="I18" s="92">
        <v>3085</v>
      </c>
      <c r="J18" s="92">
        <v>694</v>
      </c>
      <c r="K18" s="92">
        <v>207</v>
      </c>
      <c r="L18" s="92">
        <v>39</v>
      </c>
      <c r="M18" s="92">
        <v>15</v>
      </c>
      <c r="N18" s="3"/>
      <c r="O18" s="293" t="s">
        <v>3</v>
      </c>
      <c r="P18" s="295"/>
      <c r="Q18" s="181">
        <f t="shared" si="4"/>
        <v>4040</v>
      </c>
      <c r="R18" s="181">
        <v>886</v>
      </c>
      <c r="S18" s="181">
        <v>715</v>
      </c>
      <c r="T18" s="181">
        <v>513</v>
      </c>
      <c r="U18" s="181">
        <v>546</v>
      </c>
      <c r="V18" s="181">
        <v>557</v>
      </c>
      <c r="W18" s="181">
        <v>297</v>
      </c>
      <c r="X18" s="181">
        <v>154</v>
      </c>
      <c r="Y18" s="181">
        <v>125</v>
      </c>
      <c r="Z18" s="181">
        <v>163</v>
      </c>
      <c r="AA18" s="181">
        <v>69</v>
      </c>
      <c r="AB18" s="181">
        <v>15</v>
      </c>
      <c r="AC18" s="3"/>
    </row>
    <row r="19" spans="1:29" ht="14.25">
      <c r="A19" s="3"/>
      <c r="B19" s="73" t="s">
        <v>60</v>
      </c>
      <c r="C19" s="198"/>
      <c r="D19" s="179">
        <f t="shared" si="2"/>
        <v>2949</v>
      </c>
      <c r="E19" s="92">
        <v>136</v>
      </c>
      <c r="F19" s="92">
        <f t="shared" si="3"/>
        <v>2813</v>
      </c>
      <c r="G19" s="92">
        <v>233</v>
      </c>
      <c r="H19" s="92">
        <v>2580</v>
      </c>
      <c r="I19" s="92">
        <v>2404</v>
      </c>
      <c r="J19" s="92">
        <v>377</v>
      </c>
      <c r="K19" s="92">
        <v>143</v>
      </c>
      <c r="L19" s="92">
        <v>24</v>
      </c>
      <c r="M19" s="92">
        <v>1</v>
      </c>
      <c r="N19" s="3"/>
      <c r="O19" s="298" t="s">
        <v>60</v>
      </c>
      <c r="P19" s="295"/>
      <c r="Q19" s="181">
        <f t="shared" si="4"/>
        <v>2949</v>
      </c>
      <c r="R19" s="181">
        <v>629</v>
      </c>
      <c r="S19" s="181">
        <v>861</v>
      </c>
      <c r="T19" s="181">
        <v>682</v>
      </c>
      <c r="U19" s="181">
        <v>478</v>
      </c>
      <c r="V19" s="181">
        <v>199</v>
      </c>
      <c r="W19" s="181">
        <v>46</v>
      </c>
      <c r="X19" s="181">
        <v>28</v>
      </c>
      <c r="Y19" s="181">
        <v>6</v>
      </c>
      <c r="Z19" s="181">
        <v>18</v>
      </c>
      <c r="AA19" s="181">
        <v>1</v>
      </c>
      <c r="AB19" s="181">
        <v>1</v>
      </c>
      <c r="AC19" s="3"/>
    </row>
    <row r="20" spans="1:29" ht="14.25">
      <c r="A20" s="3"/>
      <c r="B20" s="71" t="s">
        <v>5</v>
      </c>
      <c r="C20" s="198"/>
      <c r="D20" s="179">
        <f t="shared" si="2"/>
        <v>3985</v>
      </c>
      <c r="E20" s="92">
        <v>333</v>
      </c>
      <c r="F20" s="92">
        <f t="shared" si="3"/>
        <v>3652</v>
      </c>
      <c r="G20" s="92">
        <v>376</v>
      </c>
      <c r="H20" s="92">
        <v>3276</v>
      </c>
      <c r="I20" s="92">
        <v>2858</v>
      </c>
      <c r="J20" s="92">
        <v>736</v>
      </c>
      <c r="K20" s="92">
        <v>288</v>
      </c>
      <c r="L20" s="92">
        <v>99</v>
      </c>
      <c r="M20" s="92">
        <v>4</v>
      </c>
      <c r="N20" s="3"/>
      <c r="O20" s="293" t="s">
        <v>5</v>
      </c>
      <c r="P20" s="295"/>
      <c r="Q20" s="181">
        <f t="shared" si="4"/>
        <v>3985</v>
      </c>
      <c r="R20" s="181">
        <v>1246</v>
      </c>
      <c r="S20" s="181">
        <v>1141</v>
      </c>
      <c r="T20" s="181">
        <v>655</v>
      </c>
      <c r="U20" s="181">
        <v>516</v>
      </c>
      <c r="V20" s="181">
        <v>227</v>
      </c>
      <c r="W20" s="181">
        <v>80</v>
      </c>
      <c r="X20" s="181">
        <v>36</v>
      </c>
      <c r="Y20" s="181">
        <v>24</v>
      </c>
      <c r="Z20" s="181">
        <v>39</v>
      </c>
      <c r="AA20" s="181">
        <v>17</v>
      </c>
      <c r="AB20" s="181">
        <v>4</v>
      </c>
      <c r="AC20" s="3"/>
    </row>
    <row r="21" spans="1:29" ht="14.25">
      <c r="A21" s="3"/>
      <c r="B21" s="71" t="s">
        <v>6</v>
      </c>
      <c r="C21" s="198"/>
      <c r="D21" s="179">
        <f t="shared" si="2"/>
        <v>2355</v>
      </c>
      <c r="E21" s="92">
        <v>98</v>
      </c>
      <c r="F21" s="92">
        <f t="shared" si="3"/>
        <v>2257</v>
      </c>
      <c r="G21" s="92">
        <v>410</v>
      </c>
      <c r="H21" s="92">
        <v>1847</v>
      </c>
      <c r="I21" s="92">
        <v>1707</v>
      </c>
      <c r="J21" s="92">
        <v>490</v>
      </c>
      <c r="K21" s="92">
        <v>132</v>
      </c>
      <c r="L21" s="92">
        <v>18</v>
      </c>
      <c r="M21" s="92">
        <v>8</v>
      </c>
      <c r="N21" s="3"/>
      <c r="O21" s="293" t="s">
        <v>6</v>
      </c>
      <c r="P21" s="295"/>
      <c r="Q21" s="181">
        <f t="shared" si="4"/>
        <v>2355</v>
      </c>
      <c r="R21" s="181">
        <v>256</v>
      </c>
      <c r="S21" s="181">
        <v>290</v>
      </c>
      <c r="T21" s="181">
        <v>231</v>
      </c>
      <c r="U21" s="181">
        <v>305</v>
      </c>
      <c r="V21" s="181">
        <v>390</v>
      </c>
      <c r="W21" s="181">
        <v>279</v>
      </c>
      <c r="X21" s="181">
        <v>200</v>
      </c>
      <c r="Y21" s="181">
        <v>147</v>
      </c>
      <c r="Z21" s="181">
        <v>214</v>
      </c>
      <c r="AA21" s="181">
        <v>35</v>
      </c>
      <c r="AB21" s="181">
        <v>8</v>
      </c>
      <c r="AC21" s="3"/>
    </row>
    <row r="22" spans="1:29" ht="14.25">
      <c r="A22" s="3"/>
      <c r="B22" s="71" t="s">
        <v>7</v>
      </c>
      <c r="C22" s="198"/>
      <c r="D22" s="179">
        <f t="shared" si="2"/>
        <v>2250</v>
      </c>
      <c r="E22" s="92">
        <v>127</v>
      </c>
      <c r="F22" s="92">
        <f t="shared" si="3"/>
        <v>2123</v>
      </c>
      <c r="G22" s="92">
        <v>270</v>
      </c>
      <c r="H22" s="92">
        <v>1853</v>
      </c>
      <c r="I22" s="92">
        <v>1543</v>
      </c>
      <c r="J22" s="92">
        <v>493</v>
      </c>
      <c r="K22" s="92">
        <v>169</v>
      </c>
      <c r="L22" s="92">
        <v>44</v>
      </c>
      <c r="M22" s="92">
        <v>1</v>
      </c>
      <c r="N22" s="3"/>
      <c r="O22" s="293" t="s">
        <v>7</v>
      </c>
      <c r="P22" s="295"/>
      <c r="Q22" s="181">
        <f t="shared" si="4"/>
        <v>2250</v>
      </c>
      <c r="R22" s="181">
        <v>499</v>
      </c>
      <c r="S22" s="181">
        <v>329</v>
      </c>
      <c r="T22" s="181">
        <v>283</v>
      </c>
      <c r="U22" s="181">
        <v>283</v>
      </c>
      <c r="V22" s="181">
        <v>326</v>
      </c>
      <c r="W22" s="181">
        <v>222</v>
      </c>
      <c r="X22" s="181">
        <v>114</v>
      </c>
      <c r="Y22" s="181">
        <v>74</v>
      </c>
      <c r="Z22" s="181">
        <v>97</v>
      </c>
      <c r="AA22" s="181">
        <v>22</v>
      </c>
      <c r="AB22" s="181">
        <v>1</v>
      </c>
      <c r="AC22" s="3"/>
    </row>
    <row r="23" spans="1:29" ht="14.25">
      <c r="A23" s="3"/>
      <c r="B23" s="71" t="s">
        <v>8</v>
      </c>
      <c r="C23" s="198"/>
      <c r="D23" s="179">
        <f t="shared" si="2"/>
        <v>2483</v>
      </c>
      <c r="E23" s="92">
        <v>142</v>
      </c>
      <c r="F23" s="280">
        <f t="shared" si="3"/>
        <v>2341</v>
      </c>
      <c r="G23" s="92">
        <v>394</v>
      </c>
      <c r="H23" s="92">
        <v>1947</v>
      </c>
      <c r="I23" s="92">
        <v>1920</v>
      </c>
      <c r="J23" s="92">
        <v>476</v>
      </c>
      <c r="K23" s="92">
        <v>70</v>
      </c>
      <c r="L23" s="92">
        <v>11</v>
      </c>
      <c r="M23" s="92">
        <v>6</v>
      </c>
      <c r="N23" s="3"/>
      <c r="O23" s="293" t="s">
        <v>8</v>
      </c>
      <c r="P23" s="295"/>
      <c r="Q23" s="181">
        <f t="shared" si="4"/>
        <v>2483</v>
      </c>
      <c r="R23" s="181">
        <v>216</v>
      </c>
      <c r="S23" s="181">
        <v>164</v>
      </c>
      <c r="T23" s="181">
        <v>172</v>
      </c>
      <c r="U23" s="181">
        <v>275</v>
      </c>
      <c r="V23" s="181">
        <v>586</v>
      </c>
      <c r="W23" s="181">
        <v>521</v>
      </c>
      <c r="X23" s="181">
        <v>323</v>
      </c>
      <c r="Y23" s="181">
        <v>118</v>
      </c>
      <c r="Z23" s="181">
        <v>86</v>
      </c>
      <c r="AA23" s="181">
        <v>16</v>
      </c>
      <c r="AB23" s="181">
        <v>6</v>
      </c>
      <c r="AC23" s="3"/>
    </row>
    <row r="24" spans="1:29" ht="14.25">
      <c r="A24" s="20"/>
      <c r="B24" s="20"/>
      <c r="C24" s="21"/>
      <c r="D24" s="179"/>
      <c r="E24" s="92"/>
      <c r="F24" s="92"/>
      <c r="G24" s="92"/>
      <c r="H24" s="92"/>
      <c r="I24" s="92"/>
      <c r="J24" s="92"/>
      <c r="K24" s="92"/>
      <c r="L24" s="92"/>
      <c r="M24" s="92"/>
      <c r="N24" s="3"/>
      <c r="O24" s="60"/>
      <c r="P24" s="6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3"/>
    </row>
    <row r="25" spans="1:29" ht="14.25">
      <c r="A25" s="23"/>
      <c r="B25" s="73" t="s">
        <v>9</v>
      </c>
      <c r="C25" s="198"/>
      <c r="D25" s="179">
        <f>SUM(E25:F25)</f>
        <v>209</v>
      </c>
      <c r="E25" s="92">
        <f aca="true" t="shared" si="5" ref="E25:M25">SUM(E26)</f>
        <v>6</v>
      </c>
      <c r="F25" s="92">
        <f>SUM(G25:H25)</f>
        <v>203</v>
      </c>
      <c r="G25" s="92">
        <f t="shared" si="5"/>
        <v>7</v>
      </c>
      <c r="H25" s="92">
        <f t="shared" si="5"/>
        <v>196</v>
      </c>
      <c r="I25" s="92">
        <f t="shared" si="5"/>
        <v>138</v>
      </c>
      <c r="J25" s="92">
        <f t="shared" si="5"/>
        <v>49</v>
      </c>
      <c r="K25" s="92">
        <f t="shared" si="5"/>
        <v>18</v>
      </c>
      <c r="L25" s="92">
        <f t="shared" si="5"/>
        <v>3</v>
      </c>
      <c r="M25" s="92">
        <f t="shared" si="5"/>
        <v>1</v>
      </c>
      <c r="N25" s="3"/>
      <c r="O25" s="293" t="s">
        <v>9</v>
      </c>
      <c r="P25" s="295"/>
      <c r="Q25" s="181">
        <f t="shared" si="4"/>
        <v>209</v>
      </c>
      <c r="R25" s="181">
        <f aca="true" t="shared" si="6" ref="R25:X25">SUM(R26)</f>
        <v>100</v>
      </c>
      <c r="S25" s="181">
        <f t="shared" si="6"/>
        <v>44</v>
      </c>
      <c r="T25" s="181">
        <f t="shared" si="6"/>
        <v>23</v>
      </c>
      <c r="U25" s="181">
        <f t="shared" si="6"/>
        <v>26</v>
      </c>
      <c r="V25" s="181">
        <f t="shared" si="6"/>
        <v>11</v>
      </c>
      <c r="W25" s="181">
        <f t="shared" si="6"/>
        <v>2</v>
      </c>
      <c r="X25" s="181">
        <f t="shared" si="6"/>
        <v>1</v>
      </c>
      <c r="Y25" s="181" t="s">
        <v>495</v>
      </c>
      <c r="Z25" s="181" t="s">
        <v>495</v>
      </c>
      <c r="AA25" s="181">
        <f>SUM(AA26)</f>
        <v>1</v>
      </c>
      <c r="AB25" s="181">
        <f>SUM(AB26)</f>
        <v>1</v>
      </c>
      <c r="AC25" s="3"/>
    </row>
    <row r="26" spans="1:29" ht="14.25">
      <c r="A26" s="23"/>
      <c r="B26" s="20" t="s">
        <v>399</v>
      </c>
      <c r="C26" s="79"/>
      <c r="D26" s="67">
        <f>SUM(E26:F26)</f>
        <v>209</v>
      </c>
      <c r="E26" s="66">
        <v>6</v>
      </c>
      <c r="F26" s="66">
        <f>SUM(G26:H26)</f>
        <v>203</v>
      </c>
      <c r="G26" s="66">
        <v>7</v>
      </c>
      <c r="H26" s="66">
        <v>196</v>
      </c>
      <c r="I26" s="66">
        <v>138</v>
      </c>
      <c r="J26" s="66">
        <v>49</v>
      </c>
      <c r="K26" s="66">
        <v>18</v>
      </c>
      <c r="L26" s="66">
        <v>3</v>
      </c>
      <c r="M26" s="66">
        <v>1</v>
      </c>
      <c r="N26" s="3"/>
      <c r="O26" s="23"/>
      <c r="P26" s="21" t="s">
        <v>10</v>
      </c>
      <c r="Q26" s="199">
        <f t="shared" si="4"/>
        <v>209</v>
      </c>
      <c r="R26" s="199">
        <v>100</v>
      </c>
      <c r="S26" s="199">
        <v>44</v>
      </c>
      <c r="T26" s="199">
        <v>23</v>
      </c>
      <c r="U26" s="199">
        <v>26</v>
      </c>
      <c r="V26" s="199">
        <v>11</v>
      </c>
      <c r="W26" s="199">
        <v>2</v>
      </c>
      <c r="X26" s="199">
        <v>1</v>
      </c>
      <c r="Y26" s="199" t="s">
        <v>400</v>
      </c>
      <c r="Z26" s="199" t="s">
        <v>400</v>
      </c>
      <c r="AA26" s="199">
        <v>1</v>
      </c>
      <c r="AB26" s="199">
        <v>1</v>
      </c>
      <c r="AC26" s="3"/>
    </row>
    <row r="27" spans="1:29" ht="14.25">
      <c r="A27" s="23"/>
      <c r="B27" s="20"/>
      <c r="C27" s="21"/>
      <c r="D27" s="67"/>
      <c r="E27" s="66"/>
      <c r="F27" s="66"/>
      <c r="G27" s="66"/>
      <c r="H27" s="66"/>
      <c r="I27" s="66"/>
      <c r="J27" s="66"/>
      <c r="K27" s="66"/>
      <c r="L27" s="66"/>
      <c r="M27" s="66"/>
      <c r="N27" s="3"/>
      <c r="O27" s="23"/>
      <c r="P27" s="21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3"/>
    </row>
    <row r="28" spans="1:29" ht="14.25">
      <c r="A28" s="3"/>
      <c r="B28" s="72" t="s">
        <v>11</v>
      </c>
      <c r="C28" s="198"/>
      <c r="D28" s="179">
        <f>SUM(E28:F28)</f>
        <v>2850</v>
      </c>
      <c r="E28" s="92">
        <f aca="true" t="shared" si="7" ref="E28:M28">SUM(E29:E32)</f>
        <v>87</v>
      </c>
      <c r="F28" s="92">
        <f>SUM(G28:H28)</f>
        <v>2763</v>
      </c>
      <c r="G28" s="92">
        <f t="shared" si="7"/>
        <v>250</v>
      </c>
      <c r="H28" s="92">
        <f t="shared" si="7"/>
        <v>2513</v>
      </c>
      <c r="I28" s="92">
        <f t="shared" si="7"/>
        <v>2242</v>
      </c>
      <c r="J28" s="92">
        <f t="shared" si="7"/>
        <v>495</v>
      </c>
      <c r="K28" s="92">
        <f t="shared" si="7"/>
        <v>91</v>
      </c>
      <c r="L28" s="92">
        <f t="shared" si="7"/>
        <v>14</v>
      </c>
      <c r="M28" s="92">
        <f t="shared" si="7"/>
        <v>8</v>
      </c>
      <c r="N28" s="3"/>
      <c r="O28" s="299" t="s">
        <v>11</v>
      </c>
      <c r="P28" s="295"/>
      <c r="Q28" s="181">
        <f t="shared" si="4"/>
        <v>2850</v>
      </c>
      <c r="R28" s="181">
        <f aca="true" t="shared" si="8" ref="R28:AB28">SUM(R29:R32)</f>
        <v>565</v>
      </c>
      <c r="S28" s="181">
        <f t="shared" si="8"/>
        <v>483</v>
      </c>
      <c r="T28" s="181">
        <f t="shared" si="8"/>
        <v>361</v>
      </c>
      <c r="U28" s="181">
        <f t="shared" si="8"/>
        <v>365</v>
      </c>
      <c r="V28" s="181">
        <f t="shared" si="8"/>
        <v>417</v>
      </c>
      <c r="W28" s="181">
        <f t="shared" si="8"/>
        <v>274</v>
      </c>
      <c r="X28" s="181">
        <f t="shared" si="8"/>
        <v>181</v>
      </c>
      <c r="Y28" s="181">
        <f t="shared" si="8"/>
        <v>77</v>
      </c>
      <c r="Z28" s="181">
        <f t="shared" si="8"/>
        <v>93</v>
      </c>
      <c r="AA28" s="181">
        <f t="shared" si="8"/>
        <v>26</v>
      </c>
      <c r="AB28" s="181">
        <f t="shared" si="8"/>
        <v>8</v>
      </c>
      <c r="AC28" s="3"/>
    </row>
    <row r="29" spans="1:29" ht="14.25">
      <c r="A29" s="23"/>
      <c r="B29" s="20" t="s">
        <v>401</v>
      </c>
      <c r="C29" s="79"/>
      <c r="D29" s="67">
        <f>SUM(E29:F29)</f>
        <v>720</v>
      </c>
      <c r="E29" s="66">
        <v>21</v>
      </c>
      <c r="F29" s="66">
        <f>SUM(G29:H29)</f>
        <v>699</v>
      </c>
      <c r="G29" s="66">
        <v>58</v>
      </c>
      <c r="H29" s="66">
        <v>641</v>
      </c>
      <c r="I29" s="66">
        <v>553</v>
      </c>
      <c r="J29" s="66">
        <v>142</v>
      </c>
      <c r="K29" s="66">
        <v>21</v>
      </c>
      <c r="L29" s="66">
        <v>2</v>
      </c>
      <c r="M29" s="66">
        <v>2</v>
      </c>
      <c r="N29" s="3"/>
      <c r="O29" s="23"/>
      <c r="P29" s="21" t="s">
        <v>12</v>
      </c>
      <c r="Q29" s="199">
        <f t="shared" si="4"/>
        <v>720</v>
      </c>
      <c r="R29" s="199">
        <v>205</v>
      </c>
      <c r="S29" s="199">
        <v>106</v>
      </c>
      <c r="T29" s="199">
        <v>85</v>
      </c>
      <c r="U29" s="199">
        <v>76</v>
      </c>
      <c r="V29" s="199">
        <v>88</v>
      </c>
      <c r="W29" s="199">
        <v>71</v>
      </c>
      <c r="X29" s="199">
        <v>40</v>
      </c>
      <c r="Y29" s="199">
        <v>17</v>
      </c>
      <c r="Z29" s="199">
        <v>24</v>
      </c>
      <c r="AA29" s="199">
        <v>6</v>
      </c>
      <c r="AB29" s="199">
        <v>2</v>
      </c>
      <c r="AC29" s="3"/>
    </row>
    <row r="30" spans="1:29" ht="14.25">
      <c r="A30" s="23"/>
      <c r="B30" s="20" t="s">
        <v>180</v>
      </c>
      <c r="C30" s="79"/>
      <c r="D30" s="67">
        <f>SUM(E30:F30)</f>
        <v>592</v>
      </c>
      <c r="E30" s="66">
        <v>19</v>
      </c>
      <c r="F30" s="66">
        <f>SUM(G30:H30)</f>
        <v>573</v>
      </c>
      <c r="G30" s="66">
        <v>52</v>
      </c>
      <c r="H30" s="66">
        <v>521</v>
      </c>
      <c r="I30" s="66">
        <v>480</v>
      </c>
      <c r="J30" s="66">
        <v>82</v>
      </c>
      <c r="K30" s="66">
        <v>24</v>
      </c>
      <c r="L30" s="66">
        <v>4</v>
      </c>
      <c r="M30" s="66">
        <v>2</v>
      </c>
      <c r="N30" s="3"/>
      <c r="O30" s="23"/>
      <c r="P30" s="21" t="s">
        <v>13</v>
      </c>
      <c r="Q30" s="199">
        <f t="shared" si="4"/>
        <v>592</v>
      </c>
      <c r="R30" s="199">
        <v>145</v>
      </c>
      <c r="S30" s="199">
        <v>97</v>
      </c>
      <c r="T30" s="199">
        <v>70</v>
      </c>
      <c r="U30" s="199">
        <v>65</v>
      </c>
      <c r="V30" s="199">
        <v>95</v>
      </c>
      <c r="W30" s="199">
        <v>44</v>
      </c>
      <c r="X30" s="199">
        <v>24</v>
      </c>
      <c r="Y30" s="199">
        <v>14</v>
      </c>
      <c r="Z30" s="199">
        <v>27</v>
      </c>
      <c r="AA30" s="199">
        <v>9</v>
      </c>
      <c r="AB30" s="199">
        <v>2</v>
      </c>
      <c r="AC30" s="3"/>
    </row>
    <row r="31" spans="1:29" ht="14.25">
      <c r="A31" s="23"/>
      <c r="B31" s="20" t="s">
        <v>402</v>
      </c>
      <c r="C31" s="79"/>
      <c r="D31" s="67">
        <f>SUM(E31:F31)</f>
        <v>925</v>
      </c>
      <c r="E31" s="66">
        <v>23</v>
      </c>
      <c r="F31" s="66">
        <f>SUM(G31:H31)</f>
        <v>902</v>
      </c>
      <c r="G31" s="66">
        <v>40</v>
      </c>
      <c r="H31" s="66">
        <v>862</v>
      </c>
      <c r="I31" s="66">
        <v>746</v>
      </c>
      <c r="J31" s="66">
        <v>138</v>
      </c>
      <c r="K31" s="66">
        <v>33</v>
      </c>
      <c r="L31" s="66">
        <v>6</v>
      </c>
      <c r="M31" s="66">
        <v>2</v>
      </c>
      <c r="N31" s="3"/>
      <c r="O31" s="23"/>
      <c r="P31" s="21" t="s">
        <v>14</v>
      </c>
      <c r="Q31" s="199">
        <f t="shared" si="4"/>
        <v>925</v>
      </c>
      <c r="R31" s="199">
        <v>177</v>
      </c>
      <c r="S31" s="199">
        <v>228</v>
      </c>
      <c r="T31" s="199">
        <v>145</v>
      </c>
      <c r="U31" s="199">
        <v>152</v>
      </c>
      <c r="V31" s="199">
        <v>102</v>
      </c>
      <c r="W31" s="199">
        <v>43</v>
      </c>
      <c r="X31" s="199">
        <v>43</v>
      </c>
      <c r="Y31" s="199">
        <v>17</v>
      </c>
      <c r="Z31" s="199">
        <v>12</v>
      </c>
      <c r="AA31" s="199">
        <v>4</v>
      </c>
      <c r="AB31" s="199">
        <v>2</v>
      </c>
      <c r="AC31" s="3"/>
    </row>
    <row r="32" spans="1:29" ht="14.25">
      <c r="A32" s="23"/>
      <c r="B32" s="20" t="s">
        <v>403</v>
      </c>
      <c r="C32" s="79"/>
      <c r="D32" s="67">
        <f>SUM(E32:F32)</f>
        <v>613</v>
      </c>
      <c r="E32" s="66">
        <v>24</v>
      </c>
      <c r="F32" s="66">
        <f>SUM(G32:H32)</f>
        <v>589</v>
      </c>
      <c r="G32" s="66">
        <v>100</v>
      </c>
      <c r="H32" s="66">
        <v>489</v>
      </c>
      <c r="I32" s="66">
        <v>463</v>
      </c>
      <c r="J32" s="66">
        <v>133</v>
      </c>
      <c r="K32" s="66">
        <v>13</v>
      </c>
      <c r="L32" s="66">
        <v>2</v>
      </c>
      <c r="M32" s="66">
        <v>2</v>
      </c>
      <c r="N32" s="3"/>
      <c r="O32" s="23"/>
      <c r="P32" s="21" t="s">
        <v>15</v>
      </c>
      <c r="Q32" s="199">
        <f t="shared" si="4"/>
        <v>613</v>
      </c>
      <c r="R32" s="199">
        <v>38</v>
      </c>
      <c r="S32" s="199">
        <v>52</v>
      </c>
      <c r="T32" s="199">
        <v>61</v>
      </c>
      <c r="U32" s="199">
        <v>72</v>
      </c>
      <c r="V32" s="199">
        <v>132</v>
      </c>
      <c r="W32" s="199">
        <v>116</v>
      </c>
      <c r="X32" s="199">
        <v>74</v>
      </c>
      <c r="Y32" s="199">
        <v>29</v>
      </c>
      <c r="Z32" s="199">
        <v>30</v>
      </c>
      <c r="AA32" s="199">
        <v>7</v>
      </c>
      <c r="AB32" s="199">
        <v>2</v>
      </c>
      <c r="AC32" s="3"/>
    </row>
    <row r="33" spans="1:29" ht="14.25">
      <c r="A33" s="23"/>
      <c r="B33" s="20"/>
      <c r="C33" s="21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3"/>
      <c r="O33" s="23"/>
      <c r="P33" s="21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3"/>
    </row>
    <row r="34" spans="1:29" ht="14.25">
      <c r="A34" s="3"/>
      <c r="B34" s="71" t="s">
        <v>16</v>
      </c>
      <c r="C34" s="198"/>
      <c r="D34" s="179">
        <f aca="true" t="shared" si="9" ref="D34:D42">SUM(E34:F34)</f>
        <v>2890</v>
      </c>
      <c r="E34" s="92">
        <f aca="true" t="shared" si="10" ref="E34:M34">SUM(E35:E42)</f>
        <v>159</v>
      </c>
      <c r="F34" s="92">
        <f aca="true" t="shared" si="11" ref="F34:F42">SUM(G34:H34)</f>
        <v>2731</v>
      </c>
      <c r="G34" s="92">
        <f t="shared" si="10"/>
        <v>227</v>
      </c>
      <c r="H34" s="92">
        <f t="shared" si="10"/>
        <v>2504</v>
      </c>
      <c r="I34" s="92">
        <f t="shared" si="10"/>
        <v>2331</v>
      </c>
      <c r="J34" s="92">
        <f t="shared" si="10"/>
        <v>436</v>
      </c>
      <c r="K34" s="92">
        <f t="shared" si="10"/>
        <v>97</v>
      </c>
      <c r="L34" s="92">
        <f t="shared" si="10"/>
        <v>20</v>
      </c>
      <c r="M34" s="92">
        <f t="shared" si="10"/>
        <v>6</v>
      </c>
      <c r="N34" s="3"/>
      <c r="O34" s="293" t="s">
        <v>16</v>
      </c>
      <c r="P34" s="295"/>
      <c r="Q34" s="181">
        <f t="shared" si="4"/>
        <v>2890</v>
      </c>
      <c r="R34" s="181">
        <f aca="true" t="shared" si="12" ref="R34:AB34">SUM(R35:R42)</f>
        <v>672</v>
      </c>
      <c r="S34" s="181">
        <f t="shared" si="12"/>
        <v>481</v>
      </c>
      <c r="T34" s="181">
        <f t="shared" si="12"/>
        <v>380</v>
      </c>
      <c r="U34" s="181">
        <f t="shared" si="12"/>
        <v>400</v>
      </c>
      <c r="V34" s="181">
        <f t="shared" si="12"/>
        <v>468</v>
      </c>
      <c r="W34" s="181">
        <f t="shared" si="12"/>
        <v>274</v>
      </c>
      <c r="X34" s="181">
        <f t="shared" si="12"/>
        <v>118</v>
      </c>
      <c r="Y34" s="181">
        <f t="shared" si="12"/>
        <v>42</v>
      </c>
      <c r="Z34" s="181">
        <f t="shared" si="12"/>
        <v>37</v>
      </c>
      <c r="AA34" s="181">
        <f t="shared" si="12"/>
        <v>12</v>
      </c>
      <c r="AB34" s="181">
        <f t="shared" si="12"/>
        <v>6</v>
      </c>
      <c r="AC34" s="3"/>
    </row>
    <row r="35" spans="1:29" ht="14.25">
      <c r="A35" s="23"/>
      <c r="B35" s="20" t="s">
        <v>404</v>
      </c>
      <c r="C35" s="79"/>
      <c r="D35" s="67">
        <f t="shared" si="9"/>
        <v>287</v>
      </c>
      <c r="E35" s="66">
        <v>12</v>
      </c>
      <c r="F35" s="66">
        <f t="shared" si="11"/>
        <v>275</v>
      </c>
      <c r="G35" s="66">
        <v>36</v>
      </c>
      <c r="H35" s="66">
        <v>239</v>
      </c>
      <c r="I35" s="66">
        <v>190</v>
      </c>
      <c r="J35" s="66">
        <v>77</v>
      </c>
      <c r="K35" s="66">
        <v>19</v>
      </c>
      <c r="L35" s="66">
        <v>1</v>
      </c>
      <c r="M35" s="66" t="s">
        <v>398</v>
      </c>
      <c r="N35" s="3"/>
      <c r="O35" s="23"/>
      <c r="P35" s="21" t="s">
        <v>17</v>
      </c>
      <c r="Q35" s="199">
        <f t="shared" si="4"/>
        <v>287</v>
      </c>
      <c r="R35" s="199">
        <v>45</v>
      </c>
      <c r="S35" s="199">
        <v>37</v>
      </c>
      <c r="T35" s="199">
        <v>40</v>
      </c>
      <c r="U35" s="199">
        <v>35</v>
      </c>
      <c r="V35" s="199">
        <v>48</v>
      </c>
      <c r="W35" s="199">
        <v>28</v>
      </c>
      <c r="X35" s="199">
        <v>24</v>
      </c>
      <c r="Y35" s="199">
        <v>12</v>
      </c>
      <c r="Z35" s="199">
        <v>16</v>
      </c>
      <c r="AA35" s="199">
        <v>2</v>
      </c>
      <c r="AB35" s="199" t="s">
        <v>400</v>
      </c>
      <c r="AC35" s="3"/>
    </row>
    <row r="36" spans="1:29" ht="14.25">
      <c r="A36" s="23"/>
      <c r="B36" s="20" t="s">
        <v>405</v>
      </c>
      <c r="C36" s="79"/>
      <c r="D36" s="67">
        <f t="shared" si="9"/>
        <v>812</v>
      </c>
      <c r="E36" s="66">
        <v>33</v>
      </c>
      <c r="F36" s="66">
        <f t="shared" si="11"/>
        <v>779</v>
      </c>
      <c r="G36" s="66">
        <v>68</v>
      </c>
      <c r="H36" s="66">
        <v>711</v>
      </c>
      <c r="I36" s="66">
        <v>693</v>
      </c>
      <c r="J36" s="66">
        <v>96</v>
      </c>
      <c r="K36" s="66">
        <v>18</v>
      </c>
      <c r="L36" s="66">
        <v>5</v>
      </c>
      <c r="M36" s="66" t="s">
        <v>400</v>
      </c>
      <c r="N36" s="3"/>
      <c r="O36" s="23"/>
      <c r="P36" s="21" t="s">
        <v>18</v>
      </c>
      <c r="Q36" s="199">
        <f t="shared" si="4"/>
        <v>812</v>
      </c>
      <c r="R36" s="199">
        <v>140</v>
      </c>
      <c r="S36" s="199">
        <v>126</v>
      </c>
      <c r="T36" s="199">
        <v>96</v>
      </c>
      <c r="U36" s="199">
        <v>120</v>
      </c>
      <c r="V36" s="199">
        <v>141</v>
      </c>
      <c r="W36" s="199">
        <v>107</v>
      </c>
      <c r="X36" s="199">
        <v>51</v>
      </c>
      <c r="Y36" s="199">
        <v>12</v>
      </c>
      <c r="Z36" s="199">
        <v>13</v>
      </c>
      <c r="AA36" s="199">
        <v>6</v>
      </c>
      <c r="AB36" s="199" t="s">
        <v>400</v>
      </c>
      <c r="AC36" s="3"/>
    </row>
    <row r="37" spans="1:29" ht="14.25">
      <c r="A37" s="23"/>
      <c r="B37" s="323" t="s">
        <v>406</v>
      </c>
      <c r="C37" s="324"/>
      <c r="D37" s="67">
        <f t="shared" si="9"/>
        <v>569</v>
      </c>
      <c r="E37" s="66">
        <v>19</v>
      </c>
      <c r="F37" s="66">
        <f t="shared" si="11"/>
        <v>550</v>
      </c>
      <c r="G37" s="66">
        <v>77</v>
      </c>
      <c r="H37" s="66">
        <v>473</v>
      </c>
      <c r="I37" s="66">
        <v>511</v>
      </c>
      <c r="J37" s="66">
        <v>48</v>
      </c>
      <c r="K37" s="66">
        <v>8</v>
      </c>
      <c r="L37" s="66">
        <v>2</v>
      </c>
      <c r="M37" s="66" t="s">
        <v>400</v>
      </c>
      <c r="N37" s="3"/>
      <c r="O37" s="23"/>
      <c r="P37" s="21" t="s">
        <v>19</v>
      </c>
      <c r="Q37" s="199">
        <f t="shared" si="4"/>
        <v>569</v>
      </c>
      <c r="R37" s="199">
        <v>105</v>
      </c>
      <c r="S37" s="199">
        <v>79</v>
      </c>
      <c r="T37" s="199">
        <v>60</v>
      </c>
      <c r="U37" s="199">
        <v>84</v>
      </c>
      <c r="V37" s="199">
        <v>109</v>
      </c>
      <c r="W37" s="199">
        <v>89</v>
      </c>
      <c r="X37" s="199">
        <v>27</v>
      </c>
      <c r="Y37" s="199">
        <v>10</v>
      </c>
      <c r="Z37" s="199">
        <v>3</v>
      </c>
      <c r="AA37" s="199">
        <v>3</v>
      </c>
      <c r="AB37" s="199" t="s">
        <v>400</v>
      </c>
      <c r="AC37" s="3"/>
    </row>
    <row r="38" spans="1:29" ht="14.25">
      <c r="A38" s="23"/>
      <c r="B38" s="20" t="s">
        <v>407</v>
      </c>
      <c r="C38" s="79"/>
      <c r="D38" s="67">
        <f t="shared" si="9"/>
        <v>168</v>
      </c>
      <c r="E38" s="66">
        <v>7</v>
      </c>
      <c r="F38" s="66">
        <f t="shared" si="11"/>
        <v>161</v>
      </c>
      <c r="G38" s="66">
        <v>11</v>
      </c>
      <c r="H38" s="66">
        <v>150</v>
      </c>
      <c r="I38" s="66">
        <v>140</v>
      </c>
      <c r="J38" s="66">
        <v>22</v>
      </c>
      <c r="K38" s="66">
        <v>5</v>
      </c>
      <c r="L38" s="66">
        <v>1</v>
      </c>
      <c r="M38" s="66" t="s">
        <v>400</v>
      </c>
      <c r="N38" s="3"/>
      <c r="O38" s="23"/>
      <c r="P38" s="21" t="s">
        <v>20</v>
      </c>
      <c r="Q38" s="199">
        <f t="shared" si="4"/>
        <v>168</v>
      </c>
      <c r="R38" s="199">
        <v>86</v>
      </c>
      <c r="S38" s="199">
        <v>14</v>
      </c>
      <c r="T38" s="199">
        <v>19</v>
      </c>
      <c r="U38" s="199">
        <v>17</v>
      </c>
      <c r="V38" s="199">
        <v>20</v>
      </c>
      <c r="W38" s="199">
        <v>11</v>
      </c>
      <c r="X38" s="199">
        <v>1</v>
      </c>
      <c r="Y38" s="199" t="s">
        <v>408</v>
      </c>
      <c r="Z38" s="199" t="s">
        <v>408</v>
      </c>
      <c r="AA38" s="199" t="s">
        <v>408</v>
      </c>
      <c r="AB38" s="199" t="s">
        <v>408</v>
      </c>
      <c r="AC38" s="3"/>
    </row>
    <row r="39" spans="1:29" ht="14.25">
      <c r="A39" s="23"/>
      <c r="B39" s="323" t="s">
        <v>409</v>
      </c>
      <c r="C39" s="324"/>
      <c r="D39" s="67">
        <f t="shared" si="9"/>
        <v>222</v>
      </c>
      <c r="E39" s="66">
        <v>21</v>
      </c>
      <c r="F39" s="66">
        <f t="shared" si="11"/>
        <v>201</v>
      </c>
      <c r="G39" s="66">
        <v>4</v>
      </c>
      <c r="H39" s="66">
        <v>197</v>
      </c>
      <c r="I39" s="66">
        <v>176</v>
      </c>
      <c r="J39" s="66">
        <v>37</v>
      </c>
      <c r="K39" s="66">
        <v>7</v>
      </c>
      <c r="L39" s="66">
        <v>2</v>
      </c>
      <c r="M39" s="66" t="s">
        <v>408</v>
      </c>
      <c r="N39" s="3"/>
      <c r="O39" s="23"/>
      <c r="P39" s="21" t="s">
        <v>21</v>
      </c>
      <c r="Q39" s="199">
        <f t="shared" si="4"/>
        <v>222</v>
      </c>
      <c r="R39" s="199">
        <v>82</v>
      </c>
      <c r="S39" s="199">
        <v>68</v>
      </c>
      <c r="T39" s="199">
        <v>30</v>
      </c>
      <c r="U39" s="199">
        <v>22</v>
      </c>
      <c r="V39" s="199">
        <v>16</v>
      </c>
      <c r="W39" s="199">
        <v>2</v>
      </c>
      <c r="X39" s="199">
        <v>2</v>
      </c>
      <c r="Y39" s="199" t="s">
        <v>408</v>
      </c>
      <c r="Z39" s="199" t="s">
        <v>408</v>
      </c>
      <c r="AA39" s="199" t="s">
        <v>408</v>
      </c>
      <c r="AB39" s="199" t="s">
        <v>408</v>
      </c>
      <c r="AC39" s="3"/>
    </row>
    <row r="40" spans="1:29" ht="14.25">
      <c r="A40" s="23"/>
      <c r="B40" s="20" t="s">
        <v>410</v>
      </c>
      <c r="C40" s="79"/>
      <c r="D40" s="67">
        <f t="shared" si="9"/>
        <v>686</v>
      </c>
      <c r="E40" s="66">
        <v>61</v>
      </c>
      <c r="F40" s="66">
        <f t="shared" si="11"/>
        <v>625</v>
      </c>
      <c r="G40" s="66">
        <v>28</v>
      </c>
      <c r="H40" s="66">
        <v>597</v>
      </c>
      <c r="I40" s="66">
        <v>498</v>
      </c>
      <c r="J40" s="66">
        <v>150</v>
      </c>
      <c r="K40" s="66">
        <v>31</v>
      </c>
      <c r="L40" s="66">
        <v>7</v>
      </c>
      <c r="M40" s="66" t="s">
        <v>408</v>
      </c>
      <c r="N40" s="3"/>
      <c r="O40" s="23"/>
      <c r="P40" s="21" t="s">
        <v>22</v>
      </c>
      <c r="Q40" s="199">
        <f t="shared" si="4"/>
        <v>686</v>
      </c>
      <c r="R40" s="199">
        <v>136</v>
      </c>
      <c r="S40" s="199">
        <v>123</v>
      </c>
      <c r="T40" s="199">
        <v>118</v>
      </c>
      <c r="U40" s="199">
        <v>113</v>
      </c>
      <c r="V40" s="199">
        <v>134</v>
      </c>
      <c r="W40" s="199">
        <v>35</v>
      </c>
      <c r="X40" s="199">
        <v>13</v>
      </c>
      <c r="Y40" s="199">
        <v>8</v>
      </c>
      <c r="Z40" s="199">
        <v>5</v>
      </c>
      <c r="AA40" s="199">
        <v>1</v>
      </c>
      <c r="AB40" s="199" t="s">
        <v>408</v>
      </c>
      <c r="AC40" s="3"/>
    </row>
    <row r="41" spans="1:29" ht="14.25">
      <c r="A41" s="23"/>
      <c r="B41" s="20" t="s">
        <v>411</v>
      </c>
      <c r="C41" s="79"/>
      <c r="D41" s="67">
        <f t="shared" si="9"/>
        <v>104</v>
      </c>
      <c r="E41" s="66">
        <v>4</v>
      </c>
      <c r="F41" s="66">
        <f t="shared" si="11"/>
        <v>100</v>
      </c>
      <c r="G41" s="66">
        <v>1</v>
      </c>
      <c r="H41" s="66">
        <v>99</v>
      </c>
      <c r="I41" s="66">
        <v>101</v>
      </c>
      <c r="J41" s="66">
        <v>1</v>
      </c>
      <c r="K41" s="66">
        <v>2</v>
      </c>
      <c r="L41" s="66" t="s">
        <v>412</v>
      </c>
      <c r="M41" s="66" t="s">
        <v>408</v>
      </c>
      <c r="N41" s="3"/>
      <c r="O41" s="23"/>
      <c r="P41" s="21" t="s">
        <v>23</v>
      </c>
      <c r="Q41" s="199">
        <f t="shared" si="4"/>
        <v>104</v>
      </c>
      <c r="R41" s="199">
        <v>46</v>
      </c>
      <c r="S41" s="199">
        <v>32</v>
      </c>
      <c r="T41" s="199">
        <v>16</v>
      </c>
      <c r="U41" s="199">
        <v>8</v>
      </c>
      <c r="V41" s="199" t="s">
        <v>408</v>
      </c>
      <c r="W41" s="199">
        <v>2</v>
      </c>
      <c r="X41" s="199" t="s">
        <v>408</v>
      </c>
      <c r="Y41" s="199" t="s">
        <v>408</v>
      </c>
      <c r="Z41" s="199" t="s">
        <v>408</v>
      </c>
      <c r="AA41" s="199" t="s">
        <v>408</v>
      </c>
      <c r="AB41" s="199" t="s">
        <v>408</v>
      </c>
      <c r="AC41" s="3"/>
    </row>
    <row r="42" spans="1:29" ht="14.25">
      <c r="A42" s="23"/>
      <c r="B42" s="20" t="s">
        <v>413</v>
      </c>
      <c r="C42" s="79"/>
      <c r="D42" s="67">
        <f t="shared" si="9"/>
        <v>42</v>
      </c>
      <c r="E42" s="66">
        <v>2</v>
      </c>
      <c r="F42" s="66">
        <f t="shared" si="11"/>
        <v>40</v>
      </c>
      <c r="G42" s="66">
        <v>2</v>
      </c>
      <c r="H42" s="66">
        <v>38</v>
      </c>
      <c r="I42" s="66">
        <v>22</v>
      </c>
      <c r="J42" s="66">
        <v>5</v>
      </c>
      <c r="K42" s="66">
        <v>7</v>
      </c>
      <c r="L42" s="66">
        <v>2</v>
      </c>
      <c r="M42" s="66">
        <v>6</v>
      </c>
      <c r="N42" s="3"/>
      <c r="O42" s="23"/>
      <c r="P42" s="21" t="s">
        <v>24</v>
      </c>
      <c r="Q42" s="199">
        <f t="shared" si="4"/>
        <v>42</v>
      </c>
      <c r="R42" s="199">
        <v>32</v>
      </c>
      <c r="S42" s="199">
        <v>2</v>
      </c>
      <c r="T42" s="199">
        <v>1</v>
      </c>
      <c r="U42" s="199">
        <v>1</v>
      </c>
      <c r="V42" s="199" t="s">
        <v>408</v>
      </c>
      <c r="W42" s="199" t="s">
        <v>408</v>
      </c>
      <c r="X42" s="199" t="s">
        <v>408</v>
      </c>
      <c r="Y42" s="199" t="s">
        <v>408</v>
      </c>
      <c r="Z42" s="199" t="s">
        <v>408</v>
      </c>
      <c r="AA42" s="199" t="s">
        <v>408</v>
      </c>
      <c r="AB42" s="199">
        <v>6</v>
      </c>
      <c r="AC42" s="3"/>
    </row>
    <row r="43" spans="1:29" ht="14.25">
      <c r="A43" s="23"/>
      <c r="B43" s="20"/>
      <c r="C43" s="21"/>
      <c r="D43" s="67"/>
      <c r="E43" s="66"/>
      <c r="F43" s="66"/>
      <c r="G43" s="66"/>
      <c r="H43" s="66"/>
      <c r="I43" s="66"/>
      <c r="J43" s="66"/>
      <c r="K43" s="66"/>
      <c r="L43" s="66"/>
      <c r="M43" s="66"/>
      <c r="N43" s="3"/>
      <c r="O43" s="23"/>
      <c r="P43" s="21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3"/>
    </row>
    <row r="44" spans="1:29" ht="14.25">
      <c r="A44" s="3"/>
      <c r="B44" s="71" t="s">
        <v>25</v>
      </c>
      <c r="C44" s="198"/>
      <c r="D44" s="179">
        <f aca="true" t="shared" si="13" ref="D44:D49">SUM(E44:F44)</f>
        <v>4646</v>
      </c>
      <c r="E44" s="92">
        <f aca="true" t="shared" si="14" ref="E44:M44">SUM(E45:E49)</f>
        <v>183</v>
      </c>
      <c r="F44" s="92">
        <f aca="true" t="shared" si="15" ref="F44:F49">SUM(G44:H44)</f>
        <v>4463</v>
      </c>
      <c r="G44" s="92">
        <f t="shared" si="14"/>
        <v>304</v>
      </c>
      <c r="H44" s="92">
        <f t="shared" si="14"/>
        <v>4159</v>
      </c>
      <c r="I44" s="92">
        <f t="shared" si="14"/>
        <v>3613</v>
      </c>
      <c r="J44" s="92">
        <f t="shared" si="14"/>
        <v>700</v>
      </c>
      <c r="K44" s="92">
        <f t="shared" si="14"/>
        <v>235</v>
      </c>
      <c r="L44" s="92">
        <f t="shared" si="14"/>
        <v>95</v>
      </c>
      <c r="M44" s="92">
        <f t="shared" si="14"/>
        <v>3</v>
      </c>
      <c r="N44" s="3"/>
      <c r="O44" s="293" t="s">
        <v>25</v>
      </c>
      <c r="P44" s="295"/>
      <c r="Q44" s="181">
        <f t="shared" si="4"/>
        <v>4646</v>
      </c>
      <c r="R44" s="181">
        <f aca="true" t="shared" si="16" ref="R44:AB44">SUM(R45:R49)</f>
        <v>1616</v>
      </c>
      <c r="S44" s="181">
        <f t="shared" si="16"/>
        <v>614</v>
      </c>
      <c r="T44" s="181">
        <f t="shared" si="16"/>
        <v>563</v>
      </c>
      <c r="U44" s="181">
        <f t="shared" si="16"/>
        <v>670</v>
      </c>
      <c r="V44" s="181">
        <f t="shared" si="16"/>
        <v>613</v>
      </c>
      <c r="W44" s="181">
        <f t="shared" si="16"/>
        <v>278</v>
      </c>
      <c r="X44" s="181">
        <f t="shared" si="16"/>
        <v>88</v>
      </c>
      <c r="Y44" s="181">
        <f t="shared" si="16"/>
        <v>41</v>
      </c>
      <c r="Z44" s="181">
        <f t="shared" si="16"/>
        <v>98</v>
      </c>
      <c r="AA44" s="181">
        <f t="shared" si="16"/>
        <v>62</v>
      </c>
      <c r="AB44" s="181">
        <f t="shared" si="16"/>
        <v>3</v>
      </c>
      <c r="AC44" s="3"/>
    </row>
    <row r="45" spans="1:29" ht="14.25">
      <c r="A45" s="23"/>
      <c r="B45" s="20" t="s">
        <v>414</v>
      </c>
      <c r="C45" s="21"/>
      <c r="D45" s="67">
        <f t="shared" si="13"/>
        <v>2081</v>
      </c>
      <c r="E45" s="66">
        <v>81</v>
      </c>
      <c r="F45" s="66">
        <f t="shared" si="15"/>
        <v>2000</v>
      </c>
      <c r="G45" s="66">
        <v>186</v>
      </c>
      <c r="H45" s="66">
        <v>1814</v>
      </c>
      <c r="I45" s="66">
        <v>1523</v>
      </c>
      <c r="J45" s="66">
        <v>422</v>
      </c>
      <c r="K45" s="66">
        <v>120</v>
      </c>
      <c r="L45" s="66">
        <v>15</v>
      </c>
      <c r="M45" s="66">
        <v>1</v>
      </c>
      <c r="N45" s="3"/>
      <c r="O45" s="23"/>
      <c r="P45" s="21" t="s">
        <v>26</v>
      </c>
      <c r="Q45" s="199">
        <f t="shared" si="4"/>
        <v>2081</v>
      </c>
      <c r="R45" s="199">
        <v>268</v>
      </c>
      <c r="S45" s="199">
        <v>275</v>
      </c>
      <c r="T45" s="199">
        <v>345</v>
      </c>
      <c r="U45" s="199">
        <v>472</v>
      </c>
      <c r="V45" s="199">
        <v>408</v>
      </c>
      <c r="W45" s="199">
        <v>168</v>
      </c>
      <c r="X45" s="199">
        <v>49</v>
      </c>
      <c r="Y45" s="199">
        <v>20</v>
      </c>
      <c r="Z45" s="199">
        <v>52</v>
      </c>
      <c r="AA45" s="199">
        <v>23</v>
      </c>
      <c r="AB45" s="199">
        <v>1</v>
      </c>
      <c r="AC45" s="3"/>
    </row>
    <row r="46" spans="1:29" ht="14.25" customHeight="1">
      <c r="A46" s="23"/>
      <c r="B46" s="20" t="s">
        <v>415</v>
      </c>
      <c r="C46" s="21"/>
      <c r="D46" s="67">
        <f t="shared" si="13"/>
        <v>662</v>
      </c>
      <c r="E46" s="66">
        <v>26</v>
      </c>
      <c r="F46" s="66">
        <f t="shared" si="15"/>
        <v>636</v>
      </c>
      <c r="G46" s="66">
        <v>54</v>
      </c>
      <c r="H46" s="66">
        <v>582</v>
      </c>
      <c r="I46" s="66">
        <v>532</v>
      </c>
      <c r="J46" s="66">
        <v>91</v>
      </c>
      <c r="K46" s="66">
        <v>31</v>
      </c>
      <c r="L46" s="66">
        <v>8</v>
      </c>
      <c r="M46" s="66" t="s">
        <v>400</v>
      </c>
      <c r="N46" s="3"/>
      <c r="O46" s="23"/>
      <c r="P46" s="21" t="s">
        <v>27</v>
      </c>
      <c r="Q46" s="199">
        <f t="shared" si="4"/>
        <v>662</v>
      </c>
      <c r="R46" s="199">
        <v>251</v>
      </c>
      <c r="S46" s="199">
        <v>106</v>
      </c>
      <c r="T46" s="199">
        <v>91</v>
      </c>
      <c r="U46" s="199">
        <v>94</v>
      </c>
      <c r="V46" s="199">
        <v>76</v>
      </c>
      <c r="W46" s="199">
        <v>22</v>
      </c>
      <c r="X46" s="199">
        <v>13</v>
      </c>
      <c r="Y46" s="199">
        <v>4</v>
      </c>
      <c r="Z46" s="199">
        <v>3</v>
      </c>
      <c r="AA46" s="199">
        <v>2</v>
      </c>
      <c r="AB46" s="199" t="s">
        <v>416</v>
      </c>
      <c r="AC46" s="3"/>
    </row>
    <row r="47" spans="1:29" ht="14.25" customHeight="1">
      <c r="A47" s="23"/>
      <c r="B47" s="20" t="s">
        <v>417</v>
      </c>
      <c r="C47" s="21"/>
      <c r="D47" s="67">
        <f t="shared" si="13"/>
        <v>534</v>
      </c>
      <c r="E47" s="66">
        <v>23</v>
      </c>
      <c r="F47" s="66">
        <f t="shared" si="15"/>
        <v>511</v>
      </c>
      <c r="G47" s="66">
        <v>8</v>
      </c>
      <c r="H47" s="66">
        <v>503</v>
      </c>
      <c r="I47" s="66">
        <v>466</v>
      </c>
      <c r="J47" s="66">
        <v>28</v>
      </c>
      <c r="K47" s="66">
        <v>13</v>
      </c>
      <c r="L47" s="66">
        <v>26</v>
      </c>
      <c r="M47" s="66">
        <v>1</v>
      </c>
      <c r="N47" s="3"/>
      <c r="O47" s="23"/>
      <c r="P47" s="21" t="s">
        <v>28</v>
      </c>
      <c r="Q47" s="199">
        <f t="shared" si="4"/>
        <v>534</v>
      </c>
      <c r="R47" s="199">
        <v>505</v>
      </c>
      <c r="S47" s="199">
        <v>14</v>
      </c>
      <c r="T47" s="199">
        <v>4</v>
      </c>
      <c r="U47" s="199">
        <v>3</v>
      </c>
      <c r="V47" s="199">
        <v>2</v>
      </c>
      <c r="W47" s="199" t="s">
        <v>400</v>
      </c>
      <c r="X47" s="199">
        <v>1</v>
      </c>
      <c r="Y47" s="199" t="s">
        <v>400</v>
      </c>
      <c r="Z47" s="199">
        <v>3</v>
      </c>
      <c r="AA47" s="199">
        <v>1</v>
      </c>
      <c r="AB47" s="199">
        <v>1</v>
      </c>
      <c r="AC47" s="3"/>
    </row>
    <row r="48" spans="1:29" ht="14.25" customHeight="1">
      <c r="A48" s="23"/>
      <c r="B48" s="323" t="s">
        <v>418</v>
      </c>
      <c r="C48" s="324"/>
      <c r="D48" s="67">
        <f t="shared" si="13"/>
        <v>709</v>
      </c>
      <c r="E48" s="66">
        <v>29</v>
      </c>
      <c r="F48" s="66">
        <f t="shared" si="15"/>
        <v>680</v>
      </c>
      <c r="G48" s="66">
        <v>43</v>
      </c>
      <c r="H48" s="66">
        <v>637</v>
      </c>
      <c r="I48" s="66">
        <v>500</v>
      </c>
      <c r="J48" s="66">
        <v>133</v>
      </c>
      <c r="K48" s="66">
        <v>57</v>
      </c>
      <c r="L48" s="66">
        <v>18</v>
      </c>
      <c r="M48" s="66">
        <v>1</v>
      </c>
      <c r="N48" s="3"/>
      <c r="O48" s="23"/>
      <c r="P48" s="21" t="s">
        <v>29</v>
      </c>
      <c r="Q48" s="199">
        <f t="shared" si="4"/>
        <v>709</v>
      </c>
      <c r="R48" s="199">
        <v>208</v>
      </c>
      <c r="S48" s="199">
        <v>67</v>
      </c>
      <c r="T48" s="199">
        <v>64</v>
      </c>
      <c r="U48" s="199">
        <v>80</v>
      </c>
      <c r="V48" s="199">
        <v>120</v>
      </c>
      <c r="W48" s="199">
        <v>84</v>
      </c>
      <c r="X48" s="199">
        <v>24</v>
      </c>
      <c r="Y48" s="199">
        <v>15</v>
      </c>
      <c r="Z48" s="199">
        <v>28</v>
      </c>
      <c r="AA48" s="199">
        <v>18</v>
      </c>
      <c r="AB48" s="199">
        <v>1</v>
      </c>
      <c r="AC48" s="3"/>
    </row>
    <row r="49" spans="1:29" ht="14.25" customHeight="1">
      <c r="A49" s="23"/>
      <c r="B49" s="20" t="s">
        <v>419</v>
      </c>
      <c r="C49" s="21"/>
      <c r="D49" s="67">
        <f t="shared" si="13"/>
        <v>660</v>
      </c>
      <c r="E49" s="66">
        <v>24</v>
      </c>
      <c r="F49" s="66">
        <f t="shared" si="15"/>
        <v>636</v>
      </c>
      <c r="G49" s="66">
        <v>13</v>
      </c>
      <c r="H49" s="66">
        <v>623</v>
      </c>
      <c r="I49" s="66">
        <v>592</v>
      </c>
      <c r="J49" s="66">
        <v>26</v>
      </c>
      <c r="K49" s="66">
        <v>14</v>
      </c>
      <c r="L49" s="66">
        <v>28</v>
      </c>
      <c r="M49" s="66" t="s">
        <v>400</v>
      </c>
      <c r="N49" s="3"/>
      <c r="O49" s="23"/>
      <c r="P49" s="21" t="s">
        <v>30</v>
      </c>
      <c r="Q49" s="199">
        <f t="shared" si="4"/>
        <v>660</v>
      </c>
      <c r="R49" s="199">
        <v>384</v>
      </c>
      <c r="S49" s="199">
        <v>152</v>
      </c>
      <c r="T49" s="199">
        <v>59</v>
      </c>
      <c r="U49" s="199">
        <v>21</v>
      </c>
      <c r="V49" s="199">
        <v>7</v>
      </c>
      <c r="W49" s="199">
        <v>4</v>
      </c>
      <c r="X49" s="199">
        <v>1</v>
      </c>
      <c r="Y49" s="199">
        <v>2</v>
      </c>
      <c r="Z49" s="199">
        <v>12</v>
      </c>
      <c r="AA49" s="199">
        <v>18</v>
      </c>
      <c r="AB49" s="199" t="s">
        <v>400</v>
      </c>
      <c r="AC49" s="3"/>
    </row>
    <row r="50" spans="1:29" ht="14.25" customHeight="1">
      <c r="A50" s="23"/>
      <c r="B50" s="20"/>
      <c r="C50" s="21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3"/>
      <c r="O50" s="23"/>
      <c r="P50" s="21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3"/>
    </row>
    <row r="51" spans="1:29" ht="14.25" customHeight="1">
      <c r="A51" s="3"/>
      <c r="B51" s="71" t="s">
        <v>31</v>
      </c>
      <c r="C51" s="198"/>
      <c r="D51" s="179">
        <f>SUM(E51:F51)</f>
        <v>5888</v>
      </c>
      <c r="E51" s="92">
        <f aca="true" t="shared" si="17" ref="E51:M51">SUM(E52:E55)</f>
        <v>403</v>
      </c>
      <c r="F51" s="92">
        <f>SUM(G51:H51)</f>
        <v>5485</v>
      </c>
      <c r="G51" s="92">
        <f t="shared" si="17"/>
        <v>431</v>
      </c>
      <c r="H51" s="92">
        <f t="shared" si="17"/>
        <v>5054</v>
      </c>
      <c r="I51" s="92">
        <f t="shared" si="17"/>
        <v>4303</v>
      </c>
      <c r="J51" s="92">
        <f t="shared" si="17"/>
        <v>1117</v>
      </c>
      <c r="K51" s="92">
        <f t="shared" si="17"/>
        <v>382</v>
      </c>
      <c r="L51" s="92">
        <f t="shared" si="17"/>
        <v>79</v>
      </c>
      <c r="M51" s="92">
        <f t="shared" si="17"/>
        <v>7</v>
      </c>
      <c r="N51" s="3"/>
      <c r="O51" s="293" t="s">
        <v>31</v>
      </c>
      <c r="P51" s="295"/>
      <c r="Q51" s="181">
        <f t="shared" si="4"/>
        <v>5888</v>
      </c>
      <c r="R51" s="181">
        <f aca="true" t="shared" si="18" ref="R51:AB51">SUM(R52:R55)</f>
        <v>1195</v>
      </c>
      <c r="S51" s="181">
        <f t="shared" si="18"/>
        <v>1016</v>
      </c>
      <c r="T51" s="181">
        <f t="shared" si="18"/>
        <v>954</v>
      </c>
      <c r="U51" s="181">
        <f t="shared" si="18"/>
        <v>1044</v>
      </c>
      <c r="V51" s="181">
        <f t="shared" si="18"/>
        <v>948</v>
      </c>
      <c r="W51" s="181">
        <f t="shared" si="18"/>
        <v>427</v>
      </c>
      <c r="X51" s="181">
        <f t="shared" si="18"/>
        <v>147</v>
      </c>
      <c r="Y51" s="181">
        <f t="shared" si="18"/>
        <v>72</v>
      </c>
      <c r="Z51" s="181">
        <f t="shared" si="18"/>
        <v>61</v>
      </c>
      <c r="AA51" s="181">
        <f t="shared" si="18"/>
        <v>17</v>
      </c>
      <c r="AB51" s="181">
        <f t="shared" si="18"/>
        <v>7</v>
      </c>
      <c r="AC51" s="3"/>
    </row>
    <row r="52" spans="1:29" ht="14.25" customHeight="1">
      <c r="A52" s="25"/>
      <c r="B52" s="20" t="s">
        <v>420</v>
      </c>
      <c r="C52" s="21"/>
      <c r="D52" s="67">
        <f>SUM(E52:F52)</f>
        <v>1669</v>
      </c>
      <c r="E52" s="66">
        <v>159</v>
      </c>
      <c r="F52" s="66">
        <f>SUM(G52:H52)</f>
        <v>1510</v>
      </c>
      <c r="G52" s="66">
        <v>141</v>
      </c>
      <c r="H52" s="66">
        <v>1369</v>
      </c>
      <c r="I52" s="66">
        <v>1143</v>
      </c>
      <c r="J52" s="66">
        <v>351</v>
      </c>
      <c r="K52" s="66">
        <v>134</v>
      </c>
      <c r="L52" s="66">
        <v>37</v>
      </c>
      <c r="M52" s="66">
        <v>4</v>
      </c>
      <c r="N52" s="3"/>
      <c r="O52" s="25"/>
      <c r="P52" s="21" t="s">
        <v>32</v>
      </c>
      <c r="Q52" s="199">
        <f t="shared" si="4"/>
        <v>1669</v>
      </c>
      <c r="R52" s="199">
        <v>433</v>
      </c>
      <c r="S52" s="199">
        <v>327</v>
      </c>
      <c r="T52" s="199">
        <v>274</v>
      </c>
      <c r="U52" s="199">
        <v>268</v>
      </c>
      <c r="V52" s="199">
        <v>198</v>
      </c>
      <c r="W52" s="199">
        <v>96</v>
      </c>
      <c r="X52" s="199">
        <v>38</v>
      </c>
      <c r="Y52" s="199">
        <v>18</v>
      </c>
      <c r="Z52" s="199">
        <v>10</v>
      </c>
      <c r="AA52" s="199">
        <v>3</v>
      </c>
      <c r="AB52" s="199">
        <v>4</v>
      </c>
      <c r="AC52" s="3"/>
    </row>
    <row r="53" spans="1:29" ht="14.25" customHeight="1">
      <c r="A53" s="25"/>
      <c r="B53" s="20" t="s">
        <v>421</v>
      </c>
      <c r="C53" s="21"/>
      <c r="D53" s="67">
        <f>SUM(E53:F53)</f>
        <v>933</v>
      </c>
      <c r="E53" s="66">
        <v>60</v>
      </c>
      <c r="F53" s="66">
        <f>SUM(G53:H53)</f>
        <v>873</v>
      </c>
      <c r="G53" s="66">
        <v>69</v>
      </c>
      <c r="H53" s="66">
        <v>804</v>
      </c>
      <c r="I53" s="66">
        <v>699</v>
      </c>
      <c r="J53" s="66">
        <v>158</v>
      </c>
      <c r="K53" s="66">
        <v>62</v>
      </c>
      <c r="L53" s="66">
        <v>13</v>
      </c>
      <c r="M53" s="66">
        <v>1</v>
      </c>
      <c r="N53" s="3"/>
      <c r="O53" s="25"/>
      <c r="P53" s="21" t="s">
        <v>33</v>
      </c>
      <c r="Q53" s="199">
        <f t="shared" si="4"/>
        <v>933</v>
      </c>
      <c r="R53" s="199">
        <v>174</v>
      </c>
      <c r="S53" s="199">
        <v>157</v>
      </c>
      <c r="T53" s="199">
        <v>151</v>
      </c>
      <c r="U53" s="199">
        <v>158</v>
      </c>
      <c r="V53" s="199">
        <v>169</v>
      </c>
      <c r="W53" s="199">
        <v>78</v>
      </c>
      <c r="X53" s="199">
        <v>30</v>
      </c>
      <c r="Y53" s="199">
        <v>7</v>
      </c>
      <c r="Z53" s="199">
        <v>5</v>
      </c>
      <c r="AA53" s="199">
        <v>3</v>
      </c>
      <c r="AB53" s="199">
        <v>1</v>
      </c>
      <c r="AC53" s="3"/>
    </row>
    <row r="54" spans="1:29" ht="14.25" customHeight="1">
      <c r="A54" s="25"/>
      <c r="B54" s="20" t="s">
        <v>422</v>
      </c>
      <c r="C54" s="21"/>
      <c r="D54" s="67">
        <f>SUM(E54:F54)</f>
        <v>2285</v>
      </c>
      <c r="E54" s="66">
        <v>141</v>
      </c>
      <c r="F54" s="66">
        <f>SUM(G54:H54)</f>
        <v>2144</v>
      </c>
      <c r="G54" s="66">
        <v>145</v>
      </c>
      <c r="H54" s="66">
        <v>1999</v>
      </c>
      <c r="I54" s="66">
        <v>1794</v>
      </c>
      <c r="J54" s="66">
        <v>378</v>
      </c>
      <c r="K54" s="66">
        <v>96</v>
      </c>
      <c r="L54" s="66">
        <v>17</v>
      </c>
      <c r="M54" s="66" t="s">
        <v>400</v>
      </c>
      <c r="N54" s="3"/>
      <c r="O54" s="25"/>
      <c r="P54" s="21" t="s">
        <v>34</v>
      </c>
      <c r="Q54" s="199">
        <f t="shared" si="4"/>
        <v>2285</v>
      </c>
      <c r="R54" s="199">
        <v>330</v>
      </c>
      <c r="S54" s="199">
        <v>372</v>
      </c>
      <c r="T54" s="199">
        <v>394</v>
      </c>
      <c r="U54" s="199">
        <v>460</v>
      </c>
      <c r="V54" s="199">
        <v>428</v>
      </c>
      <c r="W54" s="199">
        <v>173</v>
      </c>
      <c r="X54" s="199">
        <v>56</v>
      </c>
      <c r="Y54" s="199">
        <v>36</v>
      </c>
      <c r="Z54" s="199">
        <v>29</v>
      </c>
      <c r="AA54" s="199">
        <v>7</v>
      </c>
      <c r="AB54" s="199" t="s">
        <v>400</v>
      </c>
      <c r="AC54" s="3"/>
    </row>
    <row r="55" spans="1:29" ht="14.25" customHeight="1">
      <c r="A55" s="25"/>
      <c r="B55" s="20" t="s">
        <v>423</v>
      </c>
      <c r="C55" s="21"/>
      <c r="D55" s="67">
        <f>SUM(E55:F55)</f>
        <v>1001</v>
      </c>
      <c r="E55" s="66">
        <v>43</v>
      </c>
      <c r="F55" s="66">
        <f>SUM(G55:H55)</f>
        <v>958</v>
      </c>
      <c r="G55" s="66">
        <v>76</v>
      </c>
      <c r="H55" s="66">
        <v>882</v>
      </c>
      <c r="I55" s="66">
        <v>667</v>
      </c>
      <c r="J55" s="66">
        <v>230</v>
      </c>
      <c r="K55" s="66">
        <v>90</v>
      </c>
      <c r="L55" s="66">
        <v>12</v>
      </c>
      <c r="M55" s="66">
        <v>2</v>
      </c>
      <c r="N55" s="3"/>
      <c r="O55" s="25"/>
      <c r="P55" s="21" t="s">
        <v>35</v>
      </c>
      <c r="Q55" s="199">
        <f t="shared" si="4"/>
        <v>1001</v>
      </c>
      <c r="R55" s="199">
        <v>258</v>
      </c>
      <c r="S55" s="199">
        <v>160</v>
      </c>
      <c r="T55" s="199">
        <v>135</v>
      </c>
      <c r="U55" s="199">
        <v>158</v>
      </c>
      <c r="V55" s="199">
        <v>153</v>
      </c>
      <c r="W55" s="199">
        <v>80</v>
      </c>
      <c r="X55" s="199">
        <v>23</v>
      </c>
      <c r="Y55" s="199">
        <v>11</v>
      </c>
      <c r="Z55" s="199">
        <v>17</v>
      </c>
      <c r="AA55" s="199">
        <v>4</v>
      </c>
      <c r="AB55" s="199">
        <v>2</v>
      </c>
      <c r="AC55" s="3"/>
    </row>
    <row r="56" spans="1:29" ht="14.25" customHeight="1">
      <c r="A56" s="25"/>
      <c r="B56" s="20"/>
      <c r="C56" s="21"/>
      <c r="D56" s="67"/>
      <c r="E56" s="66"/>
      <c r="F56" s="66"/>
      <c r="G56" s="66"/>
      <c r="H56" s="66"/>
      <c r="I56" s="66"/>
      <c r="J56" s="66"/>
      <c r="K56" s="66"/>
      <c r="L56" s="66"/>
      <c r="M56" s="66"/>
      <c r="N56" s="3"/>
      <c r="O56" s="25"/>
      <c r="P56" s="21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3"/>
    </row>
    <row r="57" spans="1:29" ht="14.25" customHeight="1">
      <c r="A57" s="3"/>
      <c r="B57" s="71" t="s">
        <v>36</v>
      </c>
      <c r="C57" s="198"/>
      <c r="D57" s="179">
        <f aca="true" t="shared" si="19" ref="D57:D63">SUM(E57:F57)</f>
        <v>5347</v>
      </c>
      <c r="E57" s="92">
        <f aca="true" t="shared" si="20" ref="E57:M57">SUM(E58:E63)</f>
        <v>311</v>
      </c>
      <c r="F57" s="92">
        <f aca="true" t="shared" si="21" ref="F57:F63">SUM(G57:H57)</f>
        <v>5036</v>
      </c>
      <c r="G57" s="92">
        <f t="shared" si="20"/>
        <v>487</v>
      </c>
      <c r="H57" s="92">
        <f t="shared" si="20"/>
        <v>4549</v>
      </c>
      <c r="I57" s="92">
        <f t="shared" si="20"/>
        <v>3766</v>
      </c>
      <c r="J57" s="92">
        <f t="shared" si="20"/>
        <v>1047</v>
      </c>
      <c r="K57" s="92">
        <f t="shared" si="20"/>
        <v>421</v>
      </c>
      <c r="L57" s="92">
        <f t="shared" si="20"/>
        <v>106</v>
      </c>
      <c r="M57" s="92">
        <f t="shared" si="20"/>
        <v>7</v>
      </c>
      <c r="N57" s="3"/>
      <c r="O57" s="293" t="s">
        <v>36</v>
      </c>
      <c r="P57" s="295"/>
      <c r="Q57" s="181">
        <f t="shared" si="4"/>
        <v>5347</v>
      </c>
      <c r="R57" s="181">
        <f aca="true" t="shared" si="22" ref="R57:AB57">SUM(R58:R63)</f>
        <v>1157</v>
      </c>
      <c r="S57" s="181">
        <f t="shared" si="22"/>
        <v>1041</v>
      </c>
      <c r="T57" s="181">
        <f t="shared" si="22"/>
        <v>958</v>
      </c>
      <c r="U57" s="181">
        <f t="shared" si="22"/>
        <v>919</v>
      </c>
      <c r="V57" s="181">
        <f t="shared" si="22"/>
        <v>751</v>
      </c>
      <c r="W57" s="181">
        <f t="shared" si="22"/>
        <v>261</v>
      </c>
      <c r="X57" s="181">
        <f t="shared" si="22"/>
        <v>115</v>
      </c>
      <c r="Y57" s="181">
        <f t="shared" si="22"/>
        <v>63</v>
      </c>
      <c r="Z57" s="181">
        <f t="shared" si="22"/>
        <v>56</v>
      </c>
      <c r="AA57" s="181">
        <f t="shared" si="22"/>
        <v>19</v>
      </c>
      <c r="AB57" s="181">
        <f t="shared" si="22"/>
        <v>7</v>
      </c>
      <c r="AC57" s="3"/>
    </row>
    <row r="58" spans="1:29" ht="14.25" customHeight="1">
      <c r="A58" s="23"/>
      <c r="B58" s="323" t="s">
        <v>424</v>
      </c>
      <c r="C58" s="324"/>
      <c r="D58" s="67">
        <f t="shared" si="19"/>
        <v>777</v>
      </c>
      <c r="E58" s="66">
        <v>39</v>
      </c>
      <c r="F58" s="66">
        <f t="shared" si="21"/>
        <v>738</v>
      </c>
      <c r="G58" s="66">
        <v>56</v>
      </c>
      <c r="H58" s="66">
        <v>682</v>
      </c>
      <c r="I58" s="66">
        <v>586</v>
      </c>
      <c r="J58" s="66">
        <v>121</v>
      </c>
      <c r="K58" s="66">
        <v>54</v>
      </c>
      <c r="L58" s="66">
        <v>16</v>
      </c>
      <c r="M58" s="66" t="s">
        <v>398</v>
      </c>
      <c r="N58" s="3"/>
      <c r="O58" s="23"/>
      <c r="P58" s="21" t="s">
        <v>37</v>
      </c>
      <c r="Q58" s="199">
        <f t="shared" si="4"/>
        <v>777</v>
      </c>
      <c r="R58" s="199">
        <v>155</v>
      </c>
      <c r="S58" s="199">
        <v>188</v>
      </c>
      <c r="T58" s="199">
        <v>153</v>
      </c>
      <c r="U58" s="199">
        <v>142</v>
      </c>
      <c r="V58" s="199">
        <v>93</v>
      </c>
      <c r="W58" s="199">
        <v>32</v>
      </c>
      <c r="X58" s="199">
        <v>10</v>
      </c>
      <c r="Y58" s="199">
        <v>1</v>
      </c>
      <c r="Z58" s="199">
        <v>2</v>
      </c>
      <c r="AA58" s="199">
        <v>1</v>
      </c>
      <c r="AB58" s="199" t="s">
        <v>398</v>
      </c>
      <c r="AC58" s="3"/>
    </row>
    <row r="59" spans="1:29" ht="14.25" customHeight="1">
      <c r="A59" s="23"/>
      <c r="B59" s="20" t="s">
        <v>425</v>
      </c>
      <c r="C59" s="21"/>
      <c r="D59" s="67">
        <f t="shared" si="19"/>
        <v>748</v>
      </c>
      <c r="E59" s="66">
        <v>65</v>
      </c>
      <c r="F59" s="66">
        <f t="shared" si="21"/>
        <v>683</v>
      </c>
      <c r="G59" s="66">
        <v>87</v>
      </c>
      <c r="H59" s="66">
        <v>596</v>
      </c>
      <c r="I59" s="66">
        <v>466</v>
      </c>
      <c r="J59" s="66">
        <v>170</v>
      </c>
      <c r="K59" s="66">
        <v>88</v>
      </c>
      <c r="L59" s="66">
        <v>20</v>
      </c>
      <c r="M59" s="66">
        <v>4</v>
      </c>
      <c r="N59" s="3"/>
      <c r="O59" s="23"/>
      <c r="P59" s="21" t="s">
        <v>38</v>
      </c>
      <c r="Q59" s="199">
        <f t="shared" si="4"/>
        <v>748</v>
      </c>
      <c r="R59" s="199">
        <v>213</v>
      </c>
      <c r="S59" s="199">
        <v>138</v>
      </c>
      <c r="T59" s="199">
        <v>119</v>
      </c>
      <c r="U59" s="199">
        <v>97</v>
      </c>
      <c r="V59" s="199">
        <v>103</v>
      </c>
      <c r="W59" s="199">
        <v>32</v>
      </c>
      <c r="X59" s="199">
        <v>26</v>
      </c>
      <c r="Y59" s="199">
        <v>11</v>
      </c>
      <c r="Z59" s="199">
        <v>5</v>
      </c>
      <c r="AA59" s="199" t="s">
        <v>400</v>
      </c>
      <c r="AB59" s="199">
        <v>4</v>
      </c>
      <c r="AC59" s="3"/>
    </row>
    <row r="60" spans="1:29" ht="14.25" customHeight="1">
      <c r="A60" s="23"/>
      <c r="B60" s="20" t="s">
        <v>426</v>
      </c>
      <c r="C60" s="21"/>
      <c r="D60" s="67">
        <f t="shared" si="19"/>
        <v>1520</v>
      </c>
      <c r="E60" s="66">
        <v>75</v>
      </c>
      <c r="F60" s="66">
        <f t="shared" si="21"/>
        <v>1445</v>
      </c>
      <c r="G60" s="66">
        <v>59</v>
      </c>
      <c r="H60" s="66">
        <v>1386</v>
      </c>
      <c r="I60" s="66">
        <v>1152</v>
      </c>
      <c r="J60" s="66">
        <v>290</v>
      </c>
      <c r="K60" s="66">
        <v>61</v>
      </c>
      <c r="L60" s="66">
        <v>15</v>
      </c>
      <c r="M60" s="66">
        <v>2</v>
      </c>
      <c r="N60" s="3"/>
      <c r="O60" s="23"/>
      <c r="P60" s="21" t="s">
        <v>39</v>
      </c>
      <c r="Q60" s="199">
        <f t="shared" si="4"/>
        <v>1520</v>
      </c>
      <c r="R60" s="199">
        <v>246</v>
      </c>
      <c r="S60" s="199">
        <v>308</v>
      </c>
      <c r="T60" s="199">
        <v>360</v>
      </c>
      <c r="U60" s="199">
        <v>333</v>
      </c>
      <c r="V60" s="199">
        <v>219</v>
      </c>
      <c r="W60" s="199">
        <v>34</v>
      </c>
      <c r="X60" s="199">
        <v>6</v>
      </c>
      <c r="Y60" s="199">
        <v>4</v>
      </c>
      <c r="Z60" s="199">
        <v>3</v>
      </c>
      <c r="AA60" s="199">
        <v>5</v>
      </c>
      <c r="AB60" s="199">
        <v>2</v>
      </c>
      <c r="AC60" s="3"/>
    </row>
    <row r="61" spans="1:29" ht="14.25" customHeight="1">
      <c r="A61" s="23"/>
      <c r="B61" s="20" t="s">
        <v>427</v>
      </c>
      <c r="C61" s="21"/>
      <c r="D61" s="67">
        <f t="shared" si="19"/>
        <v>1099</v>
      </c>
      <c r="E61" s="66">
        <v>79</v>
      </c>
      <c r="F61" s="66">
        <f t="shared" si="21"/>
        <v>1020</v>
      </c>
      <c r="G61" s="66">
        <v>142</v>
      </c>
      <c r="H61" s="66">
        <v>878</v>
      </c>
      <c r="I61" s="66">
        <v>723</v>
      </c>
      <c r="J61" s="66">
        <v>227</v>
      </c>
      <c r="K61" s="66">
        <v>115</v>
      </c>
      <c r="L61" s="66">
        <v>34</v>
      </c>
      <c r="M61" s="66" t="s">
        <v>400</v>
      </c>
      <c r="N61" s="3"/>
      <c r="O61" s="23"/>
      <c r="P61" s="21" t="s">
        <v>40</v>
      </c>
      <c r="Q61" s="199">
        <f t="shared" si="4"/>
        <v>1099</v>
      </c>
      <c r="R61" s="199">
        <v>327</v>
      </c>
      <c r="S61" s="199">
        <v>196</v>
      </c>
      <c r="T61" s="199">
        <v>146</v>
      </c>
      <c r="U61" s="199">
        <v>127</v>
      </c>
      <c r="V61" s="199">
        <v>136</v>
      </c>
      <c r="W61" s="199">
        <v>71</v>
      </c>
      <c r="X61" s="199">
        <v>41</v>
      </c>
      <c r="Y61" s="199">
        <v>23</v>
      </c>
      <c r="Z61" s="199">
        <v>22</v>
      </c>
      <c r="AA61" s="199">
        <v>10</v>
      </c>
      <c r="AB61" s="199" t="s">
        <v>400</v>
      </c>
      <c r="AC61" s="3"/>
    </row>
    <row r="62" spans="1:29" ht="14.25" customHeight="1">
      <c r="A62" s="23"/>
      <c r="B62" s="323" t="s">
        <v>428</v>
      </c>
      <c r="C62" s="324"/>
      <c r="D62" s="67">
        <f t="shared" si="19"/>
        <v>740</v>
      </c>
      <c r="E62" s="66">
        <v>29</v>
      </c>
      <c r="F62" s="66">
        <f t="shared" si="21"/>
        <v>711</v>
      </c>
      <c r="G62" s="66">
        <v>98</v>
      </c>
      <c r="H62" s="66">
        <v>613</v>
      </c>
      <c r="I62" s="66">
        <v>561</v>
      </c>
      <c r="J62" s="66">
        <v>143</v>
      </c>
      <c r="K62" s="66">
        <v>31</v>
      </c>
      <c r="L62" s="66">
        <v>5</v>
      </c>
      <c r="M62" s="66" t="s">
        <v>400</v>
      </c>
      <c r="N62" s="3"/>
      <c r="O62" s="23"/>
      <c r="P62" s="21" t="s">
        <v>41</v>
      </c>
      <c r="Q62" s="199">
        <f t="shared" si="4"/>
        <v>740</v>
      </c>
      <c r="R62" s="199">
        <v>94</v>
      </c>
      <c r="S62" s="199">
        <v>114</v>
      </c>
      <c r="T62" s="199">
        <v>112</v>
      </c>
      <c r="U62" s="199">
        <v>151</v>
      </c>
      <c r="V62" s="199">
        <v>143</v>
      </c>
      <c r="W62" s="199">
        <v>72</v>
      </c>
      <c r="X62" s="199">
        <v>16</v>
      </c>
      <c r="Y62" s="199">
        <v>20</v>
      </c>
      <c r="Z62" s="199">
        <v>16</v>
      </c>
      <c r="AA62" s="199">
        <v>2</v>
      </c>
      <c r="AB62" s="199" t="s">
        <v>400</v>
      </c>
      <c r="AC62" s="3"/>
    </row>
    <row r="63" spans="1:29" ht="14.25" customHeight="1">
      <c r="A63" s="23"/>
      <c r="B63" s="20" t="s">
        <v>429</v>
      </c>
      <c r="C63" s="21"/>
      <c r="D63" s="67">
        <f t="shared" si="19"/>
        <v>463</v>
      </c>
      <c r="E63" s="66">
        <v>24</v>
      </c>
      <c r="F63" s="66">
        <f t="shared" si="21"/>
        <v>439</v>
      </c>
      <c r="G63" s="66">
        <v>45</v>
      </c>
      <c r="H63" s="66">
        <v>394</v>
      </c>
      <c r="I63" s="66">
        <v>278</v>
      </c>
      <c r="J63" s="66">
        <v>96</v>
      </c>
      <c r="K63" s="66">
        <v>72</v>
      </c>
      <c r="L63" s="66">
        <v>16</v>
      </c>
      <c r="M63" s="66">
        <v>1</v>
      </c>
      <c r="N63" s="3"/>
      <c r="O63" s="23"/>
      <c r="P63" s="21" t="s">
        <v>42</v>
      </c>
      <c r="Q63" s="199">
        <f t="shared" si="4"/>
        <v>463</v>
      </c>
      <c r="R63" s="199">
        <v>122</v>
      </c>
      <c r="S63" s="199">
        <v>97</v>
      </c>
      <c r="T63" s="199">
        <v>68</v>
      </c>
      <c r="U63" s="199">
        <v>69</v>
      </c>
      <c r="V63" s="199">
        <v>57</v>
      </c>
      <c r="W63" s="199">
        <v>20</v>
      </c>
      <c r="X63" s="199">
        <v>16</v>
      </c>
      <c r="Y63" s="199">
        <v>4</v>
      </c>
      <c r="Z63" s="199">
        <v>8</v>
      </c>
      <c r="AA63" s="199">
        <v>1</v>
      </c>
      <c r="AB63" s="199">
        <v>1</v>
      </c>
      <c r="AC63" s="3"/>
    </row>
    <row r="64" spans="1:29" ht="14.25" customHeight="1">
      <c r="A64" s="23"/>
      <c r="B64" s="20"/>
      <c r="C64" s="21"/>
      <c r="D64" s="67"/>
      <c r="E64" s="66"/>
      <c r="F64" s="66"/>
      <c r="G64" s="66"/>
      <c r="H64" s="66"/>
      <c r="I64" s="66"/>
      <c r="J64" s="66"/>
      <c r="K64" s="66"/>
      <c r="L64" s="66"/>
      <c r="M64" s="66"/>
      <c r="N64" s="3"/>
      <c r="O64" s="23"/>
      <c r="P64" s="21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3"/>
    </row>
    <row r="65" spans="1:29" ht="14.25" customHeight="1">
      <c r="A65" s="3"/>
      <c r="B65" s="71" t="s">
        <v>43</v>
      </c>
      <c r="C65" s="198"/>
      <c r="D65" s="179">
        <f>SUM(E65:F65)</f>
        <v>6414</v>
      </c>
      <c r="E65" s="92">
        <f aca="true" t="shared" si="23" ref="E65:M65">SUM(E66:E69)</f>
        <v>501</v>
      </c>
      <c r="F65" s="92">
        <f>SUM(G65:H65)</f>
        <v>5913</v>
      </c>
      <c r="G65" s="92">
        <f t="shared" si="23"/>
        <v>458</v>
      </c>
      <c r="H65" s="92">
        <f t="shared" si="23"/>
        <v>5455</v>
      </c>
      <c r="I65" s="92">
        <f t="shared" si="23"/>
        <v>5109</v>
      </c>
      <c r="J65" s="92">
        <f t="shared" si="23"/>
        <v>907</v>
      </c>
      <c r="K65" s="92">
        <f t="shared" si="23"/>
        <v>325</v>
      </c>
      <c r="L65" s="92">
        <f t="shared" si="23"/>
        <v>70</v>
      </c>
      <c r="M65" s="92">
        <f t="shared" si="23"/>
        <v>3</v>
      </c>
      <c r="N65" s="3"/>
      <c r="O65" s="293" t="s">
        <v>43</v>
      </c>
      <c r="P65" s="295"/>
      <c r="Q65" s="181">
        <f t="shared" si="4"/>
        <v>6414</v>
      </c>
      <c r="R65" s="181">
        <f aca="true" t="shared" si="24" ref="R65:AB65">SUM(R66:R69)</f>
        <v>1591</v>
      </c>
      <c r="S65" s="181">
        <f t="shared" si="24"/>
        <v>1546</v>
      </c>
      <c r="T65" s="181">
        <f t="shared" si="24"/>
        <v>1198</v>
      </c>
      <c r="U65" s="181">
        <f t="shared" si="24"/>
        <v>1045</v>
      </c>
      <c r="V65" s="181">
        <f t="shared" si="24"/>
        <v>580</v>
      </c>
      <c r="W65" s="181">
        <f t="shared" si="24"/>
        <v>182</v>
      </c>
      <c r="X65" s="181">
        <f t="shared" si="24"/>
        <v>82</v>
      </c>
      <c r="Y65" s="181">
        <f t="shared" si="24"/>
        <v>59</v>
      </c>
      <c r="Z65" s="181">
        <f t="shared" si="24"/>
        <v>79</v>
      </c>
      <c r="AA65" s="181">
        <f t="shared" si="24"/>
        <v>49</v>
      </c>
      <c r="AB65" s="181">
        <f t="shared" si="24"/>
        <v>3</v>
      </c>
      <c r="AC65" s="3"/>
    </row>
    <row r="66" spans="1:29" ht="14.25" customHeight="1">
      <c r="A66" s="23"/>
      <c r="B66" s="20" t="s">
        <v>430</v>
      </c>
      <c r="C66" s="21"/>
      <c r="D66" s="67">
        <f>SUM(E66:F66)</f>
        <v>2053</v>
      </c>
      <c r="E66" s="66">
        <v>148</v>
      </c>
      <c r="F66" s="66">
        <f>SUM(G66:H66)</f>
        <v>1905</v>
      </c>
      <c r="G66" s="66">
        <v>117</v>
      </c>
      <c r="H66" s="66">
        <v>1788</v>
      </c>
      <c r="I66" s="66">
        <v>1740</v>
      </c>
      <c r="J66" s="66">
        <v>214</v>
      </c>
      <c r="K66" s="66">
        <v>81</v>
      </c>
      <c r="L66" s="66">
        <v>15</v>
      </c>
      <c r="M66" s="66">
        <v>3</v>
      </c>
      <c r="N66" s="3"/>
      <c r="O66" s="23"/>
      <c r="P66" s="21" t="s">
        <v>44</v>
      </c>
      <c r="Q66" s="199">
        <f t="shared" si="4"/>
        <v>2053</v>
      </c>
      <c r="R66" s="199">
        <v>388</v>
      </c>
      <c r="S66" s="199">
        <v>482</v>
      </c>
      <c r="T66" s="199">
        <v>431</v>
      </c>
      <c r="U66" s="199">
        <v>371</v>
      </c>
      <c r="V66" s="199">
        <v>210</v>
      </c>
      <c r="W66" s="199">
        <v>73</v>
      </c>
      <c r="X66" s="199">
        <v>33</v>
      </c>
      <c r="Y66" s="199">
        <v>18</v>
      </c>
      <c r="Z66" s="199">
        <v>23</v>
      </c>
      <c r="AA66" s="199">
        <v>21</v>
      </c>
      <c r="AB66" s="199">
        <v>3</v>
      </c>
      <c r="AC66" s="3"/>
    </row>
    <row r="67" spans="1:29" ht="14.25" customHeight="1">
      <c r="A67" s="23"/>
      <c r="B67" s="20" t="s">
        <v>431</v>
      </c>
      <c r="C67" s="21"/>
      <c r="D67" s="67">
        <f>SUM(E67:F67)</f>
        <v>2087</v>
      </c>
      <c r="E67" s="66">
        <v>236</v>
      </c>
      <c r="F67" s="66">
        <f>SUM(G67:H67)</f>
        <v>1851</v>
      </c>
      <c r="G67" s="66">
        <v>178</v>
      </c>
      <c r="H67" s="66">
        <v>1673</v>
      </c>
      <c r="I67" s="66">
        <v>1563</v>
      </c>
      <c r="J67" s="66">
        <v>341</v>
      </c>
      <c r="K67" s="66">
        <v>145</v>
      </c>
      <c r="L67" s="66">
        <v>38</v>
      </c>
      <c r="M67" s="66" t="s">
        <v>400</v>
      </c>
      <c r="N67" s="3"/>
      <c r="O67" s="23"/>
      <c r="P67" s="21" t="s">
        <v>45</v>
      </c>
      <c r="Q67" s="199">
        <f t="shared" si="4"/>
        <v>2087</v>
      </c>
      <c r="R67" s="199">
        <v>743</v>
      </c>
      <c r="S67" s="199">
        <v>543</v>
      </c>
      <c r="T67" s="199">
        <v>346</v>
      </c>
      <c r="U67" s="199">
        <v>249</v>
      </c>
      <c r="V67" s="199">
        <v>127</v>
      </c>
      <c r="W67" s="199">
        <v>43</v>
      </c>
      <c r="X67" s="199">
        <v>12</v>
      </c>
      <c r="Y67" s="199">
        <v>9</v>
      </c>
      <c r="Z67" s="199">
        <v>14</v>
      </c>
      <c r="AA67" s="199">
        <v>1</v>
      </c>
      <c r="AB67" s="199" t="s">
        <v>400</v>
      </c>
      <c r="AC67" s="3"/>
    </row>
    <row r="68" spans="1:29" ht="14.25" customHeight="1">
      <c r="A68" s="23"/>
      <c r="B68" s="20" t="s">
        <v>432</v>
      </c>
      <c r="C68" s="21"/>
      <c r="D68" s="67">
        <f>SUM(E68:F68)</f>
        <v>1208</v>
      </c>
      <c r="E68" s="66">
        <v>63</v>
      </c>
      <c r="F68" s="66">
        <f>SUM(G68:H68)</f>
        <v>1145</v>
      </c>
      <c r="G68" s="66">
        <v>84</v>
      </c>
      <c r="H68" s="66">
        <v>1061</v>
      </c>
      <c r="I68" s="66">
        <v>992</v>
      </c>
      <c r="J68" s="66">
        <v>147</v>
      </c>
      <c r="K68" s="66">
        <v>58</v>
      </c>
      <c r="L68" s="66">
        <v>11</v>
      </c>
      <c r="M68" s="66" t="s">
        <v>400</v>
      </c>
      <c r="N68" s="3"/>
      <c r="O68" s="23"/>
      <c r="P68" s="21" t="s">
        <v>46</v>
      </c>
      <c r="Q68" s="199">
        <f t="shared" si="4"/>
        <v>1208</v>
      </c>
      <c r="R68" s="199">
        <v>358</v>
      </c>
      <c r="S68" s="199">
        <v>297</v>
      </c>
      <c r="T68" s="199">
        <v>191</v>
      </c>
      <c r="U68" s="199">
        <v>159</v>
      </c>
      <c r="V68" s="199">
        <v>93</v>
      </c>
      <c r="W68" s="199">
        <v>23</v>
      </c>
      <c r="X68" s="199">
        <v>21</v>
      </c>
      <c r="Y68" s="199">
        <v>19</v>
      </c>
      <c r="Z68" s="199">
        <v>26</v>
      </c>
      <c r="AA68" s="199">
        <v>21</v>
      </c>
      <c r="AB68" s="199" t="s">
        <v>400</v>
      </c>
      <c r="AC68" s="3"/>
    </row>
    <row r="69" spans="1:29" ht="14.25" customHeight="1">
      <c r="A69" s="23"/>
      <c r="B69" s="20" t="s">
        <v>433</v>
      </c>
      <c r="C69" s="21"/>
      <c r="D69" s="67">
        <f>SUM(E69:F69)</f>
        <v>1066</v>
      </c>
      <c r="E69" s="66">
        <v>54</v>
      </c>
      <c r="F69" s="66">
        <f>SUM(G69:H69)</f>
        <v>1012</v>
      </c>
      <c r="G69" s="66">
        <v>79</v>
      </c>
      <c r="H69" s="66">
        <v>933</v>
      </c>
      <c r="I69" s="66">
        <v>814</v>
      </c>
      <c r="J69" s="66">
        <v>205</v>
      </c>
      <c r="K69" s="66">
        <v>41</v>
      </c>
      <c r="L69" s="66">
        <v>6</v>
      </c>
      <c r="M69" s="66" t="s">
        <v>400</v>
      </c>
      <c r="N69" s="3"/>
      <c r="O69" s="23"/>
      <c r="P69" s="21" t="s">
        <v>47</v>
      </c>
      <c r="Q69" s="199">
        <f t="shared" si="4"/>
        <v>1066</v>
      </c>
      <c r="R69" s="199">
        <v>102</v>
      </c>
      <c r="S69" s="199">
        <v>224</v>
      </c>
      <c r="T69" s="199">
        <v>230</v>
      </c>
      <c r="U69" s="199">
        <v>266</v>
      </c>
      <c r="V69" s="199">
        <v>150</v>
      </c>
      <c r="W69" s="199">
        <v>43</v>
      </c>
      <c r="X69" s="199">
        <v>16</v>
      </c>
      <c r="Y69" s="199">
        <v>13</v>
      </c>
      <c r="Z69" s="199">
        <v>16</v>
      </c>
      <c r="AA69" s="199">
        <v>6</v>
      </c>
      <c r="AB69" s="199" t="s">
        <v>408</v>
      </c>
      <c r="AC69" s="3"/>
    </row>
    <row r="70" spans="1:29" ht="14.25" customHeight="1">
      <c r="A70" s="23"/>
      <c r="B70" s="20"/>
      <c r="C70" s="21"/>
      <c r="D70" s="67"/>
      <c r="E70" s="66"/>
      <c r="F70" s="66"/>
      <c r="G70" s="66"/>
      <c r="H70" s="66"/>
      <c r="I70" s="66"/>
      <c r="J70" s="66"/>
      <c r="K70" s="66"/>
      <c r="L70" s="66"/>
      <c r="M70" s="66"/>
      <c r="N70" s="3"/>
      <c r="O70" s="23"/>
      <c r="P70" s="21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3"/>
    </row>
    <row r="71" spans="1:29" ht="14.25" customHeight="1">
      <c r="A71" s="3"/>
      <c r="B71" s="71" t="s">
        <v>48</v>
      </c>
      <c r="C71" s="198"/>
      <c r="D71" s="179">
        <f>SUM(E71:F71)</f>
        <v>972</v>
      </c>
      <c r="E71" s="92">
        <f aca="true" t="shared" si="25" ref="E71:M71">SUM(E72)</f>
        <v>104</v>
      </c>
      <c r="F71" s="92">
        <f>SUM(G71:H71)</f>
        <v>868</v>
      </c>
      <c r="G71" s="92">
        <f t="shared" si="25"/>
        <v>162</v>
      </c>
      <c r="H71" s="92">
        <f t="shared" si="25"/>
        <v>706</v>
      </c>
      <c r="I71" s="92">
        <f t="shared" si="25"/>
        <v>587</v>
      </c>
      <c r="J71" s="92">
        <f t="shared" si="25"/>
        <v>249</v>
      </c>
      <c r="K71" s="92">
        <f t="shared" si="25"/>
        <v>108</v>
      </c>
      <c r="L71" s="92">
        <f t="shared" si="25"/>
        <v>26</v>
      </c>
      <c r="M71" s="92">
        <f t="shared" si="25"/>
        <v>2</v>
      </c>
      <c r="N71" s="3"/>
      <c r="O71" s="293" t="s">
        <v>48</v>
      </c>
      <c r="P71" s="295"/>
      <c r="Q71" s="282">
        <f t="shared" si="4"/>
        <v>972</v>
      </c>
      <c r="R71" s="282">
        <f aca="true" t="shared" si="26" ref="R71:AB71">SUM(R72)</f>
        <v>311</v>
      </c>
      <c r="S71" s="282">
        <f t="shared" si="26"/>
        <v>255</v>
      </c>
      <c r="T71" s="282">
        <f t="shared" si="26"/>
        <v>123</v>
      </c>
      <c r="U71" s="282">
        <f t="shared" si="26"/>
        <v>110</v>
      </c>
      <c r="V71" s="282">
        <f t="shared" si="26"/>
        <v>101</v>
      </c>
      <c r="W71" s="282">
        <f t="shared" si="26"/>
        <v>39</v>
      </c>
      <c r="X71" s="282">
        <f t="shared" si="26"/>
        <v>3</v>
      </c>
      <c r="Y71" s="282">
        <f t="shared" si="26"/>
        <v>9</v>
      </c>
      <c r="Z71" s="282">
        <f t="shared" si="26"/>
        <v>8</v>
      </c>
      <c r="AA71" s="282">
        <f t="shared" si="26"/>
        <v>11</v>
      </c>
      <c r="AB71" s="282">
        <f t="shared" si="26"/>
        <v>2</v>
      </c>
      <c r="AC71" s="58"/>
    </row>
    <row r="72" spans="1:29" ht="14.25" customHeight="1">
      <c r="A72" s="23"/>
      <c r="B72" s="20" t="s">
        <v>434</v>
      </c>
      <c r="C72" s="21"/>
      <c r="D72" s="67">
        <f>SUM(E72:F72)</f>
        <v>972</v>
      </c>
      <c r="E72" s="66">
        <v>104</v>
      </c>
      <c r="F72" s="66">
        <f>SUM(G72:H72)</f>
        <v>868</v>
      </c>
      <c r="G72" s="66">
        <v>162</v>
      </c>
      <c r="H72" s="66">
        <v>706</v>
      </c>
      <c r="I72" s="66">
        <v>587</v>
      </c>
      <c r="J72" s="66">
        <v>249</v>
      </c>
      <c r="K72" s="66">
        <v>108</v>
      </c>
      <c r="L72" s="66">
        <v>26</v>
      </c>
      <c r="M72" s="66">
        <v>2</v>
      </c>
      <c r="N72" s="3"/>
      <c r="O72" s="23"/>
      <c r="P72" s="21" t="s">
        <v>51</v>
      </c>
      <c r="Q72" s="283">
        <f t="shared" si="4"/>
        <v>972</v>
      </c>
      <c r="R72" s="197">
        <v>311</v>
      </c>
      <c r="S72" s="197">
        <v>255</v>
      </c>
      <c r="T72" s="197">
        <v>123</v>
      </c>
      <c r="U72" s="197">
        <v>110</v>
      </c>
      <c r="V72" s="197">
        <v>101</v>
      </c>
      <c r="W72" s="197">
        <v>39</v>
      </c>
      <c r="X72" s="197">
        <v>3</v>
      </c>
      <c r="Y72" s="197">
        <v>9</v>
      </c>
      <c r="Z72" s="197">
        <v>8</v>
      </c>
      <c r="AA72" s="197">
        <v>11</v>
      </c>
      <c r="AB72" s="197">
        <v>2</v>
      </c>
      <c r="AC72" s="58"/>
    </row>
    <row r="73" spans="1:29" ht="14.25" customHeight="1">
      <c r="A73" s="85"/>
      <c r="B73" s="86"/>
      <c r="C73" s="87"/>
      <c r="D73" s="88"/>
      <c r="E73" s="89"/>
      <c r="F73" s="89"/>
      <c r="G73" s="89"/>
      <c r="H73" s="89"/>
      <c r="I73" s="89"/>
      <c r="J73" s="89"/>
      <c r="K73" s="89"/>
      <c r="L73" s="89"/>
      <c r="M73" s="89"/>
      <c r="N73" s="3"/>
      <c r="O73" s="85"/>
      <c r="P73" s="87"/>
      <c r="Q73" s="196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58"/>
    </row>
    <row r="74" spans="1:29" ht="14.25">
      <c r="A74" s="90" t="s">
        <v>193</v>
      </c>
      <c r="B74" s="28"/>
      <c r="C74" s="2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3"/>
      <c r="O74" s="3" t="s">
        <v>166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8"/>
    </row>
    <row r="75" spans="1:29" ht="14.25">
      <c r="A75" s="76" t="s">
        <v>435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4.25">
      <c r="A76" s="76" t="s">
        <v>436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4.25">
      <c r="A77" s="76" t="s">
        <v>194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4.25">
      <c r="A78" s="76" t="s">
        <v>437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4.25">
      <c r="A79" s="76" t="s">
        <v>195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4.25">
      <c r="A80" s="76" t="s">
        <v>196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4.25">
      <c r="A81" s="76" t="s">
        <v>197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4.25">
      <c r="A82" s="3" t="s">
        <v>166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4.25">
      <c r="A105" s="20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</sheetData>
  <sheetProtection/>
  <mergeCells count="42">
    <mergeCell ref="B62:C62"/>
    <mergeCell ref="E10:G10"/>
    <mergeCell ref="I10:K10"/>
    <mergeCell ref="B10:B13"/>
    <mergeCell ref="B37:C37"/>
    <mergeCell ref="B39:C39"/>
    <mergeCell ref="B48:C48"/>
    <mergeCell ref="B58:C58"/>
    <mergeCell ref="H12:H13"/>
    <mergeCell ref="I11:I13"/>
    <mergeCell ref="A4:M4"/>
    <mergeCell ref="A7:M7"/>
    <mergeCell ref="AB10:AB12"/>
    <mergeCell ref="Q10:Q12"/>
    <mergeCell ref="O10:P12"/>
    <mergeCell ref="M11:M13"/>
    <mergeCell ref="F11:H11"/>
    <mergeCell ref="F12:F13"/>
    <mergeCell ref="G12:G13"/>
    <mergeCell ref="J11:J13"/>
    <mergeCell ref="O34:P34"/>
    <mergeCell ref="O44:P44"/>
    <mergeCell ref="O22:P22"/>
    <mergeCell ref="O23:P23"/>
    <mergeCell ref="O25:P25"/>
    <mergeCell ref="O8:AB8"/>
    <mergeCell ref="O57:P57"/>
    <mergeCell ref="O65:P65"/>
    <mergeCell ref="O71:P71"/>
    <mergeCell ref="O51:P51"/>
    <mergeCell ref="O17:P17"/>
    <mergeCell ref="O18:P18"/>
    <mergeCell ref="O19:P19"/>
    <mergeCell ref="O20:P20"/>
    <mergeCell ref="O21:P21"/>
    <mergeCell ref="O28:P28"/>
    <mergeCell ref="L11:L13"/>
    <mergeCell ref="D10:D13"/>
    <mergeCell ref="O14:P14"/>
    <mergeCell ref="O16:P16"/>
    <mergeCell ref="E11:E13"/>
    <mergeCell ref="K11:K13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7" r:id="rId1"/>
  <ignoredErrors>
    <ignoredError sqref="D16 F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77" customWidth="1"/>
    <col min="2" max="2" width="12.8984375" style="77" customWidth="1"/>
    <col min="3" max="11" width="12.59765625" style="77" customWidth="1"/>
    <col min="12" max="12" width="9" style="77" customWidth="1"/>
    <col min="13" max="13" width="3.69921875" style="77" customWidth="1"/>
    <col min="14" max="14" width="11.5" style="77" customWidth="1"/>
    <col min="15" max="16" width="12.5" style="77" customWidth="1"/>
    <col min="17" max="24" width="11.59765625" style="77" customWidth="1"/>
    <col min="25" max="16384" width="9" style="77" customWidth="1"/>
  </cols>
  <sheetData>
    <row r="1" spans="1:27" ht="14.25">
      <c r="A1" s="51" t="s">
        <v>222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22" t="s">
        <v>223</v>
      </c>
      <c r="Y1" s="3"/>
      <c r="Z1" s="3"/>
      <c r="AA1" s="76"/>
    </row>
    <row r="2" spans="1:27" ht="19.5" customHeight="1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3"/>
      <c r="Y2" s="3"/>
      <c r="Z2" s="3"/>
      <c r="AA2" s="76"/>
    </row>
    <row r="3" spans="1:27" s="78" customFormat="1" ht="18.7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6"/>
      <c r="N3" s="96"/>
      <c r="O3" s="96"/>
      <c r="P3" s="96"/>
      <c r="Q3" s="96"/>
      <c r="R3" s="96"/>
      <c r="S3" s="96"/>
      <c r="T3" s="96"/>
      <c r="U3" s="96"/>
      <c r="V3" s="96"/>
      <c r="W3" s="29"/>
      <c r="X3" s="96"/>
      <c r="Y3" s="96"/>
      <c r="Z3" s="96"/>
      <c r="AA3" s="96"/>
    </row>
    <row r="4" spans="1:27" ht="17.25">
      <c r="A4" s="302" t="s">
        <v>496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98"/>
      <c r="M4" s="302" t="s">
        <v>497</v>
      </c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"/>
      <c r="Z4" s="3"/>
      <c r="AA4" s="3"/>
    </row>
    <row r="5" spans="1:27" ht="20.25" customHeight="1" thickBot="1">
      <c r="A5" s="3"/>
      <c r="B5" s="34"/>
      <c r="C5" s="34"/>
      <c r="D5" s="34"/>
      <c r="E5" s="34"/>
      <c r="F5" s="34"/>
      <c r="G5" s="34"/>
      <c r="H5" s="34"/>
      <c r="I5" s="34"/>
      <c r="J5" s="34"/>
      <c r="K5" s="24" t="s">
        <v>147</v>
      </c>
      <c r="L5" s="3"/>
      <c r="M5" s="30"/>
      <c r="N5" s="31"/>
      <c r="O5" s="31"/>
      <c r="P5" s="31"/>
      <c r="Q5" s="31"/>
      <c r="R5" s="31"/>
      <c r="S5" s="31"/>
      <c r="T5" s="31"/>
      <c r="U5" s="31"/>
      <c r="V5" s="30"/>
      <c r="W5" s="31"/>
      <c r="X5" s="32" t="s">
        <v>124</v>
      </c>
      <c r="Y5" s="3"/>
      <c r="Z5" s="3"/>
      <c r="AA5" s="3"/>
    </row>
    <row r="6" spans="1:27" ht="18" customHeight="1">
      <c r="A6" s="339" t="s">
        <v>123</v>
      </c>
      <c r="B6" s="340"/>
      <c r="C6" s="337" t="s">
        <v>202</v>
      </c>
      <c r="D6" s="338"/>
      <c r="E6" s="358"/>
      <c r="F6" s="337" t="s">
        <v>203</v>
      </c>
      <c r="G6" s="338"/>
      <c r="H6" s="358"/>
      <c r="I6" s="337" t="s">
        <v>204</v>
      </c>
      <c r="J6" s="338"/>
      <c r="K6" s="338"/>
      <c r="L6" s="3"/>
      <c r="M6" s="349" t="s">
        <v>123</v>
      </c>
      <c r="N6" s="350"/>
      <c r="O6" s="359" t="s">
        <v>178</v>
      </c>
      <c r="P6" s="360"/>
      <c r="Q6" s="360"/>
      <c r="R6" s="360"/>
      <c r="S6" s="360"/>
      <c r="T6" s="360"/>
      <c r="U6" s="360"/>
      <c r="V6" s="361"/>
      <c r="W6" s="343" t="s">
        <v>384</v>
      </c>
      <c r="X6" s="33" t="s">
        <v>125</v>
      </c>
      <c r="Y6" s="3"/>
      <c r="Z6" s="3"/>
      <c r="AA6" s="3"/>
    </row>
    <row r="7" spans="1:27" ht="18" customHeight="1">
      <c r="A7" s="341"/>
      <c r="B7" s="342"/>
      <c r="C7" s="36" t="s">
        <v>0</v>
      </c>
      <c r="D7" s="36" t="s">
        <v>49</v>
      </c>
      <c r="E7" s="36" t="s">
        <v>50</v>
      </c>
      <c r="F7" s="36" t="s">
        <v>0</v>
      </c>
      <c r="G7" s="36" t="s">
        <v>49</v>
      </c>
      <c r="H7" s="36" t="s">
        <v>50</v>
      </c>
      <c r="I7" s="36" t="s">
        <v>0</v>
      </c>
      <c r="J7" s="36" t="s">
        <v>49</v>
      </c>
      <c r="K7" s="37" t="s">
        <v>50</v>
      </c>
      <c r="L7" s="3"/>
      <c r="M7" s="351"/>
      <c r="N7" s="350"/>
      <c r="O7" s="362"/>
      <c r="P7" s="363"/>
      <c r="Q7" s="363"/>
      <c r="R7" s="363"/>
      <c r="S7" s="363"/>
      <c r="T7" s="363"/>
      <c r="U7" s="363"/>
      <c r="V7" s="364"/>
      <c r="W7" s="344"/>
      <c r="X7" s="35" t="s">
        <v>59</v>
      </c>
      <c r="Y7" s="3"/>
      <c r="Z7" s="3"/>
      <c r="AA7" s="3"/>
    </row>
    <row r="8" spans="1:27" ht="18" customHeight="1">
      <c r="A8" s="102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3"/>
      <c r="M8" s="351"/>
      <c r="N8" s="350"/>
      <c r="O8" s="356" t="s">
        <v>53</v>
      </c>
      <c r="P8" s="354" t="s">
        <v>54</v>
      </c>
      <c r="Q8" s="346" t="s">
        <v>200</v>
      </c>
      <c r="R8" s="347"/>
      <c r="S8" s="347"/>
      <c r="T8" s="347"/>
      <c r="U8" s="347"/>
      <c r="V8" s="306" t="s">
        <v>55</v>
      </c>
      <c r="W8" s="344"/>
      <c r="X8" s="64" t="s">
        <v>201</v>
      </c>
      <c r="Y8" s="3"/>
      <c r="Z8" s="3"/>
      <c r="AA8" s="3"/>
    </row>
    <row r="9" spans="1:27" ht="18" customHeight="1">
      <c r="A9" s="293" t="s">
        <v>52</v>
      </c>
      <c r="B9" s="294"/>
      <c r="C9" s="281">
        <f>SUM(C11:C18,C20,C23,C29,C39,C46,C52,C60,C66)</f>
        <v>264176</v>
      </c>
      <c r="D9" s="44">
        <f aca="true" t="shared" si="0" ref="D9:K9">SUM(D11:D18,D20,D23,D29,D39,D46,D52,D60,D66)</f>
        <v>127649</v>
      </c>
      <c r="E9" s="44">
        <f t="shared" si="0"/>
        <v>136527</v>
      </c>
      <c r="F9" s="44">
        <f t="shared" si="0"/>
        <v>161689</v>
      </c>
      <c r="G9" s="44">
        <f t="shared" si="0"/>
        <v>82088</v>
      </c>
      <c r="H9" s="44">
        <f t="shared" si="0"/>
        <v>79601</v>
      </c>
      <c r="I9" s="44">
        <f t="shared" si="0"/>
        <v>62819</v>
      </c>
      <c r="J9" s="44">
        <f t="shared" si="0"/>
        <v>22231</v>
      </c>
      <c r="K9" s="44">
        <f t="shared" si="0"/>
        <v>40588</v>
      </c>
      <c r="L9" s="3"/>
      <c r="M9" s="352"/>
      <c r="N9" s="353"/>
      <c r="O9" s="357"/>
      <c r="P9" s="355"/>
      <c r="Q9" s="38" t="s">
        <v>145</v>
      </c>
      <c r="R9" s="38" t="s">
        <v>56</v>
      </c>
      <c r="S9" s="39" t="s">
        <v>57</v>
      </c>
      <c r="T9" s="39" t="s">
        <v>126</v>
      </c>
      <c r="U9" s="40" t="s">
        <v>58</v>
      </c>
      <c r="V9" s="307"/>
      <c r="W9" s="345"/>
      <c r="X9" s="41" t="s">
        <v>438</v>
      </c>
      <c r="Y9" s="3"/>
      <c r="Z9" s="3"/>
      <c r="AA9" s="3"/>
    </row>
    <row r="10" spans="1:27" ht="14.25">
      <c r="A10" s="42"/>
      <c r="B10" s="43"/>
      <c r="C10" s="182"/>
      <c r="D10" s="183"/>
      <c r="E10" s="183"/>
      <c r="F10" s="183"/>
      <c r="G10" s="183"/>
      <c r="H10" s="183"/>
      <c r="I10" s="183"/>
      <c r="J10" s="183"/>
      <c r="K10" s="183"/>
      <c r="L10" s="3"/>
      <c r="M10" s="213"/>
      <c r="N10" s="212"/>
      <c r="O10" s="211"/>
      <c r="P10" s="210"/>
      <c r="Q10" s="19"/>
      <c r="R10" s="19"/>
      <c r="S10" s="19"/>
      <c r="T10" s="19"/>
      <c r="U10" s="19"/>
      <c r="V10" s="210"/>
      <c r="W10" s="202"/>
      <c r="X10" s="64"/>
      <c r="Y10" s="3"/>
      <c r="Z10" s="3"/>
      <c r="AA10" s="3"/>
    </row>
    <row r="11" spans="1:27" ht="14.25">
      <c r="A11" s="293" t="s">
        <v>1</v>
      </c>
      <c r="B11" s="294"/>
      <c r="C11" s="281">
        <f aca="true" t="shared" si="1" ref="C11:C18">SUM(D11:E11)</f>
        <v>33155</v>
      </c>
      <c r="D11" s="44">
        <v>15985</v>
      </c>
      <c r="E11" s="44">
        <v>17170</v>
      </c>
      <c r="F11" s="44">
        <f aca="true" t="shared" si="2" ref="F11:F18">SUM(G11:H11)</f>
        <v>20054</v>
      </c>
      <c r="G11" s="44">
        <v>10425</v>
      </c>
      <c r="H11" s="44">
        <v>9629</v>
      </c>
      <c r="I11" s="44">
        <f aca="true" t="shared" si="3" ref="I11:I18">SUM(J11:K11)</f>
        <v>9052</v>
      </c>
      <c r="J11" s="44">
        <v>3169</v>
      </c>
      <c r="K11" s="44">
        <v>5883</v>
      </c>
      <c r="L11" s="3"/>
      <c r="M11" s="293" t="s">
        <v>52</v>
      </c>
      <c r="N11" s="294"/>
      <c r="O11" s="281">
        <f>SUM(O13:O20,O22,O25,O31,O41,O48,O54,O62,O68)</f>
        <v>4762391</v>
      </c>
      <c r="P11" s="44">
        <f aca="true" t="shared" si="4" ref="P11:X11">SUM(P13:P20,P22,P25,P31,P41,P48,P54,P62,P68)</f>
        <v>4011551</v>
      </c>
      <c r="Q11" s="44">
        <f t="shared" si="4"/>
        <v>161696</v>
      </c>
      <c r="R11" s="44">
        <f t="shared" si="4"/>
        <v>124087</v>
      </c>
      <c r="S11" s="44">
        <f t="shared" si="4"/>
        <v>1328</v>
      </c>
      <c r="T11" s="44">
        <f t="shared" si="4"/>
        <v>13859</v>
      </c>
      <c r="U11" s="44">
        <f t="shared" si="4"/>
        <v>22422</v>
      </c>
      <c r="V11" s="44">
        <f t="shared" si="4"/>
        <v>589144</v>
      </c>
      <c r="W11" s="44">
        <f t="shared" si="4"/>
        <v>2002</v>
      </c>
      <c r="X11" s="44">
        <f t="shared" si="4"/>
        <v>72064</v>
      </c>
      <c r="Y11" s="3"/>
      <c r="Z11" s="3"/>
      <c r="AA11" s="3"/>
    </row>
    <row r="12" spans="1:27" ht="14.25">
      <c r="A12" s="293" t="s">
        <v>2</v>
      </c>
      <c r="B12" s="294"/>
      <c r="C12" s="281">
        <f t="shared" si="1"/>
        <v>14682</v>
      </c>
      <c r="D12" s="44">
        <v>7165</v>
      </c>
      <c r="E12" s="44">
        <v>7517</v>
      </c>
      <c r="F12" s="44">
        <f t="shared" si="2"/>
        <v>9373</v>
      </c>
      <c r="G12" s="44">
        <v>4708</v>
      </c>
      <c r="H12" s="44">
        <v>4665</v>
      </c>
      <c r="I12" s="44">
        <f t="shared" si="3"/>
        <v>3249</v>
      </c>
      <c r="J12" s="44">
        <v>1087</v>
      </c>
      <c r="K12" s="44">
        <v>2162</v>
      </c>
      <c r="L12" s="3"/>
      <c r="M12" s="42"/>
      <c r="N12" s="43"/>
      <c r="O12" s="182"/>
      <c r="P12" s="183"/>
      <c r="Q12" s="184"/>
      <c r="R12" s="183"/>
      <c r="S12" s="183"/>
      <c r="T12" s="183"/>
      <c r="U12" s="183"/>
      <c r="V12" s="183"/>
      <c r="W12" s="183"/>
      <c r="X12" s="183"/>
      <c r="Y12" s="3"/>
      <c r="Z12" s="3"/>
      <c r="AA12" s="3"/>
    </row>
    <row r="13" spans="1:27" ht="14.25">
      <c r="A13" s="293" t="s">
        <v>3</v>
      </c>
      <c r="B13" s="294"/>
      <c r="C13" s="281">
        <f t="shared" si="1"/>
        <v>19862</v>
      </c>
      <c r="D13" s="44">
        <v>9645</v>
      </c>
      <c r="E13" s="44">
        <v>10217</v>
      </c>
      <c r="F13" s="44">
        <f t="shared" si="2"/>
        <v>10936</v>
      </c>
      <c r="G13" s="44">
        <v>5950</v>
      </c>
      <c r="H13" s="44">
        <v>4986</v>
      </c>
      <c r="I13" s="44">
        <f t="shared" si="3"/>
        <v>4179</v>
      </c>
      <c r="J13" s="44">
        <v>1645</v>
      </c>
      <c r="K13" s="44">
        <v>2534</v>
      </c>
      <c r="L13" s="3"/>
      <c r="M13" s="293" t="s">
        <v>1</v>
      </c>
      <c r="N13" s="294"/>
      <c r="O13" s="281">
        <f aca="true" t="shared" si="5" ref="O13:O20">SUM(P13,Q13,V13)</f>
        <v>536471</v>
      </c>
      <c r="P13" s="44">
        <v>432180</v>
      </c>
      <c r="Q13" s="44">
        <f aca="true" t="shared" si="6" ref="Q13:Q20">SUM(R13:U13)</f>
        <v>31282</v>
      </c>
      <c r="R13" s="44">
        <v>15686</v>
      </c>
      <c r="S13" s="57">
        <v>1</v>
      </c>
      <c r="T13" s="57" t="s">
        <v>439</v>
      </c>
      <c r="U13" s="44">
        <v>15595</v>
      </c>
      <c r="V13" s="44">
        <v>73009</v>
      </c>
      <c r="W13" s="57" t="s">
        <v>439</v>
      </c>
      <c r="X13" s="44">
        <v>4080</v>
      </c>
      <c r="Y13" s="3"/>
      <c r="Z13" s="3"/>
      <c r="AA13" s="3"/>
    </row>
    <row r="14" spans="1:27" ht="14.25">
      <c r="A14" s="293" t="s">
        <v>4</v>
      </c>
      <c r="B14" s="294"/>
      <c r="C14" s="281">
        <f t="shared" si="1"/>
        <v>12293</v>
      </c>
      <c r="D14" s="44">
        <v>5987</v>
      </c>
      <c r="E14" s="44">
        <v>6306</v>
      </c>
      <c r="F14" s="44">
        <f t="shared" si="2"/>
        <v>7858</v>
      </c>
      <c r="G14" s="44">
        <v>3917</v>
      </c>
      <c r="H14" s="44">
        <v>3941</v>
      </c>
      <c r="I14" s="44">
        <f t="shared" si="3"/>
        <v>2644</v>
      </c>
      <c r="J14" s="44">
        <v>868</v>
      </c>
      <c r="K14" s="44">
        <v>1776</v>
      </c>
      <c r="L14" s="3"/>
      <c r="M14" s="293" t="s">
        <v>2</v>
      </c>
      <c r="N14" s="294"/>
      <c r="O14" s="281">
        <f t="shared" si="5"/>
        <v>177226</v>
      </c>
      <c r="P14" s="44">
        <v>159834</v>
      </c>
      <c r="Q14" s="44">
        <f t="shared" si="6"/>
        <v>988</v>
      </c>
      <c r="R14" s="44">
        <v>508</v>
      </c>
      <c r="S14" s="57">
        <v>5</v>
      </c>
      <c r="T14" s="57">
        <v>380</v>
      </c>
      <c r="U14" s="44">
        <v>95</v>
      </c>
      <c r="V14" s="44">
        <v>16404</v>
      </c>
      <c r="W14" s="57" t="s">
        <v>439</v>
      </c>
      <c r="X14" s="44">
        <v>2516</v>
      </c>
      <c r="Y14" s="3"/>
      <c r="Z14" s="3"/>
      <c r="AA14" s="3"/>
    </row>
    <row r="15" spans="1:27" ht="14.25">
      <c r="A15" s="293" t="s">
        <v>5</v>
      </c>
      <c r="B15" s="294"/>
      <c r="C15" s="281">
        <f t="shared" si="1"/>
        <v>16273</v>
      </c>
      <c r="D15" s="44">
        <v>7775</v>
      </c>
      <c r="E15" s="44">
        <v>8498</v>
      </c>
      <c r="F15" s="44">
        <f t="shared" si="2"/>
        <v>10145</v>
      </c>
      <c r="G15" s="44">
        <v>4876</v>
      </c>
      <c r="H15" s="44">
        <v>5269</v>
      </c>
      <c r="I15" s="44">
        <f t="shared" si="3"/>
        <v>4030</v>
      </c>
      <c r="J15" s="44">
        <v>1330</v>
      </c>
      <c r="K15" s="44">
        <v>2700</v>
      </c>
      <c r="L15" s="3"/>
      <c r="M15" s="293" t="s">
        <v>3</v>
      </c>
      <c r="N15" s="294"/>
      <c r="O15" s="281">
        <f t="shared" si="5"/>
        <v>413687</v>
      </c>
      <c r="P15" s="44">
        <v>378621</v>
      </c>
      <c r="Q15" s="44">
        <f t="shared" si="6"/>
        <v>5069</v>
      </c>
      <c r="R15" s="44">
        <v>1822</v>
      </c>
      <c r="S15" s="44">
        <v>229</v>
      </c>
      <c r="T15" s="57" t="s">
        <v>439</v>
      </c>
      <c r="U15" s="44">
        <v>3018</v>
      </c>
      <c r="V15" s="44">
        <v>29997</v>
      </c>
      <c r="W15" s="57">
        <v>100</v>
      </c>
      <c r="X15" s="44">
        <v>3387</v>
      </c>
      <c r="Y15" s="3"/>
      <c r="Z15" s="3"/>
      <c r="AA15" s="3"/>
    </row>
    <row r="16" spans="1:27" ht="14.25">
      <c r="A16" s="293" t="s">
        <v>6</v>
      </c>
      <c r="B16" s="294"/>
      <c r="C16" s="281">
        <f t="shared" si="1"/>
        <v>12205</v>
      </c>
      <c r="D16" s="44">
        <v>5962</v>
      </c>
      <c r="E16" s="44">
        <v>6243</v>
      </c>
      <c r="F16" s="44">
        <f t="shared" si="2"/>
        <v>7042</v>
      </c>
      <c r="G16" s="44">
        <v>3714</v>
      </c>
      <c r="H16" s="44">
        <v>3328</v>
      </c>
      <c r="I16" s="44">
        <f t="shared" si="3"/>
        <v>2742</v>
      </c>
      <c r="J16" s="44">
        <v>1149</v>
      </c>
      <c r="K16" s="44">
        <v>1593</v>
      </c>
      <c r="L16" s="3"/>
      <c r="M16" s="293" t="s">
        <v>4</v>
      </c>
      <c r="N16" s="294"/>
      <c r="O16" s="281">
        <f t="shared" si="5"/>
        <v>169830</v>
      </c>
      <c r="P16" s="44">
        <v>134929</v>
      </c>
      <c r="Q16" s="44">
        <f t="shared" si="6"/>
        <v>11295</v>
      </c>
      <c r="R16" s="44">
        <v>9857</v>
      </c>
      <c r="S16" s="44">
        <v>40</v>
      </c>
      <c r="T16" s="57">
        <v>1040</v>
      </c>
      <c r="U16" s="44">
        <v>358</v>
      </c>
      <c r="V16" s="44">
        <v>23606</v>
      </c>
      <c r="W16" s="57">
        <v>113</v>
      </c>
      <c r="X16" s="44">
        <v>6009</v>
      </c>
      <c r="Y16" s="3"/>
      <c r="Z16" s="3"/>
      <c r="AA16" s="3"/>
    </row>
    <row r="17" spans="1:27" ht="14.25">
      <c r="A17" s="293" t="s">
        <v>7</v>
      </c>
      <c r="B17" s="294"/>
      <c r="C17" s="281">
        <f t="shared" si="1"/>
        <v>10432</v>
      </c>
      <c r="D17" s="44">
        <v>5048</v>
      </c>
      <c r="E17" s="44">
        <v>5384</v>
      </c>
      <c r="F17" s="44">
        <f t="shared" si="2"/>
        <v>6471</v>
      </c>
      <c r="G17" s="44">
        <v>3392</v>
      </c>
      <c r="H17" s="44">
        <v>3079</v>
      </c>
      <c r="I17" s="44">
        <f t="shared" si="3"/>
        <v>2583</v>
      </c>
      <c r="J17" s="44">
        <v>1025</v>
      </c>
      <c r="K17" s="44">
        <v>1558</v>
      </c>
      <c r="L17" s="3"/>
      <c r="M17" s="293" t="s">
        <v>5</v>
      </c>
      <c r="N17" s="294"/>
      <c r="O17" s="281">
        <f t="shared" si="5"/>
        <v>231931</v>
      </c>
      <c r="P17" s="44">
        <v>150074</v>
      </c>
      <c r="Q17" s="44">
        <f t="shared" si="6"/>
        <v>9330</v>
      </c>
      <c r="R17" s="44">
        <v>6947</v>
      </c>
      <c r="S17" s="57">
        <v>40</v>
      </c>
      <c r="T17" s="57">
        <v>2183</v>
      </c>
      <c r="U17" s="44">
        <v>160</v>
      </c>
      <c r="V17" s="44">
        <v>72527</v>
      </c>
      <c r="W17" s="57">
        <v>507</v>
      </c>
      <c r="X17" s="44">
        <v>7533</v>
      </c>
      <c r="Y17" s="3"/>
      <c r="Z17" s="3"/>
      <c r="AA17" s="3"/>
    </row>
    <row r="18" spans="1:27" ht="14.25">
      <c r="A18" s="293" t="s">
        <v>8</v>
      </c>
      <c r="B18" s="294"/>
      <c r="C18" s="281">
        <f t="shared" si="1"/>
        <v>13042</v>
      </c>
      <c r="D18" s="44">
        <v>6305</v>
      </c>
      <c r="E18" s="44">
        <v>6737</v>
      </c>
      <c r="F18" s="44">
        <f t="shared" si="2"/>
        <v>8046</v>
      </c>
      <c r="G18" s="44">
        <v>4051</v>
      </c>
      <c r="H18" s="44">
        <v>3995</v>
      </c>
      <c r="I18" s="44">
        <f t="shared" si="3"/>
        <v>3866</v>
      </c>
      <c r="J18" s="44">
        <v>1376</v>
      </c>
      <c r="K18" s="44">
        <v>2490</v>
      </c>
      <c r="L18" s="3"/>
      <c r="M18" s="293" t="s">
        <v>6</v>
      </c>
      <c r="N18" s="294"/>
      <c r="O18" s="281">
        <f t="shared" si="5"/>
        <v>335962</v>
      </c>
      <c r="P18" s="44">
        <v>309903</v>
      </c>
      <c r="Q18" s="44">
        <f t="shared" si="6"/>
        <v>9394</v>
      </c>
      <c r="R18" s="44">
        <v>7886</v>
      </c>
      <c r="S18" s="44">
        <v>825</v>
      </c>
      <c r="T18" s="44">
        <v>27</v>
      </c>
      <c r="U18" s="44">
        <v>656</v>
      </c>
      <c r="V18" s="44">
        <v>16665</v>
      </c>
      <c r="W18" s="57">
        <v>32</v>
      </c>
      <c r="X18" s="44">
        <v>1295</v>
      </c>
      <c r="Y18" s="3"/>
      <c r="Z18" s="3"/>
      <c r="AA18" s="3"/>
    </row>
    <row r="19" spans="1:27" ht="14.25">
      <c r="A19" s="42"/>
      <c r="B19" s="43"/>
      <c r="C19" s="182"/>
      <c r="D19" s="183"/>
      <c r="E19" s="183"/>
      <c r="F19" s="183"/>
      <c r="G19" s="183"/>
      <c r="H19" s="183"/>
      <c r="I19" s="183"/>
      <c r="J19" s="183"/>
      <c r="K19" s="183"/>
      <c r="L19" s="3"/>
      <c r="M19" s="293" t="s">
        <v>7</v>
      </c>
      <c r="N19" s="294"/>
      <c r="O19" s="281">
        <f t="shared" si="5"/>
        <v>234207</v>
      </c>
      <c r="P19" s="44">
        <v>213730</v>
      </c>
      <c r="Q19" s="44">
        <f t="shared" si="6"/>
        <v>1945</v>
      </c>
      <c r="R19" s="44">
        <v>1945</v>
      </c>
      <c r="S19" s="57" t="s">
        <v>439</v>
      </c>
      <c r="T19" s="57" t="s">
        <v>439</v>
      </c>
      <c r="U19" s="57" t="s">
        <v>439</v>
      </c>
      <c r="V19" s="44">
        <v>18532</v>
      </c>
      <c r="W19" s="57" t="s">
        <v>439</v>
      </c>
      <c r="X19" s="44">
        <v>669</v>
      </c>
      <c r="Y19" s="3"/>
      <c r="Z19" s="3"/>
      <c r="AA19" s="3"/>
    </row>
    <row r="20" spans="1:27" ht="14.25">
      <c r="A20" s="293" t="s">
        <v>9</v>
      </c>
      <c r="B20" s="294"/>
      <c r="C20" s="281">
        <f>SUM(D20:E20)</f>
        <v>973</v>
      </c>
      <c r="D20" s="44">
        <f aca="true" t="shared" si="7" ref="D20:K20">SUM(D21)</f>
        <v>454</v>
      </c>
      <c r="E20" s="44">
        <f t="shared" si="7"/>
        <v>519</v>
      </c>
      <c r="F20" s="44">
        <f>SUM(G20:H20)</f>
        <v>574</v>
      </c>
      <c r="G20" s="44">
        <f t="shared" si="7"/>
        <v>286</v>
      </c>
      <c r="H20" s="44">
        <f t="shared" si="7"/>
        <v>288</v>
      </c>
      <c r="I20" s="44">
        <f>SUM(J20:K20)</f>
        <v>183</v>
      </c>
      <c r="J20" s="44">
        <f t="shared" si="7"/>
        <v>57</v>
      </c>
      <c r="K20" s="44">
        <f t="shared" si="7"/>
        <v>126</v>
      </c>
      <c r="L20" s="3"/>
      <c r="M20" s="293" t="s">
        <v>8</v>
      </c>
      <c r="N20" s="294"/>
      <c r="O20" s="281">
        <f t="shared" si="5"/>
        <v>351673</v>
      </c>
      <c r="P20" s="44">
        <v>342557</v>
      </c>
      <c r="Q20" s="44">
        <f t="shared" si="6"/>
        <v>3210</v>
      </c>
      <c r="R20" s="44">
        <v>2917</v>
      </c>
      <c r="S20" s="57" t="s">
        <v>439</v>
      </c>
      <c r="T20" s="57" t="s">
        <v>439</v>
      </c>
      <c r="U20" s="44">
        <v>293</v>
      </c>
      <c r="V20" s="44">
        <v>5906</v>
      </c>
      <c r="W20" s="57" t="s">
        <v>439</v>
      </c>
      <c r="X20" s="44">
        <v>6</v>
      </c>
      <c r="Y20" s="3"/>
      <c r="Z20" s="3"/>
      <c r="AA20" s="3"/>
    </row>
    <row r="21" spans="1:27" ht="14.25">
      <c r="A21" s="23"/>
      <c r="B21" s="21" t="s">
        <v>10</v>
      </c>
      <c r="C21" s="284">
        <f>SUM(D21:E21)</f>
        <v>973</v>
      </c>
      <c r="D21" s="45">
        <v>454</v>
      </c>
      <c r="E21" s="45">
        <v>519</v>
      </c>
      <c r="F21" s="45">
        <f>SUM(G21:H21)</f>
        <v>574</v>
      </c>
      <c r="G21" s="45">
        <v>286</v>
      </c>
      <c r="H21" s="45">
        <v>288</v>
      </c>
      <c r="I21" s="45">
        <f>SUM(J21:K21)</f>
        <v>183</v>
      </c>
      <c r="J21" s="45">
        <v>57</v>
      </c>
      <c r="K21" s="45">
        <v>126</v>
      </c>
      <c r="L21" s="3"/>
      <c r="M21" s="42"/>
      <c r="N21" s="43"/>
      <c r="O21" s="182"/>
      <c r="P21" s="183"/>
      <c r="Q21" s="183"/>
      <c r="R21" s="183"/>
      <c r="S21" s="183"/>
      <c r="T21" s="183"/>
      <c r="U21" s="183"/>
      <c r="V21" s="183"/>
      <c r="W21" s="183"/>
      <c r="X21" s="183"/>
      <c r="Y21" s="3"/>
      <c r="Z21" s="3"/>
      <c r="AA21" s="3"/>
    </row>
    <row r="22" spans="1:27" ht="14.25">
      <c r="A22" s="23"/>
      <c r="B22" s="47"/>
      <c r="C22" s="22"/>
      <c r="D22" s="19"/>
      <c r="E22" s="19"/>
      <c r="F22" s="19"/>
      <c r="G22" s="19"/>
      <c r="H22" s="19"/>
      <c r="I22" s="19"/>
      <c r="J22" s="19"/>
      <c r="K22" s="19"/>
      <c r="L22" s="3"/>
      <c r="M22" s="293" t="s">
        <v>9</v>
      </c>
      <c r="N22" s="294"/>
      <c r="O22" s="281">
        <f>SUM(P22,Q22,V22)</f>
        <v>9043</v>
      </c>
      <c r="P22" s="44">
        <f>SUM(P23)</f>
        <v>7947</v>
      </c>
      <c r="Q22" s="44">
        <f>SUM(R22:U22)</f>
        <v>39</v>
      </c>
      <c r="R22" s="44">
        <f>SUM(R23)</f>
        <v>39</v>
      </c>
      <c r="S22" s="57" t="s">
        <v>498</v>
      </c>
      <c r="T22" s="57" t="s">
        <v>499</v>
      </c>
      <c r="U22" s="57" t="s">
        <v>500</v>
      </c>
      <c r="V22" s="44">
        <f>SUM(V23)</f>
        <v>1057</v>
      </c>
      <c r="W22" s="57" t="s">
        <v>500</v>
      </c>
      <c r="X22" s="44">
        <f>SUM(X23)</f>
        <v>2620</v>
      </c>
      <c r="Y22" s="3"/>
      <c r="Z22" s="3"/>
      <c r="AA22" s="3"/>
    </row>
    <row r="23" spans="1:27" ht="14.25">
      <c r="A23" s="293" t="s">
        <v>11</v>
      </c>
      <c r="B23" s="294"/>
      <c r="C23" s="281">
        <f>SUM(D23:E23)</f>
        <v>14197</v>
      </c>
      <c r="D23" s="44">
        <f aca="true" t="shared" si="8" ref="D23:K23">SUM(D24:D27)</f>
        <v>6929</v>
      </c>
      <c r="E23" s="44">
        <f t="shared" si="8"/>
        <v>7268</v>
      </c>
      <c r="F23" s="44">
        <f>SUM(G23:H23)</f>
        <v>8348</v>
      </c>
      <c r="G23" s="44">
        <f t="shared" si="8"/>
        <v>4370</v>
      </c>
      <c r="H23" s="44">
        <f t="shared" si="8"/>
        <v>3978</v>
      </c>
      <c r="I23" s="44">
        <f>SUM(J23:K23)</f>
        <v>2960</v>
      </c>
      <c r="J23" s="44">
        <f t="shared" si="8"/>
        <v>1005</v>
      </c>
      <c r="K23" s="44">
        <f t="shared" si="8"/>
        <v>1955</v>
      </c>
      <c r="L23" s="3"/>
      <c r="M23" s="23"/>
      <c r="N23" s="21" t="s">
        <v>10</v>
      </c>
      <c r="O23" s="284">
        <f>SUM(P23,Q23,V23)</f>
        <v>9043</v>
      </c>
      <c r="P23" s="45">
        <v>7947</v>
      </c>
      <c r="Q23" s="45">
        <f>SUM(R23:U23)</f>
        <v>39</v>
      </c>
      <c r="R23" s="45">
        <v>39</v>
      </c>
      <c r="S23" s="46" t="s">
        <v>400</v>
      </c>
      <c r="T23" s="46" t="s">
        <v>400</v>
      </c>
      <c r="U23" s="46" t="s">
        <v>400</v>
      </c>
      <c r="V23" s="45">
        <v>1057</v>
      </c>
      <c r="W23" s="46" t="s">
        <v>400</v>
      </c>
      <c r="X23" s="45">
        <v>2620</v>
      </c>
      <c r="Y23" s="3"/>
      <c r="Z23" s="3"/>
      <c r="AA23" s="3"/>
    </row>
    <row r="24" spans="1:27" ht="14.25">
      <c r="A24" s="23"/>
      <c r="B24" s="21" t="s">
        <v>12</v>
      </c>
      <c r="C24" s="284">
        <f>SUM(D24:E24)</f>
        <v>3651</v>
      </c>
      <c r="D24" s="45">
        <v>1810</v>
      </c>
      <c r="E24" s="45">
        <v>1841</v>
      </c>
      <c r="F24" s="45">
        <f>SUM(G24:H24)</f>
        <v>2104</v>
      </c>
      <c r="G24" s="45">
        <v>1149</v>
      </c>
      <c r="H24" s="45">
        <v>955</v>
      </c>
      <c r="I24" s="45">
        <f>SUM(J24:K24)</f>
        <v>731</v>
      </c>
      <c r="J24" s="45">
        <v>288</v>
      </c>
      <c r="K24" s="45">
        <v>443</v>
      </c>
      <c r="L24" s="3"/>
      <c r="M24" s="23"/>
      <c r="N24" s="21"/>
      <c r="O24" s="22"/>
      <c r="P24" s="19"/>
      <c r="Q24" s="19"/>
      <c r="R24" s="19"/>
      <c r="S24" s="19"/>
      <c r="T24" s="19"/>
      <c r="U24" s="19"/>
      <c r="V24" s="19"/>
      <c r="W24" s="19"/>
      <c r="X24" s="19"/>
      <c r="Y24" s="3"/>
      <c r="Z24" s="3"/>
      <c r="AA24" s="3"/>
    </row>
    <row r="25" spans="1:27" ht="14.25">
      <c r="A25" s="23"/>
      <c r="B25" s="21" t="s">
        <v>13</v>
      </c>
      <c r="C25" s="284">
        <f>SUM(D25:E25)</f>
        <v>2966</v>
      </c>
      <c r="D25" s="45">
        <v>1463</v>
      </c>
      <c r="E25" s="45">
        <v>1503</v>
      </c>
      <c r="F25" s="45">
        <f>SUM(G25:H25)</f>
        <v>1672</v>
      </c>
      <c r="G25" s="45">
        <v>894</v>
      </c>
      <c r="H25" s="45">
        <v>778</v>
      </c>
      <c r="I25" s="45">
        <f>SUM(J25:K25)</f>
        <v>592</v>
      </c>
      <c r="J25" s="45">
        <v>205</v>
      </c>
      <c r="K25" s="45">
        <v>387</v>
      </c>
      <c r="L25" s="3"/>
      <c r="M25" s="293" t="s">
        <v>11</v>
      </c>
      <c r="N25" s="294"/>
      <c r="O25" s="281">
        <f>SUM(P25,Q25,V25)</f>
        <v>292033</v>
      </c>
      <c r="P25" s="44">
        <f>SUM(P26:P29)</f>
        <v>285560</v>
      </c>
      <c r="Q25" s="44">
        <f>SUM(R25:U25)</f>
        <v>637</v>
      </c>
      <c r="R25" s="44">
        <f>SUM(R26:R29)</f>
        <v>578</v>
      </c>
      <c r="S25" s="44">
        <f>SUM(S26:S29)</f>
        <v>10</v>
      </c>
      <c r="T25" s="57" t="s">
        <v>495</v>
      </c>
      <c r="U25" s="44">
        <f>SUM(U26:U29)</f>
        <v>49</v>
      </c>
      <c r="V25" s="44">
        <f>SUM(V26:V29)</f>
        <v>5836</v>
      </c>
      <c r="W25" s="44">
        <f>SUM(W26:W29)</f>
        <v>50</v>
      </c>
      <c r="X25" s="44">
        <f>SUM(X26:X29)</f>
        <v>705</v>
      </c>
      <c r="Y25" s="3"/>
      <c r="Z25" s="3"/>
      <c r="AA25" s="3"/>
    </row>
    <row r="26" spans="1:27" ht="14.25">
      <c r="A26" s="23"/>
      <c r="B26" s="21" t="s">
        <v>14</v>
      </c>
      <c r="C26" s="284">
        <f>SUM(D26:E26)</f>
        <v>4493</v>
      </c>
      <c r="D26" s="45">
        <v>2185</v>
      </c>
      <c r="E26" s="45">
        <v>2308</v>
      </c>
      <c r="F26" s="45">
        <f>SUM(G26:H26)</f>
        <v>2699</v>
      </c>
      <c r="G26" s="45">
        <v>1379</v>
      </c>
      <c r="H26" s="45">
        <v>1320</v>
      </c>
      <c r="I26" s="45">
        <f>SUM(J26:K26)</f>
        <v>885</v>
      </c>
      <c r="J26" s="45">
        <v>258</v>
      </c>
      <c r="K26" s="45">
        <v>627</v>
      </c>
      <c r="L26" s="3"/>
      <c r="M26" s="23"/>
      <c r="N26" s="21" t="s">
        <v>12</v>
      </c>
      <c r="O26" s="284">
        <f>SUM(P26,Q26,V26)</f>
        <v>68132</v>
      </c>
      <c r="P26" s="45">
        <v>65393</v>
      </c>
      <c r="Q26" s="45">
        <f>SUM(R26:U26)</f>
        <v>31</v>
      </c>
      <c r="R26" s="45">
        <v>29</v>
      </c>
      <c r="S26" s="46" t="s">
        <v>400</v>
      </c>
      <c r="T26" s="46" t="s">
        <v>400</v>
      </c>
      <c r="U26" s="46">
        <v>2</v>
      </c>
      <c r="V26" s="45">
        <v>2708</v>
      </c>
      <c r="W26" s="46" t="s">
        <v>400</v>
      </c>
      <c r="X26" s="45">
        <v>4</v>
      </c>
      <c r="Y26" s="3"/>
      <c r="Z26" s="3"/>
      <c r="AA26" s="3"/>
    </row>
    <row r="27" spans="1:27" ht="14.25">
      <c r="A27" s="23"/>
      <c r="B27" s="21" t="s">
        <v>15</v>
      </c>
      <c r="C27" s="284">
        <f>SUM(D27:E27)</f>
        <v>3087</v>
      </c>
      <c r="D27" s="45">
        <v>1471</v>
      </c>
      <c r="E27" s="45">
        <v>1616</v>
      </c>
      <c r="F27" s="45">
        <f>SUM(G27:H27)</f>
        <v>1873</v>
      </c>
      <c r="G27" s="45">
        <v>948</v>
      </c>
      <c r="H27" s="45">
        <v>925</v>
      </c>
      <c r="I27" s="45">
        <f>SUM(J27:K27)</f>
        <v>752</v>
      </c>
      <c r="J27" s="45">
        <v>254</v>
      </c>
      <c r="K27" s="45">
        <v>498</v>
      </c>
      <c r="L27" s="3"/>
      <c r="M27" s="23"/>
      <c r="N27" s="21" t="s">
        <v>13</v>
      </c>
      <c r="O27" s="284">
        <f>SUM(P27,Q27,V27)</f>
        <v>60598</v>
      </c>
      <c r="P27" s="45">
        <v>59338</v>
      </c>
      <c r="Q27" s="45">
        <f>SUM(R27:U27)</f>
        <v>15</v>
      </c>
      <c r="R27" s="45">
        <v>15</v>
      </c>
      <c r="S27" s="46" t="s">
        <v>400</v>
      </c>
      <c r="T27" s="46" t="s">
        <v>400</v>
      </c>
      <c r="U27" s="46" t="s">
        <v>400</v>
      </c>
      <c r="V27" s="45">
        <v>1245</v>
      </c>
      <c r="W27" s="46" t="s">
        <v>400</v>
      </c>
      <c r="X27" s="45">
        <v>12</v>
      </c>
      <c r="Y27" s="3"/>
      <c r="Z27" s="3"/>
      <c r="AA27" s="3"/>
    </row>
    <row r="28" spans="1:27" ht="14.25">
      <c r="A28" s="23"/>
      <c r="B28" s="47"/>
      <c r="C28" s="22"/>
      <c r="D28" s="19"/>
      <c r="E28" s="19"/>
      <c r="F28" s="19"/>
      <c r="G28" s="19"/>
      <c r="H28" s="19"/>
      <c r="I28" s="19"/>
      <c r="J28" s="19"/>
      <c r="K28" s="19"/>
      <c r="L28" s="3"/>
      <c r="M28" s="23"/>
      <c r="N28" s="21" t="s">
        <v>14</v>
      </c>
      <c r="O28" s="284">
        <f>SUM(P28,Q28,V28)</f>
        <v>74701</v>
      </c>
      <c r="P28" s="45">
        <v>73703</v>
      </c>
      <c r="Q28" s="45">
        <f>SUM(R28:U28)</f>
        <v>136</v>
      </c>
      <c r="R28" s="45">
        <v>79</v>
      </c>
      <c r="S28" s="46">
        <v>10</v>
      </c>
      <c r="T28" s="46" t="s">
        <v>400</v>
      </c>
      <c r="U28" s="46">
        <v>47</v>
      </c>
      <c r="V28" s="45">
        <v>862</v>
      </c>
      <c r="W28" s="46" t="s">
        <v>400</v>
      </c>
      <c r="X28" s="45">
        <v>688</v>
      </c>
      <c r="Y28" s="3"/>
      <c r="Z28" s="3"/>
      <c r="AA28" s="3"/>
    </row>
    <row r="29" spans="1:27" ht="14.25">
      <c r="A29" s="293" t="s">
        <v>16</v>
      </c>
      <c r="B29" s="294"/>
      <c r="C29" s="281">
        <f aca="true" t="shared" si="9" ref="C29:C37">SUM(D29:E29)</f>
        <v>13851</v>
      </c>
      <c r="D29" s="44">
        <f aca="true" t="shared" si="10" ref="D29:K29">SUM(D30:D37)</f>
        <v>6701</v>
      </c>
      <c r="E29" s="44">
        <f t="shared" si="10"/>
        <v>7150</v>
      </c>
      <c r="F29" s="44">
        <f aca="true" t="shared" si="11" ref="F29:F37">SUM(G29:H29)</f>
        <v>8530</v>
      </c>
      <c r="G29" s="44">
        <f t="shared" si="10"/>
        <v>4297</v>
      </c>
      <c r="H29" s="44">
        <f t="shared" si="10"/>
        <v>4233</v>
      </c>
      <c r="I29" s="44">
        <f aca="true" t="shared" si="12" ref="I29:I37">SUM(J29:K29)</f>
        <v>3408</v>
      </c>
      <c r="J29" s="44">
        <f t="shared" si="10"/>
        <v>1111</v>
      </c>
      <c r="K29" s="44">
        <f t="shared" si="10"/>
        <v>2297</v>
      </c>
      <c r="L29" s="3"/>
      <c r="M29" s="23"/>
      <c r="N29" s="21" t="s">
        <v>15</v>
      </c>
      <c r="O29" s="284">
        <f>SUM(P29,Q29,V29)</f>
        <v>88602</v>
      </c>
      <c r="P29" s="45">
        <v>87126</v>
      </c>
      <c r="Q29" s="45">
        <f>SUM(R29:U29)</f>
        <v>455</v>
      </c>
      <c r="R29" s="45">
        <v>455</v>
      </c>
      <c r="S29" s="46" t="s">
        <v>400</v>
      </c>
      <c r="T29" s="46" t="s">
        <v>400</v>
      </c>
      <c r="U29" s="46" t="s">
        <v>400</v>
      </c>
      <c r="V29" s="45">
        <v>1021</v>
      </c>
      <c r="W29" s="46">
        <v>50</v>
      </c>
      <c r="X29" s="46">
        <v>1</v>
      </c>
      <c r="Y29" s="3"/>
      <c r="Z29" s="3"/>
      <c r="AA29" s="3"/>
    </row>
    <row r="30" spans="1:27" ht="14.25">
      <c r="A30" s="23"/>
      <c r="B30" s="21" t="s">
        <v>17</v>
      </c>
      <c r="C30" s="284">
        <f t="shared" si="9"/>
        <v>1430</v>
      </c>
      <c r="D30" s="45">
        <v>716</v>
      </c>
      <c r="E30" s="45">
        <v>714</v>
      </c>
      <c r="F30" s="45">
        <f t="shared" si="11"/>
        <v>839</v>
      </c>
      <c r="G30" s="45">
        <v>450</v>
      </c>
      <c r="H30" s="45">
        <v>389</v>
      </c>
      <c r="I30" s="45">
        <f t="shared" si="12"/>
        <v>345</v>
      </c>
      <c r="J30" s="45">
        <v>124</v>
      </c>
      <c r="K30" s="45">
        <v>221</v>
      </c>
      <c r="L30" s="3"/>
      <c r="M30" s="23"/>
      <c r="N30" s="21"/>
      <c r="O30" s="22"/>
      <c r="P30" s="19"/>
      <c r="Q30" s="19"/>
      <c r="R30" s="19"/>
      <c r="S30" s="19"/>
      <c r="T30" s="19"/>
      <c r="U30" s="19"/>
      <c r="V30" s="19"/>
      <c r="W30" s="19"/>
      <c r="X30" s="19"/>
      <c r="Y30" s="3"/>
      <c r="Z30" s="3"/>
      <c r="AA30" s="3"/>
    </row>
    <row r="31" spans="1:27" ht="14.25">
      <c r="A31" s="23"/>
      <c r="B31" s="21" t="s">
        <v>18</v>
      </c>
      <c r="C31" s="284">
        <f t="shared" si="9"/>
        <v>4134</v>
      </c>
      <c r="D31" s="45">
        <v>1993</v>
      </c>
      <c r="E31" s="45">
        <v>2141</v>
      </c>
      <c r="F31" s="45">
        <f t="shared" si="11"/>
        <v>2386</v>
      </c>
      <c r="G31" s="45">
        <v>1207</v>
      </c>
      <c r="H31" s="45">
        <v>1179</v>
      </c>
      <c r="I31" s="45">
        <f t="shared" si="12"/>
        <v>965</v>
      </c>
      <c r="J31" s="45">
        <v>308</v>
      </c>
      <c r="K31" s="45">
        <v>657</v>
      </c>
      <c r="L31" s="3"/>
      <c r="M31" s="293" t="s">
        <v>16</v>
      </c>
      <c r="N31" s="294"/>
      <c r="O31" s="281">
        <f aca="true" t="shared" si="13" ref="O31:O39">SUM(P31,Q31,V31)</f>
        <v>249263</v>
      </c>
      <c r="P31" s="44">
        <f aca="true" t="shared" si="14" ref="P31:V31">SUM(P32:P39)</f>
        <v>239016</v>
      </c>
      <c r="Q31" s="44">
        <f>SUM(R31:U31)</f>
        <v>1811</v>
      </c>
      <c r="R31" s="44">
        <f t="shared" si="14"/>
        <v>1306</v>
      </c>
      <c r="S31" s="44">
        <f t="shared" si="14"/>
        <v>6</v>
      </c>
      <c r="T31" s="44">
        <f t="shared" si="14"/>
        <v>36</v>
      </c>
      <c r="U31" s="44">
        <f t="shared" si="14"/>
        <v>463</v>
      </c>
      <c r="V31" s="44">
        <f t="shared" si="14"/>
        <v>8436</v>
      </c>
      <c r="W31" s="57" t="s">
        <v>495</v>
      </c>
      <c r="X31" s="44">
        <f>SUM(X32:X39)</f>
        <v>8910</v>
      </c>
      <c r="Y31" s="3"/>
      <c r="Z31" s="3"/>
      <c r="AA31" s="3"/>
    </row>
    <row r="32" spans="1:27" ht="14.25">
      <c r="A32" s="23"/>
      <c r="B32" s="21" t="s">
        <v>19</v>
      </c>
      <c r="C32" s="284">
        <f t="shared" si="9"/>
        <v>3011</v>
      </c>
      <c r="D32" s="45">
        <v>1456</v>
      </c>
      <c r="E32" s="45">
        <v>1555</v>
      </c>
      <c r="F32" s="45">
        <f t="shared" si="11"/>
        <v>1712</v>
      </c>
      <c r="G32" s="45">
        <v>872</v>
      </c>
      <c r="H32" s="45">
        <v>840</v>
      </c>
      <c r="I32" s="45">
        <f t="shared" si="12"/>
        <v>855</v>
      </c>
      <c r="J32" s="45">
        <v>297</v>
      </c>
      <c r="K32" s="45">
        <v>558</v>
      </c>
      <c r="L32" s="3"/>
      <c r="M32" s="23"/>
      <c r="N32" s="21" t="s">
        <v>17</v>
      </c>
      <c r="O32" s="284">
        <f t="shared" si="13"/>
        <v>33533</v>
      </c>
      <c r="P32" s="45">
        <v>32828</v>
      </c>
      <c r="Q32" s="46" t="s">
        <v>495</v>
      </c>
      <c r="R32" s="46" t="s">
        <v>400</v>
      </c>
      <c r="S32" s="46" t="s">
        <v>400</v>
      </c>
      <c r="T32" s="46" t="s">
        <v>400</v>
      </c>
      <c r="U32" s="46" t="s">
        <v>400</v>
      </c>
      <c r="V32" s="45">
        <v>705</v>
      </c>
      <c r="W32" s="46" t="s">
        <v>400</v>
      </c>
      <c r="X32" s="46">
        <v>0</v>
      </c>
      <c r="Y32" s="3"/>
      <c r="Z32" s="3"/>
      <c r="AA32" s="3"/>
    </row>
    <row r="33" spans="1:27" ht="14.25">
      <c r="A33" s="23"/>
      <c r="B33" s="21" t="s">
        <v>20</v>
      </c>
      <c r="C33" s="284">
        <f t="shared" si="9"/>
        <v>744</v>
      </c>
      <c r="D33" s="45">
        <v>338</v>
      </c>
      <c r="E33" s="45">
        <v>406</v>
      </c>
      <c r="F33" s="45">
        <f t="shared" si="11"/>
        <v>473</v>
      </c>
      <c r="G33" s="45">
        <v>209</v>
      </c>
      <c r="H33" s="45">
        <v>264</v>
      </c>
      <c r="I33" s="45">
        <f t="shared" si="12"/>
        <v>164</v>
      </c>
      <c r="J33" s="45">
        <v>37</v>
      </c>
      <c r="K33" s="45">
        <v>127</v>
      </c>
      <c r="L33" s="3"/>
      <c r="M33" s="23"/>
      <c r="N33" s="21" t="s">
        <v>18</v>
      </c>
      <c r="O33" s="284">
        <f t="shared" si="13"/>
        <v>83252</v>
      </c>
      <c r="P33" s="45">
        <v>79714</v>
      </c>
      <c r="Q33" s="45">
        <f>SUM(R33:U33)</f>
        <v>758</v>
      </c>
      <c r="R33" s="45">
        <v>488</v>
      </c>
      <c r="S33" s="46" t="s">
        <v>400</v>
      </c>
      <c r="T33" s="46" t="s">
        <v>400</v>
      </c>
      <c r="U33" s="45">
        <v>270</v>
      </c>
      <c r="V33" s="45">
        <v>2780</v>
      </c>
      <c r="W33" s="46" t="s">
        <v>400</v>
      </c>
      <c r="X33" s="45">
        <v>595</v>
      </c>
      <c r="Y33" s="3"/>
      <c r="Z33" s="3"/>
      <c r="AA33" s="3"/>
    </row>
    <row r="34" spans="1:27" ht="14.25">
      <c r="A34" s="23"/>
      <c r="B34" s="21" t="s">
        <v>21</v>
      </c>
      <c r="C34" s="284">
        <f t="shared" si="9"/>
        <v>954</v>
      </c>
      <c r="D34" s="45">
        <v>464</v>
      </c>
      <c r="E34" s="45">
        <v>490</v>
      </c>
      <c r="F34" s="45">
        <f t="shared" si="11"/>
        <v>677</v>
      </c>
      <c r="G34" s="45">
        <v>347</v>
      </c>
      <c r="H34" s="45">
        <v>330</v>
      </c>
      <c r="I34" s="45">
        <f t="shared" si="12"/>
        <v>238</v>
      </c>
      <c r="J34" s="45">
        <v>82</v>
      </c>
      <c r="K34" s="45">
        <v>156</v>
      </c>
      <c r="L34" s="3"/>
      <c r="M34" s="23"/>
      <c r="N34" s="21" t="s">
        <v>19</v>
      </c>
      <c r="O34" s="284">
        <f t="shared" si="13"/>
        <v>56226</v>
      </c>
      <c r="P34" s="45">
        <v>55253</v>
      </c>
      <c r="Q34" s="45">
        <f>SUM(R34:U34)</f>
        <v>941</v>
      </c>
      <c r="R34" s="45">
        <v>748</v>
      </c>
      <c r="S34" s="46" t="s">
        <v>400</v>
      </c>
      <c r="T34" s="46" t="s">
        <v>400</v>
      </c>
      <c r="U34" s="45">
        <v>193</v>
      </c>
      <c r="V34" s="45">
        <v>32</v>
      </c>
      <c r="W34" s="46" t="s">
        <v>400</v>
      </c>
      <c r="X34" s="45">
        <v>34</v>
      </c>
      <c r="Y34" s="3"/>
      <c r="Z34" s="3"/>
      <c r="AA34" s="3"/>
    </row>
    <row r="35" spans="1:27" ht="14.25">
      <c r="A35" s="23"/>
      <c r="B35" s="21" t="s">
        <v>22</v>
      </c>
      <c r="C35" s="284">
        <f t="shared" si="9"/>
        <v>2960</v>
      </c>
      <c r="D35" s="45">
        <v>1434</v>
      </c>
      <c r="E35" s="45">
        <v>1526</v>
      </c>
      <c r="F35" s="45">
        <f t="shared" si="11"/>
        <v>2049</v>
      </c>
      <c r="G35" s="45">
        <v>1019</v>
      </c>
      <c r="H35" s="45">
        <v>1030</v>
      </c>
      <c r="I35" s="45">
        <f t="shared" si="12"/>
        <v>720</v>
      </c>
      <c r="J35" s="45">
        <v>228</v>
      </c>
      <c r="K35" s="45">
        <v>492</v>
      </c>
      <c r="L35" s="3"/>
      <c r="M35" s="23"/>
      <c r="N35" s="21" t="s">
        <v>20</v>
      </c>
      <c r="O35" s="284">
        <f t="shared" si="13"/>
        <v>8557</v>
      </c>
      <c r="P35" s="45">
        <v>7876</v>
      </c>
      <c r="Q35" s="45">
        <f>SUM(R35:U35)</f>
        <v>16</v>
      </c>
      <c r="R35" s="46">
        <v>16</v>
      </c>
      <c r="S35" s="46" t="s">
        <v>408</v>
      </c>
      <c r="T35" s="46" t="s">
        <v>408</v>
      </c>
      <c r="U35" s="46" t="s">
        <v>408</v>
      </c>
      <c r="V35" s="45">
        <v>665</v>
      </c>
      <c r="W35" s="46" t="s">
        <v>408</v>
      </c>
      <c r="X35" s="45">
        <v>3319</v>
      </c>
      <c r="Y35" s="3"/>
      <c r="Z35" s="3"/>
      <c r="AA35" s="3"/>
    </row>
    <row r="36" spans="1:27" ht="14.25">
      <c r="A36" s="23"/>
      <c r="B36" s="21" t="s">
        <v>23</v>
      </c>
      <c r="C36" s="284">
        <f t="shared" si="9"/>
        <v>456</v>
      </c>
      <c r="D36" s="45">
        <v>215</v>
      </c>
      <c r="E36" s="45">
        <v>241</v>
      </c>
      <c r="F36" s="45">
        <f t="shared" si="11"/>
        <v>298</v>
      </c>
      <c r="G36" s="45">
        <v>142</v>
      </c>
      <c r="H36" s="45">
        <v>156</v>
      </c>
      <c r="I36" s="45">
        <f t="shared" si="12"/>
        <v>95</v>
      </c>
      <c r="J36" s="45">
        <v>25</v>
      </c>
      <c r="K36" s="45">
        <v>70</v>
      </c>
      <c r="L36" s="3"/>
      <c r="M36" s="23"/>
      <c r="N36" s="21" t="s">
        <v>21</v>
      </c>
      <c r="O36" s="284">
        <f t="shared" si="13"/>
        <v>10259</v>
      </c>
      <c r="P36" s="45">
        <v>9288</v>
      </c>
      <c r="Q36" s="45">
        <f>SUM(R36:U36)</f>
        <v>2</v>
      </c>
      <c r="R36" s="45">
        <v>2</v>
      </c>
      <c r="S36" s="46" t="s">
        <v>408</v>
      </c>
      <c r="T36" s="46" t="s">
        <v>408</v>
      </c>
      <c r="U36" s="46" t="s">
        <v>408</v>
      </c>
      <c r="V36" s="45">
        <v>969</v>
      </c>
      <c r="W36" s="46" t="s">
        <v>408</v>
      </c>
      <c r="X36" s="45">
        <v>1702</v>
      </c>
      <c r="Y36" s="3"/>
      <c r="Z36" s="3"/>
      <c r="AA36" s="3"/>
    </row>
    <row r="37" spans="1:27" ht="14.25">
      <c r="A37" s="23"/>
      <c r="B37" s="21" t="s">
        <v>24</v>
      </c>
      <c r="C37" s="284">
        <f t="shared" si="9"/>
        <v>162</v>
      </c>
      <c r="D37" s="45">
        <v>85</v>
      </c>
      <c r="E37" s="45">
        <v>77</v>
      </c>
      <c r="F37" s="45">
        <f t="shared" si="11"/>
        <v>96</v>
      </c>
      <c r="G37" s="45">
        <v>51</v>
      </c>
      <c r="H37" s="45">
        <v>45</v>
      </c>
      <c r="I37" s="45">
        <f t="shared" si="12"/>
        <v>26</v>
      </c>
      <c r="J37" s="45">
        <v>10</v>
      </c>
      <c r="K37" s="45">
        <v>16</v>
      </c>
      <c r="L37" s="3"/>
      <c r="M37" s="23"/>
      <c r="N37" s="21" t="s">
        <v>22</v>
      </c>
      <c r="O37" s="284">
        <f t="shared" si="13"/>
        <v>53031</v>
      </c>
      <c r="P37" s="45">
        <v>50605</v>
      </c>
      <c r="Q37" s="45">
        <f>SUM(R37:U37)</f>
        <v>58</v>
      </c>
      <c r="R37" s="45">
        <v>52</v>
      </c>
      <c r="S37" s="46">
        <v>6</v>
      </c>
      <c r="T37" s="46" t="s">
        <v>408</v>
      </c>
      <c r="U37" s="46" t="s">
        <v>408</v>
      </c>
      <c r="V37" s="45">
        <v>2368</v>
      </c>
      <c r="W37" s="46" t="s">
        <v>408</v>
      </c>
      <c r="X37" s="45">
        <v>2370</v>
      </c>
      <c r="Y37" s="3"/>
      <c r="Z37" s="3"/>
      <c r="AA37" s="3"/>
    </row>
    <row r="38" spans="1:27" ht="14.25">
      <c r="A38" s="23"/>
      <c r="B38" s="47"/>
      <c r="C38" s="22"/>
      <c r="D38" s="19"/>
      <c r="E38" s="19"/>
      <c r="F38" s="19"/>
      <c r="G38" s="19"/>
      <c r="H38" s="19"/>
      <c r="I38" s="19"/>
      <c r="J38" s="19"/>
      <c r="K38" s="19"/>
      <c r="L38" s="3"/>
      <c r="M38" s="23"/>
      <c r="N38" s="21" t="s">
        <v>23</v>
      </c>
      <c r="O38" s="284">
        <f t="shared" si="13"/>
        <v>3795</v>
      </c>
      <c r="P38" s="45">
        <v>3183</v>
      </c>
      <c r="Q38" s="46" t="s">
        <v>499</v>
      </c>
      <c r="R38" s="46" t="s">
        <v>408</v>
      </c>
      <c r="S38" s="46" t="s">
        <v>408</v>
      </c>
      <c r="T38" s="46" t="s">
        <v>408</v>
      </c>
      <c r="U38" s="46" t="s">
        <v>408</v>
      </c>
      <c r="V38" s="45">
        <v>612</v>
      </c>
      <c r="W38" s="46" t="s">
        <v>408</v>
      </c>
      <c r="X38" s="45">
        <v>298</v>
      </c>
      <c r="Y38" s="3"/>
      <c r="Z38" s="3"/>
      <c r="AA38" s="3"/>
    </row>
    <row r="39" spans="1:27" ht="14.25">
      <c r="A39" s="293" t="s">
        <v>25</v>
      </c>
      <c r="B39" s="294"/>
      <c r="C39" s="281">
        <f aca="true" t="shared" si="15" ref="C39:C44">SUM(D39:E39)</f>
        <v>22841</v>
      </c>
      <c r="D39" s="44">
        <f aca="true" t="shared" si="16" ref="D39:K39">SUM(D40:D44)</f>
        <v>11005</v>
      </c>
      <c r="E39" s="44">
        <f t="shared" si="16"/>
        <v>11836</v>
      </c>
      <c r="F39" s="44">
        <f aca="true" t="shared" si="17" ref="F39:F44">SUM(G39:H39)</f>
        <v>13213</v>
      </c>
      <c r="G39" s="44">
        <f t="shared" si="16"/>
        <v>6759</v>
      </c>
      <c r="H39" s="44">
        <f t="shared" si="16"/>
        <v>6454</v>
      </c>
      <c r="I39" s="44">
        <f aca="true" t="shared" si="18" ref="I39:I44">SUM(J39:K39)</f>
        <v>4824</v>
      </c>
      <c r="J39" s="44">
        <f t="shared" si="16"/>
        <v>1665</v>
      </c>
      <c r="K39" s="44">
        <f t="shared" si="16"/>
        <v>3159</v>
      </c>
      <c r="L39" s="3"/>
      <c r="M39" s="23"/>
      <c r="N39" s="21" t="s">
        <v>24</v>
      </c>
      <c r="O39" s="284">
        <f t="shared" si="13"/>
        <v>610</v>
      </c>
      <c r="P39" s="45">
        <v>269</v>
      </c>
      <c r="Q39" s="45">
        <f>SUM(R39:U39)</f>
        <v>36</v>
      </c>
      <c r="R39" s="46" t="s">
        <v>408</v>
      </c>
      <c r="S39" s="46" t="s">
        <v>408</v>
      </c>
      <c r="T39" s="46">
        <v>36</v>
      </c>
      <c r="U39" s="46" t="s">
        <v>408</v>
      </c>
      <c r="V39" s="45">
        <v>305</v>
      </c>
      <c r="W39" s="46" t="s">
        <v>408</v>
      </c>
      <c r="X39" s="45">
        <v>592</v>
      </c>
      <c r="Y39" s="3"/>
      <c r="Z39" s="3"/>
      <c r="AA39" s="3"/>
    </row>
    <row r="40" spans="1:27" ht="14.25">
      <c r="A40" s="23"/>
      <c r="B40" s="21" t="s">
        <v>26</v>
      </c>
      <c r="C40" s="284">
        <f t="shared" si="15"/>
        <v>10043</v>
      </c>
      <c r="D40" s="45">
        <v>4887</v>
      </c>
      <c r="E40" s="45">
        <v>5156</v>
      </c>
      <c r="F40" s="45">
        <f t="shared" si="17"/>
        <v>6331</v>
      </c>
      <c r="G40" s="45">
        <v>3310</v>
      </c>
      <c r="H40" s="45">
        <v>3021</v>
      </c>
      <c r="I40" s="45">
        <f t="shared" si="18"/>
        <v>2231</v>
      </c>
      <c r="J40" s="45">
        <v>784</v>
      </c>
      <c r="K40" s="45">
        <v>1447</v>
      </c>
      <c r="L40" s="3"/>
      <c r="M40" s="23"/>
      <c r="N40" s="21"/>
      <c r="O40" s="22"/>
      <c r="P40" s="19"/>
      <c r="Q40" s="19"/>
      <c r="R40" s="19"/>
      <c r="S40" s="19"/>
      <c r="T40" s="46"/>
      <c r="U40" s="19"/>
      <c r="V40" s="19"/>
      <c r="W40" s="19"/>
      <c r="X40" s="19"/>
      <c r="Y40" s="3"/>
      <c r="Z40" s="3"/>
      <c r="AA40" s="3"/>
    </row>
    <row r="41" spans="1:27" ht="14.25">
      <c r="A41" s="23"/>
      <c r="B41" s="21" t="s">
        <v>27</v>
      </c>
      <c r="C41" s="284">
        <f t="shared" si="15"/>
        <v>3367</v>
      </c>
      <c r="D41" s="45">
        <v>1571</v>
      </c>
      <c r="E41" s="45">
        <v>1796</v>
      </c>
      <c r="F41" s="45">
        <f t="shared" si="17"/>
        <v>1799</v>
      </c>
      <c r="G41" s="45">
        <v>901</v>
      </c>
      <c r="H41" s="45">
        <v>898</v>
      </c>
      <c r="I41" s="45">
        <f t="shared" si="18"/>
        <v>726</v>
      </c>
      <c r="J41" s="45">
        <v>262</v>
      </c>
      <c r="K41" s="45">
        <v>464</v>
      </c>
      <c r="L41" s="3"/>
      <c r="M41" s="293" t="s">
        <v>25</v>
      </c>
      <c r="N41" s="294"/>
      <c r="O41" s="44">
        <f aca="true" t="shared" si="19" ref="O41:O46">SUM(P41,Q41,V41)</f>
        <v>367441</v>
      </c>
      <c r="P41" s="44">
        <f>SUM(P42:P46)</f>
        <v>264229</v>
      </c>
      <c r="Q41" s="44">
        <f aca="true" t="shared" si="20" ref="Q41:Q46">SUM(R41:U41)</f>
        <v>11771</v>
      </c>
      <c r="R41" s="44">
        <f>SUM(R42:R46)</f>
        <v>10876</v>
      </c>
      <c r="S41" s="44">
        <f>SUM(S42:S46)</f>
        <v>47</v>
      </c>
      <c r="T41" s="57" t="s">
        <v>495</v>
      </c>
      <c r="U41" s="44">
        <f>SUM(U42:U46)</f>
        <v>848</v>
      </c>
      <c r="V41" s="44">
        <f>SUM(V42:V46)</f>
        <v>91441</v>
      </c>
      <c r="W41" s="44">
        <f>SUM(W42:W46)</f>
        <v>145</v>
      </c>
      <c r="X41" s="44">
        <v>1463</v>
      </c>
      <c r="Y41" s="3"/>
      <c r="Z41" s="3"/>
      <c r="AA41" s="3"/>
    </row>
    <row r="42" spans="1:27" ht="14.25">
      <c r="A42" s="23"/>
      <c r="B42" s="21" t="s">
        <v>28</v>
      </c>
      <c r="C42" s="284">
        <f t="shared" si="15"/>
        <v>2700</v>
      </c>
      <c r="D42" s="45">
        <v>1294</v>
      </c>
      <c r="E42" s="45">
        <v>1406</v>
      </c>
      <c r="F42" s="45">
        <f t="shared" si="17"/>
        <v>1097</v>
      </c>
      <c r="G42" s="45">
        <v>491</v>
      </c>
      <c r="H42" s="45">
        <v>606</v>
      </c>
      <c r="I42" s="45">
        <f t="shared" si="18"/>
        <v>523</v>
      </c>
      <c r="J42" s="45">
        <v>165</v>
      </c>
      <c r="K42" s="45">
        <v>358</v>
      </c>
      <c r="L42" s="3"/>
      <c r="M42" s="23"/>
      <c r="N42" s="21" t="s">
        <v>26</v>
      </c>
      <c r="O42" s="284">
        <f t="shared" si="19"/>
        <v>204580</v>
      </c>
      <c r="P42" s="45">
        <v>170230</v>
      </c>
      <c r="Q42" s="45">
        <f t="shared" si="20"/>
        <v>1689</v>
      </c>
      <c r="R42" s="45">
        <v>879</v>
      </c>
      <c r="S42" s="46">
        <v>2</v>
      </c>
      <c r="T42" s="46" t="s">
        <v>400</v>
      </c>
      <c r="U42" s="45">
        <v>808</v>
      </c>
      <c r="V42" s="45">
        <v>32661</v>
      </c>
      <c r="W42" s="46" t="s">
        <v>400</v>
      </c>
      <c r="X42" s="45">
        <v>1117</v>
      </c>
      <c r="Y42" s="3"/>
      <c r="Z42" s="3"/>
      <c r="AA42" s="3"/>
    </row>
    <row r="43" spans="1:27" ht="14.25">
      <c r="A43" s="23"/>
      <c r="B43" s="21" t="s">
        <v>29</v>
      </c>
      <c r="C43" s="284">
        <f t="shared" si="15"/>
        <v>3640</v>
      </c>
      <c r="D43" s="45">
        <v>1772</v>
      </c>
      <c r="E43" s="45">
        <v>1868</v>
      </c>
      <c r="F43" s="45">
        <f t="shared" si="17"/>
        <v>2294</v>
      </c>
      <c r="G43" s="45">
        <v>1167</v>
      </c>
      <c r="H43" s="45">
        <v>1127</v>
      </c>
      <c r="I43" s="45">
        <f t="shared" si="18"/>
        <v>840</v>
      </c>
      <c r="J43" s="45">
        <v>296</v>
      </c>
      <c r="K43" s="45">
        <v>544</v>
      </c>
      <c r="L43" s="3"/>
      <c r="M43" s="23"/>
      <c r="N43" s="21" t="s">
        <v>27</v>
      </c>
      <c r="O43" s="284">
        <f t="shared" si="19"/>
        <v>39751</v>
      </c>
      <c r="P43" s="45">
        <v>24937</v>
      </c>
      <c r="Q43" s="45">
        <f t="shared" si="20"/>
        <v>8559</v>
      </c>
      <c r="R43" s="45">
        <v>8500</v>
      </c>
      <c r="S43" s="46">
        <v>29</v>
      </c>
      <c r="T43" s="46" t="s">
        <v>400</v>
      </c>
      <c r="U43" s="45">
        <v>30</v>
      </c>
      <c r="V43" s="45">
        <v>6255</v>
      </c>
      <c r="W43" s="46" t="s">
        <v>400</v>
      </c>
      <c r="X43" s="45">
        <v>187</v>
      </c>
      <c r="Y43" s="3"/>
      <c r="Z43" s="3"/>
      <c r="AA43" s="3"/>
    </row>
    <row r="44" spans="1:27" ht="14.25">
      <c r="A44" s="23"/>
      <c r="B44" s="21" t="s">
        <v>30</v>
      </c>
      <c r="C44" s="284">
        <f t="shared" si="15"/>
        <v>3091</v>
      </c>
      <c r="D44" s="45">
        <v>1481</v>
      </c>
      <c r="E44" s="45">
        <v>1610</v>
      </c>
      <c r="F44" s="45">
        <f t="shared" si="17"/>
        <v>1692</v>
      </c>
      <c r="G44" s="45">
        <v>890</v>
      </c>
      <c r="H44" s="45">
        <v>802</v>
      </c>
      <c r="I44" s="45">
        <f t="shared" si="18"/>
        <v>504</v>
      </c>
      <c r="J44" s="45">
        <v>158</v>
      </c>
      <c r="K44" s="45">
        <v>346</v>
      </c>
      <c r="L44" s="3"/>
      <c r="M44" s="23"/>
      <c r="N44" s="21" t="s">
        <v>28</v>
      </c>
      <c r="O44" s="284">
        <f t="shared" si="19"/>
        <v>7437</v>
      </c>
      <c r="P44" s="46" t="s">
        <v>501</v>
      </c>
      <c r="Q44" s="45">
        <f t="shared" si="20"/>
        <v>974</v>
      </c>
      <c r="R44" s="45">
        <v>974</v>
      </c>
      <c r="S44" s="46" t="s">
        <v>400</v>
      </c>
      <c r="T44" s="46" t="s">
        <v>400</v>
      </c>
      <c r="U44" s="46" t="s">
        <v>400</v>
      </c>
      <c r="V44" s="45">
        <v>6463</v>
      </c>
      <c r="W44" s="46" t="s">
        <v>400</v>
      </c>
      <c r="X44" s="46">
        <v>4</v>
      </c>
      <c r="Y44" s="3"/>
      <c r="Z44" s="3"/>
      <c r="AA44" s="3"/>
    </row>
    <row r="45" spans="1:27" ht="14.25">
      <c r="A45" s="23"/>
      <c r="B45" s="47"/>
      <c r="C45" s="22"/>
      <c r="D45" s="19"/>
      <c r="E45" s="19"/>
      <c r="F45" s="19"/>
      <c r="G45" s="19"/>
      <c r="H45" s="19"/>
      <c r="I45" s="19"/>
      <c r="J45" s="19"/>
      <c r="K45" s="19"/>
      <c r="L45" s="3"/>
      <c r="M45" s="23"/>
      <c r="N45" s="21" t="s">
        <v>29</v>
      </c>
      <c r="O45" s="284">
        <f t="shared" si="19"/>
        <v>77660</v>
      </c>
      <c r="P45" s="45">
        <v>57117</v>
      </c>
      <c r="Q45" s="45">
        <f t="shared" si="20"/>
        <v>539</v>
      </c>
      <c r="R45" s="45">
        <v>513</v>
      </c>
      <c r="S45" s="46">
        <v>16</v>
      </c>
      <c r="T45" s="46" t="s">
        <v>400</v>
      </c>
      <c r="U45" s="45">
        <v>10</v>
      </c>
      <c r="V45" s="45">
        <v>20004</v>
      </c>
      <c r="W45" s="45">
        <v>15</v>
      </c>
      <c r="X45" s="45">
        <v>151</v>
      </c>
      <c r="Y45" s="3"/>
      <c r="Z45" s="3"/>
      <c r="AA45" s="3"/>
    </row>
    <row r="46" spans="1:27" ht="14.25">
      <c r="A46" s="293" t="s">
        <v>31</v>
      </c>
      <c r="B46" s="294"/>
      <c r="C46" s="281">
        <f>SUM(D46:E46)</f>
        <v>26793</v>
      </c>
      <c r="D46" s="44">
        <f aca="true" t="shared" si="21" ref="D46:K46">SUM(D47:D50)</f>
        <v>12929</v>
      </c>
      <c r="E46" s="44">
        <f t="shared" si="21"/>
        <v>13864</v>
      </c>
      <c r="F46" s="44">
        <f>SUM(G46:H46)</f>
        <v>16699</v>
      </c>
      <c r="G46" s="44">
        <f t="shared" si="21"/>
        <v>8388</v>
      </c>
      <c r="H46" s="44">
        <f t="shared" si="21"/>
        <v>8311</v>
      </c>
      <c r="I46" s="44">
        <f>SUM(J46:K46)</f>
        <v>6524</v>
      </c>
      <c r="J46" s="44">
        <f t="shared" si="21"/>
        <v>2345</v>
      </c>
      <c r="K46" s="44">
        <f t="shared" si="21"/>
        <v>4179</v>
      </c>
      <c r="L46" s="3"/>
      <c r="M46" s="23"/>
      <c r="N46" s="21" t="s">
        <v>30</v>
      </c>
      <c r="O46" s="284">
        <f t="shared" si="19"/>
        <v>38013</v>
      </c>
      <c r="P46" s="45">
        <v>11945</v>
      </c>
      <c r="Q46" s="45">
        <f t="shared" si="20"/>
        <v>10</v>
      </c>
      <c r="R46" s="45">
        <v>10</v>
      </c>
      <c r="S46" s="46" t="s">
        <v>400</v>
      </c>
      <c r="T46" s="46" t="s">
        <v>400</v>
      </c>
      <c r="U46" s="46" t="s">
        <v>400</v>
      </c>
      <c r="V46" s="45">
        <v>26058</v>
      </c>
      <c r="W46" s="46">
        <v>130</v>
      </c>
      <c r="X46" s="46">
        <v>3</v>
      </c>
      <c r="Y46" s="3"/>
      <c r="Z46" s="3"/>
      <c r="AA46" s="3"/>
    </row>
    <row r="47" spans="1:27" ht="14.25">
      <c r="A47" s="25"/>
      <c r="B47" s="21" t="s">
        <v>32</v>
      </c>
      <c r="C47" s="284">
        <f>SUM(D47:E47)</f>
        <v>7275</v>
      </c>
      <c r="D47" s="45">
        <v>3451</v>
      </c>
      <c r="E47" s="45">
        <v>3824</v>
      </c>
      <c r="F47" s="45">
        <f>SUM(G47:H47)</f>
        <v>4542</v>
      </c>
      <c r="G47" s="45">
        <v>2131</v>
      </c>
      <c r="H47" s="45">
        <v>2411</v>
      </c>
      <c r="I47" s="45">
        <f>SUM(J47:K47)</f>
        <v>1973</v>
      </c>
      <c r="J47" s="45">
        <v>647</v>
      </c>
      <c r="K47" s="45">
        <v>1326</v>
      </c>
      <c r="L47" s="3"/>
      <c r="M47" s="23"/>
      <c r="N47" s="21"/>
      <c r="O47" s="22"/>
      <c r="P47" s="19"/>
      <c r="Q47" s="19"/>
      <c r="R47" s="19"/>
      <c r="S47" s="19"/>
      <c r="T47" s="19"/>
      <c r="U47" s="19"/>
      <c r="V47" s="19"/>
      <c r="W47" s="19"/>
      <c r="X47" s="19"/>
      <c r="Y47" s="3"/>
      <c r="Z47" s="3"/>
      <c r="AA47" s="3"/>
    </row>
    <row r="48" spans="1:27" ht="14.25">
      <c r="A48" s="25"/>
      <c r="B48" s="21" t="s">
        <v>33</v>
      </c>
      <c r="C48" s="284">
        <f>SUM(D48:E48)</f>
        <v>4185</v>
      </c>
      <c r="D48" s="45">
        <v>2000</v>
      </c>
      <c r="E48" s="45">
        <v>2185</v>
      </c>
      <c r="F48" s="45">
        <f>SUM(G48:H48)</f>
        <v>2691</v>
      </c>
      <c r="G48" s="45">
        <v>1368</v>
      </c>
      <c r="H48" s="45">
        <v>1323</v>
      </c>
      <c r="I48" s="45">
        <f>SUM(J48:K48)</f>
        <v>1069</v>
      </c>
      <c r="J48" s="45">
        <v>365</v>
      </c>
      <c r="K48" s="45">
        <v>704</v>
      </c>
      <c r="L48" s="3"/>
      <c r="M48" s="293" t="s">
        <v>31</v>
      </c>
      <c r="N48" s="294"/>
      <c r="O48" s="281">
        <f>SUM(P48,Q48,V48)</f>
        <v>474284</v>
      </c>
      <c r="P48" s="44">
        <f aca="true" t="shared" si="22" ref="P48:X48">SUM(P49:P52)</f>
        <v>384244</v>
      </c>
      <c r="Q48" s="44">
        <f>SUM(R48:U48)</f>
        <v>14307</v>
      </c>
      <c r="R48" s="44">
        <f t="shared" si="22"/>
        <v>9995</v>
      </c>
      <c r="S48" s="44">
        <f t="shared" si="22"/>
        <v>3</v>
      </c>
      <c r="T48" s="44">
        <f t="shared" si="22"/>
        <v>3921</v>
      </c>
      <c r="U48" s="44">
        <f t="shared" si="22"/>
        <v>388</v>
      </c>
      <c r="V48" s="44">
        <f t="shared" si="22"/>
        <v>75733</v>
      </c>
      <c r="W48" s="44">
        <f t="shared" si="22"/>
        <v>80</v>
      </c>
      <c r="X48" s="44">
        <f t="shared" si="22"/>
        <v>7491</v>
      </c>
      <c r="Y48" s="3"/>
      <c r="Z48" s="3"/>
      <c r="AA48" s="3"/>
    </row>
    <row r="49" spans="1:27" ht="14.25">
      <c r="A49" s="25"/>
      <c r="B49" s="21" t="s">
        <v>34</v>
      </c>
      <c r="C49" s="284">
        <f>SUM(D49:E49)</f>
        <v>10525</v>
      </c>
      <c r="D49" s="45">
        <v>5118</v>
      </c>
      <c r="E49" s="45">
        <v>5407</v>
      </c>
      <c r="F49" s="45">
        <f>SUM(G49:H49)</f>
        <v>6685</v>
      </c>
      <c r="G49" s="45">
        <v>3376</v>
      </c>
      <c r="H49" s="45">
        <v>3309</v>
      </c>
      <c r="I49" s="45">
        <f>SUM(J49:K49)</f>
        <v>2442</v>
      </c>
      <c r="J49" s="45">
        <v>922</v>
      </c>
      <c r="K49" s="45">
        <v>1520</v>
      </c>
      <c r="L49" s="3"/>
      <c r="M49" s="25"/>
      <c r="N49" s="21" t="s">
        <v>32</v>
      </c>
      <c r="O49" s="284">
        <f>SUM(P49,Q49,V49)</f>
        <v>117457</v>
      </c>
      <c r="P49" s="45">
        <v>87048</v>
      </c>
      <c r="Q49" s="45">
        <f>SUM(R49:U49)</f>
        <v>500</v>
      </c>
      <c r="R49" s="46">
        <v>450</v>
      </c>
      <c r="S49" s="46" t="s">
        <v>400</v>
      </c>
      <c r="T49" s="46">
        <v>50</v>
      </c>
      <c r="U49" s="46" t="s">
        <v>400</v>
      </c>
      <c r="V49" s="46">
        <v>29909</v>
      </c>
      <c r="W49" s="46">
        <v>60</v>
      </c>
      <c r="X49" s="46">
        <v>3795</v>
      </c>
      <c r="Y49" s="3"/>
      <c r="Z49" s="3"/>
      <c r="AA49" s="3"/>
    </row>
    <row r="50" spans="1:27" ht="14.25">
      <c r="A50" s="25"/>
      <c r="B50" s="21" t="s">
        <v>35</v>
      </c>
      <c r="C50" s="284">
        <f>SUM(D50:E50)</f>
        <v>4808</v>
      </c>
      <c r="D50" s="45">
        <v>2360</v>
      </c>
      <c r="E50" s="45">
        <v>2448</v>
      </c>
      <c r="F50" s="45">
        <f>SUM(G50:H50)</f>
        <v>2781</v>
      </c>
      <c r="G50" s="45">
        <v>1513</v>
      </c>
      <c r="H50" s="45">
        <v>1268</v>
      </c>
      <c r="I50" s="45">
        <f>SUM(J50:K50)</f>
        <v>1040</v>
      </c>
      <c r="J50" s="45">
        <v>411</v>
      </c>
      <c r="K50" s="45">
        <v>629</v>
      </c>
      <c r="L50" s="3"/>
      <c r="M50" s="25"/>
      <c r="N50" s="21" t="s">
        <v>33</v>
      </c>
      <c r="O50" s="284">
        <f>SUM(P50,Q50,V50)</f>
        <v>77713</v>
      </c>
      <c r="P50" s="45">
        <v>66605</v>
      </c>
      <c r="Q50" s="45">
        <f>SUM(R50:U50)</f>
        <v>5013</v>
      </c>
      <c r="R50" s="46">
        <v>4943</v>
      </c>
      <c r="S50" s="46" t="s">
        <v>400</v>
      </c>
      <c r="T50" s="46" t="s">
        <v>400</v>
      </c>
      <c r="U50" s="46">
        <v>70</v>
      </c>
      <c r="V50" s="46">
        <v>6095</v>
      </c>
      <c r="W50" s="46" t="s">
        <v>400</v>
      </c>
      <c r="X50" s="46">
        <v>640</v>
      </c>
      <c r="Y50" s="3"/>
      <c r="Z50" s="3"/>
      <c r="AA50" s="3"/>
    </row>
    <row r="51" spans="1:27" ht="14.25">
      <c r="A51" s="25"/>
      <c r="B51" s="47"/>
      <c r="C51" s="22"/>
      <c r="D51" s="19"/>
      <c r="E51" s="19"/>
      <c r="F51" s="19"/>
      <c r="G51" s="19"/>
      <c r="H51" s="19"/>
      <c r="I51" s="19"/>
      <c r="J51" s="19"/>
      <c r="K51" s="19"/>
      <c r="L51" s="3"/>
      <c r="M51" s="25"/>
      <c r="N51" s="21" t="s">
        <v>34</v>
      </c>
      <c r="O51" s="284">
        <f>SUM(P51,Q51,V51)</f>
        <v>199223</v>
      </c>
      <c r="P51" s="45">
        <v>158830</v>
      </c>
      <c r="Q51" s="45">
        <f>SUM(R51:U51)</f>
        <v>7190</v>
      </c>
      <c r="R51" s="46">
        <v>3296</v>
      </c>
      <c r="S51" s="46">
        <v>3</v>
      </c>
      <c r="T51" s="46">
        <v>3871</v>
      </c>
      <c r="U51" s="46">
        <v>20</v>
      </c>
      <c r="V51" s="46">
        <v>33203</v>
      </c>
      <c r="W51" s="46">
        <v>20</v>
      </c>
      <c r="X51" s="46">
        <v>2357</v>
      </c>
      <c r="Y51" s="3"/>
      <c r="Z51" s="3"/>
      <c r="AA51" s="3"/>
    </row>
    <row r="52" spans="1:27" ht="14.25">
      <c r="A52" s="293" t="s">
        <v>36</v>
      </c>
      <c r="B52" s="294"/>
      <c r="C52" s="281">
        <f aca="true" t="shared" si="23" ref="C52:C58">SUM(D52:E52)</f>
        <v>24090</v>
      </c>
      <c r="D52" s="44">
        <f aca="true" t="shared" si="24" ref="D52:K52">SUM(D53:D58)</f>
        <v>11653</v>
      </c>
      <c r="E52" s="44">
        <f t="shared" si="24"/>
        <v>12437</v>
      </c>
      <c r="F52" s="44">
        <f aca="true" t="shared" si="25" ref="F52:F58">SUM(G52:H52)</f>
        <v>15242</v>
      </c>
      <c r="G52" s="44">
        <f t="shared" si="24"/>
        <v>7696</v>
      </c>
      <c r="H52" s="44">
        <f t="shared" si="24"/>
        <v>7546</v>
      </c>
      <c r="I52" s="44">
        <f aca="true" t="shared" si="26" ref="I52:I58">SUM(J52:K52)</f>
        <v>5305</v>
      </c>
      <c r="J52" s="44">
        <f t="shared" si="24"/>
        <v>2027</v>
      </c>
      <c r="K52" s="44">
        <f t="shared" si="24"/>
        <v>3278</v>
      </c>
      <c r="L52" s="3"/>
      <c r="M52" s="25"/>
      <c r="N52" s="21" t="s">
        <v>35</v>
      </c>
      <c r="O52" s="284">
        <f>SUM(P52,Q52,V52)</f>
        <v>79891</v>
      </c>
      <c r="P52" s="45">
        <v>71761</v>
      </c>
      <c r="Q52" s="45">
        <f>SUM(R52:U52)</f>
        <v>1604</v>
      </c>
      <c r="R52" s="46">
        <v>1306</v>
      </c>
      <c r="S52" s="46" t="s">
        <v>400</v>
      </c>
      <c r="T52" s="46" t="s">
        <v>400</v>
      </c>
      <c r="U52" s="46">
        <v>298</v>
      </c>
      <c r="V52" s="46">
        <v>6526</v>
      </c>
      <c r="W52" s="46" t="s">
        <v>400</v>
      </c>
      <c r="X52" s="46">
        <v>699</v>
      </c>
      <c r="Y52" s="3"/>
      <c r="Z52" s="3"/>
      <c r="AA52" s="3"/>
    </row>
    <row r="53" spans="1:27" ht="14.25">
      <c r="A53" s="23"/>
      <c r="B53" s="21" t="s">
        <v>37</v>
      </c>
      <c r="C53" s="284">
        <f t="shared" si="23"/>
        <v>3556</v>
      </c>
      <c r="D53" s="45">
        <v>1746</v>
      </c>
      <c r="E53" s="45">
        <v>1810</v>
      </c>
      <c r="F53" s="45">
        <f t="shared" si="25"/>
        <v>2252</v>
      </c>
      <c r="G53" s="45">
        <v>1141</v>
      </c>
      <c r="H53" s="45">
        <v>1111</v>
      </c>
      <c r="I53" s="45">
        <f t="shared" si="26"/>
        <v>785</v>
      </c>
      <c r="J53" s="45">
        <v>271</v>
      </c>
      <c r="K53" s="45">
        <v>514</v>
      </c>
      <c r="L53" s="3"/>
      <c r="M53" s="25"/>
      <c r="N53" s="21"/>
      <c r="O53" s="22"/>
      <c r="P53" s="19"/>
      <c r="Q53" s="19"/>
      <c r="R53" s="19"/>
      <c r="S53" s="19"/>
      <c r="T53" s="19"/>
      <c r="U53" s="19"/>
      <c r="V53" s="19"/>
      <c r="W53" s="19"/>
      <c r="X53" s="19"/>
      <c r="Y53" s="3"/>
      <c r="Z53" s="3"/>
      <c r="AA53" s="3"/>
    </row>
    <row r="54" spans="1:27" ht="14.25">
      <c r="A54" s="23"/>
      <c r="B54" s="21" t="s">
        <v>38</v>
      </c>
      <c r="C54" s="284">
        <f t="shared" si="23"/>
        <v>3347</v>
      </c>
      <c r="D54" s="45">
        <v>1614</v>
      </c>
      <c r="E54" s="45">
        <v>1733</v>
      </c>
      <c r="F54" s="45">
        <f t="shared" si="25"/>
        <v>2123</v>
      </c>
      <c r="G54" s="45">
        <v>1072</v>
      </c>
      <c r="H54" s="45">
        <v>1051</v>
      </c>
      <c r="I54" s="45">
        <f t="shared" si="26"/>
        <v>792</v>
      </c>
      <c r="J54" s="45">
        <v>325</v>
      </c>
      <c r="K54" s="45">
        <v>467</v>
      </c>
      <c r="L54" s="3"/>
      <c r="M54" s="293" t="s">
        <v>36</v>
      </c>
      <c r="N54" s="294"/>
      <c r="O54" s="281">
        <f aca="true" t="shared" si="27" ref="O54:O60">SUM(P54,Q54,V54)</f>
        <v>405828</v>
      </c>
      <c r="P54" s="44">
        <f aca="true" t="shared" si="28" ref="P54:W54">SUM(P55:P60)</f>
        <v>361767</v>
      </c>
      <c r="Q54" s="44">
        <f aca="true" t="shared" si="29" ref="Q54:Q60">SUM(R54:U54)</f>
        <v>4186</v>
      </c>
      <c r="R54" s="44">
        <f t="shared" si="28"/>
        <v>2257</v>
      </c>
      <c r="S54" s="44">
        <f t="shared" si="28"/>
        <v>1</v>
      </c>
      <c r="T54" s="44">
        <f t="shared" si="28"/>
        <v>1865</v>
      </c>
      <c r="U54" s="44">
        <f t="shared" si="28"/>
        <v>63</v>
      </c>
      <c r="V54" s="44">
        <f t="shared" si="28"/>
        <v>39875</v>
      </c>
      <c r="W54" s="44">
        <f t="shared" si="28"/>
        <v>625</v>
      </c>
      <c r="X54" s="44">
        <v>6630</v>
      </c>
      <c r="Y54" s="3"/>
      <c r="Z54" s="3"/>
      <c r="AA54" s="3"/>
    </row>
    <row r="55" spans="1:27" ht="14.25">
      <c r="A55" s="23"/>
      <c r="B55" s="21" t="s">
        <v>39</v>
      </c>
      <c r="C55" s="284">
        <f t="shared" si="23"/>
        <v>6622</v>
      </c>
      <c r="D55" s="45">
        <v>3208</v>
      </c>
      <c r="E55" s="45">
        <v>3414</v>
      </c>
      <c r="F55" s="45">
        <f t="shared" si="25"/>
        <v>4432</v>
      </c>
      <c r="G55" s="45">
        <v>2176</v>
      </c>
      <c r="H55" s="45">
        <v>2256</v>
      </c>
      <c r="I55" s="45">
        <f t="shared" si="26"/>
        <v>1414</v>
      </c>
      <c r="J55" s="45">
        <v>476</v>
      </c>
      <c r="K55" s="45">
        <v>938</v>
      </c>
      <c r="L55" s="3"/>
      <c r="M55" s="23"/>
      <c r="N55" s="21" t="s">
        <v>37</v>
      </c>
      <c r="O55" s="284">
        <f t="shared" si="27"/>
        <v>51291</v>
      </c>
      <c r="P55" s="45">
        <v>48258</v>
      </c>
      <c r="Q55" s="45">
        <f t="shared" si="29"/>
        <v>75</v>
      </c>
      <c r="R55" s="45">
        <v>63</v>
      </c>
      <c r="S55" s="46">
        <v>1</v>
      </c>
      <c r="T55" s="46" t="s">
        <v>400</v>
      </c>
      <c r="U55" s="46">
        <v>11</v>
      </c>
      <c r="V55" s="45">
        <v>2958</v>
      </c>
      <c r="W55" s="46" t="s">
        <v>400</v>
      </c>
      <c r="X55" s="45">
        <v>477</v>
      </c>
      <c r="Y55" s="3"/>
      <c r="Z55" s="3"/>
      <c r="AA55" s="3"/>
    </row>
    <row r="56" spans="1:27" ht="14.25">
      <c r="A56" s="23"/>
      <c r="B56" s="21" t="s">
        <v>40</v>
      </c>
      <c r="C56" s="284">
        <f t="shared" si="23"/>
        <v>5060</v>
      </c>
      <c r="D56" s="45">
        <v>2439</v>
      </c>
      <c r="E56" s="45">
        <v>2621</v>
      </c>
      <c r="F56" s="45">
        <f t="shared" si="25"/>
        <v>2940</v>
      </c>
      <c r="G56" s="45">
        <v>1556</v>
      </c>
      <c r="H56" s="45">
        <v>1384</v>
      </c>
      <c r="I56" s="45">
        <f t="shared" si="26"/>
        <v>1143</v>
      </c>
      <c r="J56" s="45">
        <v>482</v>
      </c>
      <c r="K56" s="45">
        <v>661</v>
      </c>
      <c r="L56" s="3"/>
      <c r="M56" s="23"/>
      <c r="N56" s="21" t="s">
        <v>38</v>
      </c>
      <c r="O56" s="284">
        <f t="shared" si="27"/>
        <v>52472</v>
      </c>
      <c r="P56" s="45">
        <v>49824</v>
      </c>
      <c r="Q56" s="45">
        <f t="shared" si="29"/>
        <v>26</v>
      </c>
      <c r="R56" s="45">
        <v>26</v>
      </c>
      <c r="S56" s="46" t="s">
        <v>400</v>
      </c>
      <c r="T56" s="46" t="s">
        <v>400</v>
      </c>
      <c r="U56" s="46" t="s">
        <v>400</v>
      </c>
      <c r="V56" s="45">
        <v>2622</v>
      </c>
      <c r="W56" s="45">
        <v>300</v>
      </c>
      <c r="X56" s="45">
        <v>413</v>
      </c>
      <c r="Y56" s="3"/>
      <c r="Z56" s="3"/>
      <c r="AA56" s="3"/>
    </row>
    <row r="57" spans="1:27" ht="14.25">
      <c r="A57" s="23"/>
      <c r="B57" s="21" t="s">
        <v>41</v>
      </c>
      <c r="C57" s="284">
        <f t="shared" si="23"/>
        <v>3438</v>
      </c>
      <c r="D57" s="45">
        <v>1652</v>
      </c>
      <c r="E57" s="45">
        <v>1786</v>
      </c>
      <c r="F57" s="45">
        <f t="shared" si="25"/>
        <v>2235</v>
      </c>
      <c r="G57" s="45">
        <v>1087</v>
      </c>
      <c r="H57" s="45">
        <v>1148</v>
      </c>
      <c r="I57" s="45">
        <f t="shared" si="26"/>
        <v>725</v>
      </c>
      <c r="J57" s="45">
        <v>279</v>
      </c>
      <c r="K57" s="45">
        <v>446</v>
      </c>
      <c r="L57" s="3"/>
      <c r="M57" s="23"/>
      <c r="N57" s="21" t="s">
        <v>39</v>
      </c>
      <c r="O57" s="284">
        <f t="shared" si="27"/>
        <v>104889</v>
      </c>
      <c r="P57" s="45">
        <v>91906</v>
      </c>
      <c r="Q57" s="45">
        <f t="shared" si="29"/>
        <v>2273</v>
      </c>
      <c r="R57" s="45">
        <v>387</v>
      </c>
      <c r="S57" s="46" t="s">
        <v>400</v>
      </c>
      <c r="T57" s="46">
        <v>1865</v>
      </c>
      <c r="U57" s="45">
        <v>21</v>
      </c>
      <c r="V57" s="45">
        <v>10710</v>
      </c>
      <c r="W57" s="46" t="s">
        <v>400</v>
      </c>
      <c r="X57" s="45">
        <v>4460</v>
      </c>
      <c r="Y57" s="3"/>
      <c r="Z57" s="3"/>
      <c r="AA57" s="3"/>
    </row>
    <row r="58" spans="1:27" ht="14.25">
      <c r="A58" s="23"/>
      <c r="B58" s="21" t="s">
        <v>42</v>
      </c>
      <c r="C58" s="284">
        <f t="shared" si="23"/>
        <v>2067</v>
      </c>
      <c r="D58" s="45">
        <v>994</v>
      </c>
      <c r="E58" s="45">
        <v>1073</v>
      </c>
      <c r="F58" s="45">
        <f t="shared" si="25"/>
        <v>1260</v>
      </c>
      <c r="G58" s="45">
        <v>664</v>
      </c>
      <c r="H58" s="45">
        <v>596</v>
      </c>
      <c r="I58" s="45">
        <f t="shared" si="26"/>
        <v>446</v>
      </c>
      <c r="J58" s="45">
        <v>194</v>
      </c>
      <c r="K58" s="45">
        <v>252</v>
      </c>
      <c r="L58" s="3"/>
      <c r="M58" s="23"/>
      <c r="N58" s="21" t="s">
        <v>40</v>
      </c>
      <c r="O58" s="284">
        <f t="shared" si="27"/>
        <v>92278</v>
      </c>
      <c r="P58" s="45">
        <v>87044</v>
      </c>
      <c r="Q58" s="45">
        <f t="shared" si="29"/>
        <v>319</v>
      </c>
      <c r="R58" s="45">
        <v>289</v>
      </c>
      <c r="S58" s="46" t="s">
        <v>400</v>
      </c>
      <c r="T58" s="46" t="s">
        <v>400</v>
      </c>
      <c r="U58" s="45">
        <v>30</v>
      </c>
      <c r="V58" s="45">
        <v>4915</v>
      </c>
      <c r="W58" s="45">
        <v>325</v>
      </c>
      <c r="X58" s="45">
        <v>384</v>
      </c>
      <c r="Y58" s="3"/>
      <c r="Z58" s="3"/>
      <c r="AA58" s="3"/>
    </row>
    <row r="59" spans="1:27" ht="14.25">
      <c r="A59" s="23"/>
      <c r="B59" s="47"/>
      <c r="C59" s="22"/>
      <c r="D59" s="19"/>
      <c r="E59" s="19"/>
      <c r="F59" s="19"/>
      <c r="G59" s="19"/>
      <c r="H59" s="19"/>
      <c r="I59" s="19"/>
      <c r="J59" s="19"/>
      <c r="K59" s="19"/>
      <c r="L59" s="3"/>
      <c r="M59" s="23"/>
      <c r="N59" s="21" t="s">
        <v>41</v>
      </c>
      <c r="O59" s="284">
        <f t="shared" si="27"/>
        <v>70785</v>
      </c>
      <c r="P59" s="45">
        <v>52458</v>
      </c>
      <c r="Q59" s="45">
        <f t="shared" si="29"/>
        <v>1080</v>
      </c>
      <c r="R59" s="45">
        <v>1080</v>
      </c>
      <c r="S59" s="46" t="s">
        <v>400</v>
      </c>
      <c r="T59" s="46" t="s">
        <v>400</v>
      </c>
      <c r="U59" s="46" t="s">
        <v>400</v>
      </c>
      <c r="V59" s="45">
        <v>17247</v>
      </c>
      <c r="W59" s="46" t="s">
        <v>400</v>
      </c>
      <c r="X59" s="45">
        <v>727</v>
      </c>
      <c r="Y59" s="3"/>
      <c r="Z59" s="3"/>
      <c r="AA59" s="3"/>
    </row>
    <row r="60" spans="1:27" ht="14.25">
      <c r="A60" s="293" t="s">
        <v>43</v>
      </c>
      <c r="B60" s="294"/>
      <c r="C60" s="281">
        <f>SUM(D60:E60)</f>
        <v>25395</v>
      </c>
      <c r="D60" s="44">
        <f aca="true" t="shared" si="30" ref="D60:K60">SUM(D61:D64)</f>
        <v>12142</v>
      </c>
      <c r="E60" s="44">
        <f t="shared" si="30"/>
        <v>13253</v>
      </c>
      <c r="F60" s="44">
        <f>SUM(G60:H60)</f>
        <v>16668</v>
      </c>
      <c r="G60" s="44">
        <f t="shared" si="30"/>
        <v>8075</v>
      </c>
      <c r="H60" s="44">
        <f t="shared" si="30"/>
        <v>8593</v>
      </c>
      <c r="I60" s="44">
        <f>SUM(J60:K60)</f>
        <v>6017</v>
      </c>
      <c r="J60" s="44">
        <f t="shared" si="30"/>
        <v>1918</v>
      </c>
      <c r="K60" s="44">
        <f t="shared" si="30"/>
        <v>4099</v>
      </c>
      <c r="L60" s="3"/>
      <c r="M60" s="23"/>
      <c r="N60" s="21" t="s">
        <v>42</v>
      </c>
      <c r="O60" s="284">
        <f t="shared" si="27"/>
        <v>34113</v>
      </c>
      <c r="P60" s="45">
        <v>32277</v>
      </c>
      <c r="Q60" s="45">
        <f t="shared" si="29"/>
        <v>413</v>
      </c>
      <c r="R60" s="45">
        <v>412</v>
      </c>
      <c r="S60" s="46" t="s">
        <v>400</v>
      </c>
      <c r="T60" s="46" t="s">
        <v>400</v>
      </c>
      <c r="U60" s="46">
        <v>1</v>
      </c>
      <c r="V60" s="45">
        <v>1423</v>
      </c>
      <c r="W60" s="46" t="s">
        <v>400</v>
      </c>
      <c r="X60" s="45">
        <v>170</v>
      </c>
      <c r="Y60" s="3"/>
      <c r="Z60" s="3"/>
      <c r="AA60" s="3"/>
    </row>
    <row r="61" spans="1:27" ht="14.25">
      <c r="A61" s="23"/>
      <c r="B61" s="21" t="s">
        <v>44</v>
      </c>
      <c r="C61" s="284">
        <f>SUM(D61:E61)</f>
        <v>8274</v>
      </c>
      <c r="D61" s="45">
        <v>3968</v>
      </c>
      <c r="E61" s="45">
        <v>4306</v>
      </c>
      <c r="F61" s="45">
        <f>SUM(G61:H61)</f>
        <v>5627</v>
      </c>
      <c r="G61" s="45">
        <v>2789</v>
      </c>
      <c r="H61" s="45">
        <v>2838</v>
      </c>
      <c r="I61" s="45">
        <f>SUM(J61:K61)</f>
        <v>1813</v>
      </c>
      <c r="J61" s="45">
        <v>577</v>
      </c>
      <c r="K61" s="45">
        <v>1236</v>
      </c>
      <c r="L61" s="3"/>
      <c r="M61" s="23"/>
      <c r="N61" s="21"/>
      <c r="O61" s="22"/>
      <c r="P61" s="19"/>
      <c r="Q61" s="19"/>
      <c r="R61" s="19"/>
      <c r="S61" s="19"/>
      <c r="T61" s="19"/>
      <c r="U61" s="19"/>
      <c r="V61" s="19"/>
      <c r="W61" s="19"/>
      <c r="X61" s="19"/>
      <c r="Y61" s="3"/>
      <c r="Z61" s="3"/>
      <c r="AA61" s="3"/>
    </row>
    <row r="62" spans="1:27" ht="14.25">
      <c r="A62" s="23"/>
      <c r="B62" s="21" t="s">
        <v>45</v>
      </c>
      <c r="C62" s="284">
        <f>SUM(D62:E62)</f>
        <v>7675</v>
      </c>
      <c r="D62" s="45">
        <v>3659</v>
      </c>
      <c r="E62" s="45">
        <v>4016</v>
      </c>
      <c r="F62" s="45">
        <f>SUM(G62:H62)</f>
        <v>4996</v>
      </c>
      <c r="G62" s="45">
        <v>2358</v>
      </c>
      <c r="H62" s="45">
        <v>2638</v>
      </c>
      <c r="I62" s="45">
        <f>SUM(J62:K62)</f>
        <v>2072</v>
      </c>
      <c r="J62" s="45">
        <v>694</v>
      </c>
      <c r="K62" s="45">
        <v>1378</v>
      </c>
      <c r="L62" s="3"/>
      <c r="M62" s="293" t="s">
        <v>43</v>
      </c>
      <c r="N62" s="294"/>
      <c r="O62" s="281">
        <f>SUM(P62,Q62,V62)</f>
        <v>448651</v>
      </c>
      <c r="P62" s="44">
        <f aca="true" t="shared" si="31" ref="P62:X62">SUM(P63:P66)</f>
        <v>315626</v>
      </c>
      <c r="Q62" s="44">
        <f>SUM(R62:U62)</f>
        <v>53727</v>
      </c>
      <c r="R62" s="44">
        <f t="shared" si="31"/>
        <v>48853</v>
      </c>
      <c r="S62" s="44">
        <f t="shared" si="31"/>
        <v>31</v>
      </c>
      <c r="T62" s="44">
        <f t="shared" si="31"/>
        <v>4407</v>
      </c>
      <c r="U62" s="44">
        <f t="shared" si="31"/>
        <v>436</v>
      </c>
      <c r="V62" s="44">
        <f t="shared" si="31"/>
        <v>79298</v>
      </c>
      <c r="W62" s="44">
        <f t="shared" si="31"/>
        <v>330</v>
      </c>
      <c r="X62" s="44">
        <f t="shared" si="31"/>
        <v>16961</v>
      </c>
      <c r="Y62" s="3"/>
      <c r="Z62" s="3"/>
      <c r="AA62" s="3"/>
    </row>
    <row r="63" spans="1:27" ht="14.25">
      <c r="A63" s="23"/>
      <c r="B63" s="21" t="s">
        <v>46</v>
      </c>
      <c r="C63" s="284">
        <f>SUM(D63:E63)</f>
        <v>4983</v>
      </c>
      <c r="D63" s="45">
        <v>2393</v>
      </c>
      <c r="E63" s="45">
        <v>2590</v>
      </c>
      <c r="F63" s="45">
        <f>SUM(G63:H63)</f>
        <v>3150</v>
      </c>
      <c r="G63" s="45">
        <v>1505</v>
      </c>
      <c r="H63" s="45">
        <v>1645</v>
      </c>
      <c r="I63" s="45">
        <f>SUM(J63:K63)</f>
        <v>1164</v>
      </c>
      <c r="J63" s="45">
        <v>338</v>
      </c>
      <c r="K63" s="45">
        <v>826</v>
      </c>
      <c r="L63" s="3"/>
      <c r="M63" s="23"/>
      <c r="N63" s="21" t="s">
        <v>44</v>
      </c>
      <c r="O63" s="284">
        <f>SUM(P63,Q63,V63)</f>
        <v>161980</v>
      </c>
      <c r="P63" s="45">
        <v>113300</v>
      </c>
      <c r="Q63" s="45">
        <f>SUM(R63:U63)</f>
        <v>16493</v>
      </c>
      <c r="R63" s="45">
        <v>15512</v>
      </c>
      <c r="S63" s="46">
        <v>31</v>
      </c>
      <c r="T63" s="46">
        <v>940</v>
      </c>
      <c r="U63" s="45">
        <v>10</v>
      </c>
      <c r="V63" s="45">
        <v>32187</v>
      </c>
      <c r="W63" s="45">
        <v>80</v>
      </c>
      <c r="X63" s="45">
        <v>6079</v>
      </c>
      <c r="Y63" s="3"/>
      <c r="Z63" s="3"/>
      <c r="AA63" s="3"/>
    </row>
    <row r="64" spans="1:27" ht="14.25">
      <c r="A64" s="23"/>
      <c r="B64" s="21" t="s">
        <v>47</v>
      </c>
      <c r="C64" s="284">
        <f>SUM(D64:E64)</f>
        <v>4463</v>
      </c>
      <c r="D64" s="45">
        <v>2122</v>
      </c>
      <c r="E64" s="45">
        <v>2341</v>
      </c>
      <c r="F64" s="45">
        <f>SUM(G64:H64)</f>
        <v>2895</v>
      </c>
      <c r="G64" s="45">
        <v>1423</v>
      </c>
      <c r="H64" s="45">
        <v>1472</v>
      </c>
      <c r="I64" s="45">
        <f>SUM(J64:K64)</f>
        <v>968</v>
      </c>
      <c r="J64" s="45">
        <v>309</v>
      </c>
      <c r="K64" s="45">
        <v>659</v>
      </c>
      <c r="L64" s="3"/>
      <c r="M64" s="23"/>
      <c r="N64" s="21" t="s">
        <v>45</v>
      </c>
      <c r="O64" s="284">
        <f>SUM(P64,Q64,V64)</f>
        <v>104872</v>
      </c>
      <c r="P64" s="45">
        <v>76908</v>
      </c>
      <c r="Q64" s="45">
        <f>SUM(R64:U64)</f>
        <v>8145</v>
      </c>
      <c r="R64" s="45">
        <v>6542</v>
      </c>
      <c r="S64" s="46" t="s">
        <v>400</v>
      </c>
      <c r="T64" s="46">
        <v>1213</v>
      </c>
      <c r="U64" s="45">
        <v>390</v>
      </c>
      <c r="V64" s="45">
        <v>19819</v>
      </c>
      <c r="W64" s="45">
        <v>50</v>
      </c>
      <c r="X64" s="45">
        <v>3465</v>
      </c>
      <c r="Y64" s="3"/>
      <c r="Z64" s="3"/>
      <c r="AA64" s="3"/>
    </row>
    <row r="65" spans="1:27" ht="14.25">
      <c r="A65" s="23"/>
      <c r="B65" s="47"/>
      <c r="C65" s="22"/>
      <c r="D65" s="19"/>
      <c r="E65" s="19"/>
      <c r="F65" s="19"/>
      <c r="G65" s="19"/>
      <c r="H65" s="19"/>
      <c r="I65" s="19"/>
      <c r="J65" s="19"/>
      <c r="K65" s="19"/>
      <c r="L65" s="3"/>
      <c r="M65" s="23"/>
      <c r="N65" s="21" t="s">
        <v>46</v>
      </c>
      <c r="O65" s="284">
        <f>SUM(P65,Q65,V65)</f>
        <v>93478</v>
      </c>
      <c r="P65" s="45">
        <v>56350</v>
      </c>
      <c r="Q65" s="45">
        <f>SUM(R65:U65)</f>
        <v>16522</v>
      </c>
      <c r="R65" s="45">
        <v>14238</v>
      </c>
      <c r="S65" s="46" t="s">
        <v>400</v>
      </c>
      <c r="T65" s="45">
        <v>2254</v>
      </c>
      <c r="U65" s="46">
        <v>30</v>
      </c>
      <c r="V65" s="45">
        <v>20606</v>
      </c>
      <c r="W65" s="45">
        <v>100</v>
      </c>
      <c r="X65" s="45">
        <v>2795</v>
      </c>
      <c r="Y65" s="3"/>
      <c r="Z65" s="3"/>
      <c r="AA65" s="3"/>
    </row>
    <row r="66" spans="1:27" ht="14.25">
      <c r="A66" s="293" t="s">
        <v>48</v>
      </c>
      <c r="B66" s="294"/>
      <c r="C66" s="281">
        <f>SUM(D66:E66)</f>
        <v>4092</v>
      </c>
      <c r="D66" s="44">
        <f aca="true" t="shared" si="32" ref="D66:K66">SUM(D67)</f>
        <v>1964</v>
      </c>
      <c r="E66" s="44">
        <f t="shared" si="32"/>
        <v>2128</v>
      </c>
      <c r="F66" s="44">
        <f>SUM(G66:H66)</f>
        <v>2490</v>
      </c>
      <c r="G66" s="44">
        <f t="shared" si="32"/>
        <v>1184</v>
      </c>
      <c r="H66" s="44">
        <f t="shared" si="32"/>
        <v>1306</v>
      </c>
      <c r="I66" s="44">
        <f>SUM(J66:K66)</f>
        <v>1253</v>
      </c>
      <c r="J66" s="44">
        <f t="shared" si="32"/>
        <v>454</v>
      </c>
      <c r="K66" s="44">
        <f t="shared" si="32"/>
        <v>799</v>
      </c>
      <c r="L66" s="3"/>
      <c r="M66" s="23"/>
      <c r="N66" s="21" t="s">
        <v>47</v>
      </c>
      <c r="O66" s="284">
        <f>SUM(P66,Q66,V66)</f>
        <v>88321</v>
      </c>
      <c r="P66" s="45">
        <v>69068</v>
      </c>
      <c r="Q66" s="45">
        <f>SUM(R66:U66)</f>
        <v>12567</v>
      </c>
      <c r="R66" s="45">
        <v>12561</v>
      </c>
      <c r="S66" s="46" t="s">
        <v>408</v>
      </c>
      <c r="T66" s="46" t="s">
        <v>408</v>
      </c>
      <c r="U66" s="45">
        <v>6</v>
      </c>
      <c r="V66" s="45">
        <v>6686</v>
      </c>
      <c r="W66" s="45">
        <v>100</v>
      </c>
      <c r="X66" s="45">
        <v>4622</v>
      </c>
      <c r="Y66" s="3"/>
      <c r="Z66" s="3"/>
      <c r="AA66" s="3"/>
    </row>
    <row r="67" spans="1:27" ht="14.25">
      <c r="A67" s="23"/>
      <c r="B67" s="21" t="s">
        <v>51</v>
      </c>
      <c r="C67" s="284">
        <f>SUM(D67:E67)</f>
        <v>4092</v>
      </c>
      <c r="D67" s="45">
        <v>1964</v>
      </c>
      <c r="E67" s="45">
        <v>2128</v>
      </c>
      <c r="F67" s="45">
        <f>SUM(G67:H67)</f>
        <v>2490</v>
      </c>
      <c r="G67" s="45">
        <v>1184</v>
      </c>
      <c r="H67" s="45">
        <v>1306</v>
      </c>
      <c r="I67" s="45">
        <f>SUM(J67:K67)</f>
        <v>1253</v>
      </c>
      <c r="J67" s="45">
        <v>454</v>
      </c>
      <c r="K67" s="45">
        <v>799</v>
      </c>
      <c r="L67" s="3"/>
      <c r="M67" s="23"/>
      <c r="N67" s="21"/>
      <c r="O67" s="22"/>
      <c r="P67" s="19"/>
      <c r="Q67" s="19"/>
      <c r="R67" s="19"/>
      <c r="S67" s="19"/>
      <c r="T67" s="19"/>
      <c r="U67" s="19"/>
      <c r="V67" s="19"/>
      <c r="W67" s="19"/>
      <c r="X67" s="19"/>
      <c r="Y67" s="3"/>
      <c r="Z67" s="3"/>
      <c r="AA67" s="3"/>
    </row>
    <row r="68" spans="1:27" ht="14.25">
      <c r="A68" s="26"/>
      <c r="B68" s="27"/>
      <c r="C68" s="48"/>
      <c r="D68" s="48"/>
      <c r="E68" s="48"/>
      <c r="F68" s="48"/>
      <c r="G68" s="48"/>
      <c r="H68" s="48"/>
      <c r="I68" s="48"/>
      <c r="J68" s="48"/>
      <c r="K68" s="48"/>
      <c r="L68" s="3"/>
      <c r="M68" s="293" t="s">
        <v>48</v>
      </c>
      <c r="N68" s="294"/>
      <c r="O68" s="281">
        <f>SUM(P68,Q68,V68)</f>
        <v>64861</v>
      </c>
      <c r="P68" s="44">
        <f>SUM(P69)</f>
        <v>31334</v>
      </c>
      <c r="Q68" s="44">
        <f>SUM(R68:U68)</f>
        <v>2705</v>
      </c>
      <c r="R68" s="44">
        <f>SUM(R69)</f>
        <v>2615</v>
      </c>
      <c r="S68" s="44">
        <f>SUM(S69)</f>
        <v>90</v>
      </c>
      <c r="T68" s="57" t="s">
        <v>498</v>
      </c>
      <c r="U68" s="57" t="s">
        <v>499</v>
      </c>
      <c r="V68" s="44">
        <f>SUM(V69)</f>
        <v>30822</v>
      </c>
      <c r="W68" s="44">
        <f>SUM(W69)</f>
        <v>20</v>
      </c>
      <c r="X68" s="44">
        <f>SUM(X69)</f>
        <v>1789</v>
      </c>
      <c r="Y68" s="3"/>
      <c r="Z68" s="3"/>
      <c r="AA68" s="3"/>
    </row>
    <row r="69" spans="1:27" ht="14.25">
      <c r="A69" s="99" t="s">
        <v>205</v>
      </c>
      <c r="B69" s="3"/>
      <c r="C69" s="45"/>
      <c r="D69" s="45"/>
      <c r="E69" s="45"/>
      <c r="F69" s="45"/>
      <c r="G69" s="45"/>
      <c r="H69" s="45"/>
      <c r="I69" s="25"/>
      <c r="J69" s="25"/>
      <c r="K69" s="25"/>
      <c r="L69" s="3"/>
      <c r="M69" s="23"/>
      <c r="N69" s="21" t="s">
        <v>51</v>
      </c>
      <c r="O69" s="284">
        <f>SUM(P69,Q69,V69)</f>
        <v>64861</v>
      </c>
      <c r="P69" s="45">
        <v>31334</v>
      </c>
      <c r="Q69" s="45">
        <f>SUM(R69:U69)</f>
        <v>2705</v>
      </c>
      <c r="R69" s="45">
        <v>2615</v>
      </c>
      <c r="S69" s="46">
        <v>90</v>
      </c>
      <c r="T69" s="46" t="s">
        <v>400</v>
      </c>
      <c r="U69" s="46" t="s">
        <v>400</v>
      </c>
      <c r="V69" s="45">
        <v>30822</v>
      </c>
      <c r="W69" s="46">
        <v>20</v>
      </c>
      <c r="X69" s="45">
        <v>1789</v>
      </c>
      <c r="Y69" s="3"/>
      <c r="Z69" s="3"/>
      <c r="AA69" s="3"/>
    </row>
    <row r="70" spans="1:27" ht="14.25">
      <c r="A70" s="100" t="s">
        <v>116</v>
      </c>
      <c r="B70" s="25"/>
      <c r="C70" s="45"/>
      <c r="D70" s="45"/>
      <c r="E70" s="45"/>
      <c r="F70" s="45"/>
      <c r="G70" s="45"/>
      <c r="H70" s="45"/>
      <c r="I70" s="25"/>
      <c r="J70" s="25"/>
      <c r="K70" s="25"/>
      <c r="L70" s="3"/>
      <c r="M70" s="26"/>
      <c r="N70" s="27"/>
      <c r="O70" s="95"/>
      <c r="P70" s="48"/>
      <c r="Q70" s="48"/>
      <c r="R70" s="48"/>
      <c r="S70" s="101"/>
      <c r="T70" s="101"/>
      <c r="U70" s="101"/>
      <c r="V70" s="48"/>
      <c r="W70" s="101"/>
      <c r="X70" s="48"/>
      <c r="Y70" s="3"/>
      <c r="Z70" s="3"/>
      <c r="AA70" s="3"/>
    </row>
    <row r="71" spans="1:27" ht="14.25">
      <c r="A71" s="99" t="s">
        <v>206</v>
      </c>
      <c r="B71" s="25"/>
      <c r="C71" s="45"/>
      <c r="D71" s="45"/>
      <c r="E71" s="45"/>
      <c r="F71" s="45"/>
      <c r="G71" s="45"/>
      <c r="H71" s="45"/>
      <c r="I71" s="25"/>
      <c r="J71" s="25"/>
      <c r="K71" s="25"/>
      <c r="L71" s="3"/>
      <c r="M71" s="76" t="s">
        <v>385</v>
      </c>
      <c r="N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3"/>
      <c r="Z71" s="3"/>
      <c r="AA71" s="3"/>
    </row>
    <row r="72" spans="1:27" ht="14.25">
      <c r="A72" s="99" t="s">
        <v>207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"/>
      <c r="M72" s="3" t="s">
        <v>386</v>
      </c>
      <c r="N72" s="28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3"/>
      <c r="Z72" s="3"/>
      <c r="AA72" s="3"/>
    </row>
    <row r="73" spans="1:27" ht="14.25">
      <c r="A73" s="49" t="s">
        <v>127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3"/>
      <c r="M73" s="25"/>
      <c r="N73" s="28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3"/>
      <c r="Z73" s="3"/>
      <c r="AA73" s="3"/>
    </row>
    <row r="74" spans="1:27" ht="14.25">
      <c r="A74" s="3" t="s">
        <v>166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>
      <c r="A78" s="4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>
      <c r="A105" s="20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</sheetData>
  <sheetProtection/>
  <mergeCells count="47">
    <mergeCell ref="M15:N15"/>
    <mergeCell ref="A4:K4"/>
    <mergeCell ref="M4:X4"/>
    <mergeCell ref="M6:N9"/>
    <mergeCell ref="P8:P9"/>
    <mergeCell ref="O8:O9"/>
    <mergeCell ref="A9:B9"/>
    <mergeCell ref="C6:E6"/>
    <mergeCell ref="F6:H6"/>
    <mergeCell ref="O6:V7"/>
    <mergeCell ref="M54:N54"/>
    <mergeCell ref="M62:N62"/>
    <mergeCell ref="M11:N11"/>
    <mergeCell ref="M13:N13"/>
    <mergeCell ref="M68:N68"/>
    <mergeCell ref="Q8:U8"/>
    <mergeCell ref="M25:N25"/>
    <mergeCell ref="M31:N31"/>
    <mergeCell ref="M41:N41"/>
    <mergeCell ref="M48:N48"/>
    <mergeCell ref="A20:B20"/>
    <mergeCell ref="M20:N20"/>
    <mergeCell ref="M22:N22"/>
    <mergeCell ref="A29:B29"/>
    <mergeCell ref="A14:B14"/>
    <mergeCell ref="M16:N16"/>
    <mergeCell ref="M17:N17"/>
    <mergeCell ref="M18:N18"/>
    <mergeCell ref="M19:N19"/>
    <mergeCell ref="M14:N14"/>
    <mergeCell ref="I6:K6"/>
    <mergeCell ref="A11:B11"/>
    <mergeCell ref="A12:B12"/>
    <mergeCell ref="A13:B13"/>
    <mergeCell ref="A6:B7"/>
    <mergeCell ref="W6:W9"/>
    <mergeCell ref="V8:V9"/>
    <mergeCell ref="A23:B23"/>
    <mergeCell ref="A15:B15"/>
    <mergeCell ref="A16:B16"/>
    <mergeCell ref="A17:B17"/>
    <mergeCell ref="A66:B66"/>
    <mergeCell ref="A60:B60"/>
    <mergeCell ref="A39:B39"/>
    <mergeCell ref="A46:B46"/>
    <mergeCell ref="A52:B52"/>
    <mergeCell ref="A18:B1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  <ignoredErrors>
    <ignoredError sqref="C11 F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2.59765625" style="77" customWidth="1"/>
    <col min="2" max="2" width="9.5" style="77" customWidth="1"/>
    <col min="3" max="11" width="12.59765625" style="77" customWidth="1"/>
    <col min="12" max="12" width="9" style="77" customWidth="1"/>
    <col min="13" max="13" width="11.19921875" style="77" customWidth="1"/>
    <col min="14" max="15" width="18.59765625" style="77" customWidth="1"/>
    <col min="16" max="16" width="24.09765625" style="77" customWidth="1"/>
    <col min="17" max="18" width="18.59765625" style="77" customWidth="1"/>
    <col min="19" max="19" width="20.5" style="77" customWidth="1"/>
    <col min="20" max="16384" width="9" style="77" customWidth="1"/>
  </cols>
  <sheetData>
    <row r="1" spans="1:19" ht="14.25">
      <c r="A1" s="51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2" t="s">
        <v>225</v>
      </c>
    </row>
    <row r="2" spans="1:19" ht="14.25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3"/>
    </row>
    <row r="3" spans="1:19" ht="14.25">
      <c r="A3" s="7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7.25">
      <c r="A4" s="302" t="s">
        <v>209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18"/>
      <c r="M4" s="218"/>
      <c r="N4" s="218"/>
      <c r="O4" s="218"/>
      <c r="P4" s="218"/>
      <c r="Q4" s="218"/>
      <c r="R4" s="218"/>
      <c r="S4" s="218"/>
    </row>
    <row r="5" spans="1:19" ht="17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218"/>
      <c r="M5" s="218"/>
      <c r="N5" s="218"/>
      <c r="O5" s="218"/>
      <c r="P5" s="218"/>
      <c r="Q5" s="218"/>
      <c r="R5" s="218"/>
      <c r="S5" s="218"/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25">
      <c r="A7" s="300" t="s">
        <v>210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"/>
      <c r="M7" s="300" t="s">
        <v>387</v>
      </c>
      <c r="N7" s="383"/>
      <c r="O7" s="383"/>
      <c r="P7" s="383"/>
      <c r="Q7" s="383"/>
      <c r="R7" s="383"/>
      <c r="S7" s="383"/>
    </row>
    <row r="8" spans="1:19" ht="14.25" customHeight="1">
      <c r="A8" s="194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3"/>
      <c r="M8" s="126"/>
      <c r="N8" s="218"/>
      <c r="O8" s="218"/>
      <c r="P8" s="218"/>
      <c r="Q8" s="218"/>
      <c r="R8" s="218"/>
      <c r="S8" s="218"/>
    </row>
    <row r="9" spans="1:19" ht="15" customHeight="1" thickBot="1">
      <c r="A9" s="3"/>
      <c r="B9" s="3"/>
      <c r="C9" s="3"/>
      <c r="D9" s="3"/>
      <c r="E9" s="3"/>
      <c r="F9" s="3" t="s">
        <v>148</v>
      </c>
      <c r="G9" s="3"/>
      <c r="H9" s="3"/>
      <c r="I9" s="3"/>
      <c r="J9" s="3"/>
      <c r="K9" s="3"/>
      <c r="L9" s="3"/>
      <c r="M9" s="3"/>
      <c r="N9" s="3"/>
      <c r="O9" s="3"/>
      <c r="P9" s="3" t="s">
        <v>148</v>
      </c>
      <c r="Q9" s="3"/>
      <c r="R9" s="3"/>
      <c r="S9" s="3"/>
    </row>
    <row r="10" spans="1:19" ht="18" customHeight="1">
      <c r="A10" s="374" t="s">
        <v>471</v>
      </c>
      <c r="B10" s="391"/>
      <c r="C10" s="367" t="s">
        <v>61</v>
      </c>
      <c r="D10" s="368"/>
      <c r="E10" s="369"/>
      <c r="F10" s="367" t="s">
        <v>62</v>
      </c>
      <c r="G10" s="368"/>
      <c r="H10" s="369"/>
      <c r="I10" s="367" t="s">
        <v>63</v>
      </c>
      <c r="J10" s="368"/>
      <c r="K10" s="368"/>
      <c r="L10" s="3"/>
      <c r="M10" s="374" t="s">
        <v>472</v>
      </c>
      <c r="N10" s="377" t="s">
        <v>215</v>
      </c>
      <c r="O10" s="378"/>
      <c r="P10" s="379"/>
      <c r="Q10" s="367" t="s">
        <v>216</v>
      </c>
      <c r="R10" s="368"/>
      <c r="S10" s="368"/>
    </row>
    <row r="11" spans="1:19" ht="18" customHeight="1">
      <c r="A11" s="375"/>
      <c r="B11" s="392"/>
      <c r="C11" s="365" t="s">
        <v>64</v>
      </c>
      <c r="D11" s="365" t="s">
        <v>65</v>
      </c>
      <c r="E11" s="380" t="s">
        <v>128</v>
      </c>
      <c r="F11" s="365" t="s">
        <v>64</v>
      </c>
      <c r="G11" s="365" t="s">
        <v>65</v>
      </c>
      <c r="H11" s="380" t="s">
        <v>128</v>
      </c>
      <c r="I11" s="365" t="s">
        <v>64</v>
      </c>
      <c r="J11" s="365" t="s">
        <v>65</v>
      </c>
      <c r="K11" s="372" t="s">
        <v>128</v>
      </c>
      <c r="L11" s="3"/>
      <c r="M11" s="375"/>
      <c r="N11" s="370" t="s">
        <v>149</v>
      </c>
      <c r="O11" s="370" t="s">
        <v>214</v>
      </c>
      <c r="P11" s="380" t="s">
        <v>129</v>
      </c>
      <c r="Q11" s="370" t="s">
        <v>149</v>
      </c>
      <c r="R11" s="370" t="s">
        <v>214</v>
      </c>
      <c r="S11" s="372" t="s">
        <v>129</v>
      </c>
    </row>
    <row r="12" spans="1:19" ht="18" customHeight="1">
      <c r="A12" s="376"/>
      <c r="B12" s="393"/>
      <c r="C12" s="366"/>
      <c r="D12" s="366"/>
      <c r="E12" s="381"/>
      <c r="F12" s="366"/>
      <c r="G12" s="366"/>
      <c r="H12" s="381"/>
      <c r="I12" s="366"/>
      <c r="J12" s="366"/>
      <c r="K12" s="382"/>
      <c r="L12" s="3"/>
      <c r="M12" s="376"/>
      <c r="N12" s="371"/>
      <c r="O12" s="371"/>
      <c r="P12" s="387"/>
      <c r="Q12" s="371"/>
      <c r="R12" s="371"/>
      <c r="S12" s="373"/>
    </row>
    <row r="13" spans="1:19" ht="14.25">
      <c r="A13" s="52"/>
      <c r="B13" s="53"/>
      <c r="C13" s="219"/>
      <c r="D13" s="52"/>
      <c r="E13" s="52"/>
      <c r="F13" s="52"/>
      <c r="G13" s="54"/>
      <c r="H13" s="52"/>
      <c r="I13" s="52"/>
      <c r="J13" s="54"/>
      <c r="K13" s="52"/>
      <c r="L13" s="3"/>
      <c r="M13" s="112"/>
      <c r="N13" s="3"/>
      <c r="O13" s="3"/>
      <c r="P13" s="3"/>
      <c r="Q13" s="3"/>
      <c r="R13" s="3"/>
      <c r="S13" s="3"/>
    </row>
    <row r="14" spans="1:19" ht="14.25">
      <c r="A14" s="349" t="s">
        <v>208</v>
      </c>
      <c r="B14" s="350"/>
      <c r="C14" s="111">
        <v>37300</v>
      </c>
      <c r="D14" s="63">
        <v>178300</v>
      </c>
      <c r="E14" s="46">
        <v>478</v>
      </c>
      <c r="F14" s="46">
        <v>21</v>
      </c>
      <c r="G14" s="46">
        <v>32</v>
      </c>
      <c r="H14" s="46">
        <v>152</v>
      </c>
      <c r="I14" s="46">
        <v>1380</v>
      </c>
      <c r="J14" s="46">
        <v>3120</v>
      </c>
      <c r="K14" s="46">
        <v>226</v>
      </c>
      <c r="L14" s="3"/>
      <c r="M14" s="21" t="s">
        <v>208</v>
      </c>
      <c r="N14" s="105">
        <v>266</v>
      </c>
      <c r="O14" s="105">
        <v>4600</v>
      </c>
      <c r="P14" s="46">
        <v>1730</v>
      </c>
      <c r="Q14" s="66">
        <v>469</v>
      </c>
      <c r="R14" s="66">
        <v>8350</v>
      </c>
      <c r="S14" s="46">
        <v>1780</v>
      </c>
    </row>
    <row r="15" spans="1:19" ht="14.25">
      <c r="A15" s="390" t="s">
        <v>473</v>
      </c>
      <c r="B15" s="350"/>
      <c r="C15" s="55">
        <v>36700</v>
      </c>
      <c r="D15" s="46">
        <v>179800</v>
      </c>
      <c r="E15" s="46">
        <v>490</v>
      </c>
      <c r="F15" s="46">
        <v>57</v>
      </c>
      <c r="G15" s="46">
        <v>133</v>
      </c>
      <c r="H15" s="46">
        <v>233</v>
      </c>
      <c r="I15" s="46">
        <v>1830</v>
      </c>
      <c r="J15" s="46">
        <v>5950</v>
      </c>
      <c r="K15" s="46">
        <v>325</v>
      </c>
      <c r="L15" s="3"/>
      <c r="M15" s="265" t="s">
        <v>473</v>
      </c>
      <c r="N15" s="105">
        <v>262</v>
      </c>
      <c r="O15" s="105">
        <v>4770</v>
      </c>
      <c r="P15" s="46">
        <v>1820</v>
      </c>
      <c r="Q15" s="66">
        <v>459</v>
      </c>
      <c r="R15" s="66">
        <v>8720</v>
      </c>
      <c r="S15" s="46">
        <v>1900</v>
      </c>
    </row>
    <row r="16" spans="1:19" ht="14.25">
      <c r="A16" s="390" t="s">
        <v>474</v>
      </c>
      <c r="B16" s="350"/>
      <c r="C16" s="55">
        <v>36900</v>
      </c>
      <c r="D16" s="46">
        <v>172300</v>
      </c>
      <c r="E16" s="46">
        <v>467</v>
      </c>
      <c r="F16" s="46">
        <v>304</v>
      </c>
      <c r="G16" s="46">
        <v>991</v>
      </c>
      <c r="H16" s="46">
        <v>326</v>
      </c>
      <c r="I16" s="46">
        <v>1700</v>
      </c>
      <c r="J16" s="46">
        <v>6440</v>
      </c>
      <c r="K16" s="46">
        <v>379</v>
      </c>
      <c r="L16" s="3"/>
      <c r="M16" s="265" t="s">
        <v>474</v>
      </c>
      <c r="N16" s="106">
        <v>257</v>
      </c>
      <c r="O16" s="106">
        <v>4390</v>
      </c>
      <c r="P16" s="46">
        <v>1710</v>
      </c>
      <c r="Q16" s="217">
        <v>476</v>
      </c>
      <c r="R16" s="106">
        <v>8330</v>
      </c>
      <c r="S16" s="46">
        <v>1750</v>
      </c>
    </row>
    <row r="17" spans="1:19" ht="14.25">
      <c r="A17" s="390" t="s">
        <v>475</v>
      </c>
      <c r="B17" s="350"/>
      <c r="C17" s="55">
        <v>37400</v>
      </c>
      <c r="D17" s="46">
        <v>194500</v>
      </c>
      <c r="E17" s="46">
        <v>520</v>
      </c>
      <c r="F17" s="46">
        <v>321</v>
      </c>
      <c r="G17" s="46">
        <v>703</v>
      </c>
      <c r="H17" s="46">
        <v>219</v>
      </c>
      <c r="I17" s="46">
        <v>1460</v>
      </c>
      <c r="J17" s="46">
        <v>4130</v>
      </c>
      <c r="K17" s="46">
        <v>283</v>
      </c>
      <c r="L17" s="3"/>
      <c r="M17" s="265" t="s">
        <v>475</v>
      </c>
      <c r="N17" s="106">
        <v>257</v>
      </c>
      <c r="O17" s="106">
        <v>43570</v>
      </c>
      <c r="P17" s="46">
        <v>1780</v>
      </c>
      <c r="Q17" s="217">
        <v>449</v>
      </c>
      <c r="R17" s="106">
        <v>8310</v>
      </c>
      <c r="S17" s="46">
        <v>1850</v>
      </c>
    </row>
    <row r="18" spans="1:19" ht="14.25">
      <c r="A18" s="388" t="s">
        <v>476</v>
      </c>
      <c r="B18" s="389"/>
      <c r="C18" s="56">
        <v>37700</v>
      </c>
      <c r="D18" s="57">
        <v>183200</v>
      </c>
      <c r="E18" s="57">
        <f>100*D18/C18</f>
        <v>485.9416445623342</v>
      </c>
      <c r="F18" s="57">
        <f>SUM(F20:F27,F29,F32,F38,F48,F55,F61,F69,F75)</f>
        <v>238</v>
      </c>
      <c r="G18" s="57">
        <f>SUM(G20:G27,G29,G32,G38,G48,G55,G61,G69,G75)</f>
        <v>754</v>
      </c>
      <c r="H18" s="57">
        <f>100*G18/F18</f>
        <v>316.8067226890756</v>
      </c>
      <c r="I18" s="57">
        <f>ROUND(SUM(I20:I27,I29,I32,I38,I48,I55,I61,I69,I75),-1)</f>
        <v>1450</v>
      </c>
      <c r="J18" s="57">
        <f>ROUND(SUM(J20:J27,J29,J32,J38,J48,J55,J61,J69,J75),-1)</f>
        <v>4810</v>
      </c>
      <c r="K18" s="57">
        <v>332</v>
      </c>
      <c r="L18" s="3"/>
      <c r="M18" s="266" t="s">
        <v>476</v>
      </c>
      <c r="N18" s="280">
        <f>SUM(N20:N36)</f>
        <v>272</v>
      </c>
      <c r="O18" s="280">
        <f>ROUND(SUM(O20:O36),-1)</f>
        <v>4490</v>
      </c>
      <c r="P18" s="57">
        <f>ROUND(100*O18/N18,-1)</f>
        <v>1650</v>
      </c>
      <c r="Q18" s="285">
        <f>SUM(Q20:Q36)</f>
        <v>431</v>
      </c>
      <c r="R18" s="286">
        <f>ROUND(SUM(R20:R36),-1)</f>
        <v>8100</v>
      </c>
      <c r="S18" s="57">
        <f>ROUND(100*R18/Q18,-1)</f>
        <v>1880</v>
      </c>
    </row>
    <row r="19" spans="1:19" ht="14.25">
      <c r="A19" s="107"/>
      <c r="B19" s="108"/>
      <c r="C19" s="185"/>
      <c r="D19" s="186"/>
      <c r="E19" s="186"/>
      <c r="F19" s="186"/>
      <c r="G19" s="186"/>
      <c r="H19" s="186"/>
      <c r="I19" s="186"/>
      <c r="J19" s="186"/>
      <c r="K19" s="186"/>
      <c r="L19" s="3"/>
      <c r="M19" s="59"/>
      <c r="N19" s="3"/>
      <c r="O19" s="3"/>
      <c r="P19" s="3"/>
      <c r="Q19" s="58"/>
      <c r="R19" s="3"/>
      <c r="S19" s="3"/>
    </row>
    <row r="20" spans="1:19" ht="14.25">
      <c r="A20" s="293" t="s">
        <v>1</v>
      </c>
      <c r="B20" s="295"/>
      <c r="C20" s="56">
        <v>3990</v>
      </c>
      <c r="D20" s="57">
        <v>19800</v>
      </c>
      <c r="E20" s="57">
        <f aca="true" t="shared" si="0" ref="E20:E29">100*D20/C20</f>
        <v>496.2406015037594</v>
      </c>
      <c r="F20" s="57">
        <v>26</v>
      </c>
      <c r="G20" s="57">
        <v>75</v>
      </c>
      <c r="H20" s="57">
        <f>100*G20/F20</f>
        <v>288.46153846153845</v>
      </c>
      <c r="I20" s="57">
        <v>94</v>
      </c>
      <c r="J20" s="57">
        <v>273</v>
      </c>
      <c r="K20" s="57">
        <v>290</v>
      </c>
      <c r="L20" s="3"/>
      <c r="M20" s="21" t="s">
        <v>1</v>
      </c>
      <c r="N20" s="46">
        <v>70</v>
      </c>
      <c r="O20" s="66">
        <v>1230</v>
      </c>
      <c r="P20" s="46">
        <v>1760</v>
      </c>
      <c r="Q20" s="46">
        <v>38</v>
      </c>
      <c r="R20" s="46">
        <v>825</v>
      </c>
      <c r="S20" s="46">
        <v>2170</v>
      </c>
    </row>
    <row r="21" spans="1:19" ht="14.25">
      <c r="A21" s="293" t="s">
        <v>2</v>
      </c>
      <c r="B21" s="295"/>
      <c r="C21" s="56">
        <v>1590</v>
      </c>
      <c r="D21" s="57">
        <v>6690</v>
      </c>
      <c r="E21" s="57">
        <f t="shared" si="0"/>
        <v>420.75471698113205</v>
      </c>
      <c r="F21" s="57" t="s">
        <v>502</v>
      </c>
      <c r="G21" s="57" t="s">
        <v>502</v>
      </c>
      <c r="H21" s="57" t="s">
        <v>398</v>
      </c>
      <c r="I21" s="57">
        <v>5</v>
      </c>
      <c r="J21" s="57">
        <v>14</v>
      </c>
      <c r="K21" s="57">
        <v>281</v>
      </c>
      <c r="L21" s="3"/>
      <c r="M21" s="21" t="s">
        <v>2</v>
      </c>
      <c r="N21" s="3">
        <v>4</v>
      </c>
      <c r="O21" s="106">
        <v>61</v>
      </c>
      <c r="P21" s="46">
        <v>1530</v>
      </c>
      <c r="Q21" s="58">
        <v>16</v>
      </c>
      <c r="R21" s="3">
        <v>286</v>
      </c>
      <c r="S21" s="46">
        <v>1790</v>
      </c>
    </row>
    <row r="22" spans="1:19" ht="14.25">
      <c r="A22" s="293" t="s">
        <v>3</v>
      </c>
      <c r="B22" s="295"/>
      <c r="C22" s="56">
        <v>3550</v>
      </c>
      <c r="D22" s="57">
        <v>18300</v>
      </c>
      <c r="E22" s="57">
        <f>ROUND(100*D22/C22,1)</f>
        <v>515.5</v>
      </c>
      <c r="F22" s="57">
        <v>22</v>
      </c>
      <c r="G22" s="57">
        <v>56</v>
      </c>
      <c r="H22" s="57">
        <f>100*G22/F22</f>
        <v>254.54545454545453</v>
      </c>
      <c r="I22" s="57">
        <v>181</v>
      </c>
      <c r="J22" s="57">
        <v>544</v>
      </c>
      <c r="K22" s="57">
        <v>300.5524861878453</v>
      </c>
      <c r="L22" s="3"/>
      <c r="M22" s="21" t="s">
        <v>3</v>
      </c>
      <c r="N22" s="3">
        <v>19</v>
      </c>
      <c r="O22" s="106">
        <v>302</v>
      </c>
      <c r="P22" s="46">
        <v>1590</v>
      </c>
      <c r="Q22" s="58">
        <v>35</v>
      </c>
      <c r="R22" s="3">
        <v>741</v>
      </c>
      <c r="S22" s="46">
        <v>2120</v>
      </c>
    </row>
    <row r="23" spans="1:19" ht="14.25">
      <c r="A23" s="298" t="s">
        <v>60</v>
      </c>
      <c r="B23" s="295"/>
      <c r="C23" s="56">
        <v>1310</v>
      </c>
      <c r="D23" s="57">
        <v>5790</v>
      </c>
      <c r="E23" s="57">
        <f t="shared" si="0"/>
        <v>441.98473282442745</v>
      </c>
      <c r="F23" s="57" t="s">
        <v>398</v>
      </c>
      <c r="G23" s="57" t="s">
        <v>500</v>
      </c>
      <c r="H23" s="57" t="s">
        <v>500</v>
      </c>
      <c r="I23" s="57">
        <v>4</v>
      </c>
      <c r="J23" s="57">
        <v>8</v>
      </c>
      <c r="K23" s="57">
        <v>223</v>
      </c>
      <c r="L23" s="3"/>
      <c r="M23" s="113" t="s">
        <v>60</v>
      </c>
      <c r="N23" s="3">
        <v>11</v>
      </c>
      <c r="O23" s="106">
        <v>150</v>
      </c>
      <c r="P23" s="46">
        <v>1360</v>
      </c>
      <c r="Q23" s="58">
        <v>28</v>
      </c>
      <c r="R23" s="3">
        <v>465</v>
      </c>
      <c r="S23" s="46">
        <v>1660</v>
      </c>
    </row>
    <row r="24" spans="1:19" ht="14.25">
      <c r="A24" s="293" t="s">
        <v>5</v>
      </c>
      <c r="B24" s="295"/>
      <c r="C24" s="56">
        <v>1480</v>
      </c>
      <c r="D24" s="57">
        <v>6600</v>
      </c>
      <c r="E24" s="57">
        <f t="shared" si="0"/>
        <v>445.94594594594594</v>
      </c>
      <c r="F24" s="57">
        <v>0</v>
      </c>
      <c r="G24" s="57">
        <v>1</v>
      </c>
      <c r="H24" s="57">
        <v>205</v>
      </c>
      <c r="I24" s="57">
        <v>2</v>
      </c>
      <c r="J24" s="57">
        <v>6</v>
      </c>
      <c r="K24" s="57">
        <v>320</v>
      </c>
      <c r="L24" s="3"/>
      <c r="M24" s="21" t="s">
        <v>5</v>
      </c>
      <c r="N24" s="46">
        <v>9</v>
      </c>
      <c r="O24" s="66">
        <v>133</v>
      </c>
      <c r="P24" s="46">
        <v>1480</v>
      </c>
      <c r="Q24" s="46">
        <v>36</v>
      </c>
      <c r="R24" s="46">
        <v>597</v>
      </c>
      <c r="S24" s="46">
        <v>1660</v>
      </c>
    </row>
    <row r="25" spans="1:19" ht="14.25">
      <c r="A25" s="293" t="s">
        <v>6</v>
      </c>
      <c r="B25" s="295"/>
      <c r="C25" s="56">
        <v>2800</v>
      </c>
      <c r="D25" s="57">
        <v>14400</v>
      </c>
      <c r="E25" s="57">
        <f t="shared" si="0"/>
        <v>514.2857142857143</v>
      </c>
      <c r="F25" s="57">
        <v>31</v>
      </c>
      <c r="G25" s="57">
        <v>103</v>
      </c>
      <c r="H25" s="57">
        <f>100*G25/F25</f>
        <v>332.258064516129</v>
      </c>
      <c r="I25" s="57">
        <v>136</v>
      </c>
      <c r="J25" s="57">
        <v>434</v>
      </c>
      <c r="K25" s="57">
        <v>319</v>
      </c>
      <c r="L25" s="3"/>
      <c r="M25" s="21" t="s">
        <v>6</v>
      </c>
      <c r="N25" s="3">
        <v>15</v>
      </c>
      <c r="O25" s="106">
        <v>231</v>
      </c>
      <c r="P25" s="46">
        <v>1540</v>
      </c>
      <c r="Q25" s="58">
        <v>24</v>
      </c>
      <c r="R25" s="3">
        <v>506</v>
      </c>
      <c r="S25" s="46">
        <v>2110</v>
      </c>
    </row>
    <row r="26" spans="1:19" ht="14.25">
      <c r="A26" s="293" t="s">
        <v>7</v>
      </c>
      <c r="B26" s="295"/>
      <c r="C26" s="56">
        <v>2030</v>
      </c>
      <c r="D26" s="57">
        <v>9280</v>
      </c>
      <c r="E26" s="57">
        <f t="shared" si="0"/>
        <v>457.14285714285717</v>
      </c>
      <c r="F26" s="57">
        <v>14</v>
      </c>
      <c r="G26" s="57">
        <v>47</v>
      </c>
      <c r="H26" s="57">
        <f>ROUNDDOWN(100*G26/F26,0)</f>
        <v>335</v>
      </c>
      <c r="I26" s="57">
        <v>76</v>
      </c>
      <c r="J26" s="57">
        <v>228</v>
      </c>
      <c r="K26" s="57">
        <v>300</v>
      </c>
      <c r="L26" s="3"/>
      <c r="M26" s="21" t="s">
        <v>7</v>
      </c>
      <c r="N26" s="3">
        <v>4</v>
      </c>
      <c r="O26" s="106">
        <v>66</v>
      </c>
      <c r="P26" s="46">
        <v>1650</v>
      </c>
      <c r="Q26" s="58">
        <v>18</v>
      </c>
      <c r="R26" s="3">
        <v>324</v>
      </c>
      <c r="S26" s="46">
        <v>1800</v>
      </c>
    </row>
    <row r="27" spans="1:19" ht="14.25">
      <c r="A27" s="293" t="s">
        <v>8</v>
      </c>
      <c r="B27" s="295"/>
      <c r="C27" s="56">
        <v>3260</v>
      </c>
      <c r="D27" s="57">
        <v>18300</v>
      </c>
      <c r="E27" s="57">
        <f t="shared" si="0"/>
        <v>561.3496932515337</v>
      </c>
      <c r="F27" s="57">
        <v>52</v>
      </c>
      <c r="G27" s="57">
        <v>175</v>
      </c>
      <c r="H27" s="57">
        <f>100*G27/F27</f>
        <v>336.53846153846155</v>
      </c>
      <c r="I27" s="57">
        <v>182</v>
      </c>
      <c r="J27" s="57">
        <v>708</v>
      </c>
      <c r="K27" s="57">
        <v>389</v>
      </c>
      <c r="L27" s="3"/>
      <c r="M27" s="21" t="s">
        <v>8</v>
      </c>
      <c r="N27" s="3">
        <v>3</v>
      </c>
      <c r="O27" s="106">
        <v>52</v>
      </c>
      <c r="P27" s="46">
        <v>1740</v>
      </c>
      <c r="Q27" s="58">
        <v>14</v>
      </c>
      <c r="R27" s="3">
        <v>326</v>
      </c>
      <c r="S27" s="46">
        <v>2330</v>
      </c>
    </row>
    <row r="28" spans="1:19" ht="14.25">
      <c r="A28" s="60"/>
      <c r="B28" s="61"/>
      <c r="C28" s="56"/>
      <c r="D28" s="57"/>
      <c r="E28" s="57"/>
      <c r="F28" s="57"/>
      <c r="G28" s="57"/>
      <c r="H28" s="57"/>
      <c r="I28" s="57"/>
      <c r="J28" s="57"/>
      <c r="K28" s="57"/>
      <c r="L28" s="3"/>
      <c r="M28" s="21"/>
      <c r="N28" s="3"/>
      <c r="O28" s="106"/>
      <c r="P28" s="3"/>
      <c r="Q28" s="58"/>
      <c r="R28" s="3"/>
      <c r="S28" s="3"/>
    </row>
    <row r="29" spans="1:19" ht="14.25" customHeight="1">
      <c r="A29" s="293" t="s">
        <v>9</v>
      </c>
      <c r="B29" s="295"/>
      <c r="C29" s="56">
        <f>SUM(C30)</f>
        <v>80</v>
      </c>
      <c r="D29" s="57">
        <f>SUM(D30)</f>
        <v>341</v>
      </c>
      <c r="E29" s="57">
        <f t="shared" si="0"/>
        <v>426.25</v>
      </c>
      <c r="F29" s="57" t="s">
        <v>441</v>
      </c>
      <c r="G29" s="57" t="s">
        <v>441</v>
      </c>
      <c r="H29" s="57" t="s">
        <v>441</v>
      </c>
      <c r="I29" s="57" t="s">
        <v>441</v>
      </c>
      <c r="J29" s="57" t="s">
        <v>441</v>
      </c>
      <c r="K29" s="57" t="s">
        <v>441</v>
      </c>
      <c r="L29" s="69"/>
      <c r="M29" s="21" t="s">
        <v>9</v>
      </c>
      <c r="N29" s="46">
        <v>0</v>
      </c>
      <c r="O29" s="66">
        <v>4</v>
      </c>
      <c r="P29" s="46">
        <v>1420</v>
      </c>
      <c r="Q29" s="46">
        <v>3</v>
      </c>
      <c r="R29" s="46">
        <v>57</v>
      </c>
      <c r="S29" s="46">
        <v>1900</v>
      </c>
    </row>
    <row r="30" spans="1:19" ht="14.25">
      <c r="A30" s="23"/>
      <c r="B30" s="21" t="s">
        <v>10</v>
      </c>
      <c r="C30" s="55">
        <v>80</v>
      </c>
      <c r="D30" s="46">
        <v>341</v>
      </c>
      <c r="E30" s="46">
        <v>426</v>
      </c>
      <c r="F30" s="46" t="s">
        <v>442</v>
      </c>
      <c r="G30" s="46" t="s">
        <v>442</v>
      </c>
      <c r="H30" s="46" t="s">
        <v>442</v>
      </c>
      <c r="I30" s="46" t="s">
        <v>442</v>
      </c>
      <c r="J30" s="46" t="s">
        <v>442</v>
      </c>
      <c r="K30" s="46" t="s">
        <v>442</v>
      </c>
      <c r="L30" s="3"/>
      <c r="M30" s="21" t="s">
        <v>150</v>
      </c>
      <c r="N30" s="3">
        <v>6</v>
      </c>
      <c r="O30" s="106">
        <v>95</v>
      </c>
      <c r="P30" s="46">
        <v>1580</v>
      </c>
      <c r="Q30" s="58">
        <v>18</v>
      </c>
      <c r="R30" s="3">
        <v>355</v>
      </c>
      <c r="S30" s="46">
        <v>1970</v>
      </c>
    </row>
    <row r="31" spans="1:19" ht="14.25">
      <c r="A31" s="23"/>
      <c r="B31" s="21"/>
      <c r="C31" s="62"/>
      <c r="D31" s="63"/>
      <c r="E31" s="63"/>
      <c r="F31" s="63"/>
      <c r="G31" s="63"/>
      <c r="H31" s="63"/>
      <c r="I31" s="63"/>
      <c r="J31" s="63"/>
      <c r="K31" s="63"/>
      <c r="L31" s="3"/>
      <c r="M31" s="21" t="s">
        <v>151</v>
      </c>
      <c r="N31" s="3">
        <v>10</v>
      </c>
      <c r="O31" s="106">
        <v>170</v>
      </c>
      <c r="P31" s="46">
        <v>1700</v>
      </c>
      <c r="Q31" s="58">
        <v>19</v>
      </c>
      <c r="R31" s="3">
        <v>362</v>
      </c>
      <c r="S31" s="46">
        <v>1910</v>
      </c>
    </row>
    <row r="32" spans="1:19" ht="14.25">
      <c r="A32" s="299" t="s">
        <v>11</v>
      </c>
      <c r="B32" s="295"/>
      <c r="C32" s="56">
        <f>SUM(C33:C36)</f>
        <v>2455</v>
      </c>
      <c r="D32" s="57">
        <f>SUM(D33:D36)</f>
        <v>13040</v>
      </c>
      <c r="E32" s="57">
        <f>100*D32/C32</f>
        <v>531.1608961303463</v>
      </c>
      <c r="F32" s="57">
        <f>SUM(F33:F36)</f>
        <v>47</v>
      </c>
      <c r="G32" s="57">
        <f>SUM(G33:G36)</f>
        <v>167</v>
      </c>
      <c r="H32" s="57">
        <f>100*G32/F32</f>
        <v>355.3191489361702</v>
      </c>
      <c r="I32" s="57">
        <f>SUM(I33:I36)</f>
        <v>183</v>
      </c>
      <c r="J32" s="57">
        <f>SUM(J33:J36)</f>
        <v>772</v>
      </c>
      <c r="K32" s="57">
        <f>100*J32/I32</f>
        <v>421.85792349726773</v>
      </c>
      <c r="L32" s="3"/>
      <c r="M32" s="21" t="s">
        <v>152</v>
      </c>
      <c r="N32" s="3">
        <v>64</v>
      </c>
      <c r="O32" s="106">
        <v>1134</v>
      </c>
      <c r="P32" s="46">
        <v>1770</v>
      </c>
      <c r="Q32" s="58">
        <v>40</v>
      </c>
      <c r="R32" s="3">
        <v>839</v>
      </c>
      <c r="S32" s="46">
        <v>2100</v>
      </c>
    </row>
    <row r="33" spans="1:19" ht="14.25">
      <c r="A33" s="23"/>
      <c r="B33" s="21" t="s">
        <v>12</v>
      </c>
      <c r="C33" s="55">
        <v>546</v>
      </c>
      <c r="D33" s="46">
        <v>2920</v>
      </c>
      <c r="E33" s="46">
        <v>535</v>
      </c>
      <c r="F33" s="46">
        <v>10</v>
      </c>
      <c r="G33" s="46">
        <v>36</v>
      </c>
      <c r="H33" s="46">
        <v>358</v>
      </c>
      <c r="I33" s="46">
        <v>23</v>
      </c>
      <c r="J33" s="46">
        <v>96</v>
      </c>
      <c r="K33" s="46">
        <v>418</v>
      </c>
      <c r="L33" s="3"/>
      <c r="M33" s="21" t="s">
        <v>153</v>
      </c>
      <c r="N33" s="46">
        <v>31</v>
      </c>
      <c r="O33" s="66">
        <v>484</v>
      </c>
      <c r="P33" s="46">
        <v>1560</v>
      </c>
      <c r="Q33" s="46">
        <v>47</v>
      </c>
      <c r="R33" s="46">
        <v>859</v>
      </c>
      <c r="S33" s="46">
        <v>1830</v>
      </c>
    </row>
    <row r="34" spans="1:19" ht="14.25">
      <c r="A34" s="23"/>
      <c r="B34" s="21" t="s">
        <v>13</v>
      </c>
      <c r="C34" s="55">
        <v>550</v>
      </c>
      <c r="D34" s="46">
        <v>2910</v>
      </c>
      <c r="E34" s="46">
        <v>529</v>
      </c>
      <c r="F34" s="46">
        <v>12</v>
      </c>
      <c r="G34" s="46">
        <v>42</v>
      </c>
      <c r="H34" s="46">
        <v>356</v>
      </c>
      <c r="I34" s="46">
        <v>29</v>
      </c>
      <c r="J34" s="46">
        <v>120</v>
      </c>
      <c r="K34" s="46">
        <v>415</v>
      </c>
      <c r="L34" s="3"/>
      <c r="M34" s="21" t="s">
        <v>154</v>
      </c>
      <c r="N34" s="3">
        <v>8</v>
      </c>
      <c r="O34" s="106">
        <v>127</v>
      </c>
      <c r="P34" s="46">
        <v>1590</v>
      </c>
      <c r="Q34" s="58">
        <v>32</v>
      </c>
      <c r="R34" s="3">
        <v>555</v>
      </c>
      <c r="S34" s="46">
        <v>1730</v>
      </c>
    </row>
    <row r="35" spans="1:19" ht="14.25">
      <c r="A35" s="23"/>
      <c r="B35" s="21" t="s">
        <v>14</v>
      </c>
      <c r="C35" s="55">
        <v>658</v>
      </c>
      <c r="D35" s="46">
        <v>3290</v>
      </c>
      <c r="E35" s="46">
        <v>500</v>
      </c>
      <c r="F35" s="46">
        <v>25</v>
      </c>
      <c r="G35" s="46">
        <v>89</v>
      </c>
      <c r="H35" s="46">
        <v>360</v>
      </c>
      <c r="I35" s="46">
        <v>53</v>
      </c>
      <c r="J35" s="46">
        <v>228</v>
      </c>
      <c r="K35" s="46">
        <v>431</v>
      </c>
      <c r="L35" s="3"/>
      <c r="M35" s="21" t="s">
        <v>155</v>
      </c>
      <c r="N35" s="3">
        <v>14</v>
      </c>
      <c r="O35" s="106">
        <v>185</v>
      </c>
      <c r="P35" s="46">
        <v>1320</v>
      </c>
      <c r="Q35" s="3">
        <v>55</v>
      </c>
      <c r="R35" s="3">
        <v>882</v>
      </c>
      <c r="S35" s="46">
        <v>1600</v>
      </c>
    </row>
    <row r="36" spans="1:19" ht="14.25">
      <c r="A36" s="23"/>
      <c r="B36" s="21" t="s">
        <v>15</v>
      </c>
      <c r="C36" s="55">
        <v>701</v>
      </c>
      <c r="D36" s="46">
        <v>3920</v>
      </c>
      <c r="E36" s="46">
        <v>559</v>
      </c>
      <c r="F36" s="46" t="s">
        <v>442</v>
      </c>
      <c r="G36" s="46" t="s">
        <v>442</v>
      </c>
      <c r="H36" s="46" t="s">
        <v>442</v>
      </c>
      <c r="I36" s="46">
        <v>78</v>
      </c>
      <c r="J36" s="46">
        <v>328</v>
      </c>
      <c r="K36" s="46">
        <v>420</v>
      </c>
      <c r="L36" s="3"/>
      <c r="M36" s="21" t="s">
        <v>156</v>
      </c>
      <c r="N36" s="3">
        <v>4</v>
      </c>
      <c r="O36" s="106">
        <v>61</v>
      </c>
      <c r="P36" s="46">
        <v>1520</v>
      </c>
      <c r="Q36" s="3">
        <v>8</v>
      </c>
      <c r="R36" s="3">
        <v>125</v>
      </c>
      <c r="S36" s="46">
        <v>1560</v>
      </c>
    </row>
    <row r="37" spans="1:19" ht="14.25">
      <c r="A37" s="23"/>
      <c r="B37" s="21"/>
      <c r="C37" s="62"/>
      <c r="D37" s="3"/>
      <c r="E37" s="63"/>
      <c r="F37" s="63"/>
      <c r="G37" s="63"/>
      <c r="H37" s="63"/>
      <c r="I37" s="63"/>
      <c r="J37" s="63"/>
      <c r="K37" s="63"/>
      <c r="L37" s="3"/>
      <c r="M37" s="21"/>
      <c r="N37" s="58"/>
      <c r="O37" s="58"/>
      <c r="P37" s="58"/>
      <c r="Q37" s="58"/>
      <c r="R37" s="58"/>
      <c r="S37" s="58"/>
    </row>
    <row r="38" spans="1:19" ht="14.25">
      <c r="A38" s="293" t="s">
        <v>16</v>
      </c>
      <c r="B38" s="295"/>
      <c r="C38" s="56">
        <f>SUM(C39:C46)</f>
        <v>2059</v>
      </c>
      <c r="D38" s="57">
        <f>SUM(D39:D46)</f>
        <v>10678</v>
      </c>
      <c r="E38" s="57">
        <f>100*D38/C38</f>
        <v>518.6012627489073</v>
      </c>
      <c r="F38" s="57">
        <f>SUM(F39:F46)</f>
        <v>8</v>
      </c>
      <c r="G38" s="57">
        <f>SUM(G39:G46)</f>
        <v>21</v>
      </c>
      <c r="H38" s="57">
        <f>100*G38/F38</f>
        <v>262.5</v>
      </c>
      <c r="I38" s="57">
        <f>SUM(I39:I46)</f>
        <v>82</v>
      </c>
      <c r="J38" s="57">
        <f>SUM(J39:J46)</f>
        <v>291</v>
      </c>
      <c r="K38" s="57">
        <f>100*J38/I38</f>
        <v>354.8780487804878</v>
      </c>
      <c r="L38" s="3"/>
      <c r="M38" s="114"/>
      <c r="N38" s="215"/>
      <c r="O38" s="215"/>
      <c r="P38" s="215"/>
      <c r="Q38" s="215"/>
      <c r="R38" s="215"/>
      <c r="S38" s="215"/>
    </row>
    <row r="39" spans="1:19" ht="14.25">
      <c r="A39" s="23"/>
      <c r="B39" s="21" t="s">
        <v>17</v>
      </c>
      <c r="C39" s="55">
        <v>288</v>
      </c>
      <c r="D39" s="46">
        <v>1540</v>
      </c>
      <c r="E39" s="46">
        <v>535</v>
      </c>
      <c r="F39" s="46" t="s">
        <v>442</v>
      </c>
      <c r="G39" s="46" t="s">
        <v>442</v>
      </c>
      <c r="H39" s="46" t="s">
        <v>442</v>
      </c>
      <c r="I39" s="46">
        <v>42</v>
      </c>
      <c r="J39" s="46">
        <v>142</v>
      </c>
      <c r="K39" s="46">
        <v>338</v>
      </c>
      <c r="L39" s="3"/>
      <c r="M39" s="3"/>
      <c r="N39" s="3"/>
      <c r="O39" s="3"/>
      <c r="P39" s="3"/>
      <c r="Q39" s="3"/>
      <c r="R39" s="3"/>
      <c r="S39" s="3"/>
    </row>
    <row r="40" spans="1:19" ht="14.25">
      <c r="A40" s="23"/>
      <c r="B40" s="21" t="s">
        <v>18</v>
      </c>
      <c r="C40" s="55">
        <v>684</v>
      </c>
      <c r="D40" s="46">
        <v>3710</v>
      </c>
      <c r="E40" s="46">
        <v>543</v>
      </c>
      <c r="F40" s="46">
        <v>7</v>
      </c>
      <c r="G40" s="46">
        <v>19</v>
      </c>
      <c r="H40" s="46">
        <v>271</v>
      </c>
      <c r="I40" s="46">
        <v>28</v>
      </c>
      <c r="J40" s="46">
        <v>103</v>
      </c>
      <c r="K40" s="46">
        <v>368</v>
      </c>
      <c r="L40" s="3"/>
      <c r="M40" s="3"/>
      <c r="N40" s="3"/>
      <c r="O40" s="3"/>
      <c r="P40" s="3"/>
      <c r="Q40" s="3"/>
      <c r="R40" s="3"/>
      <c r="S40" s="3"/>
    </row>
    <row r="41" spans="1:19" ht="14.25">
      <c r="A41" s="23"/>
      <c r="B41" s="21" t="s">
        <v>19</v>
      </c>
      <c r="C41" s="55">
        <v>502</v>
      </c>
      <c r="D41" s="46">
        <v>2770</v>
      </c>
      <c r="E41" s="46">
        <v>552</v>
      </c>
      <c r="F41" s="46">
        <v>1</v>
      </c>
      <c r="G41" s="46">
        <v>2</v>
      </c>
      <c r="H41" s="46">
        <v>305</v>
      </c>
      <c r="I41" s="46">
        <v>12</v>
      </c>
      <c r="J41" s="46">
        <v>46</v>
      </c>
      <c r="K41" s="46">
        <v>383</v>
      </c>
      <c r="L41" s="3"/>
      <c r="M41" s="3"/>
      <c r="N41" s="3"/>
      <c r="O41" s="3"/>
      <c r="P41" s="3"/>
      <c r="Q41" s="3"/>
      <c r="R41" s="3"/>
      <c r="S41" s="3"/>
    </row>
    <row r="42" spans="1:19" ht="14.25">
      <c r="A42" s="23"/>
      <c r="B42" s="21" t="s">
        <v>20</v>
      </c>
      <c r="C42" s="55">
        <v>70</v>
      </c>
      <c r="D42" s="46">
        <v>332</v>
      </c>
      <c r="E42" s="46">
        <v>474</v>
      </c>
      <c r="F42" s="46" t="s">
        <v>443</v>
      </c>
      <c r="G42" s="46" t="s">
        <v>443</v>
      </c>
      <c r="H42" s="46" t="s">
        <v>443</v>
      </c>
      <c r="I42" s="46" t="s">
        <v>443</v>
      </c>
      <c r="J42" s="46" t="s">
        <v>443</v>
      </c>
      <c r="K42" s="46" t="s">
        <v>443</v>
      </c>
      <c r="L42" s="3"/>
      <c r="M42" s="3"/>
      <c r="N42" s="3"/>
      <c r="O42" s="3"/>
      <c r="P42" s="3"/>
      <c r="Q42" s="3"/>
      <c r="R42" s="3"/>
      <c r="S42" s="3"/>
    </row>
    <row r="43" spans="1:19" ht="14.25">
      <c r="A43" s="23"/>
      <c r="B43" s="21" t="s">
        <v>21</v>
      </c>
      <c r="C43" s="55">
        <v>72</v>
      </c>
      <c r="D43" s="46">
        <v>333</v>
      </c>
      <c r="E43" s="46">
        <v>462</v>
      </c>
      <c r="F43" s="46" t="s">
        <v>443</v>
      </c>
      <c r="G43" s="46" t="s">
        <v>443</v>
      </c>
      <c r="H43" s="46" t="s">
        <v>443</v>
      </c>
      <c r="I43" s="46" t="s">
        <v>443</v>
      </c>
      <c r="J43" s="46" t="s">
        <v>443</v>
      </c>
      <c r="K43" s="46" t="s">
        <v>443</v>
      </c>
      <c r="L43" s="3"/>
      <c r="M43" s="3"/>
      <c r="N43" s="3"/>
      <c r="O43" s="3"/>
      <c r="P43" s="3"/>
      <c r="Q43" s="3"/>
      <c r="R43" s="3"/>
      <c r="S43" s="3"/>
    </row>
    <row r="44" spans="1:19" ht="14.25" customHeight="1">
      <c r="A44" s="23"/>
      <c r="B44" s="21" t="s">
        <v>22</v>
      </c>
      <c r="C44" s="55">
        <v>416</v>
      </c>
      <c r="D44" s="46">
        <v>1900</v>
      </c>
      <c r="E44" s="46">
        <v>457</v>
      </c>
      <c r="F44" s="46">
        <v>0</v>
      </c>
      <c r="G44" s="46">
        <v>0</v>
      </c>
      <c r="H44" s="46">
        <v>220</v>
      </c>
      <c r="I44" s="46">
        <v>0</v>
      </c>
      <c r="J44" s="46">
        <v>0</v>
      </c>
      <c r="K44" s="46">
        <v>310</v>
      </c>
      <c r="L44" s="3"/>
      <c r="M44" s="3"/>
      <c r="N44" s="3"/>
      <c r="O44" s="3"/>
      <c r="P44" s="3"/>
      <c r="Q44" s="3"/>
      <c r="R44" s="3"/>
      <c r="S44" s="3"/>
    </row>
    <row r="45" spans="1:19" ht="14.25">
      <c r="A45" s="23"/>
      <c r="B45" s="21" t="s">
        <v>23</v>
      </c>
      <c r="C45" s="55">
        <v>24</v>
      </c>
      <c r="D45" s="46">
        <v>83</v>
      </c>
      <c r="E45" s="46">
        <v>347</v>
      </c>
      <c r="F45" s="46" t="s">
        <v>443</v>
      </c>
      <c r="G45" s="46" t="s">
        <v>443</v>
      </c>
      <c r="H45" s="46" t="s">
        <v>443</v>
      </c>
      <c r="I45" s="46" t="s">
        <v>443</v>
      </c>
      <c r="J45" s="46" t="s">
        <v>443</v>
      </c>
      <c r="K45" s="46" t="s">
        <v>443</v>
      </c>
      <c r="L45" s="3"/>
      <c r="M45" s="3"/>
      <c r="N45" s="3"/>
      <c r="O45" s="3"/>
      <c r="P45" s="3"/>
      <c r="Q45" s="3"/>
      <c r="R45" s="3"/>
      <c r="S45" s="3"/>
    </row>
    <row r="46" spans="1:19" ht="14.25" customHeight="1">
      <c r="A46" s="23"/>
      <c r="B46" s="21" t="s">
        <v>24</v>
      </c>
      <c r="C46" s="55">
        <v>3</v>
      </c>
      <c r="D46" s="46">
        <v>10</v>
      </c>
      <c r="E46" s="46">
        <v>322</v>
      </c>
      <c r="F46" s="46" t="s">
        <v>443</v>
      </c>
      <c r="G46" s="46" t="s">
        <v>443</v>
      </c>
      <c r="H46" s="46" t="s">
        <v>443</v>
      </c>
      <c r="I46" s="46" t="s">
        <v>443</v>
      </c>
      <c r="J46" s="46" t="s">
        <v>443</v>
      </c>
      <c r="K46" s="46" t="s">
        <v>443</v>
      </c>
      <c r="L46" s="3"/>
      <c r="M46" s="300" t="s">
        <v>388</v>
      </c>
      <c r="N46" s="383"/>
      <c r="O46" s="383"/>
      <c r="P46" s="383"/>
      <c r="Q46" s="383"/>
      <c r="R46" s="383"/>
      <c r="S46" s="383"/>
    </row>
    <row r="47" spans="1:19" ht="14.25">
      <c r="A47" s="23"/>
      <c r="B47" s="21"/>
      <c r="C47" s="62"/>
      <c r="D47" s="46"/>
      <c r="E47" s="63"/>
      <c r="F47" s="63"/>
      <c r="G47" s="63"/>
      <c r="H47" s="63"/>
      <c r="I47" s="63"/>
      <c r="J47" s="63"/>
      <c r="K47" s="63"/>
      <c r="L47" s="3"/>
      <c r="M47" s="3"/>
      <c r="N47" s="3"/>
      <c r="O47" s="3"/>
      <c r="P47" s="3"/>
      <c r="Q47" s="3"/>
      <c r="R47" s="3"/>
      <c r="S47" s="3"/>
    </row>
    <row r="48" spans="1:19" ht="14.25">
      <c r="A48" s="293" t="s">
        <v>25</v>
      </c>
      <c r="B48" s="295"/>
      <c r="C48" s="56">
        <f>SUM(C49:C53)</f>
        <v>2652</v>
      </c>
      <c r="D48" s="57">
        <f>SUM(D49:D53)</f>
        <v>13199</v>
      </c>
      <c r="E48" s="57">
        <f>100*D48/C48</f>
        <v>497.6998491704374</v>
      </c>
      <c r="F48" s="57">
        <f>SUM(F49:F53)</f>
        <v>23</v>
      </c>
      <c r="G48" s="57">
        <f>SUM(G49:G53)</f>
        <v>68</v>
      </c>
      <c r="H48" s="57">
        <f>100*G48/F48</f>
        <v>295.6521739130435</v>
      </c>
      <c r="I48" s="57">
        <f>SUM(I49:I53)</f>
        <v>452</v>
      </c>
      <c r="J48" s="57">
        <f>SUM(J49:J53)</f>
        <v>1392</v>
      </c>
      <c r="K48" s="57">
        <f>100*J48/I48</f>
        <v>307.9646017699115</v>
      </c>
      <c r="L48" s="3"/>
      <c r="M48" s="3"/>
      <c r="N48" s="3"/>
      <c r="O48" s="3"/>
      <c r="P48" s="3"/>
      <c r="Q48" s="3"/>
      <c r="R48" s="3"/>
      <c r="S48" s="3"/>
    </row>
    <row r="49" spans="1:19" ht="15" thickBot="1">
      <c r="A49" s="23"/>
      <c r="B49" s="21" t="s">
        <v>26</v>
      </c>
      <c r="C49" s="55">
        <v>1680</v>
      </c>
      <c r="D49" s="46">
        <v>8430</v>
      </c>
      <c r="E49" s="46">
        <v>502</v>
      </c>
      <c r="F49" s="46">
        <v>17</v>
      </c>
      <c r="G49" s="46">
        <v>49</v>
      </c>
      <c r="H49" s="46">
        <v>288</v>
      </c>
      <c r="I49" s="46">
        <v>219</v>
      </c>
      <c r="J49" s="46">
        <v>655</v>
      </c>
      <c r="K49" s="46">
        <v>299</v>
      </c>
      <c r="L49" s="3"/>
      <c r="M49" s="3"/>
      <c r="N49" s="3"/>
      <c r="O49" s="3"/>
      <c r="P49" s="3" t="s">
        <v>212</v>
      </c>
      <c r="Q49" s="3"/>
      <c r="R49" s="3"/>
      <c r="S49" s="3"/>
    </row>
    <row r="50" spans="1:19" ht="18" customHeight="1">
      <c r="A50" s="23"/>
      <c r="B50" s="21" t="s">
        <v>27</v>
      </c>
      <c r="C50" s="55">
        <v>230</v>
      </c>
      <c r="D50" s="46">
        <v>1120</v>
      </c>
      <c r="E50" s="46">
        <v>487</v>
      </c>
      <c r="F50" s="46" t="s">
        <v>442</v>
      </c>
      <c r="G50" s="46" t="s">
        <v>442</v>
      </c>
      <c r="H50" s="46" t="s">
        <v>442</v>
      </c>
      <c r="I50" s="46" t="s">
        <v>442</v>
      </c>
      <c r="J50" s="46" t="s">
        <v>442</v>
      </c>
      <c r="K50" s="46" t="s">
        <v>442</v>
      </c>
      <c r="L50" s="3"/>
      <c r="M50" s="374" t="s">
        <v>472</v>
      </c>
      <c r="N50" s="384" t="s">
        <v>217</v>
      </c>
      <c r="O50" s="385"/>
      <c r="P50" s="386"/>
      <c r="Q50" s="384" t="s">
        <v>218</v>
      </c>
      <c r="R50" s="385"/>
      <c r="S50" s="385"/>
    </row>
    <row r="51" spans="1:19" ht="14.25">
      <c r="A51" s="23"/>
      <c r="B51" s="21" t="s">
        <v>28</v>
      </c>
      <c r="C51" s="46" t="s">
        <v>442</v>
      </c>
      <c r="D51" s="46" t="s">
        <v>442</v>
      </c>
      <c r="E51" s="46" t="s">
        <v>442</v>
      </c>
      <c r="F51" s="46" t="s">
        <v>442</v>
      </c>
      <c r="G51" s="46" t="s">
        <v>442</v>
      </c>
      <c r="H51" s="46" t="s">
        <v>442</v>
      </c>
      <c r="I51" s="46" t="s">
        <v>442</v>
      </c>
      <c r="J51" s="46" t="s">
        <v>442</v>
      </c>
      <c r="K51" s="46" t="s">
        <v>442</v>
      </c>
      <c r="L51" s="3"/>
      <c r="M51" s="375"/>
      <c r="N51" s="370" t="s">
        <v>444</v>
      </c>
      <c r="O51" s="370" t="s">
        <v>445</v>
      </c>
      <c r="P51" s="380" t="s">
        <v>129</v>
      </c>
      <c r="Q51" s="370" t="s">
        <v>444</v>
      </c>
      <c r="R51" s="370" t="s">
        <v>445</v>
      </c>
      <c r="S51" s="372" t="s">
        <v>129</v>
      </c>
    </row>
    <row r="52" spans="1:19" ht="14.25">
      <c r="A52" s="23"/>
      <c r="B52" s="21" t="s">
        <v>29</v>
      </c>
      <c r="C52" s="55">
        <v>611</v>
      </c>
      <c r="D52" s="46">
        <v>3010</v>
      </c>
      <c r="E52" s="46">
        <v>492</v>
      </c>
      <c r="F52" s="46">
        <v>3</v>
      </c>
      <c r="G52" s="46">
        <v>10</v>
      </c>
      <c r="H52" s="46">
        <v>324</v>
      </c>
      <c r="I52" s="46">
        <v>150</v>
      </c>
      <c r="J52" s="46">
        <v>501</v>
      </c>
      <c r="K52" s="46">
        <v>334</v>
      </c>
      <c r="L52" s="3"/>
      <c r="M52" s="376"/>
      <c r="N52" s="371"/>
      <c r="O52" s="371"/>
      <c r="P52" s="387"/>
      <c r="Q52" s="371"/>
      <c r="R52" s="371"/>
      <c r="S52" s="373"/>
    </row>
    <row r="53" spans="1:19" ht="14.25">
      <c r="A53" s="23"/>
      <c r="B53" s="21" t="s">
        <v>30</v>
      </c>
      <c r="C53" s="55">
        <v>131</v>
      </c>
      <c r="D53" s="46">
        <v>639</v>
      </c>
      <c r="E53" s="46">
        <v>488</v>
      </c>
      <c r="F53" s="46">
        <v>3</v>
      </c>
      <c r="G53" s="46">
        <v>9</v>
      </c>
      <c r="H53" s="46">
        <v>300</v>
      </c>
      <c r="I53" s="46">
        <v>83</v>
      </c>
      <c r="J53" s="46">
        <v>236</v>
      </c>
      <c r="K53" s="46">
        <v>284</v>
      </c>
      <c r="L53" s="3"/>
      <c r="M53" s="115"/>
      <c r="N53" s="3"/>
      <c r="O53" s="3"/>
      <c r="P53" s="3"/>
      <c r="Q53" s="3"/>
      <c r="R53" s="3"/>
      <c r="S53" s="3"/>
    </row>
    <row r="54" spans="1:19" ht="14.25">
      <c r="A54" s="23"/>
      <c r="B54" s="21"/>
      <c r="C54" s="62"/>
      <c r="D54" s="46"/>
      <c r="E54" s="63"/>
      <c r="F54" s="63"/>
      <c r="G54" s="63"/>
      <c r="H54" s="3"/>
      <c r="I54" s="63"/>
      <c r="J54" s="63"/>
      <c r="K54" s="63"/>
      <c r="L54" s="3"/>
      <c r="M54" s="21" t="s">
        <v>208</v>
      </c>
      <c r="N54" s="46">
        <v>1580</v>
      </c>
      <c r="O54" s="46">
        <v>2400</v>
      </c>
      <c r="P54" s="46">
        <v>152</v>
      </c>
      <c r="Q54" s="46">
        <v>351</v>
      </c>
      <c r="R54" s="46">
        <v>291</v>
      </c>
      <c r="S54" s="46">
        <v>83</v>
      </c>
    </row>
    <row r="55" spans="1:19" ht="14.25">
      <c r="A55" s="293" t="s">
        <v>31</v>
      </c>
      <c r="B55" s="295"/>
      <c r="C55" s="56">
        <f>SUM(C56:C59)</f>
        <v>3604</v>
      </c>
      <c r="D55" s="57">
        <f>SUM(D56:D59)</f>
        <v>16830</v>
      </c>
      <c r="E55" s="57">
        <f>100*D55/C55</f>
        <v>466.9811320754717</v>
      </c>
      <c r="F55" s="57">
        <f>SUM(F56:F59)</f>
        <v>3</v>
      </c>
      <c r="G55" s="57">
        <f>SUM(G56:G59)</f>
        <v>10</v>
      </c>
      <c r="H55" s="110">
        <v>290</v>
      </c>
      <c r="I55" s="57">
        <f>SUM(I56:I59)</f>
        <v>5</v>
      </c>
      <c r="J55" s="57">
        <f>SUM(J56:J59)</f>
        <v>11</v>
      </c>
      <c r="K55" s="57">
        <f>100*J55/I55</f>
        <v>220</v>
      </c>
      <c r="L55" s="3"/>
      <c r="M55" s="265" t="s">
        <v>473</v>
      </c>
      <c r="N55" s="106">
        <v>1800</v>
      </c>
      <c r="O55" s="106">
        <v>3190</v>
      </c>
      <c r="P55" s="66">
        <v>177</v>
      </c>
      <c r="Q55" s="217">
        <v>390</v>
      </c>
      <c r="R55" s="106">
        <v>332</v>
      </c>
      <c r="S55" s="46">
        <v>85</v>
      </c>
    </row>
    <row r="56" spans="1:19" ht="14.25">
      <c r="A56" s="25"/>
      <c r="B56" s="21" t="s">
        <v>32</v>
      </c>
      <c r="C56" s="55">
        <v>808</v>
      </c>
      <c r="D56" s="46">
        <v>3690</v>
      </c>
      <c r="E56" s="46">
        <v>457</v>
      </c>
      <c r="F56" s="46" t="s">
        <v>442</v>
      </c>
      <c r="G56" s="46" t="s">
        <v>442</v>
      </c>
      <c r="H56" s="46" t="s">
        <v>442</v>
      </c>
      <c r="I56" s="46">
        <v>1</v>
      </c>
      <c r="J56" s="46">
        <v>3</v>
      </c>
      <c r="K56" s="46">
        <v>280</v>
      </c>
      <c r="L56" s="3"/>
      <c r="M56" s="265" t="s">
        <v>474</v>
      </c>
      <c r="N56" s="106">
        <v>1870</v>
      </c>
      <c r="O56" s="106">
        <v>3330</v>
      </c>
      <c r="P56" s="66">
        <v>178</v>
      </c>
      <c r="Q56" s="217">
        <v>415</v>
      </c>
      <c r="R56" s="106">
        <v>332</v>
      </c>
      <c r="S56" s="46">
        <v>80</v>
      </c>
    </row>
    <row r="57" spans="1:19" ht="14.25">
      <c r="A57" s="25"/>
      <c r="B57" s="21" t="s">
        <v>33</v>
      </c>
      <c r="C57" s="55">
        <v>662</v>
      </c>
      <c r="D57" s="46">
        <v>3140</v>
      </c>
      <c r="E57" s="46">
        <v>475</v>
      </c>
      <c r="F57" s="46">
        <v>0</v>
      </c>
      <c r="G57" s="46">
        <v>0</v>
      </c>
      <c r="H57" s="46">
        <v>250</v>
      </c>
      <c r="I57" s="46">
        <v>0</v>
      </c>
      <c r="J57" s="46">
        <v>0</v>
      </c>
      <c r="K57" s="46">
        <v>250</v>
      </c>
      <c r="L57" s="3"/>
      <c r="M57" s="265" t="s">
        <v>475</v>
      </c>
      <c r="N57" s="106">
        <v>1660</v>
      </c>
      <c r="O57" s="106">
        <v>3120</v>
      </c>
      <c r="P57" s="66">
        <v>188</v>
      </c>
      <c r="Q57" s="217">
        <v>430</v>
      </c>
      <c r="R57" s="106">
        <v>387</v>
      </c>
      <c r="S57" s="46">
        <v>90</v>
      </c>
    </row>
    <row r="58" spans="1:19" ht="14.25">
      <c r="A58" s="25"/>
      <c r="B58" s="21" t="s">
        <v>34</v>
      </c>
      <c r="C58" s="55">
        <v>1450</v>
      </c>
      <c r="D58" s="46">
        <v>6660</v>
      </c>
      <c r="E58" s="46">
        <v>459</v>
      </c>
      <c r="F58" s="46">
        <v>3</v>
      </c>
      <c r="G58" s="46">
        <v>10</v>
      </c>
      <c r="H58" s="46">
        <v>330</v>
      </c>
      <c r="I58" s="46">
        <v>4</v>
      </c>
      <c r="J58" s="46">
        <v>8</v>
      </c>
      <c r="K58" s="46">
        <v>200</v>
      </c>
      <c r="L58" s="3"/>
      <c r="M58" s="266" t="s">
        <v>476</v>
      </c>
      <c r="N58" s="286">
        <f>ROUND(SUM(N60:N76),-1)</f>
        <v>1620</v>
      </c>
      <c r="O58" s="286">
        <f>ROUND(SUM(O60:O76),-1)</f>
        <v>2590</v>
      </c>
      <c r="P58" s="92">
        <v>160</v>
      </c>
      <c r="Q58" s="285">
        <f>SUM(Q60:Q76)</f>
        <v>412</v>
      </c>
      <c r="R58" s="285">
        <f>SUM(R60:R76)</f>
        <v>334</v>
      </c>
      <c r="S58" s="57">
        <f>100*R58/Q58</f>
        <v>81.06796116504854</v>
      </c>
    </row>
    <row r="59" spans="1:19" ht="14.25">
      <c r="A59" s="25"/>
      <c r="B59" s="21" t="s">
        <v>35</v>
      </c>
      <c r="C59" s="55">
        <v>684</v>
      </c>
      <c r="D59" s="46">
        <v>3340</v>
      </c>
      <c r="E59" s="46">
        <v>489</v>
      </c>
      <c r="F59" s="46" t="s">
        <v>442</v>
      </c>
      <c r="G59" s="46" t="s">
        <v>442</v>
      </c>
      <c r="H59" s="46" t="s">
        <v>442</v>
      </c>
      <c r="I59" s="46">
        <v>0</v>
      </c>
      <c r="J59" s="46">
        <v>0</v>
      </c>
      <c r="K59" s="46">
        <v>250</v>
      </c>
      <c r="L59" s="3"/>
      <c r="M59" s="216"/>
      <c r="N59" s="3"/>
      <c r="O59" s="3"/>
      <c r="P59" s="3"/>
      <c r="Q59" s="58"/>
      <c r="R59" s="3"/>
      <c r="S59" s="3"/>
    </row>
    <row r="60" spans="1:19" ht="14.25">
      <c r="A60" s="25"/>
      <c r="B60" s="21"/>
      <c r="C60" s="62"/>
      <c r="D60" s="46"/>
      <c r="E60" s="46"/>
      <c r="F60" s="3"/>
      <c r="G60" s="63"/>
      <c r="H60" s="46"/>
      <c r="I60" s="63"/>
      <c r="J60" s="63"/>
      <c r="K60" s="46"/>
      <c r="L60" s="3"/>
      <c r="M60" s="21" t="s">
        <v>1</v>
      </c>
      <c r="N60" s="46">
        <v>77</v>
      </c>
      <c r="O60" s="46">
        <v>138</v>
      </c>
      <c r="P60" s="46">
        <v>179</v>
      </c>
      <c r="Q60" s="46">
        <v>28</v>
      </c>
      <c r="R60" s="46">
        <v>25</v>
      </c>
      <c r="S60" s="46">
        <v>90</v>
      </c>
    </row>
    <row r="61" spans="1:19" ht="14.25">
      <c r="A61" s="293" t="s">
        <v>36</v>
      </c>
      <c r="B61" s="295"/>
      <c r="C61" s="56">
        <f>SUM(C62:C67)</f>
        <v>3448</v>
      </c>
      <c r="D61" s="57">
        <f>SUM(D62:D67)</f>
        <v>15520</v>
      </c>
      <c r="E61" s="57">
        <f>100*D61/C61</f>
        <v>450.11600928074245</v>
      </c>
      <c r="F61" s="110">
        <f>SUM(F62:F67)</f>
        <v>12</v>
      </c>
      <c r="G61" s="57">
        <f>SUM(G62:G67)</f>
        <v>30</v>
      </c>
      <c r="H61" s="57">
        <f>100*G61/F61</f>
        <v>250</v>
      </c>
      <c r="I61" s="57">
        <f>SUM(I62:I67)</f>
        <v>14</v>
      </c>
      <c r="J61" s="57">
        <f>SUM(J62:J67)</f>
        <v>43</v>
      </c>
      <c r="K61" s="57">
        <f>100*J61/I61</f>
        <v>307.14285714285717</v>
      </c>
      <c r="L61" s="3"/>
      <c r="M61" s="21" t="s">
        <v>2</v>
      </c>
      <c r="N61" s="3">
        <v>60</v>
      </c>
      <c r="O61" s="3">
        <v>83</v>
      </c>
      <c r="P61" s="46">
        <v>138</v>
      </c>
      <c r="Q61" s="58">
        <v>16</v>
      </c>
      <c r="R61" s="3">
        <v>13</v>
      </c>
      <c r="S61" s="46">
        <v>84</v>
      </c>
    </row>
    <row r="62" spans="1:19" ht="14.25">
      <c r="A62" s="23"/>
      <c r="B62" s="21" t="s">
        <v>37</v>
      </c>
      <c r="C62" s="55">
        <v>501</v>
      </c>
      <c r="D62" s="46">
        <v>2240</v>
      </c>
      <c r="E62" s="46">
        <v>447</v>
      </c>
      <c r="F62" s="46" t="s">
        <v>440</v>
      </c>
      <c r="G62" s="46" t="s">
        <v>440</v>
      </c>
      <c r="H62" s="46" t="s">
        <v>440</v>
      </c>
      <c r="I62" s="46">
        <v>0</v>
      </c>
      <c r="J62" s="46">
        <v>0</v>
      </c>
      <c r="K62" s="46">
        <v>305</v>
      </c>
      <c r="L62" s="3"/>
      <c r="M62" s="21" t="s">
        <v>3</v>
      </c>
      <c r="N62" s="3">
        <v>130</v>
      </c>
      <c r="O62" s="3">
        <v>257</v>
      </c>
      <c r="P62" s="46">
        <v>198</v>
      </c>
      <c r="Q62" s="58">
        <v>10</v>
      </c>
      <c r="R62" s="3">
        <v>10</v>
      </c>
      <c r="S62" s="46">
        <v>100</v>
      </c>
    </row>
    <row r="63" spans="1:19" ht="14.25">
      <c r="A63" s="23"/>
      <c r="B63" s="21" t="s">
        <v>38</v>
      </c>
      <c r="C63" s="55">
        <v>474</v>
      </c>
      <c r="D63" s="46">
        <v>2150</v>
      </c>
      <c r="E63" s="46">
        <v>453</v>
      </c>
      <c r="F63" s="46" t="s">
        <v>442</v>
      </c>
      <c r="G63" s="46" t="s">
        <v>442</v>
      </c>
      <c r="H63" s="46" t="s">
        <v>442</v>
      </c>
      <c r="I63" s="46">
        <v>3</v>
      </c>
      <c r="J63" s="46">
        <v>8</v>
      </c>
      <c r="K63" s="46">
        <v>262</v>
      </c>
      <c r="L63" s="3"/>
      <c r="M63" s="113" t="s">
        <v>60</v>
      </c>
      <c r="N63" s="3">
        <v>125</v>
      </c>
      <c r="O63" s="3">
        <v>145</v>
      </c>
      <c r="P63" s="46">
        <v>116</v>
      </c>
      <c r="Q63" s="58">
        <v>63</v>
      </c>
      <c r="R63" s="3">
        <v>47</v>
      </c>
      <c r="S63" s="46">
        <v>75</v>
      </c>
    </row>
    <row r="64" spans="1:19" ht="14.25">
      <c r="A64" s="23"/>
      <c r="B64" s="21" t="s">
        <v>39</v>
      </c>
      <c r="C64" s="55">
        <v>859</v>
      </c>
      <c r="D64" s="46">
        <v>3960</v>
      </c>
      <c r="E64" s="46">
        <v>461</v>
      </c>
      <c r="F64" s="46" t="s">
        <v>442</v>
      </c>
      <c r="G64" s="46" t="s">
        <v>442</v>
      </c>
      <c r="H64" s="46" t="s">
        <v>442</v>
      </c>
      <c r="I64" s="46">
        <v>1</v>
      </c>
      <c r="J64" s="46">
        <v>1</v>
      </c>
      <c r="K64" s="46">
        <v>124</v>
      </c>
      <c r="L64" s="3"/>
      <c r="M64" s="21" t="s">
        <v>5</v>
      </c>
      <c r="N64" s="46">
        <v>50</v>
      </c>
      <c r="O64" s="46">
        <v>64</v>
      </c>
      <c r="P64" s="46">
        <v>128</v>
      </c>
      <c r="Q64" s="46">
        <v>109</v>
      </c>
      <c r="R64" s="46">
        <v>92</v>
      </c>
      <c r="S64" s="46">
        <v>84</v>
      </c>
    </row>
    <row r="65" spans="1:19" ht="14.25">
      <c r="A65" s="23"/>
      <c r="B65" s="21" t="s">
        <v>40</v>
      </c>
      <c r="C65" s="55">
        <v>842</v>
      </c>
      <c r="D65" s="46">
        <v>3970</v>
      </c>
      <c r="E65" s="46">
        <v>472</v>
      </c>
      <c r="F65" s="46" t="s">
        <v>442</v>
      </c>
      <c r="G65" s="46" t="s">
        <v>442</v>
      </c>
      <c r="H65" s="46" t="s">
        <v>442</v>
      </c>
      <c r="I65" s="46">
        <v>1</v>
      </c>
      <c r="J65" s="46">
        <v>3</v>
      </c>
      <c r="K65" s="46">
        <v>288</v>
      </c>
      <c r="L65" s="3"/>
      <c r="M65" s="21" t="s">
        <v>6</v>
      </c>
      <c r="N65" s="3">
        <v>97</v>
      </c>
      <c r="O65" s="3">
        <v>165</v>
      </c>
      <c r="P65" s="46">
        <v>170</v>
      </c>
      <c r="Q65" s="58">
        <v>11</v>
      </c>
      <c r="R65" s="3">
        <v>11</v>
      </c>
      <c r="S65" s="46">
        <v>97</v>
      </c>
    </row>
    <row r="66" spans="1:19" ht="14.25">
      <c r="A66" s="23"/>
      <c r="B66" s="21" t="s">
        <v>41</v>
      </c>
      <c r="C66" s="55">
        <v>482</v>
      </c>
      <c r="D66" s="46">
        <v>2070</v>
      </c>
      <c r="E66" s="46">
        <v>430</v>
      </c>
      <c r="F66" s="46">
        <v>12</v>
      </c>
      <c r="G66" s="46">
        <v>30</v>
      </c>
      <c r="H66" s="46">
        <v>250</v>
      </c>
      <c r="I66" s="46">
        <v>7</v>
      </c>
      <c r="J66" s="46">
        <v>25</v>
      </c>
      <c r="K66" s="46">
        <v>364</v>
      </c>
      <c r="L66" s="3"/>
      <c r="M66" s="21" t="s">
        <v>7</v>
      </c>
      <c r="N66" s="3">
        <v>87</v>
      </c>
      <c r="O66" s="3">
        <v>132</v>
      </c>
      <c r="P66" s="46">
        <v>152</v>
      </c>
      <c r="Q66" s="58">
        <v>3</v>
      </c>
      <c r="R66" s="3">
        <v>2</v>
      </c>
      <c r="S66" s="46">
        <v>78</v>
      </c>
    </row>
    <row r="67" spans="1:19" ht="14.25">
      <c r="A67" s="23"/>
      <c r="B67" s="21" t="s">
        <v>42</v>
      </c>
      <c r="C67" s="55">
        <v>290</v>
      </c>
      <c r="D67" s="46">
        <v>1130</v>
      </c>
      <c r="E67" s="46">
        <v>390</v>
      </c>
      <c r="F67" s="46" t="s">
        <v>442</v>
      </c>
      <c r="G67" s="46" t="s">
        <v>442</v>
      </c>
      <c r="H67" s="46" t="s">
        <v>442</v>
      </c>
      <c r="I67" s="46">
        <v>2</v>
      </c>
      <c r="J67" s="46">
        <v>6</v>
      </c>
      <c r="K67" s="46">
        <v>286</v>
      </c>
      <c r="L67" s="3"/>
      <c r="M67" s="21" t="s">
        <v>8</v>
      </c>
      <c r="N67" s="3">
        <v>83</v>
      </c>
      <c r="O67" s="3">
        <v>178</v>
      </c>
      <c r="P67" s="46">
        <v>215</v>
      </c>
      <c r="Q67" s="58">
        <v>2</v>
      </c>
      <c r="R67" s="3">
        <v>2</v>
      </c>
      <c r="S67" s="46">
        <v>95</v>
      </c>
    </row>
    <row r="68" spans="1:19" ht="14.25">
      <c r="A68" s="23"/>
      <c r="B68" s="21"/>
      <c r="C68" s="62"/>
      <c r="D68" s="46"/>
      <c r="E68" s="63"/>
      <c r="F68" s="63"/>
      <c r="G68" s="63"/>
      <c r="H68" s="63"/>
      <c r="I68" s="63"/>
      <c r="J68" s="63"/>
      <c r="K68" s="63"/>
      <c r="L68" s="3"/>
      <c r="M68" s="21"/>
      <c r="N68" s="3"/>
      <c r="O68" s="3"/>
      <c r="P68" s="3"/>
      <c r="Q68" s="58"/>
      <c r="R68" s="3"/>
      <c r="S68" s="3"/>
    </row>
    <row r="69" spans="1:19" ht="14.25">
      <c r="A69" s="293" t="s">
        <v>43</v>
      </c>
      <c r="B69" s="295"/>
      <c r="C69" s="56">
        <f>SUM(C70:C73)</f>
        <v>3066</v>
      </c>
      <c r="D69" s="57">
        <f>SUM(D70:D73)</f>
        <v>13200</v>
      </c>
      <c r="E69" s="57">
        <f>100*D69/C69</f>
        <v>430.52837573385517</v>
      </c>
      <c r="F69" s="57" t="s">
        <v>502</v>
      </c>
      <c r="G69" s="57">
        <f>SUM(G70:G73)</f>
        <v>1</v>
      </c>
      <c r="H69" s="57">
        <v>227</v>
      </c>
      <c r="I69" s="57">
        <f>SUM(I70:I73)</f>
        <v>30</v>
      </c>
      <c r="J69" s="57">
        <f>SUM(J70:J73)</f>
        <v>88</v>
      </c>
      <c r="K69" s="57">
        <f>100*J69/I69</f>
        <v>293.3333333333333</v>
      </c>
      <c r="L69" s="3"/>
      <c r="M69" s="21" t="s">
        <v>9</v>
      </c>
      <c r="N69" s="46">
        <v>1</v>
      </c>
      <c r="O69" s="46">
        <v>2</v>
      </c>
      <c r="P69" s="46">
        <v>150</v>
      </c>
      <c r="Q69" s="46">
        <v>1</v>
      </c>
      <c r="R69" s="46">
        <v>1</v>
      </c>
      <c r="S69" s="46">
        <v>98</v>
      </c>
    </row>
    <row r="70" spans="1:19" ht="14.25">
      <c r="A70" s="23"/>
      <c r="B70" s="21" t="s">
        <v>44</v>
      </c>
      <c r="C70" s="55">
        <v>1070</v>
      </c>
      <c r="D70" s="46">
        <v>4600</v>
      </c>
      <c r="E70" s="46">
        <v>430</v>
      </c>
      <c r="F70" s="46">
        <v>0</v>
      </c>
      <c r="G70" s="46">
        <v>1</v>
      </c>
      <c r="H70" s="46">
        <v>227</v>
      </c>
      <c r="I70" s="46">
        <v>28</v>
      </c>
      <c r="J70" s="46">
        <v>79</v>
      </c>
      <c r="K70" s="46">
        <v>282</v>
      </c>
      <c r="L70" s="3"/>
      <c r="M70" s="21" t="s">
        <v>150</v>
      </c>
      <c r="N70" s="3">
        <v>201</v>
      </c>
      <c r="O70" s="3">
        <v>350</v>
      </c>
      <c r="P70" s="46">
        <v>174</v>
      </c>
      <c r="Q70" s="58">
        <v>2</v>
      </c>
      <c r="R70" s="3">
        <v>1</v>
      </c>
      <c r="S70" s="46">
        <v>50</v>
      </c>
    </row>
    <row r="71" spans="1:19" ht="14.25">
      <c r="A71" s="23"/>
      <c r="B71" s="21" t="s">
        <v>45</v>
      </c>
      <c r="C71" s="55">
        <v>747</v>
      </c>
      <c r="D71" s="46">
        <v>3240</v>
      </c>
      <c r="E71" s="46">
        <v>434</v>
      </c>
      <c r="F71" s="46" t="s">
        <v>442</v>
      </c>
      <c r="G71" s="46" t="s">
        <v>442</v>
      </c>
      <c r="H71" s="46" t="s">
        <v>442</v>
      </c>
      <c r="I71" s="46">
        <v>2</v>
      </c>
      <c r="J71" s="46">
        <v>9</v>
      </c>
      <c r="K71" s="46">
        <v>370</v>
      </c>
      <c r="L71" s="3"/>
      <c r="M71" s="21" t="s">
        <v>151</v>
      </c>
      <c r="N71" s="3">
        <v>78</v>
      </c>
      <c r="O71" s="3">
        <v>153</v>
      </c>
      <c r="P71" s="46">
        <v>196</v>
      </c>
      <c r="Q71" s="58">
        <v>11</v>
      </c>
      <c r="R71" s="3">
        <v>10</v>
      </c>
      <c r="S71" s="46">
        <v>91</v>
      </c>
    </row>
    <row r="72" spans="1:19" ht="14.25">
      <c r="A72" s="23"/>
      <c r="B72" s="21" t="s">
        <v>46</v>
      </c>
      <c r="C72" s="55">
        <v>578</v>
      </c>
      <c r="D72" s="46">
        <v>2430</v>
      </c>
      <c r="E72" s="46">
        <v>421</v>
      </c>
      <c r="F72" s="46" t="s">
        <v>442</v>
      </c>
      <c r="G72" s="46" t="s">
        <v>442</v>
      </c>
      <c r="H72" s="46" t="s">
        <v>442</v>
      </c>
      <c r="I72" s="46">
        <v>0</v>
      </c>
      <c r="J72" s="46">
        <v>0</v>
      </c>
      <c r="K72" s="46">
        <v>160</v>
      </c>
      <c r="L72" s="3"/>
      <c r="M72" s="21" t="s">
        <v>152</v>
      </c>
      <c r="N72" s="3">
        <v>183</v>
      </c>
      <c r="O72" s="3">
        <v>340</v>
      </c>
      <c r="P72" s="46">
        <v>186</v>
      </c>
      <c r="Q72" s="58">
        <v>23</v>
      </c>
      <c r="R72" s="3">
        <v>20</v>
      </c>
      <c r="S72" s="46">
        <v>87</v>
      </c>
    </row>
    <row r="73" spans="1:19" ht="14.25">
      <c r="A73" s="23"/>
      <c r="B73" s="21" t="s">
        <v>47</v>
      </c>
      <c r="C73" s="55">
        <v>671</v>
      </c>
      <c r="D73" s="46">
        <v>2930</v>
      </c>
      <c r="E73" s="46">
        <v>436</v>
      </c>
      <c r="F73" s="46" t="s">
        <v>443</v>
      </c>
      <c r="G73" s="46" t="s">
        <v>443</v>
      </c>
      <c r="H73" s="46" t="s">
        <v>443</v>
      </c>
      <c r="I73" s="46" t="s">
        <v>443</v>
      </c>
      <c r="J73" s="46" t="s">
        <v>443</v>
      </c>
      <c r="K73" s="46" t="s">
        <v>443</v>
      </c>
      <c r="L73" s="3"/>
      <c r="M73" s="21" t="s">
        <v>153</v>
      </c>
      <c r="N73" s="46">
        <v>139</v>
      </c>
      <c r="O73" s="46">
        <v>182</v>
      </c>
      <c r="P73" s="46">
        <v>131</v>
      </c>
      <c r="Q73" s="46">
        <v>24</v>
      </c>
      <c r="R73" s="46">
        <v>18</v>
      </c>
      <c r="S73" s="46">
        <v>75</v>
      </c>
    </row>
    <row r="74" spans="1:19" ht="14.25">
      <c r="A74" s="23"/>
      <c r="B74" s="21"/>
      <c r="C74" s="62"/>
      <c r="D74" s="63"/>
      <c r="E74" s="63"/>
      <c r="F74" s="63"/>
      <c r="G74" s="63"/>
      <c r="H74" s="63"/>
      <c r="I74" s="63"/>
      <c r="J74" s="63"/>
      <c r="K74" s="63"/>
      <c r="L74" s="3"/>
      <c r="M74" s="21" t="s">
        <v>154</v>
      </c>
      <c r="N74" s="3">
        <v>121</v>
      </c>
      <c r="O74" s="3">
        <v>171</v>
      </c>
      <c r="P74" s="46">
        <v>141</v>
      </c>
      <c r="Q74" s="58">
        <v>12</v>
      </c>
      <c r="R74" s="3">
        <v>11</v>
      </c>
      <c r="S74" s="46">
        <v>92</v>
      </c>
    </row>
    <row r="75" spans="1:19" ht="14.25">
      <c r="A75" s="293" t="s">
        <v>48</v>
      </c>
      <c r="B75" s="295"/>
      <c r="C75" s="56">
        <f>SUM(C76)</f>
        <v>288</v>
      </c>
      <c r="D75" s="57">
        <f>SUM(D76)</f>
        <v>1230</v>
      </c>
      <c r="E75" s="57">
        <f>100*D75/C75</f>
        <v>427.0833333333333</v>
      </c>
      <c r="F75" s="57" t="s">
        <v>502</v>
      </c>
      <c r="G75" s="57">
        <f>SUM(G76)</f>
        <v>0</v>
      </c>
      <c r="H75" s="57">
        <v>185</v>
      </c>
      <c r="I75" s="57">
        <f>SUM(I76)</f>
        <v>0</v>
      </c>
      <c r="J75" s="57">
        <f>SUM(J76)</f>
        <v>0</v>
      </c>
      <c r="K75" s="57">
        <v>241</v>
      </c>
      <c r="L75" s="3"/>
      <c r="M75" s="21" t="s">
        <v>155</v>
      </c>
      <c r="N75" s="3">
        <v>174</v>
      </c>
      <c r="O75" s="3">
        <v>208</v>
      </c>
      <c r="P75" s="46">
        <v>120</v>
      </c>
      <c r="Q75" s="58">
        <v>92</v>
      </c>
      <c r="R75" s="3">
        <v>67</v>
      </c>
      <c r="S75" s="46">
        <v>73</v>
      </c>
    </row>
    <row r="76" spans="1:19" ht="14.25">
      <c r="A76" s="23"/>
      <c r="B76" s="21" t="s">
        <v>51</v>
      </c>
      <c r="C76" s="55">
        <v>288</v>
      </c>
      <c r="D76" s="46">
        <v>1230</v>
      </c>
      <c r="E76" s="46">
        <f>100*D76/C76</f>
        <v>427.0833333333333</v>
      </c>
      <c r="F76" s="46">
        <v>0</v>
      </c>
      <c r="G76" s="46">
        <v>0</v>
      </c>
      <c r="H76" s="46">
        <v>185</v>
      </c>
      <c r="I76" s="46">
        <v>0</v>
      </c>
      <c r="J76" s="46">
        <v>0</v>
      </c>
      <c r="K76" s="46">
        <v>241</v>
      </c>
      <c r="L76" s="3"/>
      <c r="M76" s="21" t="s">
        <v>156</v>
      </c>
      <c r="N76" s="3">
        <v>17</v>
      </c>
      <c r="O76" s="3">
        <v>22</v>
      </c>
      <c r="P76" s="46">
        <v>129</v>
      </c>
      <c r="Q76" s="58">
        <v>5</v>
      </c>
      <c r="R76" s="3">
        <v>4</v>
      </c>
      <c r="S76" s="46">
        <v>82</v>
      </c>
    </row>
    <row r="77" spans="1:19" ht="14.25">
      <c r="A77" s="26"/>
      <c r="B77" s="27"/>
      <c r="C77" s="109"/>
      <c r="D77" s="101"/>
      <c r="E77" s="101"/>
      <c r="F77" s="101"/>
      <c r="G77" s="101"/>
      <c r="H77" s="101"/>
      <c r="I77" s="101"/>
      <c r="J77" s="101"/>
      <c r="K77" s="101"/>
      <c r="L77" s="3"/>
      <c r="M77" s="114"/>
      <c r="N77" s="215"/>
      <c r="O77" s="215"/>
      <c r="P77" s="215"/>
      <c r="Q77" s="215"/>
      <c r="R77" s="215"/>
      <c r="S77" s="215"/>
    </row>
    <row r="78" spans="1:19" ht="14.25">
      <c r="A78" s="76" t="s">
        <v>167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14"/>
      <c r="N78" s="58"/>
      <c r="O78" s="58"/>
      <c r="P78" s="58"/>
      <c r="Q78" s="58"/>
      <c r="R78" s="58"/>
      <c r="S78" s="58"/>
    </row>
    <row r="79" spans="1:19" ht="14.25">
      <c r="A79" s="3" t="s">
        <v>211</v>
      </c>
      <c r="B79" s="3"/>
      <c r="C79" s="3"/>
      <c r="D79" s="64"/>
      <c r="E79" s="64"/>
      <c r="F79" s="64"/>
      <c r="G79" s="64"/>
      <c r="H79" s="64"/>
      <c r="I79" s="64"/>
      <c r="J79" s="64"/>
      <c r="K79" s="64"/>
      <c r="L79" s="3"/>
      <c r="M79" s="20"/>
      <c r="N79" s="3"/>
      <c r="O79" s="3"/>
      <c r="P79" s="3"/>
      <c r="Q79" s="3"/>
      <c r="R79" s="3"/>
      <c r="S79" s="3"/>
    </row>
    <row r="80" spans="1:19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8"/>
      <c r="N80" s="3"/>
      <c r="O80" s="3"/>
      <c r="P80" s="3"/>
      <c r="Q80" s="3"/>
      <c r="R80" s="3"/>
      <c r="S80" s="3"/>
    </row>
  </sheetData>
  <sheetProtection/>
  <mergeCells count="56">
    <mergeCell ref="A61:B61"/>
    <mergeCell ref="A69:B69"/>
    <mergeCell ref="A75:B75"/>
    <mergeCell ref="A48:B48"/>
    <mergeCell ref="A27:B27"/>
    <mergeCell ref="A55:B55"/>
    <mergeCell ref="A29:B29"/>
    <mergeCell ref="A32:B32"/>
    <mergeCell ref="A38:B38"/>
    <mergeCell ref="A20:B20"/>
    <mergeCell ref="A24:B24"/>
    <mergeCell ref="A25:B25"/>
    <mergeCell ref="A26:B26"/>
    <mergeCell ref="A21:B21"/>
    <mergeCell ref="A22:B22"/>
    <mergeCell ref="A23:B23"/>
    <mergeCell ref="M7:S7"/>
    <mergeCell ref="Q10:S10"/>
    <mergeCell ref="N11:N12"/>
    <mergeCell ref="O11:O12"/>
    <mergeCell ref="P11:P12"/>
    <mergeCell ref="M46:S46"/>
    <mergeCell ref="A18:B18"/>
    <mergeCell ref="A16:B16"/>
    <mergeCell ref="A17:B17"/>
    <mergeCell ref="A15:B15"/>
    <mergeCell ref="A10:B12"/>
    <mergeCell ref="C10:E10"/>
    <mergeCell ref="A14:B14"/>
    <mergeCell ref="C11:C12"/>
    <mergeCell ref="D11:D12"/>
    <mergeCell ref="Q51:Q52"/>
    <mergeCell ref="R51:R52"/>
    <mergeCell ref="S51:S52"/>
    <mergeCell ref="M50:M52"/>
    <mergeCell ref="N50:P50"/>
    <mergeCell ref="N51:N52"/>
    <mergeCell ref="O51:O52"/>
    <mergeCell ref="P51:P52"/>
    <mergeCell ref="Q50:S50"/>
    <mergeCell ref="A4:K4"/>
    <mergeCell ref="M10:M12"/>
    <mergeCell ref="N10:P10"/>
    <mergeCell ref="E11:E12"/>
    <mergeCell ref="F11:F12"/>
    <mergeCell ref="G11:G12"/>
    <mergeCell ref="H11:H12"/>
    <mergeCell ref="I10:K10"/>
    <mergeCell ref="K11:K12"/>
    <mergeCell ref="A7:K7"/>
    <mergeCell ref="I11:I12"/>
    <mergeCell ref="J11:J12"/>
    <mergeCell ref="F10:H10"/>
    <mergeCell ref="Q11:Q12"/>
    <mergeCell ref="R11:R12"/>
    <mergeCell ref="S11:S1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0" r:id="rId1"/>
  <ignoredErrors>
    <ignoredError sqref="E18 H18 E22 H26 E32 H32 E38 H38 E48 H48 E55 E61 H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PageLayoutView="0" workbookViewId="0" topLeftCell="A50">
      <selection activeCell="A77" sqref="A77"/>
    </sheetView>
  </sheetViews>
  <sheetFormatPr defaultColWidth="8.796875" defaultRowHeight="15"/>
  <cols>
    <col min="1" max="1" width="13.8984375" style="77" customWidth="1"/>
    <col min="2" max="19" width="12.59765625" style="77" customWidth="1"/>
    <col min="20" max="16384" width="9" style="77" customWidth="1"/>
  </cols>
  <sheetData>
    <row r="1" spans="1:19" ht="14.25">
      <c r="A1" s="51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2" t="s">
        <v>226</v>
      </c>
    </row>
    <row r="2" spans="1:19" ht="14.25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96"/>
      <c r="B3" s="98"/>
      <c r="C3" s="98"/>
      <c r="D3" s="98"/>
      <c r="E3" s="98"/>
      <c r="F3" s="98"/>
      <c r="G3" s="98"/>
      <c r="H3" s="98"/>
      <c r="I3" s="98"/>
      <c r="J3" s="98"/>
      <c r="K3" s="98"/>
      <c r="L3" s="3"/>
      <c r="M3" s="3"/>
      <c r="N3" s="3"/>
      <c r="O3" s="3"/>
      <c r="P3" s="3"/>
      <c r="Q3" s="3"/>
      <c r="R3" s="3"/>
      <c r="S3" s="3"/>
    </row>
    <row r="4" spans="1:19" ht="14.25">
      <c r="A4" s="300" t="s">
        <v>219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</row>
    <row r="5" spans="1:19" ht="1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 t="s">
        <v>227</v>
      </c>
    </row>
    <row r="6" spans="1:19" ht="24" customHeight="1">
      <c r="A6" s="374" t="s">
        <v>472</v>
      </c>
      <c r="B6" s="384" t="s">
        <v>229</v>
      </c>
      <c r="C6" s="385"/>
      <c r="D6" s="386"/>
      <c r="E6" s="384" t="s">
        <v>228</v>
      </c>
      <c r="F6" s="385"/>
      <c r="G6" s="386"/>
      <c r="H6" s="384" t="s">
        <v>230</v>
      </c>
      <c r="I6" s="385"/>
      <c r="J6" s="386"/>
      <c r="K6" s="384" t="s">
        <v>231</v>
      </c>
      <c r="L6" s="385"/>
      <c r="M6" s="386"/>
      <c r="N6" s="384" t="s">
        <v>232</v>
      </c>
      <c r="O6" s="385"/>
      <c r="P6" s="386"/>
      <c r="Q6" s="384" t="s">
        <v>233</v>
      </c>
      <c r="R6" s="385"/>
      <c r="S6" s="385"/>
    </row>
    <row r="7" spans="1:19" ht="14.25" customHeight="1">
      <c r="A7" s="375"/>
      <c r="B7" s="365" t="s">
        <v>149</v>
      </c>
      <c r="C7" s="370" t="s">
        <v>213</v>
      </c>
      <c r="D7" s="394" t="s">
        <v>130</v>
      </c>
      <c r="E7" s="365" t="s">
        <v>149</v>
      </c>
      <c r="F7" s="370" t="s">
        <v>213</v>
      </c>
      <c r="G7" s="394" t="s">
        <v>130</v>
      </c>
      <c r="H7" s="365" t="s">
        <v>149</v>
      </c>
      <c r="I7" s="370" t="s">
        <v>213</v>
      </c>
      <c r="J7" s="394" t="s">
        <v>130</v>
      </c>
      <c r="K7" s="365" t="s">
        <v>149</v>
      </c>
      <c r="L7" s="370" t="s">
        <v>213</v>
      </c>
      <c r="M7" s="394" t="s">
        <v>130</v>
      </c>
      <c r="N7" s="365" t="s">
        <v>149</v>
      </c>
      <c r="O7" s="370" t="s">
        <v>213</v>
      </c>
      <c r="P7" s="394" t="s">
        <v>130</v>
      </c>
      <c r="Q7" s="365" t="s">
        <v>149</v>
      </c>
      <c r="R7" s="370" t="s">
        <v>213</v>
      </c>
      <c r="S7" s="396" t="s">
        <v>130</v>
      </c>
    </row>
    <row r="8" spans="1:19" ht="14.25">
      <c r="A8" s="376"/>
      <c r="B8" s="366"/>
      <c r="C8" s="371"/>
      <c r="D8" s="395"/>
      <c r="E8" s="366"/>
      <c r="F8" s="371"/>
      <c r="G8" s="395"/>
      <c r="H8" s="366"/>
      <c r="I8" s="371"/>
      <c r="J8" s="395"/>
      <c r="K8" s="366"/>
      <c r="L8" s="371"/>
      <c r="M8" s="395"/>
      <c r="N8" s="366"/>
      <c r="O8" s="371"/>
      <c r="P8" s="395"/>
      <c r="Q8" s="366"/>
      <c r="R8" s="371"/>
      <c r="S8" s="397"/>
    </row>
    <row r="9" spans="1:19" ht="14.25">
      <c r="A9" s="112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</row>
    <row r="10" spans="1:19" ht="14.25">
      <c r="A10" s="21" t="s">
        <v>208</v>
      </c>
      <c r="B10" s="221">
        <v>206</v>
      </c>
      <c r="C10" s="221">
        <v>5700</v>
      </c>
      <c r="D10" s="221">
        <v>3940</v>
      </c>
      <c r="E10" s="221">
        <v>168</v>
      </c>
      <c r="F10" s="221">
        <v>6410</v>
      </c>
      <c r="G10" s="221">
        <v>4660</v>
      </c>
      <c r="H10" s="221">
        <v>257</v>
      </c>
      <c r="I10" s="221">
        <v>6200</v>
      </c>
      <c r="J10" s="221">
        <v>3140</v>
      </c>
      <c r="K10" s="221">
        <v>24</v>
      </c>
      <c r="L10" s="221">
        <v>378</v>
      </c>
      <c r="M10" s="3">
        <v>200</v>
      </c>
      <c r="N10" s="221">
        <v>223</v>
      </c>
      <c r="O10" s="221">
        <v>3150</v>
      </c>
      <c r="P10" s="221">
        <v>2500</v>
      </c>
      <c r="Q10" s="221">
        <v>85</v>
      </c>
      <c r="R10" s="221">
        <v>625</v>
      </c>
      <c r="S10" s="221">
        <v>377</v>
      </c>
    </row>
    <row r="11" spans="1:19" ht="14.25">
      <c r="A11" s="265" t="s">
        <v>477</v>
      </c>
      <c r="B11" s="65">
        <v>204</v>
      </c>
      <c r="C11" s="65">
        <v>5380</v>
      </c>
      <c r="D11" s="65">
        <v>3830</v>
      </c>
      <c r="E11" s="65">
        <v>177</v>
      </c>
      <c r="F11" s="65">
        <v>6450</v>
      </c>
      <c r="G11" s="65">
        <v>4710</v>
      </c>
      <c r="H11" s="65">
        <v>252</v>
      </c>
      <c r="I11" s="65">
        <v>5480</v>
      </c>
      <c r="J11" s="65">
        <v>2810</v>
      </c>
      <c r="K11" s="65">
        <v>25</v>
      </c>
      <c r="L11" s="65">
        <v>501</v>
      </c>
      <c r="M11" s="3">
        <v>309</v>
      </c>
      <c r="N11" s="65">
        <v>191</v>
      </c>
      <c r="O11" s="65">
        <v>2700</v>
      </c>
      <c r="P11" s="65">
        <v>2040</v>
      </c>
      <c r="Q11" s="65">
        <v>88</v>
      </c>
      <c r="R11" s="65">
        <v>664</v>
      </c>
      <c r="S11" s="65">
        <v>397</v>
      </c>
    </row>
    <row r="12" spans="1:19" ht="14.25">
      <c r="A12" s="265" t="s">
        <v>478</v>
      </c>
      <c r="B12" s="221">
        <v>203</v>
      </c>
      <c r="C12" s="221">
        <v>5550</v>
      </c>
      <c r="D12" s="65">
        <v>3960</v>
      </c>
      <c r="E12" s="222">
        <v>168</v>
      </c>
      <c r="F12" s="221">
        <v>6000</v>
      </c>
      <c r="G12" s="65">
        <v>4240</v>
      </c>
      <c r="H12" s="222">
        <v>247</v>
      </c>
      <c r="I12" s="222">
        <v>5340</v>
      </c>
      <c r="J12" s="65">
        <v>2550</v>
      </c>
      <c r="K12" s="222">
        <v>28</v>
      </c>
      <c r="L12" s="65">
        <v>606</v>
      </c>
      <c r="M12" s="3">
        <v>398</v>
      </c>
      <c r="N12" s="221">
        <v>177</v>
      </c>
      <c r="O12" s="221">
        <v>2350</v>
      </c>
      <c r="P12" s="65">
        <v>1770</v>
      </c>
      <c r="Q12" s="222">
        <v>89</v>
      </c>
      <c r="R12" s="221">
        <v>614</v>
      </c>
      <c r="S12" s="65">
        <v>360</v>
      </c>
    </row>
    <row r="13" spans="1:19" ht="14.25">
      <c r="A13" s="265" t="s">
        <v>479</v>
      </c>
      <c r="B13" s="221">
        <v>202</v>
      </c>
      <c r="C13" s="221">
        <v>5710</v>
      </c>
      <c r="D13" s="65">
        <v>4020</v>
      </c>
      <c r="E13" s="222">
        <v>170</v>
      </c>
      <c r="F13" s="221">
        <v>6360</v>
      </c>
      <c r="G13" s="65">
        <v>4570</v>
      </c>
      <c r="H13" s="222">
        <v>239</v>
      </c>
      <c r="I13" s="222">
        <v>5510</v>
      </c>
      <c r="J13" s="65">
        <v>2740</v>
      </c>
      <c r="K13" s="222">
        <v>27</v>
      </c>
      <c r="L13" s="65">
        <v>576</v>
      </c>
      <c r="M13" s="3">
        <v>365</v>
      </c>
      <c r="N13" s="221">
        <v>189</v>
      </c>
      <c r="O13" s="221">
        <v>2880</v>
      </c>
      <c r="P13" s="65">
        <v>2130</v>
      </c>
      <c r="Q13" s="222">
        <v>88</v>
      </c>
      <c r="R13" s="221">
        <v>582</v>
      </c>
      <c r="S13" s="65">
        <v>340</v>
      </c>
    </row>
    <row r="14" spans="1:19" s="116" customFormat="1" ht="14.25">
      <c r="A14" s="266" t="s">
        <v>480</v>
      </c>
      <c r="B14" s="187">
        <f>SUM(B16:B32)</f>
        <v>198</v>
      </c>
      <c r="C14" s="187">
        <v>5660</v>
      </c>
      <c r="D14" s="188">
        <v>4010</v>
      </c>
      <c r="E14" s="189">
        <v>169</v>
      </c>
      <c r="F14" s="187">
        <f aca="true" t="shared" si="0" ref="F14:S14">SUM(F16:F32)</f>
        <v>6440</v>
      </c>
      <c r="G14" s="188">
        <v>4740</v>
      </c>
      <c r="H14" s="189">
        <f t="shared" si="0"/>
        <v>236</v>
      </c>
      <c r="I14" s="189">
        <v>4920</v>
      </c>
      <c r="J14" s="188">
        <v>2350</v>
      </c>
      <c r="K14" s="189">
        <f t="shared" si="0"/>
        <v>27</v>
      </c>
      <c r="L14" s="188">
        <f t="shared" si="0"/>
        <v>413</v>
      </c>
      <c r="M14" s="180">
        <f t="shared" si="0"/>
        <v>237</v>
      </c>
      <c r="N14" s="187">
        <f t="shared" si="0"/>
        <v>171</v>
      </c>
      <c r="O14" s="187">
        <v>2420</v>
      </c>
      <c r="P14" s="188">
        <v>1750</v>
      </c>
      <c r="Q14" s="189">
        <f t="shared" si="0"/>
        <v>87</v>
      </c>
      <c r="R14" s="187">
        <f t="shared" si="0"/>
        <v>691</v>
      </c>
      <c r="S14" s="188">
        <f t="shared" si="0"/>
        <v>434</v>
      </c>
    </row>
    <row r="15" spans="1:19" ht="14.25">
      <c r="A15" s="59"/>
      <c r="B15" s="221"/>
      <c r="C15" s="221"/>
      <c r="D15" s="221"/>
      <c r="E15" s="222"/>
      <c r="F15" s="221"/>
      <c r="G15" s="221"/>
      <c r="H15" s="222"/>
      <c r="I15" s="222"/>
      <c r="J15" s="222"/>
      <c r="K15" s="222"/>
      <c r="L15" s="222"/>
      <c r="M15" s="3"/>
      <c r="N15" s="221"/>
      <c r="O15" s="221"/>
      <c r="P15" s="221"/>
      <c r="Q15" s="222"/>
      <c r="R15" s="221"/>
      <c r="S15" s="221"/>
    </row>
    <row r="16" spans="1:19" ht="14.25">
      <c r="A16" s="21" t="s">
        <v>1</v>
      </c>
      <c r="B16" s="65">
        <v>49</v>
      </c>
      <c r="C16" s="65">
        <v>1930</v>
      </c>
      <c r="D16" s="65">
        <v>1800</v>
      </c>
      <c r="E16" s="65">
        <v>20</v>
      </c>
      <c r="F16" s="65">
        <v>947</v>
      </c>
      <c r="G16" s="65">
        <v>825</v>
      </c>
      <c r="H16" s="65">
        <v>40</v>
      </c>
      <c r="I16" s="65">
        <v>1200</v>
      </c>
      <c r="J16" s="65">
        <v>947</v>
      </c>
      <c r="K16" s="65">
        <v>3</v>
      </c>
      <c r="L16" s="65">
        <v>22</v>
      </c>
      <c r="M16" s="3">
        <v>14</v>
      </c>
      <c r="N16" s="65">
        <v>6</v>
      </c>
      <c r="O16" s="65">
        <v>115</v>
      </c>
      <c r="P16" s="65">
        <v>65</v>
      </c>
      <c r="Q16" s="65">
        <v>13</v>
      </c>
      <c r="R16" s="65">
        <v>113</v>
      </c>
      <c r="S16" s="65">
        <v>84</v>
      </c>
    </row>
    <row r="17" spans="1:19" ht="14.25">
      <c r="A17" s="21" t="s">
        <v>2</v>
      </c>
      <c r="B17" s="221">
        <v>11</v>
      </c>
      <c r="C17" s="221">
        <v>267</v>
      </c>
      <c r="D17" s="65">
        <v>157</v>
      </c>
      <c r="E17" s="222">
        <v>9</v>
      </c>
      <c r="F17" s="221">
        <v>245</v>
      </c>
      <c r="G17" s="65">
        <v>116</v>
      </c>
      <c r="H17" s="222">
        <v>15</v>
      </c>
      <c r="I17" s="222">
        <v>326</v>
      </c>
      <c r="J17" s="65">
        <v>105</v>
      </c>
      <c r="K17" s="222">
        <v>4</v>
      </c>
      <c r="L17" s="65">
        <v>48</v>
      </c>
      <c r="M17" s="3">
        <v>36</v>
      </c>
      <c r="N17" s="221">
        <v>3</v>
      </c>
      <c r="O17" s="221">
        <v>29</v>
      </c>
      <c r="P17" s="65">
        <v>9</v>
      </c>
      <c r="Q17" s="222">
        <v>6</v>
      </c>
      <c r="R17" s="221">
        <v>36</v>
      </c>
      <c r="S17" s="65">
        <v>24</v>
      </c>
    </row>
    <row r="18" spans="1:19" ht="14.25">
      <c r="A18" s="21" t="s">
        <v>3</v>
      </c>
      <c r="B18" s="221">
        <v>21</v>
      </c>
      <c r="C18" s="221">
        <v>696</v>
      </c>
      <c r="D18" s="65">
        <v>545</v>
      </c>
      <c r="E18" s="222">
        <v>31</v>
      </c>
      <c r="F18" s="221">
        <v>1500</v>
      </c>
      <c r="G18" s="65">
        <v>1350</v>
      </c>
      <c r="H18" s="222">
        <v>22</v>
      </c>
      <c r="I18" s="222">
        <v>544</v>
      </c>
      <c r="J18" s="65">
        <v>374</v>
      </c>
      <c r="K18" s="222">
        <v>6</v>
      </c>
      <c r="L18" s="65">
        <v>152</v>
      </c>
      <c r="M18" s="3">
        <v>132</v>
      </c>
      <c r="N18" s="221">
        <v>13</v>
      </c>
      <c r="O18" s="221">
        <v>211</v>
      </c>
      <c r="P18" s="65">
        <v>179</v>
      </c>
      <c r="Q18" s="222">
        <v>19</v>
      </c>
      <c r="R18" s="221">
        <v>204</v>
      </c>
      <c r="S18" s="65">
        <v>178</v>
      </c>
    </row>
    <row r="19" spans="1:19" ht="14.25">
      <c r="A19" s="113" t="s">
        <v>60</v>
      </c>
      <c r="B19" s="221">
        <v>13</v>
      </c>
      <c r="C19" s="221">
        <v>184</v>
      </c>
      <c r="D19" s="65">
        <v>46</v>
      </c>
      <c r="E19" s="222">
        <v>5</v>
      </c>
      <c r="F19" s="221">
        <v>106</v>
      </c>
      <c r="G19" s="65">
        <v>50</v>
      </c>
      <c r="H19" s="222">
        <v>12</v>
      </c>
      <c r="I19" s="222">
        <v>190</v>
      </c>
      <c r="J19" s="65">
        <v>70</v>
      </c>
      <c r="K19" s="222">
        <v>1</v>
      </c>
      <c r="L19" s="65">
        <v>6</v>
      </c>
      <c r="M19" s="3">
        <v>2</v>
      </c>
      <c r="N19" s="221">
        <v>6</v>
      </c>
      <c r="O19" s="221">
        <v>52</v>
      </c>
      <c r="P19" s="65">
        <v>17</v>
      </c>
      <c r="Q19" s="222">
        <v>2</v>
      </c>
      <c r="R19" s="221">
        <v>11</v>
      </c>
      <c r="S19" s="65">
        <v>2</v>
      </c>
    </row>
    <row r="20" spans="1:19" ht="14.25">
      <c r="A20" s="21" t="s">
        <v>5</v>
      </c>
      <c r="B20" s="65">
        <v>6</v>
      </c>
      <c r="C20" s="65">
        <v>216</v>
      </c>
      <c r="D20" s="65">
        <v>142</v>
      </c>
      <c r="E20" s="65">
        <v>2</v>
      </c>
      <c r="F20" s="65">
        <v>53</v>
      </c>
      <c r="G20" s="65">
        <v>17</v>
      </c>
      <c r="H20" s="65">
        <v>11</v>
      </c>
      <c r="I20" s="65">
        <v>163</v>
      </c>
      <c r="J20" s="65">
        <v>15</v>
      </c>
      <c r="K20" s="65">
        <v>1</v>
      </c>
      <c r="L20" s="65">
        <v>11</v>
      </c>
      <c r="M20" s="3">
        <v>2</v>
      </c>
      <c r="N20" s="65">
        <v>46</v>
      </c>
      <c r="O20" s="65">
        <v>662</v>
      </c>
      <c r="P20" s="65">
        <v>585</v>
      </c>
      <c r="Q20" s="65">
        <v>4</v>
      </c>
      <c r="R20" s="65">
        <v>20</v>
      </c>
      <c r="S20" s="65">
        <v>1</v>
      </c>
    </row>
    <row r="21" spans="1:19" ht="14.25">
      <c r="A21" s="21" t="s">
        <v>6</v>
      </c>
      <c r="B21" s="221">
        <v>13</v>
      </c>
      <c r="C21" s="221">
        <v>387</v>
      </c>
      <c r="D21" s="65">
        <v>298</v>
      </c>
      <c r="E21" s="222">
        <v>17</v>
      </c>
      <c r="F21" s="221">
        <v>559</v>
      </c>
      <c r="G21" s="65">
        <v>469</v>
      </c>
      <c r="H21" s="222">
        <v>13</v>
      </c>
      <c r="I21" s="222">
        <v>319</v>
      </c>
      <c r="J21" s="65">
        <v>198</v>
      </c>
      <c r="K21" s="222">
        <v>2</v>
      </c>
      <c r="L21" s="65">
        <v>40</v>
      </c>
      <c r="M21" s="3">
        <v>31</v>
      </c>
      <c r="N21" s="221">
        <v>5</v>
      </c>
      <c r="O21" s="221">
        <v>79</v>
      </c>
      <c r="P21" s="65">
        <v>60</v>
      </c>
      <c r="Q21" s="222">
        <v>5</v>
      </c>
      <c r="R21" s="221">
        <v>47</v>
      </c>
      <c r="S21" s="65">
        <v>36</v>
      </c>
    </row>
    <row r="22" spans="1:19" ht="14.25">
      <c r="A22" s="21" t="s">
        <v>7</v>
      </c>
      <c r="B22" s="221">
        <v>4</v>
      </c>
      <c r="C22" s="221">
        <v>62</v>
      </c>
      <c r="D22" s="65">
        <v>1</v>
      </c>
      <c r="E22" s="222">
        <v>5</v>
      </c>
      <c r="F22" s="221">
        <v>85</v>
      </c>
      <c r="G22" s="65">
        <v>1</v>
      </c>
      <c r="H22" s="222">
        <v>7</v>
      </c>
      <c r="I22" s="222">
        <v>105</v>
      </c>
      <c r="J22" s="65">
        <v>8</v>
      </c>
      <c r="K22" s="222">
        <v>1</v>
      </c>
      <c r="L22" s="65">
        <v>12</v>
      </c>
      <c r="M22" s="3">
        <v>0</v>
      </c>
      <c r="N22" s="221">
        <v>3</v>
      </c>
      <c r="O22" s="221">
        <v>38</v>
      </c>
      <c r="P22" s="65">
        <v>4</v>
      </c>
      <c r="Q22" s="222">
        <v>2</v>
      </c>
      <c r="R22" s="221">
        <v>13</v>
      </c>
      <c r="S22" s="65">
        <v>1</v>
      </c>
    </row>
    <row r="23" spans="1:19" ht="14.25">
      <c r="A23" s="21" t="s">
        <v>8</v>
      </c>
      <c r="B23" s="221">
        <v>17</v>
      </c>
      <c r="C23" s="221">
        <v>817</v>
      </c>
      <c r="D23" s="65">
        <v>736</v>
      </c>
      <c r="E23" s="222">
        <v>28</v>
      </c>
      <c r="F23" s="221">
        <v>1620</v>
      </c>
      <c r="G23" s="65">
        <v>1440</v>
      </c>
      <c r="H23" s="222">
        <v>15</v>
      </c>
      <c r="I23" s="222">
        <v>318</v>
      </c>
      <c r="J23" s="65">
        <v>207</v>
      </c>
      <c r="K23" s="222">
        <v>0</v>
      </c>
      <c r="L23" s="65">
        <v>4</v>
      </c>
      <c r="M23" s="3">
        <v>1</v>
      </c>
      <c r="N23" s="221">
        <v>6</v>
      </c>
      <c r="O23" s="221">
        <v>112</v>
      </c>
      <c r="P23" s="65">
        <v>70</v>
      </c>
      <c r="Q23" s="222">
        <v>2</v>
      </c>
      <c r="R23" s="221">
        <v>11</v>
      </c>
      <c r="S23" s="65">
        <v>7</v>
      </c>
    </row>
    <row r="24" spans="1:19" ht="14.25">
      <c r="A24" s="21"/>
      <c r="B24" s="221"/>
      <c r="C24" s="221"/>
      <c r="D24" s="221"/>
      <c r="E24" s="222"/>
      <c r="F24" s="221"/>
      <c r="G24" s="221"/>
      <c r="H24" s="222"/>
      <c r="I24" s="222"/>
      <c r="J24" s="222"/>
      <c r="K24" s="222"/>
      <c r="L24" s="222"/>
      <c r="M24" s="3"/>
      <c r="N24" s="221"/>
      <c r="O24" s="221"/>
      <c r="P24" s="221"/>
      <c r="Q24" s="222"/>
      <c r="R24" s="221"/>
      <c r="S24" s="221"/>
    </row>
    <row r="25" spans="1:19" ht="14.25">
      <c r="A25" s="21" t="s">
        <v>9</v>
      </c>
      <c r="B25" s="65">
        <v>0</v>
      </c>
      <c r="C25" s="65">
        <v>5</v>
      </c>
      <c r="D25" s="65" t="s">
        <v>446</v>
      </c>
      <c r="E25" s="65">
        <v>1</v>
      </c>
      <c r="F25" s="65">
        <v>12</v>
      </c>
      <c r="G25" s="65" t="s">
        <v>446</v>
      </c>
      <c r="H25" s="65">
        <v>1</v>
      </c>
      <c r="I25" s="65">
        <v>19</v>
      </c>
      <c r="J25" s="65" t="s">
        <v>446</v>
      </c>
      <c r="K25" s="65">
        <v>0</v>
      </c>
      <c r="L25" s="65">
        <v>2</v>
      </c>
      <c r="M25" s="4" t="s">
        <v>446</v>
      </c>
      <c r="N25" s="65">
        <v>1</v>
      </c>
      <c r="O25" s="65">
        <v>5</v>
      </c>
      <c r="P25" s="65" t="s">
        <v>446</v>
      </c>
      <c r="Q25" s="65">
        <v>0</v>
      </c>
      <c r="R25" s="65">
        <v>0</v>
      </c>
      <c r="S25" s="65" t="s">
        <v>446</v>
      </c>
    </row>
    <row r="26" spans="1:19" ht="14.25">
      <c r="A26" s="21" t="s">
        <v>150</v>
      </c>
      <c r="B26" s="221">
        <v>5</v>
      </c>
      <c r="C26" s="221">
        <v>97</v>
      </c>
      <c r="D26" s="65">
        <v>42</v>
      </c>
      <c r="E26" s="222">
        <v>8</v>
      </c>
      <c r="F26" s="221">
        <v>177</v>
      </c>
      <c r="G26" s="65">
        <v>100</v>
      </c>
      <c r="H26" s="222">
        <v>12</v>
      </c>
      <c r="I26" s="222">
        <v>237</v>
      </c>
      <c r="J26" s="65">
        <v>67</v>
      </c>
      <c r="K26" s="222">
        <v>0</v>
      </c>
      <c r="L26" s="65">
        <v>8</v>
      </c>
      <c r="M26" s="4" t="s">
        <v>446</v>
      </c>
      <c r="N26" s="221">
        <v>2</v>
      </c>
      <c r="O26" s="221">
        <v>38</v>
      </c>
      <c r="P26" s="65">
        <v>20</v>
      </c>
      <c r="Q26" s="222">
        <v>3</v>
      </c>
      <c r="R26" s="221">
        <v>20</v>
      </c>
      <c r="S26" s="65">
        <v>13</v>
      </c>
    </row>
    <row r="27" spans="1:19" ht="14.25">
      <c r="A27" s="21" t="s">
        <v>151</v>
      </c>
      <c r="B27" s="221">
        <v>6</v>
      </c>
      <c r="C27" s="221">
        <v>117</v>
      </c>
      <c r="D27" s="65">
        <v>53</v>
      </c>
      <c r="E27" s="222">
        <v>8</v>
      </c>
      <c r="F27" s="221">
        <v>317</v>
      </c>
      <c r="G27" s="65">
        <v>187</v>
      </c>
      <c r="H27" s="222">
        <v>16</v>
      </c>
      <c r="I27" s="222">
        <v>253</v>
      </c>
      <c r="J27" s="65">
        <v>72</v>
      </c>
      <c r="K27" s="222">
        <v>0</v>
      </c>
      <c r="L27" s="65">
        <v>7</v>
      </c>
      <c r="M27" s="3">
        <v>0</v>
      </c>
      <c r="N27" s="221">
        <v>4</v>
      </c>
      <c r="O27" s="221">
        <v>58</v>
      </c>
      <c r="P27" s="65">
        <v>14</v>
      </c>
      <c r="Q27" s="222">
        <v>4</v>
      </c>
      <c r="R27" s="221">
        <v>39</v>
      </c>
      <c r="S27" s="65">
        <v>23</v>
      </c>
    </row>
    <row r="28" spans="1:19" ht="14.25">
      <c r="A28" s="21" t="s">
        <v>152</v>
      </c>
      <c r="B28" s="221">
        <v>15</v>
      </c>
      <c r="C28" s="221">
        <v>175</v>
      </c>
      <c r="D28" s="65">
        <v>53</v>
      </c>
      <c r="E28" s="222">
        <v>2</v>
      </c>
      <c r="F28" s="221">
        <v>75</v>
      </c>
      <c r="G28" s="65">
        <v>10</v>
      </c>
      <c r="H28" s="222">
        <v>15</v>
      </c>
      <c r="I28" s="222">
        <v>251</v>
      </c>
      <c r="J28" s="65">
        <v>83</v>
      </c>
      <c r="K28" s="222">
        <v>1</v>
      </c>
      <c r="L28" s="65">
        <v>13</v>
      </c>
      <c r="M28" s="3">
        <v>5</v>
      </c>
      <c r="N28" s="221">
        <v>9</v>
      </c>
      <c r="O28" s="221">
        <v>172</v>
      </c>
      <c r="P28" s="65">
        <v>114</v>
      </c>
      <c r="Q28" s="222">
        <v>11</v>
      </c>
      <c r="R28" s="221">
        <v>69</v>
      </c>
      <c r="S28" s="65">
        <v>27</v>
      </c>
    </row>
    <row r="29" spans="1:19" ht="14.25">
      <c r="A29" s="21" t="s">
        <v>153</v>
      </c>
      <c r="B29" s="65">
        <v>13</v>
      </c>
      <c r="C29" s="65">
        <v>201</v>
      </c>
      <c r="D29" s="65">
        <v>7</v>
      </c>
      <c r="E29" s="65">
        <v>12</v>
      </c>
      <c r="F29" s="65">
        <v>199</v>
      </c>
      <c r="G29" s="65">
        <v>3</v>
      </c>
      <c r="H29" s="65">
        <v>23</v>
      </c>
      <c r="I29" s="65">
        <v>438</v>
      </c>
      <c r="J29" s="65">
        <v>158</v>
      </c>
      <c r="K29" s="65">
        <v>4</v>
      </c>
      <c r="L29" s="65">
        <v>36</v>
      </c>
      <c r="M29" s="3">
        <v>1</v>
      </c>
      <c r="N29" s="65">
        <v>25</v>
      </c>
      <c r="O29" s="65">
        <v>356</v>
      </c>
      <c r="P29" s="65">
        <v>245</v>
      </c>
      <c r="Q29" s="65">
        <v>5</v>
      </c>
      <c r="R29" s="65">
        <v>34</v>
      </c>
      <c r="S29" s="65">
        <v>1</v>
      </c>
    </row>
    <row r="30" spans="1:19" ht="14.25">
      <c r="A30" s="21" t="s">
        <v>154</v>
      </c>
      <c r="B30" s="221">
        <v>12</v>
      </c>
      <c r="C30" s="221">
        <v>220</v>
      </c>
      <c r="D30" s="65">
        <v>2</v>
      </c>
      <c r="E30" s="222">
        <v>11</v>
      </c>
      <c r="F30" s="221">
        <v>254</v>
      </c>
      <c r="G30" s="65">
        <v>27</v>
      </c>
      <c r="H30" s="222">
        <v>13</v>
      </c>
      <c r="I30" s="222">
        <v>244</v>
      </c>
      <c r="J30" s="65">
        <v>13</v>
      </c>
      <c r="K30" s="222">
        <v>3</v>
      </c>
      <c r="L30" s="65">
        <v>33</v>
      </c>
      <c r="M30" s="3">
        <v>6</v>
      </c>
      <c r="N30" s="221">
        <v>23</v>
      </c>
      <c r="O30" s="221">
        <v>268</v>
      </c>
      <c r="P30" s="65">
        <v>209</v>
      </c>
      <c r="Q30" s="222">
        <v>3</v>
      </c>
      <c r="R30" s="221">
        <v>17</v>
      </c>
      <c r="S30" s="65">
        <v>5</v>
      </c>
    </row>
    <row r="31" spans="1:19" ht="14.25">
      <c r="A31" s="21" t="s">
        <v>155</v>
      </c>
      <c r="B31" s="221">
        <v>9</v>
      </c>
      <c r="C31" s="221">
        <v>149</v>
      </c>
      <c r="D31" s="65">
        <v>12</v>
      </c>
      <c r="E31" s="221">
        <v>6</v>
      </c>
      <c r="F31" s="221">
        <v>118</v>
      </c>
      <c r="G31" s="65">
        <v>5</v>
      </c>
      <c r="H31" s="221">
        <v>16</v>
      </c>
      <c r="I31" s="221">
        <v>229</v>
      </c>
      <c r="J31" s="65">
        <v>1</v>
      </c>
      <c r="K31" s="221">
        <v>0</v>
      </c>
      <c r="L31" s="65">
        <v>7</v>
      </c>
      <c r="M31" s="3">
        <v>0</v>
      </c>
      <c r="N31" s="221">
        <v>14</v>
      </c>
      <c r="O31" s="221">
        <v>156</v>
      </c>
      <c r="P31" s="65">
        <v>106</v>
      </c>
      <c r="Q31" s="221">
        <v>3</v>
      </c>
      <c r="R31" s="221">
        <v>21</v>
      </c>
      <c r="S31" s="65">
        <v>4</v>
      </c>
    </row>
    <row r="32" spans="1:19" ht="14.25">
      <c r="A32" s="21" t="s">
        <v>156</v>
      </c>
      <c r="B32" s="221">
        <v>4</v>
      </c>
      <c r="C32" s="221">
        <v>144</v>
      </c>
      <c r="D32" s="65">
        <v>115</v>
      </c>
      <c r="E32" s="221">
        <v>4</v>
      </c>
      <c r="F32" s="221">
        <v>173</v>
      </c>
      <c r="G32" s="65">
        <v>139</v>
      </c>
      <c r="H32" s="221">
        <v>5</v>
      </c>
      <c r="I32" s="221">
        <v>85</v>
      </c>
      <c r="J32" s="65">
        <v>36</v>
      </c>
      <c r="K32" s="221">
        <v>1</v>
      </c>
      <c r="L32" s="65">
        <v>12</v>
      </c>
      <c r="M32" s="3">
        <v>7</v>
      </c>
      <c r="N32" s="221">
        <v>5</v>
      </c>
      <c r="O32" s="221">
        <v>67</v>
      </c>
      <c r="P32" s="65">
        <v>49</v>
      </c>
      <c r="Q32" s="221">
        <v>5</v>
      </c>
      <c r="R32" s="221">
        <v>36</v>
      </c>
      <c r="S32" s="65">
        <v>28</v>
      </c>
    </row>
    <row r="33" spans="1:19" ht="14.25">
      <c r="A33" s="114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</row>
    <row r="34" spans="1:19" ht="14.25">
      <c r="A34" s="571" t="s">
        <v>511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25">
      <c r="A38" s="300" t="s">
        <v>447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</row>
    <row r="39" spans="1:19" ht="14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ht="14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ht="1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3.25" customHeight="1">
      <c r="A42" s="374" t="s">
        <v>472</v>
      </c>
      <c r="B42" s="384" t="s">
        <v>448</v>
      </c>
      <c r="C42" s="385"/>
      <c r="D42" s="386"/>
      <c r="E42" s="384" t="s">
        <v>234</v>
      </c>
      <c r="F42" s="385"/>
      <c r="G42" s="386"/>
      <c r="H42" s="384" t="s">
        <v>449</v>
      </c>
      <c r="I42" s="385"/>
      <c r="J42" s="386"/>
      <c r="K42" s="384" t="s">
        <v>450</v>
      </c>
      <c r="L42" s="385"/>
      <c r="M42" s="386"/>
      <c r="N42" s="384" t="s">
        <v>451</v>
      </c>
      <c r="O42" s="385"/>
      <c r="P42" s="386"/>
      <c r="Q42" s="384" t="s">
        <v>452</v>
      </c>
      <c r="R42" s="385"/>
      <c r="S42" s="385"/>
    </row>
    <row r="43" spans="1:19" ht="14.25" customHeight="1">
      <c r="A43" s="375"/>
      <c r="B43" s="365" t="s">
        <v>453</v>
      </c>
      <c r="C43" s="370" t="s">
        <v>454</v>
      </c>
      <c r="D43" s="394" t="s">
        <v>130</v>
      </c>
      <c r="E43" s="365" t="s">
        <v>453</v>
      </c>
      <c r="F43" s="370" t="s">
        <v>454</v>
      </c>
      <c r="G43" s="394" t="s">
        <v>130</v>
      </c>
      <c r="H43" s="365" t="s">
        <v>453</v>
      </c>
      <c r="I43" s="370" t="s">
        <v>454</v>
      </c>
      <c r="J43" s="394" t="s">
        <v>130</v>
      </c>
      <c r="K43" s="365" t="s">
        <v>453</v>
      </c>
      <c r="L43" s="370" t="s">
        <v>454</v>
      </c>
      <c r="M43" s="394" t="s">
        <v>130</v>
      </c>
      <c r="N43" s="365" t="s">
        <v>453</v>
      </c>
      <c r="O43" s="370" t="s">
        <v>454</v>
      </c>
      <c r="P43" s="394" t="s">
        <v>130</v>
      </c>
      <c r="Q43" s="365" t="s">
        <v>453</v>
      </c>
      <c r="R43" s="370" t="s">
        <v>454</v>
      </c>
      <c r="S43" s="396" t="s">
        <v>130</v>
      </c>
    </row>
    <row r="44" spans="1:19" ht="14.25">
      <c r="A44" s="376"/>
      <c r="B44" s="366"/>
      <c r="C44" s="371"/>
      <c r="D44" s="395"/>
      <c r="E44" s="366"/>
      <c r="F44" s="371"/>
      <c r="G44" s="395"/>
      <c r="H44" s="366"/>
      <c r="I44" s="371"/>
      <c r="J44" s="395"/>
      <c r="K44" s="366"/>
      <c r="L44" s="371"/>
      <c r="M44" s="395"/>
      <c r="N44" s="366"/>
      <c r="O44" s="371"/>
      <c r="P44" s="395"/>
      <c r="Q44" s="366"/>
      <c r="R44" s="371"/>
      <c r="S44" s="397"/>
    </row>
    <row r="45" spans="1:19" ht="14.25">
      <c r="A45" s="112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</row>
    <row r="46" spans="1:19" ht="14.25">
      <c r="A46" s="21" t="s">
        <v>208</v>
      </c>
      <c r="B46" s="221">
        <v>736</v>
      </c>
      <c r="C46" s="221">
        <v>32400</v>
      </c>
      <c r="D46" s="221">
        <v>26500</v>
      </c>
      <c r="E46" s="221">
        <v>111</v>
      </c>
      <c r="F46" s="221">
        <v>2380</v>
      </c>
      <c r="G46" s="221">
        <v>1770</v>
      </c>
      <c r="H46" s="221">
        <v>223</v>
      </c>
      <c r="I46" s="221">
        <v>7070</v>
      </c>
      <c r="J46" s="221">
        <v>4950</v>
      </c>
      <c r="K46" s="221">
        <v>275</v>
      </c>
      <c r="L46" s="221">
        <v>8350</v>
      </c>
      <c r="M46" s="221">
        <v>4990</v>
      </c>
      <c r="N46" s="221">
        <v>112</v>
      </c>
      <c r="O46" s="221">
        <v>1830</v>
      </c>
      <c r="P46" s="221">
        <v>1300</v>
      </c>
      <c r="Q46" s="221">
        <v>173</v>
      </c>
      <c r="R46" s="221">
        <v>4690</v>
      </c>
      <c r="S46" s="221">
        <v>2890</v>
      </c>
    </row>
    <row r="47" spans="1:19" ht="14.25">
      <c r="A47" s="265" t="s">
        <v>477</v>
      </c>
      <c r="B47" s="65">
        <v>738</v>
      </c>
      <c r="C47" s="65">
        <v>35000</v>
      </c>
      <c r="D47" s="65">
        <v>29300</v>
      </c>
      <c r="E47" s="65">
        <v>108</v>
      </c>
      <c r="F47" s="65">
        <v>2340</v>
      </c>
      <c r="G47" s="65">
        <v>1740</v>
      </c>
      <c r="H47" s="65">
        <v>221</v>
      </c>
      <c r="I47" s="65">
        <v>7490</v>
      </c>
      <c r="J47" s="65">
        <v>5290</v>
      </c>
      <c r="K47" s="65">
        <v>268</v>
      </c>
      <c r="L47" s="65">
        <v>8110</v>
      </c>
      <c r="M47" s="65">
        <v>4870</v>
      </c>
      <c r="N47" s="65">
        <v>123</v>
      </c>
      <c r="O47" s="65">
        <v>1810</v>
      </c>
      <c r="P47" s="65">
        <v>1320</v>
      </c>
      <c r="Q47" s="65">
        <v>173</v>
      </c>
      <c r="R47" s="65">
        <v>4690</v>
      </c>
      <c r="S47" s="65">
        <v>2900</v>
      </c>
    </row>
    <row r="48" spans="1:19" ht="14.25">
      <c r="A48" s="265" t="s">
        <v>478</v>
      </c>
      <c r="B48" s="221">
        <v>725</v>
      </c>
      <c r="C48" s="221">
        <v>31600</v>
      </c>
      <c r="D48" s="65">
        <v>26100</v>
      </c>
      <c r="E48" s="222">
        <v>111</v>
      </c>
      <c r="F48" s="221">
        <v>2200</v>
      </c>
      <c r="G48" s="65">
        <v>1540</v>
      </c>
      <c r="H48" s="222">
        <v>231</v>
      </c>
      <c r="I48" s="222">
        <v>6780</v>
      </c>
      <c r="J48" s="65">
        <v>4710</v>
      </c>
      <c r="K48" s="222">
        <v>251</v>
      </c>
      <c r="L48" s="222">
        <v>7240</v>
      </c>
      <c r="M48" s="65">
        <v>4300</v>
      </c>
      <c r="N48" s="221">
        <v>126</v>
      </c>
      <c r="O48" s="221">
        <v>1730</v>
      </c>
      <c r="P48" s="65">
        <v>1240</v>
      </c>
      <c r="Q48" s="222">
        <v>175</v>
      </c>
      <c r="R48" s="221">
        <v>4200</v>
      </c>
      <c r="S48" s="65">
        <v>2480</v>
      </c>
    </row>
    <row r="49" spans="1:19" ht="14.25">
      <c r="A49" s="265" t="s">
        <v>479</v>
      </c>
      <c r="B49" s="221">
        <v>716</v>
      </c>
      <c r="C49" s="221">
        <v>32800</v>
      </c>
      <c r="D49" s="65">
        <v>27600</v>
      </c>
      <c r="E49" s="222">
        <v>106</v>
      </c>
      <c r="F49" s="221">
        <v>2090</v>
      </c>
      <c r="G49" s="65">
        <v>1420</v>
      </c>
      <c r="H49" s="222">
        <v>235</v>
      </c>
      <c r="I49" s="222">
        <v>7220</v>
      </c>
      <c r="J49" s="65">
        <v>4990</v>
      </c>
      <c r="K49" s="222">
        <v>252</v>
      </c>
      <c r="L49" s="222">
        <v>8420</v>
      </c>
      <c r="M49" s="65">
        <v>5270</v>
      </c>
      <c r="N49" s="221">
        <v>122</v>
      </c>
      <c r="O49" s="221">
        <v>1690</v>
      </c>
      <c r="P49" s="65">
        <v>1190</v>
      </c>
      <c r="Q49" s="222">
        <v>169</v>
      </c>
      <c r="R49" s="221">
        <v>4250</v>
      </c>
      <c r="S49" s="65">
        <v>2300</v>
      </c>
    </row>
    <row r="50" spans="1:19" s="94" customFormat="1" ht="14.25">
      <c r="A50" s="266" t="s">
        <v>480</v>
      </c>
      <c r="B50" s="187">
        <f>SUM(B52:B68)</f>
        <v>710</v>
      </c>
      <c r="C50" s="187">
        <v>28800</v>
      </c>
      <c r="D50" s="188">
        <v>24100</v>
      </c>
      <c r="E50" s="189">
        <f>SUM(E52:E68)</f>
        <v>110</v>
      </c>
      <c r="F50" s="187">
        <v>1970</v>
      </c>
      <c r="G50" s="188">
        <v>1350</v>
      </c>
      <c r="H50" s="189">
        <v>216</v>
      </c>
      <c r="I50" s="189">
        <v>6180</v>
      </c>
      <c r="J50" s="188">
        <v>4060</v>
      </c>
      <c r="K50" s="189">
        <f>SUM(K52:K68)</f>
        <v>251</v>
      </c>
      <c r="L50" s="189">
        <v>7270</v>
      </c>
      <c r="M50" s="188">
        <v>4260</v>
      </c>
      <c r="N50" s="187">
        <f>SUM(N52:N68)</f>
        <v>119</v>
      </c>
      <c r="O50" s="187">
        <v>1690</v>
      </c>
      <c r="P50" s="188">
        <v>1180</v>
      </c>
      <c r="Q50" s="189">
        <f>SUM(Q52:Q68)</f>
        <v>166</v>
      </c>
      <c r="R50" s="187">
        <v>4010</v>
      </c>
      <c r="S50" s="188">
        <v>2170</v>
      </c>
    </row>
    <row r="51" spans="1:19" ht="14.25">
      <c r="A51" s="59"/>
      <c r="B51" s="221"/>
      <c r="C51" s="221"/>
      <c r="D51" s="221"/>
      <c r="E51" s="222"/>
      <c r="F51" s="221"/>
      <c r="G51" s="221"/>
      <c r="H51" s="222"/>
      <c r="I51" s="222"/>
      <c r="J51" s="222"/>
      <c r="K51" s="222"/>
      <c r="L51" s="222"/>
      <c r="M51" s="222"/>
      <c r="N51" s="221"/>
      <c r="O51" s="221"/>
      <c r="P51" s="221"/>
      <c r="Q51" s="222"/>
      <c r="R51" s="221"/>
      <c r="S51" s="221"/>
    </row>
    <row r="52" spans="1:19" ht="14.25">
      <c r="A52" s="21" t="s">
        <v>1</v>
      </c>
      <c r="B52" s="65">
        <v>162</v>
      </c>
      <c r="C52" s="65">
        <v>8090</v>
      </c>
      <c r="D52" s="65">
        <v>7370</v>
      </c>
      <c r="E52" s="65">
        <v>10</v>
      </c>
      <c r="F52" s="65">
        <v>230</v>
      </c>
      <c r="G52" s="65">
        <v>196</v>
      </c>
      <c r="H52" s="65">
        <v>48</v>
      </c>
      <c r="I52" s="65">
        <v>1610</v>
      </c>
      <c r="J52" s="65">
        <v>1310</v>
      </c>
      <c r="K52" s="65">
        <v>18</v>
      </c>
      <c r="L52" s="65">
        <v>539</v>
      </c>
      <c r="M52" s="65">
        <v>293</v>
      </c>
      <c r="N52" s="65">
        <v>44</v>
      </c>
      <c r="O52" s="65">
        <v>780</v>
      </c>
      <c r="P52" s="65">
        <v>742</v>
      </c>
      <c r="Q52" s="65">
        <v>51</v>
      </c>
      <c r="R52" s="65">
        <v>1450</v>
      </c>
      <c r="S52" s="65">
        <v>1160</v>
      </c>
    </row>
    <row r="53" spans="1:19" ht="14.25">
      <c r="A53" s="21" t="s">
        <v>2</v>
      </c>
      <c r="B53" s="221">
        <v>10</v>
      </c>
      <c r="C53" s="221">
        <v>220</v>
      </c>
      <c r="D53" s="65">
        <v>55</v>
      </c>
      <c r="E53" s="222">
        <v>4</v>
      </c>
      <c r="F53" s="221">
        <v>32</v>
      </c>
      <c r="G53" s="65">
        <v>5</v>
      </c>
      <c r="H53" s="222">
        <v>6</v>
      </c>
      <c r="I53" s="222">
        <v>180</v>
      </c>
      <c r="J53" s="65">
        <v>114</v>
      </c>
      <c r="K53" s="222">
        <v>15</v>
      </c>
      <c r="L53" s="222">
        <v>313</v>
      </c>
      <c r="M53" s="65">
        <v>105</v>
      </c>
      <c r="N53" s="221">
        <v>6</v>
      </c>
      <c r="O53" s="221">
        <v>72</v>
      </c>
      <c r="P53" s="65">
        <v>55</v>
      </c>
      <c r="Q53" s="222">
        <v>10</v>
      </c>
      <c r="R53" s="221">
        <v>233</v>
      </c>
      <c r="S53" s="65">
        <v>105</v>
      </c>
    </row>
    <row r="54" spans="1:19" ht="14.25">
      <c r="A54" s="21" t="s">
        <v>3</v>
      </c>
      <c r="B54" s="221">
        <v>22</v>
      </c>
      <c r="C54" s="221">
        <v>608</v>
      </c>
      <c r="D54" s="65">
        <v>441</v>
      </c>
      <c r="E54" s="222">
        <v>11</v>
      </c>
      <c r="F54" s="221">
        <v>148</v>
      </c>
      <c r="G54" s="65">
        <v>63</v>
      </c>
      <c r="H54" s="222">
        <v>10</v>
      </c>
      <c r="I54" s="222">
        <v>391</v>
      </c>
      <c r="J54" s="65">
        <v>309</v>
      </c>
      <c r="K54" s="222">
        <v>18</v>
      </c>
      <c r="L54" s="222">
        <v>599</v>
      </c>
      <c r="M54" s="65">
        <v>424</v>
      </c>
      <c r="N54" s="221">
        <v>16</v>
      </c>
      <c r="O54" s="221">
        <v>247</v>
      </c>
      <c r="P54" s="65">
        <v>190</v>
      </c>
      <c r="Q54" s="222">
        <v>17</v>
      </c>
      <c r="R54" s="221">
        <v>506</v>
      </c>
      <c r="S54" s="65">
        <v>335</v>
      </c>
    </row>
    <row r="55" spans="1:19" ht="14.25">
      <c r="A55" s="113" t="s">
        <v>60</v>
      </c>
      <c r="B55" s="221">
        <v>11</v>
      </c>
      <c r="C55" s="221">
        <v>222</v>
      </c>
      <c r="D55" s="65">
        <v>30</v>
      </c>
      <c r="E55" s="222">
        <v>2</v>
      </c>
      <c r="F55" s="221">
        <v>18</v>
      </c>
      <c r="G55" s="65">
        <v>5</v>
      </c>
      <c r="H55" s="222">
        <v>5</v>
      </c>
      <c r="I55" s="222">
        <v>103</v>
      </c>
      <c r="J55" s="65">
        <v>58</v>
      </c>
      <c r="K55" s="222">
        <v>13</v>
      </c>
      <c r="L55" s="222">
        <v>261</v>
      </c>
      <c r="M55" s="65">
        <v>55</v>
      </c>
      <c r="N55" s="221">
        <v>1</v>
      </c>
      <c r="O55" s="221">
        <v>13</v>
      </c>
      <c r="P55" s="65">
        <v>4</v>
      </c>
      <c r="Q55" s="222">
        <v>6</v>
      </c>
      <c r="R55" s="221">
        <v>109</v>
      </c>
      <c r="S55" s="65">
        <v>46</v>
      </c>
    </row>
    <row r="56" spans="1:19" ht="14.25">
      <c r="A56" s="21" t="s">
        <v>5</v>
      </c>
      <c r="B56" s="65">
        <v>23</v>
      </c>
      <c r="C56" s="65">
        <v>508</v>
      </c>
      <c r="D56" s="65">
        <v>244</v>
      </c>
      <c r="E56" s="65">
        <v>8</v>
      </c>
      <c r="F56" s="65">
        <v>114</v>
      </c>
      <c r="G56" s="65">
        <v>65</v>
      </c>
      <c r="H56" s="65"/>
      <c r="I56" s="65">
        <v>186</v>
      </c>
      <c r="J56" s="65">
        <v>26</v>
      </c>
      <c r="K56" s="65">
        <v>16</v>
      </c>
      <c r="L56" s="65">
        <v>379</v>
      </c>
      <c r="M56" s="65">
        <v>72</v>
      </c>
      <c r="N56" s="65">
        <v>3</v>
      </c>
      <c r="O56" s="65">
        <v>26</v>
      </c>
      <c r="P56" s="65">
        <v>2</v>
      </c>
      <c r="Q56" s="65">
        <v>3</v>
      </c>
      <c r="R56" s="65">
        <v>58</v>
      </c>
      <c r="S56" s="65">
        <v>17</v>
      </c>
    </row>
    <row r="57" spans="1:19" ht="14.25">
      <c r="A57" s="21" t="s">
        <v>6</v>
      </c>
      <c r="B57" s="221">
        <v>27</v>
      </c>
      <c r="C57" s="221">
        <v>773</v>
      </c>
      <c r="D57" s="65">
        <v>616</v>
      </c>
      <c r="E57" s="222">
        <v>9</v>
      </c>
      <c r="F57" s="221">
        <v>136</v>
      </c>
      <c r="G57" s="65">
        <v>86</v>
      </c>
      <c r="H57" s="222">
        <v>8</v>
      </c>
      <c r="I57" s="222">
        <v>262</v>
      </c>
      <c r="J57" s="65">
        <v>211</v>
      </c>
      <c r="K57" s="222">
        <v>14</v>
      </c>
      <c r="L57" s="222">
        <v>474</v>
      </c>
      <c r="M57" s="65">
        <v>345</v>
      </c>
      <c r="N57" s="221">
        <v>7</v>
      </c>
      <c r="O57" s="221">
        <v>109</v>
      </c>
      <c r="P57" s="65">
        <v>67</v>
      </c>
      <c r="Q57" s="222">
        <v>12</v>
      </c>
      <c r="R57" s="221">
        <v>366</v>
      </c>
      <c r="S57" s="65">
        <v>249</v>
      </c>
    </row>
    <row r="58" spans="1:19" ht="14.25">
      <c r="A58" s="21" t="s">
        <v>7</v>
      </c>
      <c r="B58" s="221">
        <v>106</v>
      </c>
      <c r="C58" s="221">
        <v>4400</v>
      </c>
      <c r="D58" s="65">
        <v>4200</v>
      </c>
      <c r="E58" s="222">
        <v>5</v>
      </c>
      <c r="F58" s="221">
        <v>67</v>
      </c>
      <c r="G58" s="65">
        <v>27</v>
      </c>
      <c r="H58" s="222">
        <v>13</v>
      </c>
      <c r="I58" s="222">
        <v>289</v>
      </c>
      <c r="J58" s="65">
        <v>138</v>
      </c>
      <c r="K58" s="222">
        <v>8</v>
      </c>
      <c r="L58" s="222">
        <v>153</v>
      </c>
      <c r="M58" s="65">
        <v>16</v>
      </c>
      <c r="N58" s="221">
        <v>2</v>
      </c>
      <c r="O58" s="221">
        <v>23</v>
      </c>
      <c r="P58" s="65">
        <v>1</v>
      </c>
      <c r="Q58" s="222">
        <v>5</v>
      </c>
      <c r="R58" s="221">
        <v>80</v>
      </c>
      <c r="S58" s="65">
        <v>4</v>
      </c>
    </row>
    <row r="59" spans="1:19" ht="14.25">
      <c r="A59" s="21" t="s">
        <v>8</v>
      </c>
      <c r="B59" s="221">
        <v>9</v>
      </c>
      <c r="C59" s="221">
        <v>352</v>
      </c>
      <c r="D59" s="65">
        <v>191</v>
      </c>
      <c r="E59" s="222">
        <v>30</v>
      </c>
      <c r="F59" s="221">
        <v>778</v>
      </c>
      <c r="G59" s="65">
        <v>700</v>
      </c>
      <c r="H59" s="222">
        <v>19</v>
      </c>
      <c r="I59" s="222">
        <v>689</v>
      </c>
      <c r="J59" s="65">
        <v>511</v>
      </c>
      <c r="K59" s="222">
        <v>43</v>
      </c>
      <c r="L59" s="222">
        <v>1850</v>
      </c>
      <c r="M59" s="65">
        <v>1730</v>
      </c>
      <c r="N59" s="221">
        <v>6</v>
      </c>
      <c r="O59" s="221">
        <v>71</v>
      </c>
      <c r="P59" s="65">
        <v>38</v>
      </c>
      <c r="Q59" s="222">
        <v>4</v>
      </c>
      <c r="R59" s="221">
        <v>95</v>
      </c>
      <c r="S59" s="65">
        <v>45</v>
      </c>
    </row>
    <row r="60" spans="1:19" ht="14.25">
      <c r="A60" s="21"/>
      <c r="B60" s="221"/>
      <c r="C60" s="221"/>
      <c r="D60" s="221"/>
      <c r="E60" s="222"/>
      <c r="F60" s="221"/>
      <c r="G60" s="221"/>
      <c r="H60" s="222"/>
      <c r="I60" s="222"/>
      <c r="J60" s="222"/>
      <c r="K60" s="222"/>
      <c r="L60" s="222"/>
      <c r="M60" s="222"/>
      <c r="N60" s="221"/>
      <c r="O60" s="221"/>
      <c r="P60" s="221"/>
      <c r="Q60" s="222"/>
      <c r="R60" s="221"/>
      <c r="S60" s="221"/>
    </row>
    <row r="61" spans="1:19" ht="14.25">
      <c r="A61" s="21" t="s">
        <v>9</v>
      </c>
      <c r="B61" s="65">
        <v>1</v>
      </c>
      <c r="C61" s="65">
        <v>20</v>
      </c>
      <c r="D61" s="65" t="s">
        <v>446</v>
      </c>
      <c r="E61" s="65">
        <v>1</v>
      </c>
      <c r="F61" s="65">
        <v>6</v>
      </c>
      <c r="G61" s="65" t="s">
        <v>446</v>
      </c>
      <c r="H61" s="65">
        <v>1</v>
      </c>
      <c r="I61" s="65">
        <v>29</v>
      </c>
      <c r="J61" s="65" t="s">
        <v>446</v>
      </c>
      <c r="K61" s="65">
        <v>1</v>
      </c>
      <c r="L61" s="65">
        <v>25</v>
      </c>
      <c r="M61" s="65" t="s">
        <v>446</v>
      </c>
      <c r="N61" s="65">
        <v>1</v>
      </c>
      <c r="O61" s="65">
        <v>8</v>
      </c>
      <c r="P61" s="65" t="s">
        <v>446</v>
      </c>
      <c r="Q61" s="65">
        <v>1</v>
      </c>
      <c r="R61" s="65">
        <v>31</v>
      </c>
      <c r="S61" s="65">
        <v>11</v>
      </c>
    </row>
    <row r="62" spans="1:19" ht="14.25">
      <c r="A62" s="21" t="s">
        <v>150</v>
      </c>
      <c r="B62" s="221">
        <v>11</v>
      </c>
      <c r="C62" s="221">
        <v>234</v>
      </c>
      <c r="D62" s="65">
        <v>28</v>
      </c>
      <c r="E62" s="222">
        <v>4</v>
      </c>
      <c r="F62" s="221">
        <v>75</v>
      </c>
      <c r="G62" s="65">
        <v>54</v>
      </c>
      <c r="H62" s="222">
        <v>4</v>
      </c>
      <c r="I62" s="222">
        <v>131</v>
      </c>
      <c r="J62" s="65">
        <v>42</v>
      </c>
      <c r="K62" s="222">
        <v>9</v>
      </c>
      <c r="L62" s="222">
        <v>279</v>
      </c>
      <c r="M62" s="65">
        <v>186</v>
      </c>
      <c r="N62" s="221">
        <v>4</v>
      </c>
      <c r="O62" s="221">
        <v>61</v>
      </c>
      <c r="P62" s="65" t="s">
        <v>446</v>
      </c>
      <c r="Q62" s="222">
        <v>6</v>
      </c>
      <c r="R62" s="221">
        <v>169</v>
      </c>
      <c r="S62" s="65">
        <v>61</v>
      </c>
    </row>
    <row r="63" spans="1:19" ht="14.25">
      <c r="A63" s="21" t="s">
        <v>151</v>
      </c>
      <c r="B63" s="221">
        <v>16</v>
      </c>
      <c r="C63" s="221">
        <v>469</v>
      </c>
      <c r="D63" s="65" t="s">
        <v>446</v>
      </c>
      <c r="E63" s="222">
        <v>3</v>
      </c>
      <c r="F63" s="221">
        <v>43</v>
      </c>
      <c r="G63" s="65">
        <v>15</v>
      </c>
      <c r="H63" s="222">
        <v>9</v>
      </c>
      <c r="I63" s="222">
        <v>283</v>
      </c>
      <c r="J63" s="65">
        <v>159</v>
      </c>
      <c r="K63" s="222">
        <v>11</v>
      </c>
      <c r="L63" s="222">
        <v>316</v>
      </c>
      <c r="M63" s="65">
        <v>154</v>
      </c>
      <c r="N63" s="221">
        <v>11</v>
      </c>
      <c r="O63" s="221">
        <v>96</v>
      </c>
      <c r="P63" s="65">
        <v>67</v>
      </c>
      <c r="Q63" s="222">
        <v>5</v>
      </c>
      <c r="R63" s="221">
        <v>107</v>
      </c>
      <c r="S63" s="65">
        <v>10</v>
      </c>
    </row>
    <row r="64" spans="1:19" ht="14.25">
      <c r="A64" s="21" t="s">
        <v>152</v>
      </c>
      <c r="B64" s="221">
        <v>150</v>
      </c>
      <c r="C64" s="221">
        <v>6961</v>
      </c>
      <c r="D64" s="65">
        <v>6232</v>
      </c>
      <c r="E64" s="222">
        <v>6</v>
      </c>
      <c r="F64" s="221">
        <v>117</v>
      </c>
      <c r="G64" s="65">
        <v>65</v>
      </c>
      <c r="H64" s="222">
        <v>33</v>
      </c>
      <c r="I64" s="222">
        <v>814</v>
      </c>
      <c r="J64" s="65">
        <v>580</v>
      </c>
      <c r="K64" s="222">
        <v>12</v>
      </c>
      <c r="L64" s="222">
        <v>346</v>
      </c>
      <c r="M64" s="65">
        <v>228</v>
      </c>
      <c r="N64" s="221">
        <v>4</v>
      </c>
      <c r="O64" s="221">
        <v>38</v>
      </c>
      <c r="P64" s="65">
        <v>2</v>
      </c>
      <c r="Q64" s="222">
        <v>12</v>
      </c>
      <c r="R64" s="221">
        <v>194</v>
      </c>
      <c r="S64" s="65">
        <v>48</v>
      </c>
    </row>
    <row r="65" spans="1:19" ht="14.25">
      <c r="A65" s="21" t="s">
        <v>153</v>
      </c>
      <c r="B65" s="65">
        <v>85</v>
      </c>
      <c r="C65" s="65">
        <v>3688</v>
      </c>
      <c r="D65" s="65">
        <v>3216</v>
      </c>
      <c r="E65" s="65">
        <v>5</v>
      </c>
      <c r="F65" s="65">
        <v>51</v>
      </c>
      <c r="G65" s="65">
        <v>4</v>
      </c>
      <c r="H65" s="65">
        <v>26</v>
      </c>
      <c r="I65" s="65">
        <v>595</v>
      </c>
      <c r="J65" s="65">
        <v>357</v>
      </c>
      <c r="K65" s="65">
        <v>17</v>
      </c>
      <c r="L65" s="65">
        <v>322</v>
      </c>
      <c r="M65" s="65">
        <v>13</v>
      </c>
      <c r="N65" s="65">
        <v>5</v>
      </c>
      <c r="O65" s="65">
        <v>57</v>
      </c>
      <c r="P65" s="65">
        <v>2</v>
      </c>
      <c r="Q65" s="65">
        <v>10</v>
      </c>
      <c r="R65" s="65">
        <v>164</v>
      </c>
      <c r="S65" s="65">
        <v>6</v>
      </c>
    </row>
    <row r="66" spans="1:19" ht="14.25">
      <c r="A66" s="21" t="s">
        <v>154</v>
      </c>
      <c r="B66" s="221">
        <v>20</v>
      </c>
      <c r="C66" s="221">
        <v>432</v>
      </c>
      <c r="D66" s="65">
        <v>57</v>
      </c>
      <c r="E66" s="222">
        <v>6</v>
      </c>
      <c r="F66" s="221">
        <v>52</v>
      </c>
      <c r="G66" s="65">
        <v>2</v>
      </c>
      <c r="H66" s="222">
        <v>8</v>
      </c>
      <c r="I66" s="222">
        <v>203</v>
      </c>
      <c r="J66" s="65">
        <v>62</v>
      </c>
      <c r="K66" s="222">
        <v>18</v>
      </c>
      <c r="L66" s="222">
        <v>312</v>
      </c>
      <c r="M66" s="65">
        <v>16</v>
      </c>
      <c r="N66" s="221">
        <v>5</v>
      </c>
      <c r="O66" s="221">
        <v>49</v>
      </c>
      <c r="P66" s="65">
        <v>5</v>
      </c>
      <c r="Q66" s="222">
        <v>11</v>
      </c>
      <c r="R66" s="221">
        <v>204</v>
      </c>
      <c r="S66" s="65">
        <v>12</v>
      </c>
    </row>
    <row r="67" spans="1:19" ht="14.25">
      <c r="A67" s="21" t="s">
        <v>155</v>
      </c>
      <c r="B67" s="221">
        <v>42</v>
      </c>
      <c r="C67" s="221">
        <v>1378</v>
      </c>
      <c r="D67" s="65">
        <v>1062</v>
      </c>
      <c r="E67" s="221">
        <v>1</v>
      </c>
      <c r="F67" s="221">
        <v>12</v>
      </c>
      <c r="G67" s="65">
        <v>1</v>
      </c>
      <c r="H67" s="221">
        <v>6</v>
      </c>
      <c r="I67" s="221">
        <v>120</v>
      </c>
      <c r="J67" s="65">
        <v>0</v>
      </c>
      <c r="K67" s="221">
        <v>28</v>
      </c>
      <c r="L67" s="221">
        <v>780</v>
      </c>
      <c r="M67" s="65">
        <v>411</v>
      </c>
      <c r="N67" s="221">
        <v>2</v>
      </c>
      <c r="O67" s="221">
        <v>21</v>
      </c>
      <c r="P67" s="65">
        <v>0</v>
      </c>
      <c r="Q67" s="221">
        <v>9</v>
      </c>
      <c r="R67" s="221">
        <v>153</v>
      </c>
      <c r="S67" s="65">
        <v>4</v>
      </c>
    </row>
    <row r="68" spans="1:19" ht="14.25">
      <c r="A68" s="21" t="s">
        <v>156</v>
      </c>
      <c r="B68" s="221">
        <v>15</v>
      </c>
      <c r="C68" s="221">
        <v>427</v>
      </c>
      <c r="D68" s="65">
        <v>362</v>
      </c>
      <c r="E68" s="221">
        <v>5</v>
      </c>
      <c r="F68" s="221">
        <v>87</v>
      </c>
      <c r="G68" s="65">
        <v>63</v>
      </c>
      <c r="H68" s="221">
        <v>12</v>
      </c>
      <c r="I68" s="221">
        <v>300</v>
      </c>
      <c r="J68" s="65">
        <v>192</v>
      </c>
      <c r="K68" s="221">
        <v>10</v>
      </c>
      <c r="L68" s="221">
        <v>323</v>
      </c>
      <c r="M68" s="65">
        <v>215</v>
      </c>
      <c r="N68" s="221">
        <v>2</v>
      </c>
      <c r="O68" s="221">
        <v>18</v>
      </c>
      <c r="P68" s="65">
        <v>9</v>
      </c>
      <c r="Q68" s="221">
        <v>4</v>
      </c>
      <c r="R68" s="221">
        <v>83</v>
      </c>
      <c r="S68" s="65">
        <v>63</v>
      </c>
    </row>
    <row r="69" spans="1:19" ht="14.25">
      <c r="A69" s="114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</row>
    <row r="70" spans="1:19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sheetProtection/>
  <mergeCells count="52">
    <mergeCell ref="A4:S4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H6:J6"/>
    <mergeCell ref="K6:M6"/>
    <mergeCell ref="H7:H8"/>
    <mergeCell ref="I7:I8"/>
    <mergeCell ref="J7:J8"/>
    <mergeCell ref="K7:K8"/>
    <mergeCell ref="L7:L8"/>
    <mergeCell ref="M7:M8"/>
    <mergeCell ref="Q42:S42"/>
    <mergeCell ref="N6:P6"/>
    <mergeCell ref="Q6:S6"/>
    <mergeCell ref="N7:N8"/>
    <mergeCell ref="O7:O8"/>
    <mergeCell ref="P7:P8"/>
    <mergeCell ref="Q7:Q8"/>
    <mergeCell ref="R7:R8"/>
    <mergeCell ref="S7:S8"/>
    <mergeCell ref="A38:S38"/>
    <mergeCell ref="S43:S44"/>
    <mergeCell ref="I43:I44"/>
    <mergeCell ref="J43:J44"/>
    <mergeCell ref="Q43:Q44"/>
    <mergeCell ref="R43:R44"/>
    <mergeCell ref="M43:M44"/>
    <mergeCell ref="N43:N44"/>
    <mergeCell ref="K42:M42"/>
    <mergeCell ref="N42:P42"/>
    <mergeCell ref="E43:E44"/>
    <mergeCell ref="P43:P44"/>
    <mergeCell ref="K43:K44"/>
    <mergeCell ref="L43:L44"/>
    <mergeCell ref="O43:O44"/>
    <mergeCell ref="E42:G42"/>
    <mergeCell ref="H42:J42"/>
    <mergeCell ref="F43:F44"/>
    <mergeCell ref="G43:G44"/>
    <mergeCell ref="H43:H44"/>
    <mergeCell ref="B43:B44"/>
    <mergeCell ref="C43:C44"/>
    <mergeCell ref="D43:D44"/>
    <mergeCell ref="A42:A44"/>
    <mergeCell ref="B42:D4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PageLayoutView="0" workbookViewId="0" topLeftCell="A19">
      <selection activeCell="A30" sqref="A30"/>
    </sheetView>
  </sheetViews>
  <sheetFormatPr defaultColWidth="8.796875" defaultRowHeight="15"/>
  <cols>
    <col min="1" max="1" width="13.8984375" style="77" customWidth="1"/>
    <col min="2" max="19" width="12.59765625" style="77" customWidth="1"/>
    <col min="20" max="16384" width="9" style="77" customWidth="1"/>
  </cols>
  <sheetData>
    <row r="1" spans="1:19" ht="14.25">
      <c r="A1" s="51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2" t="s">
        <v>236</v>
      </c>
    </row>
    <row r="2" spans="1:19" ht="14.25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96"/>
      <c r="B3" s="98"/>
      <c r="C3" s="98"/>
      <c r="D3" s="98"/>
      <c r="E3" s="98"/>
      <c r="F3" s="98"/>
      <c r="G3" s="98"/>
      <c r="H3" s="98"/>
      <c r="I3" s="98"/>
      <c r="J3" s="98"/>
      <c r="K3" s="98"/>
      <c r="L3" s="3"/>
      <c r="M3" s="3"/>
      <c r="N3" s="3"/>
      <c r="O3" s="3"/>
      <c r="P3" s="3"/>
      <c r="Q3" s="3"/>
      <c r="R3" s="3"/>
      <c r="S3" s="3"/>
    </row>
    <row r="4" spans="1:19" ht="14.25">
      <c r="A4" s="300" t="s">
        <v>237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</row>
    <row r="5" spans="1:19" ht="1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 t="s">
        <v>227</v>
      </c>
    </row>
    <row r="6" spans="1:19" ht="24" customHeight="1">
      <c r="A6" s="374" t="s">
        <v>472</v>
      </c>
      <c r="B6" s="384" t="s">
        <v>160</v>
      </c>
      <c r="C6" s="385"/>
      <c r="D6" s="386"/>
      <c r="E6" s="384" t="s">
        <v>161</v>
      </c>
      <c r="F6" s="385"/>
      <c r="G6" s="386"/>
      <c r="H6" s="384" t="s">
        <v>162</v>
      </c>
      <c r="I6" s="385"/>
      <c r="J6" s="386"/>
      <c r="K6" s="384" t="s">
        <v>163</v>
      </c>
      <c r="L6" s="385"/>
      <c r="M6" s="386"/>
      <c r="N6" s="384" t="s">
        <v>164</v>
      </c>
      <c r="O6" s="385"/>
      <c r="P6" s="386"/>
      <c r="Q6" s="384" t="s">
        <v>165</v>
      </c>
      <c r="R6" s="385"/>
      <c r="S6" s="385"/>
    </row>
    <row r="7" spans="1:19" ht="14.25" customHeight="1">
      <c r="A7" s="375"/>
      <c r="B7" s="365" t="s">
        <v>149</v>
      </c>
      <c r="C7" s="370" t="s">
        <v>213</v>
      </c>
      <c r="D7" s="394" t="s">
        <v>130</v>
      </c>
      <c r="E7" s="365" t="s">
        <v>149</v>
      </c>
      <c r="F7" s="370" t="s">
        <v>213</v>
      </c>
      <c r="G7" s="394" t="s">
        <v>130</v>
      </c>
      <c r="H7" s="365" t="s">
        <v>149</v>
      </c>
      <c r="I7" s="370" t="s">
        <v>213</v>
      </c>
      <c r="J7" s="394" t="s">
        <v>130</v>
      </c>
      <c r="K7" s="365" t="s">
        <v>149</v>
      </c>
      <c r="L7" s="370" t="s">
        <v>213</v>
      </c>
      <c r="M7" s="394" t="s">
        <v>130</v>
      </c>
      <c r="N7" s="365" t="s">
        <v>149</v>
      </c>
      <c r="O7" s="370" t="s">
        <v>213</v>
      </c>
      <c r="P7" s="394" t="s">
        <v>130</v>
      </c>
      <c r="Q7" s="365" t="s">
        <v>149</v>
      </c>
      <c r="R7" s="370" t="s">
        <v>213</v>
      </c>
      <c r="S7" s="396" t="s">
        <v>130</v>
      </c>
    </row>
    <row r="8" spans="1:19" ht="14.25">
      <c r="A8" s="376"/>
      <c r="B8" s="366"/>
      <c r="C8" s="371"/>
      <c r="D8" s="395"/>
      <c r="E8" s="366"/>
      <c r="F8" s="371"/>
      <c r="G8" s="395"/>
      <c r="H8" s="366"/>
      <c r="I8" s="371"/>
      <c r="J8" s="395"/>
      <c r="K8" s="366"/>
      <c r="L8" s="371"/>
      <c r="M8" s="395"/>
      <c r="N8" s="366"/>
      <c r="O8" s="371"/>
      <c r="P8" s="395"/>
      <c r="Q8" s="366"/>
      <c r="R8" s="371"/>
      <c r="S8" s="397"/>
    </row>
    <row r="9" spans="1:19" ht="14.25">
      <c r="A9" s="112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</row>
    <row r="10" spans="1:19" ht="14.25">
      <c r="A10" s="21" t="s">
        <v>208</v>
      </c>
      <c r="B10" s="221">
        <v>91</v>
      </c>
      <c r="C10" s="221">
        <v>1940</v>
      </c>
      <c r="D10" s="221">
        <v>577</v>
      </c>
      <c r="E10" s="221">
        <v>96</v>
      </c>
      <c r="F10" s="221">
        <v>1960</v>
      </c>
      <c r="G10" s="221">
        <v>1660</v>
      </c>
      <c r="H10" s="221">
        <v>885</v>
      </c>
      <c r="I10" s="221">
        <v>32200</v>
      </c>
      <c r="J10" s="3">
        <v>22000</v>
      </c>
      <c r="K10" s="221">
        <v>68</v>
      </c>
      <c r="L10" s="221">
        <v>1630</v>
      </c>
      <c r="M10" s="221">
        <v>1230</v>
      </c>
      <c r="N10" s="221">
        <v>86</v>
      </c>
      <c r="O10" s="221">
        <v>1450</v>
      </c>
      <c r="P10" s="221">
        <v>847</v>
      </c>
      <c r="Q10" s="221">
        <v>58</v>
      </c>
      <c r="R10" s="221">
        <v>732</v>
      </c>
      <c r="S10" s="221">
        <v>212</v>
      </c>
    </row>
    <row r="11" spans="1:19" ht="14.25">
      <c r="A11" s="265" t="s">
        <v>481</v>
      </c>
      <c r="B11" s="65">
        <v>87</v>
      </c>
      <c r="C11" s="65">
        <v>1980</v>
      </c>
      <c r="D11" s="65">
        <v>581</v>
      </c>
      <c r="E11" s="65">
        <v>95</v>
      </c>
      <c r="F11" s="65">
        <v>1920</v>
      </c>
      <c r="G11" s="65">
        <v>1610</v>
      </c>
      <c r="H11" s="65">
        <v>877</v>
      </c>
      <c r="I11" s="65">
        <v>33500</v>
      </c>
      <c r="J11" s="3">
        <v>22550</v>
      </c>
      <c r="K11" s="65">
        <v>61</v>
      </c>
      <c r="L11" s="65">
        <v>1430</v>
      </c>
      <c r="M11" s="65">
        <v>1060</v>
      </c>
      <c r="N11" s="65">
        <v>90</v>
      </c>
      <c r="O11" s="65">
        <v>1590</v>
      </c>
      <c r="P11" s="65">
        <v>990</v>
      </c>
      <c r="Q11" s="65">
        <v>53</v>
      </c>
      <c r="R11" s="65">
        <v>659</v>
      </c>
      <c r="S11" s="65">
        <v>200</v>
      </c>
    </row>
    <row r="12" spans="1:19" ht="14.25">
      <c r="A12" s="265" t="s">
        <v>482</v>
      </c>
      <c r="B12" s="221">
        <v>89</v>
      </c>
      <c r="C12" s="221">
        <v>1920</v>
      </c>
      <c r="D12" s="65">
        <v>549</v>
      </c>
      <c r="E12" s="222">
        <v>107</v>
      </c>
      <c r="F12" s="221">
        <v>1790</v>
      </c>
      <c r="G12" s="65">
        <v>1500</v>
      </c>
      <c r="H12" s="222">
        <v>868</v>
      </c>
      <c r="I12" s="65">
        <v>29900</v>
      </c>
      <c r="J12" s="3">
        <v>19700</v>
      </c>
      <c r="K12" s="222">
        <v>63</v>
      </c>
      <c r="L12" s="222">
        <v>1400</v>
      </c>
      <c r="M12" s="65">
        <v>1030</v>
      </c>
      <c r="N12" s="221">
        <v>99</v>
      </c>
      <c r="O12" s="221">
        <v>1730</v>
      </c>
      <c r="P12" s="65">
        <v>1130</v>
      </c>
      <c r="Q12" s="222">
        <v>53</v>
      </c>
      <c r="R12" s="221">
        <v>649</v>
      </c>
      <c r="S12" s="65">
        <v>187</v>
      </c>
    </row>
    <row r="13" spans="1:19" ht="14.25">
      <c r="A13" s="265" t="s">
        <v>483</v>
      </c>
      <c r="B13" s="221">
        <v>89</v>
      </c>
      <c r="C13" s="221">
        <v>1820</v>
      </c>
      <c r="D13" s="65">
        <v>531</v>
      </c>
      <c r="E13" s="222">
        <v>109</v>
      </c>
      <c r="F13" s="221">
        <v>1970</v>
      </c>
      <c r="G13" s="65">
        <v>1640</v>
      </c>
      <c r="H13" s="222">
        <v>835</v>
      </c>
      <c r="I13" s="65">
        <v>34100</v>
      </c>
      <c r="J13" s="3">
        <v>22800</v>
      </c>
      <c r="K13" s="222">
        <v>60</v>
      </c>
      <c r="L13" s="222">
        <v>1440</v>
      </c>
      <c r="M13" s="65">
        <v>1040</v>
      </c>
      <c r="N13" s="221">
        <v>100</v>
      </c>
      <c r="O13" s="221">
        <v>1990</v>
      </c>
      <c r="P13" s="65">
        <v>1310</v>
      </c>
      <c r="Q13" s="222">
        <v>50</v>
      </c>
      <c r="R13" s="221">
        <v>605</v>
      </c>
      <c r="S13" s="65">
        <v>163</v>
      </c>
    </row>
    <row r="14" spans="1:19" s="94" customFormat="1" ht="13.5" customHeight="1">
      <c r="A14" s="266" t="s">
        <v>484</v>
      </c>
      <c r="B14" s="187">
        <v>88</v>
      </c>
      <c r="C14" s="187">
        <v>2010</v>
      </c>
      <c r="D14" s="188">
        <f aca="true" t="shared" si="0" ref="D14:S14">SUM(D16:D32)</f>
        <v>594</v>
      </c>
      <c r="E14" s="189">
        <f t="shared" si="0"/>
        <v>101</v>
      </c>
      <c r="F14" s="187">
        <v>1460</v>
      </c>
      <c r="G14" s="188">
        <f t="shared" si="0"/>
        <v>1170</v>
      </c>
      <c r="H14" s="189">
        <f t="shared" si="0"/>
        <v>811</v>
      </c>
      <c r="I14" s="188">
        <v>29700</v>
      </c>
      <c r="J14" s="180">
        <v>19600</v>
      </c>
      <c r="K14" s="189">
        <f t="shared" si="0"/>
        <v>57</v>
      </c>
      <c r="L14" s="189">
        <v>1220</v>
      </c>
      <c r="M14" s="188">
        <f t="shared" si="0"/>
        <v>841</v>
      </c>
      <c r="N14" s="187">
        <f t="shared" si="0"/>
        <v>106</v>
      </c>
      <c r="O14" s="187">
        <v>2010</v>
      </c>
      <c r="P14" s="188">
        <f t="shared" si="0"/>
        <v>1390</v>
      </c>
      <c r="Q14" s="189">
        <f t="shared" si="0"/>
        <v>49</v>
      </c>
      <c r="R14" s="187">
        <f t="shared" si="0"/>
        <v>547</v>
      </c>
      <c r="S14" s="188">
        <f t="shared" si="0"/>
        <v>150</v>
      </c>
    </row>
    <row r="15" spans="1:19" ht="14.25">
      <c r="A15" s="59"/>
      <c r="B15" s="221"/>
      <c r="C15" s="221"/>
      <c r="D15" s="221"/>
      <c r="E15" s="222"/>
      <c r="F15" s="221"/>
      <c r="G15" s="221"/>
      <c r="H15" s="222"/>
      <c r="I15" s="222"/>
      <c r="J15" s="3"/>
      <c r="K15" s="222"/>
      <c r="L15" s="222"/>
      <c r="M15" s="222"/>
      <c r="N15" s="221"/>
      <c r="O15" s="221"/>
      <c r="P15" s="221"/>
      <c r="Q15" s="222"/>
      <c r="R15" s="221"/>
      <c r="S15" s="221"/>
    </row>
    <row r="16" spans="1:19" ht="14.25">
      <c r="A16" s="21" t="s">
        <v>1</v>
      </c>
      <c r="B16" s="65">
        <v>5</v>
      </c>
      <c r="C16" s="65">
        <v>123</v>
      </c>
      <c r="D16" s="65">
        <v>26</v>
      </c>
      <c r="E16" s="65">
        <v>5</v>
      </c>
      <c r="F16" s="65">
        <v>43</v>
      </c>
      <c r="G16" s="65">
        <v>28</v>
      </c>
      <c r="H16" s="65">
        <v>174</v>
      </c>
      <c r="I16" s="65">
        <v>7850</v>
      </c>
      <c r="J16" s="3">
        <v>6840</v>
      </c>
      <c r="K16" s="65">
        <v>16</v>
      </c>
      <c r="L16" s="65">
        <v>377</v>
      </c>
      <c r="M16" s="65">
        <v>339</v>
      </c>
      <c r="N16" s="65">
        <v>9</v>
      </c>
      <c r="O16" s="65">
        <v>200</v>
      </c>
      <c r="P16" s="65">
        <v>160</v>
      </c>
      <c r="Q16" s="65">
        <v>4</v>
      </c>
      <c r="R16" s="65">
        <v>36</v>
      </c>
      <c r="S16" s="65">
        <v>24</v>
      </c>
    </row>
    <row r="17" spans="1:19" ht="14.25">
      <c r="A17" s="21" t="s">
        <v>2</v>
      </c>
      <c r="B17" s="221">
        <v>6</v>
      </c>
      <c r="C17" s="221">
        <v>144</v>
      </c>
      <c r="D17" s="65">
        <v>20</v>
      </c>
      <c r="E17" s="222">
        <v>1</v>
      </c>
      <c r="F17" s="221">
        <v>8</v>
      </c>
      <c r="G17" s="65">
        <v>3</v>
      </c>
      <c r="H17" s="222">
        <v>33</v>
      </c>
      <c r="I17" s="65">
        <v>920</v>
      </c>
      <c r="J17" s="3">
        <v>312</v>
      </c>
      <c r="K17" s="222">
        <v>3</v>
      </c>
      <c r="L17" s="222">
        <v>48</v>
      </c>
      <c r="M17" s="65">
        <v>31</v>
      </c>
      <c r="N17" s="221">
        <v>7</v>
      </c>
      <c r="O17" s="221">
        <v>118</v>
      </c>
      <c r="P17" s="65">
        <v>37</v>
      </c>
      <c r="Q17" s="222">
        <v>5</v>
      </c>
      <c r="R17" s="221">
        <v>70</v>
      </c>
      <c r="S17" s="65">
        <v>34</v>
      </c>
    </row>
    <row r="18" spans="1:19" ht="14.25">
      <c r="A18" s="21" t="s">
        <v>3</v>
      </c>
      <c r="B18" s="221">
        <v>14</v>
      </c>
      <c r="C18" s="221">
        <v>343</v>
      </c>
      <c r="D18" s="65">
        <v>237</v>
      </c>
      <c r="E18" s="222">
        <v>6</v>
      </c>
      <c r="F18" s="221">
        <v>136</v>
      </c>
      <c r="G18" s="65">
        <v>99</v>
      </c>
      <c r="H18" s="222">
        <v>68</v>
      </c>
      <c r="I18" s="65">
        <v>2380</v>
      </c>
      <c r="J18" s="3">
        <v>1650</v>
      </c>
      <c r="K18" s="222">
        <v>6</v>
      </c>
      <c r="L18" s="222">
        <v>155</v>
      </c>
      <c r="M18" s="65">
        <v>111</v>
      </c>
      <c r="N18" s="221">
        <v>33</v>
      </c>
      <c r="O18" s="221">
        <v>852</v>
      </c>
      <c r="P18" s="65">
        <v>789</v>
      </c>
      <c r="Q18" s="222">
        <v>2</v>
      </c>
      <c r="R18" s="221">
        <v>34</v>
      </c>
      <c r="S18" s="65">
        <v>26</v>
      </c>
    </row>
    <row r="19" spans="1:19" ht="14.25">
      <c r="A19" s="113" t="s">
        <v>60</v>
      </c>
      <c r="B19" s="221">
        <v>3</v>
      </c>
      <c r="C19" s="221">
        <v>74</v>
      </c>
      <c r="D19" s="65">
        <v>28</v>
      </c>
      <c r="E19" s="222">
        <v>1</v>
      </c>
      <c r="F19" s="221">
        <v>3</v>
      </c>
      <c r="G19" s="65">
        <v>0</v>
      </c>
      <c r="H19" s="222">
        <v>39</v>
      </c>
      <c r="I19" s="65">
        <v>915</v>
      </c>
      <c r="J19" s="3">
        <v>319</v>
      </c>
      <c r="K19" s="222">
        <v>2</v>
      </c>
      <c r="L19" s="222">
        <v>24</v>
      </c>
      <c r="M19" s="65">
        <v>9</v>
      </c>
      <c r="N19" s="221">
        <v>3</v>
      </c>
      <c r="O19" s="221">
        <v>26</v>
      </c>
      <c r="P19" s="65">
        <v>10</v>
      </c>
      <c r="Q19" s="222">
        <v>4</v>
      </c>
      <c r="R19" s="221">
        <v>34</v>
      </c>
      <c r="S19" s="65">
        <v>15</v>
      </c>
    </row>
    <row r="20" spans="1:19" ht="14.25">
      <c r="A20" s="21" t="s">
        <v>5</v>
      </c>
      <c r="B20" s="65">
        <v>3</v>
      </c>
      <c r="C20" s="65">
        <v>69</v>
      </c>
      <c r="D20" s="65">
        <v>8</v>
      </c>
      <c r="E20" s="65">
        <v>1</v>
      </c>
      <c r="F20" s="65">
        <v>5</v>
      </c>
      <c r="G20" s="65">
        <v>3</v>
      </c>
      <c r="H20" s="65">
        <v>21</v>
      </c>
      <c r="I20" s="65">
        <v>538</v>
      </c>
      <c r="J20" s="3">
        <v>68</v>
      </c>
      <c r="K20" s="65">
        <v>3</v>
      </c>
      <c r="L20" s="65">
        <v>50</v>
      </c>
      <c r="M20" s="65">
        <v>34</v>
      </c>
      <c r="N20" s="65">
        <v>4</v>
      </c>
      <c r="O20" s="65">
        <v>39</v>
      </c>
      <c r="P20" s="65">
        <v>5</v>
      </c>
      <c r="Q20" s="65">
        <v>5</v>
      </c>
      <c r="R20" s="65">
        <v>49</v>
      </c>
      <c r="S20" s="65">
        <v>8</v>
      </c>
    </row>
    <row r="21" spans="1:19" ht="14.25">
      <c r="A21" s="21" t="s">
        <v>6</v>
      </c>
      <c r="B21" s="221">
        <v>8</v>
      </c>
      <c r="C21" s="221">
        <v>187</v>
      </c>
      <c r="D21" s="65">
        <v>133</v>
      </c>
      <c r="E21" s="222">
        <v>2</v>
      </c>
      <c r="F21" s="221">
        <v>40</v>
      </c>
      <c r="G21" s="65">
        <v>11</v>
      </c>
      <c r="H21" s="222">
        <v>49</v>
      </c>
      <c r="I21" s="65">
        <v>1800</v>
      </c>
      <c r="J21" s="3">
        <v>1290</v>
      </c>
      <c r="K21" s="222">
        <v>1</v>
      </c>
      <c r="L21" s="222">
        <v>25</v>
      </c>
      <c r="M21" s="65">
        <v>4</v>
      </c>
      <c r="N21" s="221">
        <v>4</v>
      </c>
      <c r="O21" s="221">
        <v>105</v>
      </c>
      <c r="P21" s="65">
        <v>83</v>
      </c>
      <c r="Q21" s="222">
        <v>1</v>
      </c>
      <c r="R21" s="221">
        <v>17</v>
      </c>
      <c r="S21" s="65">
        <v>15</v>
      </c>
    </row>
    <row r="22" spans="1:19" ht="14.25">
      <c r="A22" s="21" t="s">
        <v>7</v>
      </c>
      <c r="B22" s="221">
        <v>4</v>
      </c>
      <c r="C22" s="221">
        <v>84</v>
      </c>
      <c r="D22" s="65">
        <v>4</v>
      </c>
      <c r="E22" s="222">
        <v>1</v>
      </c>
      <c r="F22" s="221">
        <v>5</v>
      </c>
      <c r="G22" s="65">
        <v>0</v>
      </c>
      <c r="H22" s="222">
        <v>54</v>
      </c>
      <c r="I22" s="65">
        <v>2500</v>
      </c>
      <c r="J22" s="3">
        <v>2130</v>
      </c>
      <c r="K22" s="222">
        <v>1</v>
      </c>
      <c r="L22" s="222">
        <v>10</v>
      </c>
      <c r="M22" s="65">
        <v>0</v>
      </c>
      <c r="N22" s="221">
        <v>3</v>
      </c>
      <c r="O22" s="221">
        <v>22</v>
      </c>
      <c r="P22" s="65" t="s">
        <v>455</v>
      </c>
      <c r="Q22" s="222">
        <v>3</v>
      </c>
      <c r="R22" s="221">
        <v>33</v>
      </c>
      <c r="S22" s="65">
        <v>1</v>
      </c>
    </row>
    <row r="23" spans="1:19" ht="14.25">
      <c r="A23" s="21" t="s">
        <v>8</v>
      </c>
      <c r="B23" s="221">
        <v>3</v>
      </c>
      <c r="C23" s="221">
        <v>78</v>
      </c>
      <c r="D23" s="65">
        <v>15</v>
      </c>
      <c r="E23" s="222">
        <v>30</v>
      </c>
      <c r="F23" s="221">
        <v>379</v>
      </c>
      <c r="G23" s="65">
        <v>301</v>
      </c>
      <c r="H23" s="222">
        <v>36</v>
      </c>
      <c r="I23" s="65">
        <v>1350</v>
      </c>
      <c r="J23" s="3">
        <v>831</v>
      </c>
      <c r="K23" s="222">
        <v>9</v>
      </c>
      <c r="L23" s="222">
        <v>206</v>
      </c>
      <c r="M23" s="65">
        <v>167</v>
      </c>
      <c r="N23" s="221">
        <v>11</v>
      </c>
      <c r="O23" s="221">
        <v>245</v>
      </c>
      <c r="P23" s="65">
        <v>197</v>
      </c>
      <c r="Q23" s="222">
        <v>1</v>
      </c>
      <c r="R23" s="221">
        <v>7</v>
      </c>
      <c r="S23" s="65">
        <v>2</v>
      </c>
    </row>
    <row r="24" spans="1:19" ht="14.25">
      <c r="A24" s="21"/>
      <c r="B24" s="221"/>
      <c r="C24" s="221"/>
      <c r="D24" s="221"/>
      <c r="E24" s="222"/>
      <c r="F24" s="221"/>
      <c r="G24" s="221"/>
      <c r="H24" s="222"/>
      <c r="I24" s="222"/>
      <c r="J24" s="3"/>
      <c r="K24" s="222"/>
      <c r="L24" s="222"/>
      <c r="M24" s="222"/>
      <c r="N24" s="221"/>
      <c r="O24" s="221"/>
      <c r="P24" s="221"/>
      <c r="Q24" s="222"/>
      <c r="R24" s="221"/>
      <c r="S24" s="221"/>
    </row>
    <row r="25" spans="1:19" ht="14.25">
      <c r="A25" s="21" t="s">
        <v>9</v>
      </c>
      <c r="B25" s="65">
        <v>0</v>
      </c>
      <c r="C25" s="65">
        <v>8</v>
      </c>
      <c r="D25" s="65" t="s">
        <v>456</v>
      </c>
      <c r="E25" s="65">
        <v>0</v>
      </c>
      <c r="F25" s="65">
        <v>2</v>
      </c>
      <c r="G25" s="65" t="s">
        <v>456</v>
      </c>
      <c r="H25" s="65">
        <v>2</v>
      </c>
      <c r="I25" s="65">
        <v>57</v>
      </c>
      <c r="J25" s="4" t="s">
        <v>456</v>
      </c>
      <c r="K25" s="65">
        <v>0</v>
      </c>
      <c r="L25" s="65">
        <v>2</v>
      </c>
      <c r="M25" s="65" t="s">
        <v>456</v>
      </c>
      <c r="N25" s="65">
        <v>1</v>
      </c>
      <c r="O25" s="65">
        <v>8</v>
      </c>
      <c r="P25" s="65" t="s">
        <v>456</v>
      </c>
      <c r="Q25" s="65">
        <v>0</v>
      </c>
      <c r="R25" s="65">
        <v>1</v>
      </c>
      <c r="S25" s="65" t="s">
        <v>456</v>
      </c>
    </row>
    <row r="26" spans="1:19" ht="14.25">
      <c r="A26" s="21" t="s">
        <v>150</v>
      </c>
      <c r="B26" s="221">
        <v>6</v>
      </c>
      <c r="C26" s="221">
        <v>130</v>
      </c>
      <c r="D26" s="65">
        <v>47</v>
      </c>
      <c r="E26" s="222">
        <v>1</v>
      </c>
      <c r="F26" s="221">
        <v>29</v>
      </c>
      <c r="G26" s="65">
        <v>15</v>
      </c>
      <c r="H26" s="222">
        <v>26</v>
      </c>
      <c r="I26" s="65">
        <v>821</v>
      </c>
      <c r="J26" s="3">
        <v>230</v>
      </c>
      <c r="K26" s="222">
        <v>1</v>
      </c>
      <c r="L26" s="222">
        <v>23</v>
      </c>
      <c r="M26" s="65">
        <v>12</v>
      </c>
      <c r="N26" s="221">
        <v>2</v>
      </c>
      <c r="O26" s="221">
        <v>53</v>
      </c>
      <c r="P26" s="65">
        <v>33</v>
      </c>
      <c r="Q26" s="222">
        <v>0</v>
      </c>
      <c r="R26" s="221">
        <v>6</v>
      </c>
      <c r="S26" s="65">
        <v>2</v>
      </c>
    </row>
    <row r="27" spans="1:19" ht="14.25">
      <c r="A27" s="21" t="s">
        <v>151</v>
      </c>
      <c r="B27" s="221">
        <v>3</v>
      </c>
      <c r="C27" s="221">
        <v>53</v>
      </c>
      <c r="D27" s="65">
        <v>6</v>
      </c>
      <c r="E27" s="222">
        <v>52</v>
      </c>
      <c r="F27" s="221">
        <v>773</v>
      </c>
      <c r="G27" s="65">
        <v>708</v>
      </c>
      <c r="H27" s="222">
        <v>23</v>
      </c>
      <c r="I27" s="65">
        <v>800</v>
      </c>
      <c r="J27" s="3">
        <v>152</v>
      </c>
      <c r="K27" s="222">
        <v>7</v>
      </c>
      <c r="L27" s="222">
        <v>163</v>
      </c>
      <c r="M27" s="65">
        <v>122</v>
      </c>
      <c r="N27" s="221">
        <v>1</v>
      </c>
      <c r="O27" s="221">
        <v>34</v>
      </c>
      <c r="P27" s="65">
        <v>0</v>
      </c>
      <c r="Q27" s="222">
        <v>0</v>
      </c>
      <c r="R27" s="221">
        <v>15</v>
      </c>
      <c r="S27" s="65" t="s">
        <v>456</v>
      </c>
    </row>
    <row r="28" spans="1:19" ht="14.25">
      <c r="A28" s="21" t="s">
        <v>152</v>
      </c>
      <c r="B28" s="221">
        <v>3</v>
      </c>
      <c r="C28" s="221">
        <v>93</v>
      </c>
      <c r="D28" s="65">
        <v>19</v>
      </c>
      <c r="E28" s="222">
        <v>0</v>
      </c>
      <c r="F28" s="221">
        <v>10</v>
      </c>
      <c r="G28" s="65">
        <v>0</v>
      </c>
      <c r="H28" s="222">
        <v>144</v>
      </c>
      <c r="I28" s="65">
        <v>6116</v>
      </c>
      <c r="J28" s="3">
        <v>4986</v>
      </c>
      <c r="K28" s="222">
        <v>1</v>
      </c>
      <c r="L28" s="222">
        <v>23</v>
      </c>
      <c r="M28" s="65">
        <v>3</v>
      </c>
      <c r="N28" s="221">
        <v>6</v>
      </c>
      <c r="O28" s="221">
        <v>105</v>
      </c>
      <c r="P28" s="65">
        <v>53</v>
      </c>
      <c r="Q28" s="222">
        <v>4</v>
      </c>
      <c r="R28" s="221">
        <v>29</v>
      </c>
      <c r="S28" s="65">
        <v>3</v>
      </c>
    </row>
    <row r="29" spans="1:19" ht="14.25">
      <c r="A29" s="21" t="s">
        <v>153</v>
      </c>
      <c r="B29" s="65">
        <v>10</v>
      </c>
      <c r="C29" s="65">
        <v>248</v>
      </c>
      <c r="D29" s="65">
        <v>14</v>
      </c>
      <c r="E29" s="65">
        <v>1</v>
      </c>
      <c r="F29" s="65">
        <v>8</v>
      </c>
      <c r="G29" s="65">
        <v>0</v>
      </c>
      <c r="H29" s="65">
        <v>35</v>
      </c>
      <c r="I29" s="65">
        <v>1073</v>
      </c>
      <c r="J29" s="3">
        <v>311</v>
      </c>
      <c r="K29" s="65">
        <v>2</v>
      </c>
      <c r="L29" s="65">
        <v>26</v>
      </c>
      <c r="M29" s="65">
        <v>0</v>
      </c>
      <c r="N29" s="65">
        <v>10</v>
      </c>
      <c r="O29" s="65">
        <v>74</v>
      </c>
      <c r="P29" s="65">
        <v>6</v>
      </c>
      <c r="Q29" s="65">
        <v>8</v>
      </c>
      <c r="R29" s="65">
        <v>83</v>
      </c>
      <c r="S29" s="65">
        <v>2</v>
      </c>
    </row>
    <row r="30" spans="1:19" ht="14.25">
      <c r="A30" s="21" t="s">
        <v>154</v>
      </c>
      <c r="B30" s="221">
        <v>10</v>
      </c>
      <c r="C30" s="221">
        <v>222</v>
      </c>
      <c r="D30" s="65">
        <v>12</v>
      </c>
      <c r="E30" s="222">
        <v>0</v>
      </c>
      <c r="F30" s="221">
        <v>8</v>
      </c>
      <c r="G30" s="65" t="s">
        <v>456</v>
      </c>
      <c r="H30" s="222">
        <v>41</v>
      </c>
      <c r="I30" s="65">
        <v>1158</v>
      </c>
      <c r="J30" s="3">
        <v>159</v>
      </c>
      <c r="K30" s="222">
        <v>3</v>
      </c>
      <c r="L30" s="222">
        <v>53</v>
      </c>
      <c r="M30" s="65">
        <v>3</v>
      </c>
      <c r="N30" s="221">
        <v>7</v>
      </c>
      <c r="O30" s="221">
        <v>87</v>
      </c>
      <c r="P30" s="65">
        <v>8</v>
      </c>
      <c r="Q30" s="222">
        <v>6</v>
      </c>
      <c r="R30" s="221">
        <v>81</v>
      </c>
      <c r="S30" s="65">
        <v>8</v>
      </c>
    </row>
    <row r="31" spans="1:19" ht="14.25">
      <c r="A31" s="21" t="s">
        <v>155</v>
      </c>
      <c r="B31" s="221">
        <v>6</v>
      </c>
      <c r="C31" s="221">
        <v>104</v>
      </c>
      <c r="D31" s="65" t="s">
        <v>457</v>
      </c>
      <c r="E31" s="221">
        <v>0</v>
      </c>
      <c r="F31" s="221">
        <v>2</v>
      </c>
      <c r="G31" s="65">
        <v>0</v>
      </c>
      <c r="H31" s="221">
        <v>58</v>
      </c>
      <c r="I31" s="65">
        <v>1224</v>
      </c>
      <c r="J31" s="3">
        <v>208</v>
      </c>
      <c r="K31" s="221">
        <v>1</v>
      </c>
      <c r="L31" s="221">
        <v>21</v>
      </c>
      <c r="M31" s="65">
        <v>0</v>
      </c>
      <c r="N31" s="221">
        <v>2</v>
      </c>
      <c r="O31" s="221">
        <v>20</v>
      </c>
      <c r="P31" s="65">
        <v>0</v>
      </c>
      <c r="Q31" s="221">
        <v>4</v>
      </c>
      <c r="R31" s="221">
        <v>32</v>
      </c>
      <c r="S31" s="65">
        <v>1</v>
      </c>
    </row>
    <row r="32" spans="1:19" ht="14.25">
      <c r="A32" s="21" t="s">
        <v>156</v>
      </c>
      <c r="B32" s="221">
        <v>2</v>
      </c>
      <c r="C32" s="221">
        <v>48</v>
      </c>
      <c r="D32" s="65">
        <v>25</v>
      </c>
      <c r="E32" s="221">
        <v>0</v>
      </c>
      <c r="F32" s="221">
        <v>4</v>
      </c>
      <c r="G32" s="65">
        <v>2</v>
      </c>
      <c r="H32" s="221">
        <v>8</v>
      </c>
      <c r="I32" s="65">
        <v>242</v>
      </c>
      <c r="J32" s="3">
        <v>113</v>
      </c>
      <c r="K32" s="221">
        <v>1</v>
      </c>
      <c r="L32" s="221">
        <v>14</v>
      </c>
      <c r="M32" s="65">
        <v>6</v>
      </c>
      <c r="N32" s="221">
        <v>3</v>
      </c>
      <c r="O32" s="221">
        <v>24</v>
      </c>
      <c r="P32" s="65">
        <v>9</v>
      </c>
      <c r="Q32" s="221">
        <v>2</v>
      </c>
      <c r="R32" s="221">
        <v>20</v>
      </c>
      <c r="S32" s="65">
        <v>9</v>
      </c>
    </row>
    <row r="33" spans="1:19" ht="14.25">
      <c r="A33" s="114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</row>
    <row r="34" spans="1:19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4.25">
      <c r="A40" s="300" t="s">
        <v>458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</row>
    <row r="41" spans="1:19" ht="1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4" customHeight="1">
      <c r="A42" s="374" t="s">
        <v>472</v>
      </c>
      <c r="B42" s="384" t="s">
        <v>459</v>
      </c>
      <c r="C42" s="385"/>
      <c r="D42" s="386"/>
      <c r="E42" s="384" t="s">
        <v>460</v>
      </c>
      <c r="F42" s="385"/>
      <c r="G42" s="386"/>
      <c r="H42" s="384" t="s">
        <v>461</v>
      </c>
      <c r="I42" s="385"/>
      <c r="J42" s="386"/>
      <c r="K42" s="384" t="s">
        <v>462</v>
      </c>
      <c r="L42" s="385"/>
      <c r="M42" s="386"/>
      <c r="N42" s="384" t="s">
        <v>463</v>
      </c>
      <c r="O42" s="385"/>
      <c r="P42" s="386"/>
      <c r="Q42" s="384" t="s">
        <v>464</v>
      </c>
      <c r="R42" s="385"/>
      <c r="S42" s="385"/>
    </row>
    <row r="43" spans="1:19" ht="14.25" customHeight="1">
      <c r="A43" s="375"/>
      <c r="B43" s="365" t="s">
        <v>465</v>
      </c>
      <c r="C43" s="370" t="s">
        <v>466</v>
      </c>
      <c r="D43" s="394" t="s">
        <v>130</v>
      </c>
      <c r="E43" s="365" t="s">
        <v>465</v>
      </c>
      <c r="F43" s="370" t="s">
        <v>466</v>
      </c>
      <c r="G43" s="394" t="s">
        <v>130</v>
      </c>
      <c r="H43" s="365" t="s">
        <v>465</v>
      </c>
      <c r="I43" s="370" t="s">
        <v>466</v>
      </c>
      <c r="J43" s="394" t="s">
        <v>130</v>
      </c>
      <c r="K43" s="365" t="s">
        <v>465</v>
      </c>
      <c r="L43" s="370" t="s">
        <v>466</v>
      </c>
      <c r="M43" s="394" t="s">
        <v>130</v>
      </c>
      <c r="N43" s="365" t="s">
        <v>465</v>
      </c>
      <c r="O43" s="370" t="s">
        <v>466</v>
      </c>
      <c r="P43" s="394" t="s">
        <v>130</v>
      </c>
      <c r="Q43" s="365" t="s">
        <v>465</v>
      </c>
      <c r="R43" s="370" t="s">
        <v>466</v>
      </c>
      <c r="S43" s="396" t="s">
        <v>130</v>
      </c>
    </row>
    <row r="44" spans="1:19" ht="14.25">
      <c r="A44" s="376"/>
      <c r="B44" s="366"/>
      <c r="C44" s="371"/>
      <c r="D44" s="395"/>
      <c r="E44" s="366"/>
      <c r="F44" s="371"/>
      <c r="G44" s="395"/>
      <c r="H44" s="366"/>
      <c r="I44" s="371"/>
      <c r="J44" s="395"/>
      <c r="K44" s="366"/>
      <c r="L44" s="371"/>
      <c r="M44" s="395"/>
      <c r="N44" s="366"/>
      <c r="O44" s="371"/>
      <c r="P44" s="395"/>
      <c r="Q44" s="366"/>
      <c r="R44" s="371"/>
      <c r="S44" s="397"/>
    </row>
    <row r="45" spans="1:19" ht="14.25">
      <c r="A45" s="112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</row>
    <row r="46" spans="1:19" ht="14.25">
      <c r="A46" s="117" t="s">
        <v>208</v>
      </c>
      <c r="B46" s="221">
        <v>99</v>
      </c>
      <c r="C46" s="221">
        <v>1270</v>
      </c>
      <c r="D46" s="221">
        <v>499</v>
      </c>
      <c r="E46" s="221">
        <v>117</v>
      </c>
      <c r="F46" s="221">
        <v>1590</v>
      </c>
      <c r="G46" s="221">
        <v>1280</v>
      </c>
      <c r="H46" s="221">
        <v>38</v>
      </c>
      <c r="I46" s="221">
        <v>433</v>
      </c>
      <c r="J46" s="221">
        <v>238</v>
      </c>
      <c r="K46" s="221">
        <v>396</v>
      </c>
      <c r="L46" s="221">
        <v>2100</v>
      </c>
      <c r="M46" s="221">
        <v>1840</v>
      </c>
      <c r="N46" s="221">
        <v>46</v>
      </c>
      <c r="O46" s="221">
        <v>213</v>
      </c>
      <c r="P46" s="221">
        <v>52</v>
      </c>
      <c r="Q46" s="221">
        <v>59</v>
      </c>
      <c r="R46" s="221">
        <v>337</v>
      </c>
      <c r="S46" s="221">
        <v>165</v>
      </c>
    </row>
    <row r="47" spans="1:19" ht="14.25">
      <c r="A47" s="267" t="s">
        <v>481</v>
      </c>
      <c r="B47" s="65">
        <v>98</v>
      </c>
      <c r="C47" s="65">
        <v>1250</v>
      </c>
      <c r="D47" s="65">
        <v>491</v>
      </c>
      <c r="E47" s="65">
        <v>128</v>
      </c>
      <c r="F47" s="65">
        <v>1470</v>
      </c>
      <c r="G47" s="65">
        <v>870</v>
      </c>
      <c r="H47" s="65">
        <v>49</v>
      </c>
      <c r="I47" s="65">
        <v>530</v>
      </c>
      <c r="J47" s="65">
        <v>283</v>
      </c>
      <c r="K47" s="65">
        <v>413</v>
      </c>
      <c r="L47" s="65">
        <v>3510</v>
      </c>
      <c r="M47" s="65">
        <v>3180</v>
      </c>
      <c r="N47" s="65">
        <v>43</v>
      </c>
      <c r="O47" s="65">
        <v>241</v>
      </c>
      <c r="P47" s="65">
        <v>66</v>
      </c>
      <c r="Q47" s="65">
        <v>60</v>
      </c>
      <c r="R47" s="65">
        <v>366</v>
      </c>
      <c r="S47" s="65">
        <v>189</v>
      </c>
    </row>
    <row r="48" spans="1:19" ht="14.25">
      <c r="A48" s="267" t="s">
        <v>482</v>
      </c>
      <c r="B48" s="221">
        <v>95</v>
      </c>
      <c r="C48" s="221">
        <v>1160</v>
      </c>
      <c r="D48" s="65">
        <v>427</v>
      </c>
      <c r="E48" s="222">
        <v>132</v>
      </c>
      <c r="F48" s="221">
        <v>1600</v>
      </c>
      <c r="G48" s="65">
        <v>927</v>
      </c>
      <c r="H48" s="222">
        <v>52</v>
      </c>
      <c r="I48" s="222">
        <v>543</v>
      </c>
      <c r="J48" s="65">
        <v>318</v>
      </c>
      <c r="K48" s="222">
        <v>396</v>
      </c>
      <c r="L48" s="222">
        <v>2520</v>
      </c>
      <c r="M48" s="65">
        <v>2300</v>
      </c>
      <c r="N48" s="221">
        <v>44</v>
      </c>
      <c r="O48" s="221">
        <v>260</v>
      </c>
      <c r="P48" s="65">
        <v>73</v>
      </c>
      <c r="Q48" s="222">
        <v>57</v>
      </c>
      <c r="R48" s="221">
        <v>350</v>
      </c>
      <c r="S48" s="65">
        <v>189</v>
      </c>
    </row>
    <row r="49" spans="1:19" ht="14.25">
      <c r="A49" s="267" t="s">
        <v>483</v>
      </c>
      <c r="B49" s="221">
        <v>94</v>
      </c>
      <c r="C49" s="221">
        <v>1000</v>
      </c>
      <c r="D49" s="65">
        <v>356</v>
      </c>
      <c r="E49" s="222">
        <v>133</v>
      </c>
      <c r="F49" s="221">
        <v>1830</v>
      </c>
      <c r="G49" s="65">
        <v>1240</v>
      </c>
      <c r="H49" s="222">
        <v>53</v>
      </c>
      <c r="I49" s="222">
        <v>626</v>
      </c>
      <c r="J49" s="65">
        <v>387</v>
      </c>
      <c r="K49" s="222">
        <v>397</v>
      </c>
      <c r="L49" s="222">
        <v>3090</v>
      </c>
      <c r="M49" s="65">
        <v>2670</v>
      </c>
      <c r="N49" s="221">
        <v>43</v>
      </c>
      <c r="O49" s="221">
        <v>240</v>
      </c>
      <c r="P49" s="65">
        <v>72</v>
      </c>
      <c r="Q49" s="222">
        <v>59</v>
      </c>
      <c r="R49" s="221">
        <v>387</v>
      </c>
      <c r="S49" s="65">
        <v>203</v>
      </c>
    </row>
    <row r="50" spans="1:19" s="94" customFormat="1" ht="14.25">
      <c r="A50" s="268" t="s">
        <v>484</v>
      </c>
      <c r="B50" s="187">
        <f>SUM(B52:B68)</f>
        <v>92</v>
      </c>
      <c r="C50" s="187">
        <f aca="true" t="shared" si="1" ref="C50:S50">SUM(C52:C68)</f>
        <v>860</v>
      </c>
      <c r="D50" s="188">
        <f t="shared" si="1"/>
        <v>331</v>
      </c>
      <c r="E50" s="189">
        <f t="shared" si="1"/>
        <v>131</v>
      </c>
      <c r="F50" s="187">
        <v>1800</v>
      </c>
      <c r="G50" s="188">
        <v>1220</v>
      </c>
      <c r="H50" s="189">
        <f t="shared" si="1"/>
        <v>57</v>
      </c>
      <c r="I50" s="189">
        <f t="shared" si="1"/>
        <v>702</v>
      </c>
      <c r="J50" s="188">
        <f t="shared" si="1"/>
        <v>425</v>
      </c>
      <c r="K50" s="189">
        <f t="shared" si="1"/>
        <v>395</v>
      </c>
      <c r="L50" s="189">
        <v>2350</v>
      </c>
      <c r="M50" s="188">
        <v>1990</v>
      </c>
      <c r="N50" s="187">
        <f t="shared" si="1"/>
        <v>43</v>
      </c>
      <c r="O50" s="187">
        <f t="shared" si="1"/>
        <v>265</v>
      </c>
      <c r="P50" s="188">
        <f t="shared" si="1"/>
        <v>80</v>
      </c>
      <c r="Q50" s="188">
        <f t="shared" si="1"/>
        <v>57</v>
      </c>
      <c r="R50" s="187">
        <f t="shared" si="1"/>
        <v>345</v>
      </c>
      <c r="S50" s="188">
        <f t="shared" si="1"/>
        <v>175</v>
      </c>
    </row>
    <row r="51" spans="1:19" ht="14.25">
      <c r="A51" s="118"/>
      <c r="B51" s="221"/>
      <c r="C51" s="221"/>
      <c r="D51" s="221"/>
      <c r="E51" s="222"/>
      <c r="F51" s="221"/>
      <c r="G51" s="221"/>
      <c r="H51" s="222"/>
      <c r="I51" s="222"/>
      <c r="J51" s="222"/>
      <c r="K51" s="222"/>
      <c r="L51" s="3"/>
      <c r="M51" s="222"/>
      <c r="N51" s="221"/>
      <c r="O51" s="221"/>
      <c r="P51" s="221"/>
      <c r="Q51" s="222"/>
      <c r="R51" s="221"/>
      <c r="S51" s="221"/>
    </row>
    <row r="52" spans="1:19" ht="14.25">
      <c r="A52" s="117" t="s">
        <v>1</v>
      </c>
      <c r="B52" s="65">
        <v>16</v>
      </c>
      <c r="C52" s="65">
        <v>195</v>
      </c>
      <c r="D52" s="65">
        <v>144</v>
      </c>
      <c r="E52" s="65">
        <v>95</v>
      </c>
      <c r="F52" s="65">
        <v>1400</v>
      </c>
      <c r="G52" s="65">
        <v>993</v>
      </c>
      <c r="H52" s="65">
        <v>3</v>
      </c>
      <c r="I52" s="65">
        <v>62</v>
      </c>
      <c r="J52" s="65">
        <v>53</v>
      </c>
      <c r="K52" s="65">
        <v>255</v>
      </c>
      <c r="L52" s="222">
        <v>1710</v>
      </c>
      <c r="M52" s="65">
        <v>1480</v>
      </c>
      <c r="N52" s="65">
        <v>5</v>
      </c>
      <c r="O52" s="65">
        <v>30</v>
      </c>
      <c r="P52" s="65">
        <v>12</v>
      </c>
      <c r="Q52" s="65">
        <v>10</v>
      </c>
      <c r="R52" s="65">
        <v>72</v>
      </c>
      <c r="S52" s="65">
        <v>59</v>
      </c>
    </row>
    <row r="53" spans="1:19" ht="14.25">
      <c r="A53" s="117" t="s">
        <v>2</v>
      </c>
      <c r="B53" s="221">
        <v>3</v>
      </c>
      <c r="C53" s="221">
        <v>35</v>
      </c>
      <c r="D53" s="65">
        <v>12</v>
      </c>
      <c r="E53" s="222">
        <v>2</v>
      </c>
      <c r="F53" s="221">
        <v>22</v>
      </c>
      <c r="G53" s="65">
        <v>16</v>
      </c>
      <c r="H53" s="222">
        <v>0</v>
      </c>
      <c r="I53" s="222">
        <v>3</v>
      </c>
      <c r="J53" s="65">
        <v>1</v>
      </c>
      <c r="K53" s="223">
        <v>4</v>
      </c>
      <c r="L53" s="65">
        <v>20</v>
      </c>
      <c r="M53" s="65">
        <v>19</v>
      </c>
      <c r="N53" s="224">
        <v>2</v>
      </c>
      <c r="O53" s="224">
        <v>11</v>
      </c>
      <c r="P53" s="65">
        <v>3</v>
      </c>
      <c r="Q53" s="223">
        <v>3</v>
      </c>
      <c r="R53" s="224">
        <v>15</v>
      </c>
      <c r="S53" s="65">
        <v>6</v>
      </c>
    </row>
    <row r="54" spans="1:19" ht="14.25">
      <c r="A54" s="117" t="s">
        <v>3</v>
      </c>
      <c r="B54" s="221">
        <v>7</v>
      </c>
      <c r="C54" s="221">
        <v>103</v>
      </c>
      <c r="D54" s="65">
        <v>61</v>
      </c>
      <c r="E54" s="222">
        <v>2</v>
      </c>
      <c r="F54" s="221">
        <v>24</v>
      </c>
      <c r="G54" s="65">
        <v>20</v>
      </c>
      <c r="H54" s="222">
        <v>9</v>
      </c>
      <c r="I54" s="222">
        <v>117</v>
      </c>
      <c r="J54" s="65">
        <v>72</v>
      </c>
      <c r="K54" s="223">
        <v>49</v>
      </c>
      <c r="L54" s="223">
        <v>214</v>
      </c>
      <c r="M54" s="65">
        <v>184</v>
      </c>
      <c r="N54" s="224">
        <v>6</v>
      </c>
      <c r="O54" s="224">
        <v>45</v>
      </c>
      <c r="P54" s="65">
        <v>24</v>
      </c>
      <c r="Q54" s="223">
        <v>8</v>
      </c>
      <c r="R54" s="224">
        <v>57</v>
      </c>
      <c r="S54" s="65">
        <v>37</v>
      </c>
    </row>
    <row r="55" spans="1:19" ht="14.25">
      <c r="A55" s="119" t="s">
        <v>60</v>
      </c>
      <c r="B55" s="221">
        <v>7</v>
      </c>
      <c r="C55" s="221">
        <v>65</v>
      </c>
      <c r="D55" s="65">
        <v>32</v>
      </c>
      <c r="E55" s="222">
        <v>1</v>
      </c>
      <c r="F55" s="221">
        <v>8</v>
      </c>
      <c r="G55" s="65">
        <v>3</v>
      </c>
      <c r="H55" s="222">
        <v>1</v>
      </c>
      <c r="I55" s="222">
        <v>4</v>
      </c>
      <c r="J55" s="65">
        <v>2</v>
      </c>
      <c r="K55" s="65" t="s">
        <v>455</v>
      </c>
      <c r="L55" s="65" t="s">
        <v>455</v>
      </c>
      <c r="M55" s="65" t="s">
        <v>455</v>
      </c>
      <c r="N55" s="224">
        <v>2</v>
      </c>
      <c r="O55" s="224">
        <v>8</v>
      </c>
      <c r="P55" s="65">
        <v>2</v>
      </c>
      <c r="Q55" s="223">
        <v>0</v>
      </c>
      <c r="R55" s="224">
        <v>2</v>
      </c>
      <c r="S55" s="65">
        <v>0</v>
      </c>
    </row>
    <row r="56" spans="1:19" ht="14.25">
      <c r="A56" s="117" t="s">
        <v>5</v>
      </c>
      <c r="B56" s="65">
        <v>9</v>
      </c>
      <c r="C56" s="65">
        <v>29</v>
      </c>
      <c r="D56" s="65">
        <v>2</v>
      </c>
      <c r="E56" s="65">
        <v>6</v>
      </c>
      <c r="F56" s="65">
        <v>47</v>
      </c>
      <c r="G56" s="65">
        <v>30</v>
      </c>
      <c r="H56" s="65">
        <v>3</v>
      </c>
      <c r="I56" s="65">
        <v>13</v>
      </c>
      <c r="J56" s="65">
        <v>6</v>
      </c>
      <c r="K56" s="65" t="s">
        <v>455</v>
      </c>
      <c r="L56" s="65" t="s">
        <v>455</v>
      </c>
      <c r="M56" s="65" t="s">
        <v>455</v>
      </c>
      <c r="N56" s="65">
        <v>3</v>
      </c>
      <c r="O56" s="65">
        <v>13</v>
      </c>
      <c r="P56" s="65">
        <v>2</v>
      </c>
      <c r="Q56" s="223">
        <v>4</v>
      </c>
      <c r="R56" s="65">
        <v>18</v>
      </c>
      <c r="S56" s="65">
        <v>4</v>
      </c>
    </row>
    <row r="57" spans="1:19" ht="14.25">
      <c r="A57" s="117" t="s">
        <v>6</v>
      </c>
      <c r="B57" s="221">
        <v>6</v>
      </c>
      <c r="C57" s="221">
        <v>88</v>
      </c>
      <c r="D57" s="65">
        <v>49</v>
      </c>
      <c r="E57" s="222">
        <v>1</v>
      </c>
      <c r="F57" s="221">
        <v>13</v>
      </c>
      <c r="G57" s="65">
        <v>10</v>
      </c>
      <c r="H57" s="222">
        <v>3</v>
      </c>
      <c r="I57" s="222">
        <v>41</v>
      </c>
      <c r="J57" s="65">
        <v>22</v>
      </c>
      <c r="K57" s="223">
        <v>9</v>
      </c>
      <c r="L57" s="223">
        <v>46</v>
      </c>
      <c r="M57" s="65">
        <v>40</v>
      </c>
      <c r="N57" s="224">
        <v>3</v>
      </c>
      <c r="O57" s="224">
        <v>24</v>
      </c>
      <c r="P57" s="65">
        <v>16</v>
      </c>
      <c r="Q57" s="65">
        <v>4</v>
      </c>
      <c r="R57" s="224">
        <v>32</v>
      </c>
      <c r="S57" s="65">
        <v>21</v>
      </c>
    </row>
    <row r="58" spans="1:19" ht="14.25">
      <c r="A58" s="117" t="s">
        <v>7</v>
      </c>
      <c r="B58" s="221">
        <v>3</v>
      </c>
      <c r="C58" s="221">
        <v>14</v>
      </c>
      <c r="D58" s="65">
        <v>0</v>
      </c>
      <c r="E58" s="222">
        <v>1</v>
      </c>
      <c r="F58" s="221">
        <v>12</v>
      </c>
      <c r="G58" s="65">
        <v>6</v>
      </c>
      <c r="H58" s="222">
        <v>1</v>
      </c>
      <c r="I58" s="222">
        <v>5</v>
      </c>
      <c r="J58" s="65">
        <v>0</v>
      </c>
      <c r="K58" s="65" t="s">
        <v>455</v>
      </c>
      <c r="L58" s="65" t="s">
        <v>455</v>
      </c>
      <c r="M58" s="65" t="s">
        <v>455</v>
      </c>
      <c r="N58" s="224">
        <v>1</v>
      </c>
      <c r="O58" s="224">
        <v>6</v>
      </c>
      <c r="P58" s="65">
        <v>0</v>
      </c>
      <c r="Q58" s="223">
        <v>1</v>
      </c>
      <c r="R58" s="224">
        <v>4</v>
      </c>
      <c r="S58" s="65">
        <v>0</v>
      </c>
    </row>
    <row r="59" spans="1:19" ht="14.25">
      <c r="A59" s="117" t="s">
        <v>8</v>
      </c>
      <c r="B59" s="221">
        <v>2</v>
      </c>
      <c r="C59" s="221">
        <v>15</v>
      </c>
      <c r="D59" s="65">
        <v>2</v>
      </c>
      <c r="E59" s="222">
        <v>0</v>
      </c>
      <c r="F59" s="221">
        <v>2</v>
      </c>
      <c r="G59" s="65" t="s">
        <v>455</v>
      </c>
      <c r="H59" s="222">
        <v>0</v>
      </c>
      <c r="I59" s="222">
        <v>3</v>
      </c>
      <c r="J59" s="65">
        <v>0</v>
      </c>
      <c r="K59" s="65" t="s">
        <v>455</v>
      </c>
      <c r="L59" s="65" t="s">
        <v>455</v>
      </c>
      <c r="M59" s="65" t="s">
        <v>455</v>
      </c>
      <c r="N59" s="224">
        <v>2</v>
      </c>
      <c r="O59" s="224">
        <v>16</v>
      </c>
      <c r="P59" s="65">
        <v>11</v>
      </c>
      <c r="Q59" s="223">
        <v>3</v>
      </c>
      <c r="R59" s="224">
        <v>20</v>
      </c>
      <c r="S59" s="65">
        <v>10</v>
      </c>
    </row>
    <row r="60" spans="1:19" ht="14.25">
      <c r="A60" s="117"/>
      <c r="B60" s="221"/>
      <c r="C60" s="221"/>
      <c r="D60" s="221"/>
      <c r="E60" s="222"/>
      <c r="F60" s="221"/>
      <c r="G60" s="221"/>
      <c r="H60" s="222"/>
      <c r="I60" s="222"/>
      <c r="J60" s="222"/>
      <c r="K60" s="223"/>
      <c r="L60" s="223"/>
      <c r="M60" s="223"/>
      <c r="N60" s="224"/>
      <c r="O60" s="224"/>
      <c r="P60" s="224"/>
      <c r="Q60" s="3"/>
      <c r="R60" s="224"/>
      <c r="S60" s="224"/>
    </row>
    <row r="61" spans="1:19" ht="14.25">
      <c r="A61" s="117" t="s">
        <v>9</v>
      </c>
      <c r="B61" s="65">
        <v>3</v>
      </c>
      <c r="C61" s="65">
        <v>35</v>
      </c>
      <c r="D61" s="65">
        <v>12</v>
      </c>
      <c r="E61" s="65">
        <v>0</v>
      </c>
      <c r="F61" s="65">
        <v>0</v>
      </c>
      <c r="G61" s="65" t="s">
        <v>456</v>
      </c>
      <c r="H61" s="65">
        <v>2</v>
      </c>
      <c r="I61" s="65">
        <v>32</v>
      </c>
      <c r="J61" s="65">
        <v>25</v>
      </c>
      <c r="K61" s="65">
        <v>3</v>
      </c>
      <c r="L61" s="65">
        <v>13</v>
      </c>
      <c r="M61" s="65">
        <v>8</v>
      </c>
      <c r="N61" s="65">
        <v>0</v>
      </c>
      <c r="O61" s="65">
        <v>1</v>
      </c>
      <c r="P61" s="65" t="s">
        <v>456</v>
      </c>
      <c r="Q61" s="223">
        <v>1</v>
      </c>
      <c r="R61" s="65">
        <v>4</v>
      </c>
      <c r="S61" s="65" t="s">
        <v>456</v>
      </c>
    </row>
    <row r="62" spans="1:19" ht="14.25">
      <c r="A62" s="117" t="s">
        <v>150</v>
      </c>
      <c r="B62" s="221">
        <v>4</v>
      </c>
      <c r="C62" s="221">
        <v>56</v>
      </c>
      <c r="D62" s="65">
        <v>7</v>
      </c>
      <c r="E62" s="222">
        <v>0</v>
      </c>
      <c r="F62" s="221">
        <v>7</v>
      </c>
      <c r="G62" s="65">
        <v>7</v>
      </c>
      <c r="H62" s="222">
        <v>14</v>
      </c>
      <c r="I62" s="222">
        <v>187</v>
      </c>
      <c r="J62" s="65">
        <v>102</v>
      </c>
      <c r="K62" s="223">
        <v>1</v>
      </c>
      <c r="L62" s="223">
        <v>4</v>
      </c>
      <c r="M62" s="65">
        <v>1</v>
      </c>
      <c r="N62" s="224">
        <v>3</v>
      </c>
      <c r="O62" s="224">
        <v>17</v>
      </c>
      <c r="P62" s="65" t="s">
        <v>456</v>
      </c>
      <c r="Q62" s="65">
        <v>1</v>
      </c>
      <c r="R62" s="224">
        <v>11</v>
      </c>
      <c r="S62" s="65">
        <v>0</v>
      </c>
    </row>
    <row r="63" spans="1:19" ht="14.25">
      <c r="A63" s="117" t="s">
        <v>151</v>
      </c>
      <c r="B63" s="221">
        <v>1</v>
      </c>
      <c r="C63" s="221">
        <v>18</v>
      </c>
      <c r="D63" s="65">
        <v>1</v>
      </c>
      <c r="E63" s="222">
        <v>1</v>
      </c>
      <c r="F63" s="221">
        <v>11</v>
      </c>
      <c r="G63" s="65" t="s">
        <v>456</v>
      </c>
      <c r="H63" s="222">
        <v>4</v>
      </c>
      <c r="I63" s="222">
        <v>59</v>
      </c>
      <c r="J63" s="65">
        <v>37</v>
      </c>
      <c r="K63" s="223">
        <v>34</v>
      </c>
      <c r="L63" s="223">
        <v>156</v>
      </c>
      <c r="M63" s="65">
        <v>115</v>
      </c>
      <c r="N63" s="224">
        <v>2</v>
      </c>
      <c r="O63" s="224">
        <v>17</v>
      </c>
      <c r="P63" s="65">
        <v>3</v>
      </c>
      <c r="Q63" s="223">
        <v>2</v>
      </c>
      <c r="R63" s="224">
        <v>14</v>
      </c>
      <c r="S63" s="65">
        <v>4</v>
      </c>
    </row>
    <row r="64" spans="1:19" ht="14.25">
      <c r="A64" s="117" t="s">
        <v>152</v>
      </c>
      <c r="B64" s="221">
        <v>4</v>
      </c>
      <c r="C64" s="221">
        <v>33</v>
      </c>
      <c r="D64" s="65">
        <v>3</v>
      </c>
      <c r="E64" s="222">
        <v>12</v>
      </c>
      <c r="F64" s="221">
        <v>154</v>
      </c>
      <c r="G64" s="65">
        <v>108</v>
      </c>
      <c r="H64" s="222">
        <v>5</v>
      </c>
      <c r="I64" s="222">
        <v>98</v>
      </c>
      <c r="J64" s="65">
        <v>74</v>
      </c>
      <c r="K64" s="223">
        <v>27</v>
      </c>
      <c r="L64" s="223">
        <v>145</v>
      </c>
      <c r="M64" s="65">
        <v>109</v>
      </c>
      <c r="N64" s="224">
        <v>5</v>
      </c>
      <c r="O64" s="224">
        <v>31</v>
      </c>
      <c r="P64" s="65">
        <v>5</v>
      </c>
      <c r="Q64" s="223">
        <v>5</v>
      </c>
      <c r="R64" s="224">
        <v>22</v>
      </c>
      <c r="S64" s="65">
        <v>6</v>
      </c>
    </row>
    <row r="65" spans="1:19" ht="14.25">
      <c r="A65" s="117" t="s">
        <v>153</v>
      </c>
      <c r="B65" s="65">
        <v>7</v>
      </c>
      <c r="C65" s="65">
        <v>34</v>
      </c>
      <c r="D65" s="65">
        <v>0</v>
      </c>
      <c r="E65" s="65">
        <v>5</v>
      </c>
      <c r="F65" s="65">
        <v>61</v>
      </c>
      <c r="G65" s="65">
        <v>15</v>
      </c>
      <c r="H65" s="65">
        <v>4</v>
      </c>
      <c r="I65" s="65">
        <v>34</v>
      </c>
      <c r="J65" s="65">
        <v>8</v>
      </c>
      <c r="K65" s="65" t="s">
        <v>456</v>
      </c>
      <c r="L65" s="65" t="s">
        <v>456</v>
      </c>
      <c r="M65" s="65" t="s">
        <v>456</v>
      </c>
      <c r="N65" s="65">
        <v>2</v>
      </c>
      <c r="O65" s="65">
        <v>16</v>
      </c>
      <c r="P65" s="65">
        <v>0</v>
      </c>
      <c r="Q65" s="223">
        <v>5</v>
      </c>
      <c r="R65" s="65">
        <v>23</v>
      </c>
      <c r="S65" s="65">
        <v>3</v>
      </c>
    </row>
    <row r="66" spans="1:19" ht="14.25">
      <c r="A66" s="117" t="s">
        <v>154</v>
      </c>
      <c r="B66" s="221">
        <v>5</v>
      </c>
      <c r="C66" s="221">
        <v>47</v>
      </c>
      <c r="D66" s="65" t="s">
        <v>456</v>
      </c>
      <c r="E66" s="222">
        <v>4</v>
      </c>
      <c r="F66" s="221">
        <v>35</v>
      </c>
      <c r="G66" s="65">
        <v>14</v>
      </c>
      <c r="H66" s="222">
        <v>6</v>
      </c>
      <c r="I66" s="222">
        <v>35</v>
      </c>
      <c r="J66" s="65">
        <v>21</v>
      </c>
      <c r="K66" s="65" t="s">
        <v>456</v>
      </c>
      <c r="L66" s="65" t="s">
        <v>456</v>
      </c>
      <c r="M66" s="65" t="s">
        <v>456</v>
      </c>
      <c r="N66" s="224">
        <v>2</v>
      </c>
      <c r="O66" s="224">
        <v>11</v>
      </c>
      <c r="P66" s="65" t="s">
        <v>457</v>
      </c>
      <c r="Q66" s="65">
        <v>3</v>
      </c>
      <c r="R66" s="224">
        <v>15</v>
      </c>
      <c r="S66" s="65">
        <v>1</v>
      </c>
    </row>
    <row r="67" spans="1:19" ht="14.25">
      <c r="A67" s="117" t="s">
        <v>155</v>
      </c>
      <c r="B67" s="221">
        <v>10</v>
      </c>
      <c r="C67" s="221">
        <v>77</v>
      </c>
      <c r="D67" s="65">
        <v>1</v>
      </c>
      <c r="E67" s="221">
        <v>0</v>
      </c>
      <c r="F67" s="221">
        <v>3</v>
      </c>
      <c r="G67" s="65" t="s">
        <v>456</v>
      </c>
      <c r="H67" s="221">
        <v>1</v>
      </c>
      <c r="I67" s="221">
        <v>5</v>
      </c>
      <c r="J67" s="65">
        <v>0</v>
      </c>
      <c r="K67" s="224">
        <v>13</v>
      </c>
      <c r="L67" s="224">
        <v>47</v>
      </c>
      <c r="M67" s="65">
        <v>42</v>
      </c>
      <c r="N67" s="224">
        <v>4</v>
      </c>
      <c r="O67" s="224">
        <v>14</v>
      </c>
      <c r="P67" s="65">
        <v>0</v>
      </c>
      <c r="Q67" s="223">
        <v>5</v>
      </c>
      <c r="R67" s="224">
        <v>27</v>
      </c>
      <c r="S67" s="65">
        <v>22</v>
      </c>
    </row>
    <row r="68" spans="1:19" ht="14.25">
      <c r="A68" s="117" t="s">
        <v>156</v>
      </c>
      <c r="B68" s="221">
        <v>5</v>
      </c>
      <c r="C68" s="221">
        <v>16</v>
      </c>
      <c r="D68" s="65">
        <v>5</v>
      </c>
      <c r="E68" s="221">
        <v>1</v>
      </c>
      <c r="F68" s="221">
        <v>5</v>
      </c>
      <c r="G68" s="65">
        <v>1</v>
      </c>
      <c r="H68" s="221">
        <v>1</v>
      </c>
      <c r="I68" s="221">
        <v>4</v>
      </c>
      <c r="J68" s="65">
        <v>2</v>
      </c>
      <c r="K68" s="65" t="s">
        <v>456</v>
      </c>
      <c r="L68" s="65" t="s">
        <v>456</v>
      </c>
      <c r="M68" s="65" t="s">
        <v>456</v>
      </c>
      <c r="N68" s="224">
        <v>1</v>
      </c>
      <c r="O68" s="224">
        <v>5</v>
      </c>
      <c r="P68" s="65">
        <v>2</v>
      </c>
      <c r="Q68" s="224">
        <v>2</v>
      </c>
      <c r="R68" s="224">
        <v>9</v>
      </c>
      <c r="S68" s="65">
        <v>2</v>
      </c>
    </row>
    <row r="69" spans="1:19" ht="14.25">
      <c r="A69" s="87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</row>
    <row r="70" spans="1:19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sheetProtection/>
  <mergeCells count="52">
    <mergeCell ref="H43:H44"/>
    <mergeCell ref="B43:B44"/>
    <mergeCell ref="C43:C44"/>
    <mergeCell ref="D43:D44"/>
    <mergeCell ref="S43:S44"/>
    <mergeCell ref="J43:J44"/>
    <mergeCell ref="R43:R44"/>
    <mergeCell ref="N42:P42"/>
    <mergeCell ref="O43:O44"/>
    <mergeCell ref="P43:P44"/>
    <mergeCell ref="K43:K44"/>
    <mergeCell ref="Q43:Q44"/>
    <mergeCell ref="M43:M44"/>
    <mergeCell ref="N43:N44"/>
    <mergeCell ref="Q42:S42"/>
    <mergeCell ref="A42:A44"/>
    <mergeCell ref="B42:D42"/>
    <mergeCell ref="E42:G42"/>
    <mergeCell ref="H42:J42"/>
    <mergeCell ref="I43:I44"/>
    <mergeCell ref="L43:L44"/>
    <mergeCell ref="E43:E44"/>
    <mergeCell ref="F43:F44"/>
    <mergeCell ref="G43:G44"/>
    <mergeCell ref="K42:M42"/>
    <mergeCell ref="N6:P6"/>
    <mergeCell ref="Q6:S6"/>
    <mergeCell ref="N7:N8"/>
    <mergeCell ref="O7:O8"/>
    <mergeCell ref="P7:P8"/>
    <mergeCell ref="Q7:Q8"/>
    <mergeCell ref="R7:R8"/>
    <mergeCell ref="S7:S8"/>
    <mergeCell ref="G7:G8"/>
    <mergeCell ref="H6:J6"/>
    <mergeCell ref="K6:M6"/>
    <mergeCell ref="H7:H8"/>
    <mergeCell ref="I7:I8"/>
    <mergeCell ref="J7:J8"/>
    <mergeCell ref="K7:K8"/>
    <mergeCell ref="L7:L8"/>
    <mergeCell ref="M7:M8"/>
    <mergeCell ref="A4:S4"/>
    <mergeCell ref="A40:S40"/>
    <mergeCell ref="A6:A8"/>
    <mergeCell ref="B6:D6"/>
    <mergeCell ref="E6:G6"/>
    <mergeCell ref="B7:B8"/>
    <mergeCell ref="C7:C8"/>
    <mergeCell ref="D7:D8"/>
    <mergeCell ref="E7:E8"/>
    <mergeCell ref="F7:F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5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1.59765625" style="120" customWidth="1"/>
    <col min="2" max="8" width="2.59765625" style="120" customWidth="1"/>
    <col min="9" max="9" width="1.59765625" style="120" customWidth="1"/>
    <col min="10" max="140" width="2.59765625" style="120" customWidth="1"/>
    <col min="141" max="16384" width="9" style="120" customWidth="1"/>
  </cols>
  <sheetData>
    <row r="1" spans="1:114" ht="16.5" customHeight="1">
      <c r="A1" s="1" t="s">
        <v>238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70" t="s">
        <v>265</v>
      </c>
    </row>
    <row r="2" spans="1:114" ht="16.5" customHeight="1">
      <c r="A2" s="6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253"/>
    </row>
    <row r="3" spans="1:114" ht="16.5" customHeight="1">
      <c r="A3" s="6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253"/>
    </row>
    <row r="4" spans="1:114" ht="16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</row>
    <row r="5" spans="1:114" ht="16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</row>
    <row r="6" spans="1:114" ht="16.5" customHeight="1">
      <c r="A6" s="415" t="s">
        <v>514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5"/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415"/>
      <c r="DA6" s="415"/>
      <c r="DB6" s="415"/>
      <c r="DC6" s="415"/>
      <c r="DD6" s="415"/>
      <c r="DE6" s="415"/>
      <c r="DF6" s="415"/>
      <c r="DG6" s="415"/>
      <c r="DH6" s="415"/>
      <c r="DI6" s="415"/>
      <c r="DJ6" s="415"/>
    </row>
    <row r="7" spans="1:114" ht="16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</row>
    <row r="8" spans="1:114" ht="16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</row>
    <row r="9" spans="1:114" ht="16.5" customHeight="1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249" t="s">
        <v>266</v>
      </c>
    </row>
    <row r="10" spans="1:114" ht="16.5" customHeight="1">
      <c r="A10" s="248"/>
      <c r="B10" s="427" t="s">
        <v>239</v>
      </c>
      <c r="C10" s="428"/>
      <c r="D10" s="428"/>
      <c r="E10" s="428"/>
      <c r="F10" s="428"/>
      <c r="G10" s="428"/>
      <c r="H10" s="428"/>
      <c r="I10" s="245"/>
      <c r="J10" s="422" t="s">
        <v>263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2"/>
      <c r="AE10" s="422" t="s">
        <v>270</v>
      </c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6"/>
      <c r="AZ10" s="409" t="s">
        <v>273</v>
      </c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09" t="s">
        <v>272</v>
      </c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22" t="s">
        <v>271</v>
      </c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</row>
    <row r="11" spans="1:114" ht="16.5" customHeight="1">
      <c r="A11" s="153"/>
      <c r="B11" s="429" t="s">
        <v>240</v>
      </c>
      <c r="C11" s="430"/>
      <c r="D11" s="430"/>
      <c r="E11" s="430"/>
      <c r="F11" s="430"/>
      <c r="G11" s="430"/>
      <c r="H11" s="430"/>
      <c r="I11" s="164"/>
      <c r="J11" s="418" t="s">
        <v>264</v>
      </c>
      <c r="K11" s="418"/>
      <c r="L11" s="418"/>
      <c r="M11" s="418"/>
      <c r="N11" s="418"/>
      <c r="O11" s="418"/>
      <c r="P11" s="418"/>
      <c r="Q11" s="406" t="s">
        <v>268</v>
      </c>
      <c r="R11" s="407"/>
      <c r="S11" s="407"/>
      <c r="T11" s="407"/>
      <c r="U11" s="407"/>
      <c r="V11" s="407"/>
      <c r="W11" s="407"/>
      <c r="X11" s="406" t="s">
        <v>269</v>
      </c>
      <c r="Y11" s="407"/>
      <c r="Z11" s="407"/>
      <c r="AA11" s="407"/>
      <c r="AB11" s="407"/>
      <c r="AC11" s="407"/>
      <c r="AD11" s="407"/>
      <c r="AE11" s="418" t="s">
        <v>264</v>
      </c>
      <c r="AF11" s="418"/>
      <c r="AG11" s="418"/>
      <c r="AH11" s="418"/>
      <c r="AI11" s="418"/>
      <c r="AJ11" s="418"/>
      <c r="AK11" s="418"/>
      <c r="AL11" s="406" t="s">
        <v>268</v>
      </c>
      <c r="AM11" s="407"/>
      <c r="AN11" s="407"/>
      <c r="AO11" s="407"/>
      <c r="AP11" s="407"/>
      <c r="AQ11" s="407"/>
      <c r="AR11" s="407"/>
      <c r="AS11" s="406" t="s">
        <v>269</v>
      </c>
      <c r="AT11" s="407"/>
      <c r="AU11" s="407"/>
      <c r="AV11" s="407"/>
      <c r="AW11" s="407"/>
      <c r="AX11" s="407"/>
      <c r="AY11" s="407"/>
      <c r="AZ11" s="418" t="s">
        <v>264</v>
      </c>
      <c r="BA11" s="418"/>
      <c r="BB11" s="418"/>
      <c r="BC11" s="418"/>
      <c r="BD11" s="418"/>
      <c r="BE11" s="418"/>
      <c r="BF11" s="418"/>
      <c r="BG11" s="406" t="s">
        <v>268</v>
      </c>
      <c r="BH11" s="407"/>
      <c r="BI11" s="407"/>
      <c r="BJ11" s="407"/>
      <c r="BK11" s="407"/>
      <c r="BL11" s="407"/>
      <c r="BM11" s="407"/>
      <c r="BN11" s="406" t="s">
        <v>269</v>
      </c>
      <c r="BO11" s="407"/>
      <c r="BP11" s="407"/>
      <c r="BQ11" s="407"/>
      <c r="BR11" s="407"/>
      <c r="BS11" s="407"/>
      <c r="BT11" s="407"/>
      <c r="BU11" s="418" t="s">
        <v>264</v>
      </c>
      <c r="BV11" s="418"/>
      <c r="BW11" s="418"/>
      <c r="BX11" s="418"/>
      <c r="BY11" s="418"/>
      <c r="BZ11" s="418"/>
      <c r="CA11" s="418"/>
      <c r="CB11" s="406" t="s">
        <v>268</v>
      </c>
      <c r="CC11" s="407"/>
      <c r="CD11" s="407"/>
      <c r="CE11" s="407"/>
      <c r="CF11" s="407"/>
      <c r="CG11" s="407"/>
      <c r="CH11" s="407"/>
      <c r="CI11" s="406" t="s">
        <v>269</v>
      </c>
      <c r="CJ11" s="407"/>
      <c r="CK11" s="407"/>
      <c r="CL11" s="407"/>
      <c r="CM11" s="407"/>
      <c r="CN11" s="407"/>
      <c r="CO11" s="407"/>
      <c r="CP11" s="418" t="s">
        <v>264</v>
      </c>
      <c r="CQ11" s="418"/>
      <c r="CR11" s="418"/>
      <c r="CS11" s="418"/>
      <c r="CT11" s="418"/>
      <c r="CU11" s="418"/>
      <c r="CV11" s="418"/>
      <c r="CW11" s="406" t="s">
        <v>268</v>
      </c>
      <c r="CX11" s="407"/>
      <c r="CY11" s="407"/>
      <c r="CZ11" s="407"/>
      <c r="DA11" s="407"/>
      <c r="DB11" s="407"/>
      <c r="DC11" s="407"/>
      <c r="DD11" s="406" t="s">
        <v>269</v>
      </c>
      <c r="DE11" s="407"/>
      <c r="DF11" s="407"/>
      <c r="DG11" s="407"/>
      <c r="DH11" s="407"/>
      <c r="DI11" s="407"/>
      <c r="DJ11" s="408"/>
    </row>
    <row r="12" spans="1:114" ht="16.5" customHeight="1">
      <c r="A12" s="243"/>
      <c r="B12" s="243"/>
      <c r="C12" s="243"/>
      <c r="D12" s="243"/>
      <c r="E12" s="243"/>
      <c r="F12" s="243"/>
      <c r="G12" s="243"/>
      <c r="H12" s="243"/>
      <c r="I12" s="242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</row>
    <row r="13" spans="1:114" ht="16.5" customHeight="1">
      <c r="A13" s="239"/>
      <c r="B13" s="416" t="s">
        <v>241</v>
      </c>
      <c r="C13" s="417"/>
      <c r="D13" s="417"/>
      <c r="E13" s="417"/>
      <c r="F13" s="417"/>
      <c r="G13" s="417"/>
      <c r="H13" s="417"/>
      <c r="I13" s="238"/>
      <c r="J13" s="400">
        <v>128</v>
      </c>
      <c r="K13" s="399"/>
      <c r="L13" s="399"/>
      <c r="M13" s="399"/>
      <c r="N13" s="399"/>
      <c r="O13" s="399"/>
      <c r="P13" s="399"/>
      <c r="Q13" s="399">
        <v>1070</v>
      </c>
      <c r="R13" s="399"/>
      <c r="S13" s="399"/>
      <c r="T13" s="399"/>
      <c r="U13" s="399"/>
      <c r="V13" s="399"/>
      <c r="W13" s="399"/>
      <c r="X13" s="399">
        <v>933</v>
      </c>
      <c r="Y13" s="399"/>
      <c r="Z13" s="399"/>
      <c r="AA13" s="399"/>
      <c r="AB13" s="399"/>
      <c r="AC13" s="399"/>
      <c r="AD13" s="399"/>
      <c r="AE13" s="399">
        <v>192</v>
      </c>
      <c r="AF13" s="399"/>
      <c r="AG13" s="399"/>
      <c r="AH13" s="399"/>
      <c r="AI13" s="399"/>
      <c r="AJ13" s="399"/>
      <c r="AK13" s="399"/>
      <c r="AL13" s="399">
        <v>2580</v>
      </c>
      <c r="AM13" s="399"/>
      <c r="AN13" s="399"/>
      <c r="AO13" s="399"/>
      <c r="AP13" s="399"/>
      <c r="AQ13" s="399"/>
      <c r="AR13" s="399"/>
      <c r="AS13" s="399">
        <v>2460</v>
      </c>
      <c r="AT13" s="399"/>
      <c r="AU13" s="399"/>
      <c r="AV13" s="399"/>
      <c r="AW13" s="399"/>
      <c r="AX13" s="399"/>
      <c r="AY13" s="399"/>
      <c r="AZ13" s="399">
        <v>371</v>
      </c>
      <c r="BA13" s="399"/>
      <c r="BB13" s="399"/>
      <c r="BC13" s="399"/>
      <c r="BD13" s="399"/>
      <c r="BE13" s="399"/>
      <c r="BF13" s="399"/>
      <c r="BG13" s="399">
        <v>3440</v>
      </c>
      <c r="BH13" s="399"/>
      <c r="BI13" s="399"/>
      <c r="BJ13" s="399"/>
      <c r="BK13" s="399"/>
      <c r="BL13" s="399"/>
      <c r="BM13" s="399"/>
      <c r="BN13" s="399">
        <v>3250</v>
      </c>
      <c r="BO13" s="399"/>
      <c r="BP13" s="399"/>
      <c r="BQ13" s="399"/>
      <c r="BR13" s="399"/>
      <c r="BS13" s="399"/>
      <c r="BT13" s="399"/>
      <c r="BU13" s="399">
        <v>337</v>
      </c>
      <c r="BV13" s="399"/>
      <c r="BW13" s="399"/>
      <c r="BX13" s="399"/>
      <c r="BY13" s="399"/>
      <c r="BZ13" s="399"/>
      <c r="CA13" s="399"/>
      <c r="CB13" s="399">
        <v>3150</v>
      </c>
      <c r="CC13" s="399"/>
      <c r="CD13" s="399"/>
      <c r="CE13" s="399"/>
      <c r="CF13" s="399"/>
      <c r="CG13" s="399"/>
      <c r="CH13" s="399"/>
      <c r="CI13" s="399">
        <v>2980</v>
      </c>
      <c r="CJ13" s="399"/>
      <c r="CK13" s="399"/>
      <c r="CL13" s="399"/>
      <c r="CM13" s="399"/>
      <c r="CN13" s="399"/>
      <c r="CO13" s="399"/>
      <c r="CP13" s="399">
        <v>63</v>
      </c>
      <c r="CQ13" s="399"/>
      <c r="CR13" s="399"/>
      <c r="CS13" s="399"/>
      <c r="CT13" s="399"/>
      <c r="CU13" s="399"/>
      <c r="CV13" s="399"/>
      <c r="CW13" s="399">
        <v>393</v>
      </c>
      <c r="CX13" s="399"/>
      <c r="CY13" s="399"/>
      <c r="CZ13" s="399"/>
      <c r="DA13" s="399"/>
      <c r="DB13" s="399"/>
      <c r="DC13" s="399"/>
      <c r="DD13" s="399">
        <v>376</v>
      </c>
      <c r="DE13" s="399"/>
      <c r="DF13" s="399"/>
      <c r="DG13" s="399"/>
      <c r="DH13" s="399"/>
      <c r="DI13" s="399"/>
      <c r="DJ13" s="399"/>
    </row>
    <row r="14" spans="1:114" ht="16.5" customHeight="1">
      <c r="A14" s="239"/>
      <c r="B14" s="416" t="s">
        <v>243</v>
      </c>
      <c r="C14" s="417"/>
      <c r="D14" s="417"/>
      <c r="E14" s="417"/>
      <c r="F14" s="417"/>
      <c r="G14" s="417"/>
      <c r="H14" s="417"/>
      <c r="I14" s="238"/>
      <c r="J14" s="400">
        <v>135</v>
      </c>
      <c r="K14" s="399"/>
      <c r="L14" s="399"/>
      <c r="M14" s="399"/>
      <c r="N14" s="399"/>
      <c r="O14" s="399"/>
      <c r="P14" s="399"/>
      <c r="Q14" s="399">
        <v>1120</v>
      </c>
      <c r="R14" s="399"/>
      <c r="S14" s="399"/>
      <c r="T14" s="399"/>
      <c r="U14" s="399"/>
      <c r="V14" s="399"/>
      <c r="W14" s="399"/>
      <c r="X14" s="399">
        <v>969</v>
      </c>
      <c r="Y14" s="399"/>
      <c r="Z14" s="399"/>
      <c r="AA14" s="399"/>
      <c r="AB14" s="399"/>
      <c r="AC14" s="399"/>
      <c r="AD14" s="399"/>
      <c r="AE14" s="399">
        <v>200</v>
      </c>
      <c r="AF14" s="399"/>
      <c r="AG14" s="399"/>
      <c r="AH14" s="399"/>
      <c r="AI14" s="399"/>
      <c r="AJ14" s="399"/>
      <c r="AK14" s="399"/>
      <c r="AL14" s="399">
        <v>2940</v>
      </c>
      <c r="AM14" s="399"/>
      <c r="AN14" s="399"/>
      <c r="AO14" s="399"/>
      <c r="AP14" s="399"/>
      <c r="AQ14" s="399"/>
      <c r="AR14" s="399"/>
      <c r="AS14" s="399">
        <v>2810</v>
      </c>
      <c r="AT14" s="399"/>
      <c r="AU14" s="399"/>
      <c r="AV14" s="399"/>
      <c r="AW14" s="399"/>
      <c r="AX14" s="399"/>
      <c r="AY14" s="399"/>
      <c r="AZ14" s="399">
        <v>367</v>
      </c>
      <c r="BA14" s="399"/>
      <c r="BB14" s="399"/>
      <c r="BC14" s="399"/>
      <c r="BD14" s="399"/>
      <c r="BE14" s="399"/>
      <c r="BF14" s="399"/>
      <c r="BG14" s="399">
        <v>3570</v>
      </c>
      <c r="BH14" s="399"/>
      <c r="BI14" s="399"/>
      <c r="BJ14" s="399"/>
      <c r="BK14" s="399"/>
      <c r="BL14" s="399"/>
      <c r="BM14" s="399"/>
      <c r="BN14" s="399">
        <v>3390</v>
      </c>
      <c r="BO14" s="399"/>
      <c r="BP14" s="399"/>
      <c r="BQ14" s="399"/>
      <c r="BR14" s="399"/>
      <c r="BS14" s="399"/>
      <c r="BT14" s="399"/>
      <c r="BU14" s="399">
        <v>332</v>
      </c>
      <c r="BV14" s="399"/>
      <c r="BW14" s="399"/>
      <c r="BX14" s="399"/>
      <c r="BY14" s="399"/>
      <c r="BZ14" s="399"/>
      <c r="CA14" s="399"/>
      <c r="CB14" s="399">
        <v>3270</v>
      </c>
      <c r="CC14" s="399"/>
      <c r="CD14" s="399"/>
      <c r="CE14" s="399"/>
      <c r="CF14" s="399"/>
      <c r="CG14" s="399"/>
      <c r="CH14" s="399"/>
      <c r="CI14" s="399">
        <v>3090</v>
      </c>
      <c r="CJ14" s="399"/>
      <c r="CK14" s="399"/>
      <c r="CL14" s="399"/>
      <c r="CM14" s="399"/>
      <c r="CN14" s="399"/>
      <c r="CO14" s="399"/>
      <c r="CP14" s="399">
        <v>60</v>
      </c>
      <c r="CQ14" s="399"/>
      <c r="CR14" s="399"/>
      <c r="CS14" s="399"/>
      <c r="CT14" s="399"/>
      <c r="CU14" s="399"/>
      <c r="CV14" s="399"/>
      <c r="CW14" s="399">
        <v>360</v>
      </c>
      <c r="CX14" s="399"/>
      <c r="CY14" s="399"/>
      <c r="CZ14" s="399"/>
      <c r="DA14" s="399"/>
      <c r="DB14" s="399"/>
      <c r="DC14" s="399"/>
      <c r="DD14" s="399">
        <v>340</v>
      </c>
      <c r="DE14" s="399"/>
      <c r="DF14" s="399"/>
      <c r="DG14" s="399"/>
      <c r="DH14" s="399"/>
      <c r="DI14" s="399"/>
      <c r="DJ14" s="399"/>
    </row>
    <row r="15" spans="1:114" ht="16.5" customHeight="1">
      <c r="A15" s="239"/>
      <c r="B15" s="416" t="s">
        <v>244</v>
      </c>
      <c r="C15" s="417"/>
      <c r="D15" s="417"/>
      <c r="E15" s="417"/>
      <c r="F15" s="417"/>
      <c r="G15" s="417"/>
      <c r="H15" s="417"/>
      <c r="I15" s="238"/>
      <c r="J15" s="400">
        <v>153</v>
      </c>
      <c r="K15" s="399"/>
      <c r="L15" s="399"/>
      <c r="M15" s="399"/>
      <c r="N15" s="399"/>
      <c r="O15" s="399"/>
      <c r="P15" s="399"/>
      <c r="Q15" s="399">
        <v>1360</v>
      </c>
      <c r="R15" s="399"/>
      <c r="S15" s="399"/>
      <c r="T15" s="399"/>
      <c r="U15" s="399"/>
      <c r="V15" s="399"/>
      <c r="W15" s="399"/>
      <c r="X15" s="399">
        <v>1199</v>
      </c>
      <c r="Y15" s="399"/>
      <c r="Z15" s="399"/>
      <c r="AA15" s="399"/>
      <c r="AB15" s="399"/>
      <c r="AC15" s="399"/>
      <c r="AD15" s="399"/>
      <c r="AE15" s="399">
        <v>199</v>
      </c>
      <c r="AF15" s="399"/>
      <c r="AG15" s="399"/>
      <c r="AH15" s="399"/>
      <c r="AI15" s="399"/>
      <c r="AJ15" s="399"/>
      <c r="AK15" s="399"/>
      <c r="AL15" s="399">
        <v>3630</v>
      </c>
      <c r="AM15" s="399"/>
      <c r="AN15" s="399"/>
      <c r="AO15" s="399"/>
      <c r="AP15" s="399"/>
      <c r="AQ15" s="399"/>
      <c r="AR15" s="399"/>
      <c r="AS15" s="399">
        <v>3470</v>
      </c>
      <c r="AT15" s="399"/>
      <c r="AU15" s="399"/>
      <c r="AV15" s="399"/>
      <c r="AW15" s="399"/>
      <c r="AX15" s="399"/>
      <c r="AY15" s="399"/>
      <c r="AZ15" s="399">
        <v>360</v>
      </c>
      <c r="BA15" s="399"/>
      <c r="BB15" s="399"/>
      <c r="BC15" s="399"/>
      <c r="BD15" s="399"/>
      <c r="BE15" s="399"/>
      <c r="BF15" s="399"/>
      <c r="BG15" s="399">
        <v>3690</v>
      </c>
      <c r="BH15" s="399"/>
      <c r="BI15" s="399"/>
      <c r="BJ15" s="399"/>
      <c r="BK15" s="399"/>
      <c r="BL15" s="399"/>
      <c r="BM15" s="399"/>
      <c r="BN15" s="399">
        <v>3490</v>
      </c>
      <c r="BO15" s="399"/>
      <c r="BP15" s="399"/>
      <c r="BQ15" s="399"/>
      <c r="BR15" s="399"/>
      <c r="BS15" s="399"/>
      <c r="BT15" s="399"/>
      <c r="BU15" s="399">
        <v>325</v>
      </c>
      <c r="BV15" s="399"/>
      <c r="BW15" s="399"/>
      <c r="BX15" s="399"/>
      <c r="BY15" s="399"/>
      <c r="BZ15" s="399"/>
      <c r="CA15" s="399"/>
      <c r="CB15" s="399">
        <v>3370</v>
      </c>
      <c r="CC15" s="399"/>
      <c r="CD15" s="399"/>
      <c r="CE15" s="399"/>
      <c r="CF15" s="399"/>
      <c r="CG15" s="399"/>
      <c r="CH15" s="399"/>
      <c r="CI15" s="399">
        <v>3190</v>
      </c>
      <c r="CJ15" s="399"/>
      <c r="CK15" s="399"/>
      <c r="CL15" s="399"/>
      <c r="CM15" s="399"/>
      <c r="CN15" s="399"/>
      <c r="CO15" s="399"/>
      <c r="CP15" s="399">
        <v>61</v>
      </c>
      <c r="CQ15" s="399"/>
      <c r="CR15" s="399"/>
      <c r="CS15" s="399"/>
      <c r="CT15" s="399"/>
      <c r="CU15" s="399"/>
      <c r="CV15" s="399"/>
      <c r="CW15" s="399">
        <v>330</v>
      </c>
      <c r="CX15" s="399"/>
      <c r="CY15" s="399"/>
      <c r="CZ15" s="399"/>
      <c r="DA15" s="399"/>
      <c r="DB15" s="399"/>
      <c r="DC15" s="399"/>
      <c r="DD15" s="399">
        <v>310</v>
      </c>
      <c r="DE15" s="399"/>
      <c r="DF15" s="399"/>
      <c r="DG15" s="399"/>
      <c r="DH15" s="399"/>
      <c r="DI15" s="399"/>
      <c r="DJ15" s="399"/>
    </row>
    <row r="16" spans="1:114" ht="16.5" customHeight="1">
      <c r="A16" s="239"/>
      <c r="B16" s="416" t="s">
        <v>245</v>
      </c>
      <c r="C16" s="417"/>
      <c r="D16" s="417"/>
      <c r="E16" s="417"/>
      <c r="F16" s="417"/>
      <c r="G16" s="417"/>
      <c r="H16" s="417"/>
      <c r="I16" s="238"/>
      <c r="J16" s="400">
        <v>158</v>
      </c>
      <c r="K16" s="399"/>
      <c r="L16" s="399"/>
      <c r="M16" s="399"/>
      <c r="N16" s="399"/>
      <c r="O16" s="399"/>
      <c r="P16" s="399"/>
      <c r="Q16" s="399">
        <v>1180</v>
      </c>
      <c r="R16" s="399"/>
      <c r="S16" s="399"/>
      <c r="T16" s="399"/>
      <c r="U16" s="399"/>
      <c r="V16" s="399"/>
      <c r="W16" s="399"/>
      <c r="X16" s="399">
        <v>1067</v>
      </c>
      <c r="Y16" s="399"/>
      <c r="Z16" s="399"/>
      <c r="AA16" s="399"/>
      <c r="AB16" s="399"/>
      <c r="AC16" s="399"/>
      <c r="AD16" s="399"/>
      <c r="AE16" s="399">
        <v>200</v>
      </c>
      <c r="AF16" s="399"/>
      <c r="AG16" s="399"/>
      <c r="AH16" s="399"/>
      <c r="AI16" s="399"/>
      <c r="AJ16" s="399"/>
      <c r="AK16" s="399"/>
      <c r="AL16" s="399">
        <v>3700</v>
      </c>
      <c r="AM16" s="399"/>
      <c r="AN16" s="399"/>
      <c r="AO16" s="399"/>
      <c r="AP16" s="399"/>
      <c r="AQ16" s="399"/>
      <c r="AR16" s="399"/>
      <c r="AS16" s="399">
        <v>3470</v>
      </c>
      <c r="AT16" s="399"/>
      <c r="AU16" s="399"/>
      <c r="AV16" s="399"/>
      <c r="AW16" s="399"/>
      <c r="AX16" s="399"/>
      <c r="AY16" s="399"/>
      <c r="AZ16" s="399">
        <v>355</v>
      </c>
      <c r="BA16" s="399"/>
      <c r="BB16" s="399"/>
      <c r="BC16" s="399"/>
      <c r="BD16" s="399"/>
      <c r="BE16" s="399"/>
      <c r="BF16" s="399"/>
      <c r="BG16" s="399">
        <v>3860</v>
      </c>
      <c r="BH16" s="399"/>
      <c r="BI16" s="399"/>
      <c r="BJ16" s="399"/>
      <c r="BK16" s="399"/>
      <c r="BL16" s="399"/>
      <c r="BM16" s="399"/>
      <c r="BN16" s="399">
        <v>3615</v>
      </c>
      <c r="BO16" s="399"/>
      <c r="BP16" s="399"/>
      <c r="BQ16" s="399"/>
      <c r="BR16" s="399"/>
      <c r="BS16" s="399"/>
      <c r="BT16" s="399"/>
      <c r="BU16" s="399">
        <v>320</v>
      </c>
      <c r="BV16" s="399"/>
      <c r="BW16" s="399"/>
      <c r="BX16" s="399"/>
      <c r="BY16" s="399"/>
      <c r="BZ16" s="399"/>
      <c r="CA16" s="399"/>
      <c r="CB16" s="399">
        <v>3540</v>
      </c>
      <c r="CC16" s="399"/>
      <c r="CD16" s="399"/>
      <c r="CE16" s="399"/>
      <c r="CF16" s="399"/>
      <c r="CG16" s="399"/>
      <c r="CH16" s="399"/>
      <c r="CI16" s="399">
        <v>3310</v>
      </c>
      <c r="CJ16" s="399"/>
      <c r="CK16" s="399"/>
      <c r="CL16" s="399"/>
      <c r="CM16" s="399"/>
      <c r="CN16" s="399"/>
      <c r="CO16" s="399"/>
      <c r="CP16" s="399">
        <v>58</v>
      </c>
      <c r="CQ16" s="399"/>
      <c r="CR16" s="399"/>
      <c r="CS16" s="399"/>
      <c r="CT16" s="399"/>
      <c r="CU16" s="399"/>
      <c r="CV16" s="399"/>
      <c r="CW16" s="399">
        <v>314</v>
      </c>
      <c r="CX16" s="399"/>
      <c r="CY16" s="399"/>
      <c r="CZ16" s="399"/>
      <c r="DA16" s="399"/>
      <c r="DB16" s="399"/>
      <c r="DC16" s="399"/>
      <c r="DD16" s="399">
        <v>296</v>
      </c>
      <c r="DE16" s="399"/>
      <c r="DF16" s="399"/>
      <c r="DG16" s="399"/>
      <c r="DH16" s="399"/>
      <c r="DI16" s="399"/>
      <c r="DJ16" s="399"/>
    </row>
    <row r="17" spans="1:114" s="121" customFormat="1" ht="16.5" customHeight="1">
      <c r="A17" s="252"/>
      <c r="B17" s="425" t="s">
        <v>281</v>
      </c>
      <c r="C17" s="425"/>
      <c r="D17" s="425"/>
      <c r="E17" s="425"/>
      <c r="F17" s="425"/>
      <c r="G17" s="425"/>
      <c r="H17" s="425"/>
      <c r="I17" s="251"/>
      <c r="J17" s="467">
        <f>SUM(J19:P35)</f>
        <v>156</v>
      </c>
      <c r="K17" s="405"/>
      <c r="L17" s="405"/>
      <c r="M17" s="405"/>
      <c r="N17" s="405"/>
      <c r="O17" s="405"/>
      <c r="P17" s="405"/>
      <c r="Q17" s="405">
        <v>1070</v>
      </c>
      <c r="R17" s="405"/>
      <c r="S17" s="405"/>
      <c r="T17" s="405"/>
      <c r="U17" s="405"/>
      <c r="V17" s="405"/>
      <c r="W17" s="405"/>
      <c r="X17" s="405">
        <f>SUM(X19:AD35)</f>
        <v>937</v>
      </c>
      <c r="Y17" s="405"/>
      <c r="Z17" s="405"/>
      <c r="AA17" s="405"/>
      <c r="AB17" s="405"/>
      <c r="AC17" s="405"/>
      <c r="AD17" s="405"/>
      <c r="AE17" s="405">
        <f>SUM(AE19:AK35)</f>
        <v>201</v>
      </c>
      <c r="AF17" s="405"/>
      <c r="AG17" s="405"/>
      <c r="AH17" s="405"/>
      <c r="AI17" s="405"/>
      <c r="AJ17" s="405"/>
      <c r="AK17" s="405"/>
      <c r="AL17" s="405">
        <v>3780</v>
      </c>
      <c r="AM17" s="405"/>
      <c r="AN17" s="405"/>
      <c r="AO17" s="405"/>
      <c r="AP17" s="405"/>
      <c r="AQ17" s="405"/>
      <c r="AR17" s="405"/>
      <c r="AS17" s="405">
        <v>3540</v>
      </c>
      <c r="AT17" s="405"/>
      <c r="AU17" s="405"/>
      <c r="AV17" s="405"/>
      <c r="AW17" s="405"/>
      <c r="AX17" s="405"/>
      <c r="AY17" s="405"/>
      <c r="AZ17" s="405">
        <f>SUM(AZ19:BF35)</f>
        <v>342</v>
      </c>
      <c r="BA17" s="405"/>
      <c r="BB17" s="405"/>
      <c r="BC17" s="405"/>
      <c r="BD17" s="405"/>
      <c r="BE17" s="405"/>
      <c r="BF17" s="405"/>
      <c r="BG17" s="405">
        <v>3920</v>
      </c>
      <c r="BH17" s="405"/>
      <c r="BI17" s="405"/>
      <c r="BJ17" s="405"/>
      <c r="BK17" s="405"/>
      <c r="BL17" s="405"/>
      <c r="BM17" s="405"/>
      <c r="BN17" s="405">
        <v>3620</v>
      </c>
      <c r="BO17" s="405"/>
      <c r="BP17" s="405"/>
      <c r="BQ17" s="405"/>
      <c r="BR17" s="405"/>
      <c r="BS17" s="405"/>
      <c r="BT17" s="405"/>
      <c r="BU17" s="405">
        <f>SUM(BU19:CA35)</f>
        <v>307</v>
      </c>
      <c r="BV17" s="405"/>
      <c r="BW17" s="405"/>
      <c r="BX17" s="405"/>
      <c r="BY17" s="405"/>
      <c r="BZ17" s="405"/>
      <c r="CA17" s="405"/>
      <c r="CB17" s="405">
        <v>3580</v>
      </c>
      <c r="CC17" s="405"/>
      <c r="CD17" s="405"/>
      <c r="CE17" s="405"/>
      <c r="CF17" s="405"/>
      <c r="CG17" s="405"/>
      <c r="CH17" s="405"/>
      <c r="CI17" s="405">
        <v>3290</v>
      </c>
      <c r="CJ17" s="405"/>
      <c r="CK17" s="405"/>
      <c r="CL17" s="405"/>
      <c r="CM17" s="405"/>
      <c r="CN17" s="405"/>
      <c r="CO17" s="405"/>
      <c r="CP17" s="405">
        <f>SUM(CP19:CV35)</f>
        <v>47</v>
      </c>
      <c r="CQ17" s="405"/>
      <c r="CR17" s="405"/>
      <c r="CS17" s="405"/>
      <c r="CT17" s="405"/>
      <c r="CU17" s="405"/>
      <c r="CV17" s="405"/>
      <c r="CW17" s="405">
        <f>SUM(CW19:DC35)</f>
        <v>259</v>
      </c>
      <c r="CX17" s="405"/>
      <c r="CY17" s="405"/>
      <c r="CZ17" s="405"/>
      <c r="DA17" s="405"/>
      <c r="DB17" s="405"/>
      <c r="DC17" s="405"/>
      <c r="DD17" s="405">
        <f>SUM(DD19:DJ35)</f>
        <v>236</v>
      </c>
      <c r="DE17" s="405"/>
      <c r="DF17" s="405"/>
      <c r="DG17" s="405"/>
      <c r="DH17" s="405"/>
      <c r="DI17" s="405"/>
      <c r="DJ17" s="405"/>
    </row>
    <row r="18" spans="1:114" ht="16.5" customHeight="1">
      <c r="A18" s="239"/>
      <c r="B18" s="171"/>
      <c r="C18" s="171"/>
      <c r="D18" s="171"/>
      <c r="E18" s="171"/>
      <c r="F18" s="171"/>
      <c r="G18" s="171"/>
      <c r="H18" s="171"/>
      <c r="I18" s="238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</row>
    <row r="19" spans="1:114" ht="16.5" customHeight="1">
      <c r="A19" s="239"/>
      <c r="B19" s="416" t="s">
        <v>247</v>
      </c>
      <c r="C19" s="417"/>
      <c r="D19" s="417"/>
      <c r="E19" s="417"/>
      <c r="F19" s="417"/>
      <c r="G19" s="417"/>
      <c r="H19" s="417"/>
      <c r="I19" s="238"/>
      <c r="J19" s="400">
        <v>71</v>
      </c>
      <c r="K19" s="399"/>
      <c r="L19" s="399"/>
      <c r="M19" s="399"/>
      <c r="N19" s="399"/>
      <c r="O19" s="399"/>
      <c r="P19" s="399"/>
      <c r="Q19" s="399">
        <v>751</v>
      </c>
      <c r="R19" s="399"/>
      <c r="S19" s="399"/>
      <c r="T19" s="399"/>
      <c r="U19" s="399"/>
      <c r="V19" s="399"/>
      <c r="W19" s="399"/>
      <c r="X19" s="399">
        <v>663</v>
      </c>
      <c r="Y19" s="399"/>
      <c r="Z19" s="399"/>
      <c r="AA19" s="399"/>
      <c r="AB19" s="399"/>
      <c r="AC19" s="399"/>
      <c r="AD19" s="399"/>
      <c r="AE19" s="399">
        <v>61</v>
      </c>
      <c r="AF19" s="399"/>
      <c r="AG19" s="399"/>
      <c r="AH19" s="399"/>
      <c r="AI19" s="399"/>
      <c r="AJ19" s="399"/>
      <c r="AK19" s="399"/>
      <c r="AL19" s="399">
        <v>1100</v>
      </c>
      <c r="AM19" s="399"/>
      <c r="AN19" s="399"/>
      <c r="AO19" s="399"/>
      <c r="AP19" s="399"/>
      <c r="AQ19" s="399"/>
      <c r="AR19" s="399"/>
      <c r="AS19" s="399">
        <v>1050</v>
      </c>
      <c r="AT19" s="399"/>
      <c r="AU19" s="399"/>
      <c r="AV19" s="399"/>
      <c r="AW19" s="399"/>
      <c r="AX19" s="399"/>
      <c r="AY19" s="399"/>
      <c r="AZ19" s="399">
        <v>35</v>
      </c>
      <c r="BA19" s="399"/>
      <c r="BB19" s="399"/>
      <c r="BC19" s="399"/>
      <c r="BD19" s="399"/>
      <c r="BE19" s="399"/>
      <c r="BF19" s="399"/>
      <c r="BG19" s="399">
        <v>443</v>
      </c>
      <c r="BH19" s="399"/>
      <c r="BI19" s="399"/>
      <c r="BJ19" s="399"/>
      <c r="BK19" s="399"/>
      <c r="BL19" s="399"/>
      <c r="BM19" s="399"/>
      <c r="BN19" s="399">
        <v>413</v>
      </c>
      <c r="BO19" s="399"/>
      <c r="BP19" s="399"/>
      <c r="BQ19" s="399"/>
      <c r="BR19" s="399"/>
      <c r="BS19" s="399"/>
      <c r="BT19" s="399"/>
      <c r="BU19" s="399">
        <v>27</v>
      </c>
      <c r="BV19" s="399"/>
      <c r="BW19" s="399"/>
      <c r="BX19" s="399"/>
      <c r="BY19" s="399"/>
      <c r="BZ19" s="399"/>
      <c r="CA19" s="399"/>
      <c r="CB19" s="399">
        <v>378</v>
      </c>
      <c r="CC19" s="399"/>
      <c r="CD19" s="399"/>
      <c r="CE19" s="399"/>
      <c r="CF19" s="399"/>
      <c r="CG19" s="399"/>
      <c r="CH19" s="399"/>
      <c r="CI19" s="399">
        <v>351</v>
      </c>
      <c r="CJ19" s="399"/>
      <c r="CK19" s="399"/>
      <c r="CL19" s="399"/>
      <c r="CM19" s="399"/>
      <c r="CN19" s="399"/>
      <c r="CO19" s="399"/>
      <c r="CP19" s="399">
        <v>19</v>
      </c>
      <c r="CQ19" s="399"/>
      <c r="CR19" s="399"/>
      <c r="CS19" s="399"/>
      <c r="CT19" s="399"/>
      <c r="CU19" s="399"/>
      <c r="CV19" s="399"/>
      <c r="CW19" s="399">
        <v>150</v>
      </c>
      <c r="CX19" s="399"/>
      <c r="CY19" s="399"/>
      <c r="CZ19" s="399"/>
      <c r="DA19" s="399"/>
      <c r="DB19" s="399"/>
      <c r="DC19" s="399"/>
      <c r="DD19" s="399">
        <v>143</v>
      </c>
      <c r="DE19" s="399"/>
      <c r="DF19" s="399"/>
      <c r="DG19" s="399"/>
      <c r="DH19" s="399"/>
      <c r="DI19" s="399"/>
      <c r="DJ19" s="399"/>
    </row>
    <row r="20" spans="1:114" ht="16.5" customHeight="1">
      <c r="A20" s="239"/>
      <c r="B20" s="416" t="s">
        <v>248</v>
      </c>
      <c r="C20" s="417"/>
      <c r="D20" s="417"/>
      <c r="E20" s="417"/>
      <c r="F20" s="417"/>
      <c r="G20" s="417"/>
      <c r="H20" s="417"/>
      <c r="I20" s="238"/>
      <c r="J20" s="400">
        <v>1</v>
      </c>
      <c r="K20" s="399"/>
      <c r="L20" s="399"/>
      <c r="M20" s="399"/>
      <c r="N20" s="399"/>
      <c r="O20" s="399"/>
      <c r="P20" s="399"/>
      <c r="Q20" s="399">
        <v>6</v>
      </c>
      <c r="R20" s="399"/>
      <c r="S20" s="399"/>
      <c r="T20" s="399"/>
      <c r="U20" s="399"/>
      <c r="V20" s="399"/>
      <c r="W20" s="399"/>
      <c r="X20" s="399">
        <v>6</v>
      </c>
      <c r="Y20" s="399"/>
      <c r="Z20" s="399"/>
      <c r="AA20" s="399"/>
      <c r="AB20" s="399"/>
      <c r="AC20" s="399"/>
      <c r="AD20" s="399"/>
      <c r="AE20" s="399">
        <v>1</v>
      </c>
      <c r="AF20" s="399"/>
      <c r="AG20" s="399"/>
      <c r="AH20" s="399"/>
      <c r="AI20" s="399"/>
      <c r="AJ20" s="399"/>
      <c r="AK20" s="399"/>
      <c r="AL20" s="399">
        <v>9</v>
      </c>
      <c r="AM20" s="399"/>
      <c r="AN20" s="399"/>
      <c r="AO20" s="399"/>
      <c r="AP20" s="399"/>
      <c r="AQ20" s="399"/>
      <c r="AR20" s="399"/>
      <c r="AS20" s="399">
        <v>9</v>
      </c>
      <c r="AT20" s="399"/>
      <c r="AU20" s="399"/>
      <c r="AV20" s="399"/>
      <c r="AW20" s="399"/>
      <c r="AX20" s="399"/>
      <c r="AY20" s="399"/>
      <c r="AZ20" s="398" t="s">
        <v>283</v>
      </c>
      <c r="BA20" s="399"/>
      <c r="BB20" s="399"/>
      <c r="BC20" s="399"/>
      <c r="BD20" s="399"/>
      <c r="BE20" s="399"/>
      <c r="BF20" s="399"/>
      <c r="BG20" s="398" t="s">
        <v>283</v>
      </c>
      <c r="BH20" s="399"/>
      <c r="BI20" s="399"/>
      <c r="BJ20" s="399"/>
      <c r="BK20" s="399"/>
      <c r="BL20" s="399"/>
      <c r="BM20" s="399"/>
      <c r="BN20" s="398" t="s">
        <v>283</v>
      </c>
      <c r="BO20" s="399"/>
      <c r="BP20" s="399"/>
      <c r="BQ20" s="399"/>
      <c r="BR20" s="399"/>
      <c r="BS20" s="399"/>
      <c r="BT20" s="399"/>
      <c r="BU20" s="398" t="s">
        <v>283</v>
      </c>
      <c r="BV20" s="399"/>
      <c r="BW20" s="399"/>
      <c r="BX20" s="399"/>
      <c r="BY20" s="399"/>
      <c r="BZ20" s="399"/>
      <c r="CA20" s="399"/>
      <c r="CB20" s="398" t="s">
        <v>283</v>
      </c>
      <c r="CC20" s="399"/>
      <c r="CD20" s="399"/>
      <c r="CE20" s="399"/>
      <c r="CF20" s="399"/>
      <c r="CG20" s="399"/>
      <c r="CH20" s="399"/>
      <c r="CI20" s="398" t="s">
        <v>283</v>
      </c>
      <c r="CJ20" s="399"/>
      <c r="CK20" s="399"/>
      <c r="CL20" s="399"/>
      <c r="CM20" s="399"/>
      <c r="CN20" s="399"/>
      <c r="CO20" s="399"/>
      <c r="CP20" s="399">
        <v>0</v>
      </c>
      <c r="CQ20" s="399"/>
      <c r="CR20" s="399"/>
      <c r="CS20" s="399"/>
      <c r="CT20" s="399"/>
      <c r="CU20" s="399"/>
      <c r="CV20" s="399"/>
      <c r="CW20" s="399">
        <v>0</v>
      </c>
      <c r="CX20" s="399"/>
      <c r="CY20" s="399"/>
      <c r="CZ20" s="399"/>
      <c r="DA20" s="399"/>
      <c r="DB20" s="399"/>
      <c r="DC20" s="399"/>
      <c r="DD20" s="399">
        <v>0</v>
      </c>
      <c r="DE20" s="399"/>
      <c r="DF20" s="399"/>
      <c r="DG20" s="399"/>
      <c r="DH20" s="399"/>
      <c r="DI20" s="399"/>
      <c r="DJ20" s="399"/>
    </row>
    <row r="21" spans="1:114" ht="16.5" customHeight="1">
      <c r="A21" s="239"/>
      <c r="B21" s="416" t="s">
        <v>249</v>
      </c>
      <c r="C21" s="417"/>
      <c r="D21" s="417"/>
      <c r="E21" s="417"/>
      <c r="F21" s="417"/>
      <c r="G21" s="417"/>
      <c r="H21" s="417"/>
      <c r="I21" s="238"/>
      <c r="J21" s="400">
        <v>0</v>
      </c>
      <c r="K21" s="399"/>
      <c r="L21" s="399"/>
      <c r="M21" s="399"/>
      <c r="N21" s="399"/>
      <c r="O21" s="399"/>
      <c r="P21" s="399"/>
      <c r="Q21" s="399">
        <v>6</v>
      </c>
      <c r="R21" s="399"/>
      <c r="S21" s="399"/>
      <c r="T21" s="399"/>
      <c r="U21" s="399"/>
      <c r="V21" s="399"/>
      <c r="W21" s="399"/>
      <c r="X21" s="399">
        <v>6</v>
      </c>
      <c r="Y21" s="399"/>
      <c r="Z21" s="399"/>
      <c r="AA21" s="399"/>
      <c r="AB21" s="399"/>
      <c r="AC21" s="399"/>
      <c r="AD21" s="399"/>
      <c r="AE21" s="399">
        <v>0</v>
      </c>
      <c r="AF21" s="399"/>
      <c r="AG21" s="399"/>
      <c r="AH21" s="399"/>
      <c r="AI21" s="399"/>
      <c r="AJ21" s="399"/>
      <c r="AK21" s="399"/>
      <c r="AL21" s="399">
        <v>12</v>
      </c>
      <c r="AM21" s="399"/>
      <c r="AN21" s="399"/>
      <c r="AO21" s="399"/>
      <c r="AP21" s="399"/>
      <c r="AQ21" s="399"/>
      <c r="AR21" s="399"/>
      <c r="AS21" s="399">
        <v>12</v>
      </c>
      <c r="AT21" s="399"/>
      <c r="AU21" s="399"/>
      <c r="AV21" s="399"/>
      <c r="AW21" s="399"/>
      <c r="AX21" s="399"/>
      <c r="AY21" s="399"/>
      <c r="AZ21" s="399">
        <v>20</v>
      </c>
      <c r="BA21" s="399"/>
      <c r="BB21" s="399"/>
      <c r="BC21" s="399"/>
      <c r="BD21" s="399"/>
      <c r="BE21" s="399"/>
      <c r="BF21" s="399"/>
      <c r="BG21" s="399">
        <v>176</v>
      </c>
      <c r="BH21" s="399"/>
      <c r="BI21" s="399"/>
      <c r="BJ21" s="399"/>
      <c r="BK21" s="399"/>
      <c r="BL21" s="399"/>
      <c r="BM21" s="399"/>
      <c r="BN21" s="399">
        <v>156</v>
      </c>
      <c r="BO21" s="399"/>
      <c r="BP21" s="399"/>
      <c r="BQ21" s="399"/>
      <c r="BR21" s="399"/>
      <c r="BS21" s="399"/>
      <c r="BT21" s="399"/>
      <c r="BU21" s="399">
        <v>19</v>
      </c>
      <c r="BV21" s="399"/>
      <c r="BW21" s="399"/>
      <c r="BX21" s="399"/>
      <c r="BY21" s="399"/>
      <c r="BZ21" s="399"/>
      <c r="CA21" s="399"/>
      <c r="CB21" s="399">
        <v>160</v>
      </c>
      <c r="CC21" s="399"/>
      <c r="CD21" s="399"/>
      <c r="CE21" s="399"/>
      <c r="CF21" s="399"/>
      <c r="CG21" s="399"/>
      <c r="CH21" s="399"/>
      <c r="CI21" s="399">
        <v>140</v>
      </c>
      <c r="CJ21" s="399"/>
      <c r="CK21" s="399"/>
      <c r="CL21" s="399"/>
      <c r="CM21" s="399"/>
      <c r="CN21" s="399"/>
      <c r="CO21" s="399"/>
      <c r="CP21" s="399">
        <v>2</v>
      </c>
      <c r="CQ21" s="399"/>
      <c r="CR21" s="399"/>
      <c r="CS21" s="399"/>
      <c r="CT21" s="399"/>
      <c r="CU21" s="399"/>
      <c r="CV21" s="399"/>
      <c r="CW21" s="399">
        <v>10</v>
      </c>
      <c r="CX21" s="399"/>
      <c r="CY21" s="399"/>
      <c r="CZ21" s="399"/>
      <c r="DA21" s="399"/>
      <c r="DB21" s="399"/>
      <c r="DC21" s="399"/>
      <c r="DD21" s="399">
        <v>8</v>
      </c>
      <c r="DE21" s="399"/>
      <c r="DF21" s="399"/>
      <c r="DG21" s="399"/>
      <c r="DH21" s="399"/>
      <c r="DI21" s="399"/>
      <c r="DJ21" s="399"/>
    </row>
    <row r="22" spans="1:114" ht="16.5" customHeight="1">
      <c r="A22" s="239"/>
      <c r="B22" s="416" t="s">
        <v>250</v>
      </c>
      <c r="C22" s="417"/>
      <c r="D22" s="417"/>
      <c r="E22" s="417"/>
      <c r="F22" s="417"/>
      <c r="G22" s="417"/>
      <c r="H22" s="417"/>
      <c r="I22" s="238"/>
      <c r="J22" s="400">
        <v>1</v>
      </c>
      <c r="K22" s="399"/>
      <c r="L22" s="399"/>
      <c r="M22" s="399"/>
      <c r="N22" s="399"/>
      <c r="O22" s="399"/>
      <c r="P22" s="399"/>
      <c r="Q22" s="399">
        <v>1</v>
      </c>
      <c r="R22" s="399"/>
      <c r="S22" s="399"/>
      <c r="T22" s="399"/>
      <c r="U22" s="399"/>
      <c r="V22" s="399"/>
      <c r="W22" s="399"/>
      <c r="X22" s="399">
        <v>1</v>
      </c>
      <c r="Y22" s="399"/>
      <c r="Z22" s="399"/>
      <c r="AA22" s="399"/>
      <c r="AB22" s="399"/>
      <c r="AC22" s="399"/>
      <c r="AD22" s="399"/>
      <c r="AE22" s="399">
        <v>0</v>
      </c>
      <c r="AF22" s="399"/>
      <c r="AG22" s="399"/>
      <c r="AH22" s="399"/>
      <c r="AI22" s="399"/>
      <c r="AJ22" s="399"/>
      <c r="AK22" s="399"/>
      <c r="AL22" s="398" t="s">
        <v>283</v>
      </c>
      <c r="AM22" s="399"/>
      <c r="AN22" s="399"/>
      <c r="AO22" s="399"/>
      <c r="AP22" s="399"/>
      <c r="AQ22" s="399"/>
      <c r="AR22" s="399"/>
      <c r="AS22" s="398" t="s">
        <v>283</v>
      </c>
      <c r="AT22" s="399"/>
      <c r="AU22" s="399"/>
      <c r="AV22" s="399"/>
      <c r="AW22" s="399"/>
      <c r="AX22" s="399"/>
      <c r="AY22" s="399"/>
      <c r="AZ22" s="399">
        <v>0</v>
      </c>
      <c r="BA22" s="399"/>
      <c r="BB22" s="399"/>
      <c r="BC22" s="399"/>
      <c r="BD22" s="399"/>
      <c r="BE22" s="399"/>
      <c r="BF22" s="399"/>
      <c r="BG22" s="398" t="s">
        <v>283</v>
      </c>
      <c r="BH22" s="399"/>
      <c r="BI22" s="399"/>
      <c r="BJ22" s="399"/>
      <c r="BK22" s="399"/>
      <c r="BL22" s="399"/>
      <c r="BM22" s="399"/>
      <c r="BN22" s="398" t="s">
        <v>283</v>
      </c>
      <c r="BO22" s="399"/>
      <c r="BP22" s="399"/>
      <c r="BQ22" s="399"/>
      <c r="BR22" s="399"/>
      <c r="BS22" s="399"/>
      <c r="BT22" s="399"/>
      <c r="BU22" s="399">
        <v>0</v>
      </c>
      <c r="BV22" s="399"/>
      <c r="BW22" s="399"/>
      <c r="BX22" s="399"/>
      <c r="BY22" s="399"/>
      <c r="BZ22" s="399"/>
      <c r="CA22" s="399"/>
      <c r="CB22" s="398" t="s">
        <v>283</v>
      </c>
      <c r="CC22" s="399"/>
      <c r="CD22" s="399"/>
      <c r="CE22" s="399"/>
      <c r="CF22" s="399"/>
      <c r="CG22" s="399"/>
      <c r="CH22" s="399"/>
      <c r="CI22" s="398" t="s">
        <v>283</v>
      </c>
      <c r="CJ22" s="399"/>
      <c r="CK22" s="399"/>
      <c r="CL22" s="399"/>
      <c r="CM22" s="399"/>
      <c r="CN22" s="399"/>
      <c r="CO22" s="399"/>
      <c r="CP22" s="399">
        <v>0</v>
      </c>
      <c r="CQ22" s="399"/>
      <c r="CR22" s="399"/>
      <c r="CS22" s="399"/>
      <c r="CT22" s="399"/>
      <c r="CU22" s="399"/>
      <c r="CV22" s="399"/>
      <c r="CW22" s="398" t="s">
        <v>283</v>
      </c>
      <c r="CX22" s="399"/>
      <c r="CY22" s="399"/>
      <c r="CZ22" s="399"/>
      <c r="DA22" s="399"/>
      <c r="DB22" s="399"/>
      <c r="DC22" s="399"/>
      <c r="DD22" s="398" t="s">
        <v>283</v>
      </c>
      <c r="DE22" s="399"/>
      <c r="DF22" s="399"/>
      <c r="DG22" s="399"/>
      <c r="DH22" s="399"/>
      <c r="DI22" s="399"/>
      <c r="DJ22" s="399"/>
    </row>
    <row r="23" spans="1:114" ht="16.5" customHeight="1">
      <c r="A23" s="239"/>
      <c r="B23" s="416" t="s">
        <v>251</v>
      </c>
      <c r="C23" s="417"/>
      <c r="D23" s="417"/>
      <c r="E23" s="417"/>
      <c r="F23" s="417"/>
      <c r="G23" s="417"/>
      <c r="H23" s="417"/>
      <c r="I23" s="238"/>
      <c r="J23" s="400">
        <v>26</v>
      </c>
      <c r="K23" s="399"/>
      <c r="L23" s="399"/>
      <c r="M23" s="399"/>
      <c r="N23" s="399"/>
      <c r="O23" s="399"/>
      <c r="P23" s="399"/>
      <c r="Q23" s="399">
        <v>151</v>
      </c>
      <c r="R23" s="399"/>
      <c r="S23" s="399"/>
      <c r="T23" s="399"/>
      <c r="U23" s="399"/>
      <c r="V23" s="399"/>
      <c r="W23" s="399"/>
      <c r="X23" s="399">
        <v>128</v>
      </c>
      <c r="Y23" s="399"/>
      <c r="Z23" s="399"/>
      <c r="AA23" s="399"/>
      <c r="AB23" s="399"/>
      <c r="AC23" s="399"/>
      <c r="AD23" s="399"/>
      <c r="AE23" s="399">
        <v>3</v>
      </c>
      <c r="AF23" s="399"/>
      <c r="AG23" s="399"/>
      <c r="AH23" s="399"/>
      <c r="AI23" s="399"/>
      <c r="AJ23" s="399"/>
      <c r="AK23" s="399"/>
      <c r="AL23" s="399">
        <v>6</v>
      </c>
      <c r="AM23" s="399"/>
      <c r="AN23" s="399"/>
      <c r="AO23" s="399"/>
      <c r="AP23" s="399"/>
      <c r="AQ23" s="399"/>
      <c r="AR23" s="399"/>
      <c r="AS23" s="399">
        <v>5</v>
      </c>
      <c r="AT23" s="399"/>
      <c r="AU23" s="399"/>
      <c r="AV23" s="399"/>
      <c r="AW23" s="399"/>
      <c r="AX23" s="399"/>
      <c r="AY23" s="399"/>
      <c r="AZ23" s="399">
        <v>0</v>
      </c>
      <c r="BA23" s="399"/>
      <c r="BB23" s="399"/>
      <c r="BC23" s="399"/>
      <c r="BD23" s="399"/>
      <c r="BE23" s="399"/>
      <c r="BF23" s="399"/>
      <c r="BG23" s="399">
        <v>1</v>
      </c>
      <c r="BH23" s="399"/>
      <c r="BI23" s="399"/>
      <c r="BJ23" s="399"/>
      <c r="BK23" s="399"/>
      <c r="BL23" s="399"/>
      <c r="BM23" s="399"/>
      <c r="BN23" s="399">
        <v>0</v>
      </c>
      <c r="BO23" s="399"/>
      <c r="BP23" s="399"/>
      <c r="BQ23" s="399"/>
      <c r="BR23" s="399"/>
      <c r="BS23" s="399"/>
      <c r="BT23" s="399"/>
      <c r="BU23" s="399">
        <v>0</v>
      </c>
      <c r="BV23" s="399"/>
      <c r="BW23" s="399"/>
      <c r="BX23" s="399"/>
      <c r="BY23" s="399"/>
      <c r="BZ23" s="399"/>
      <c r="CA23" s="399"/>
      <c r="CB23" s="399">
        <v>1</v>
      </c>
      <c r="CC23" s="399"/>
      <c r="CD23" s="399"/>
      <c r="CE23" s="399"/>
      <c r="CF23" s="399"/>
      <c r="CG23" s="399"/>
      <c r="CH23" s="399"/>
      <c r="CI23" s="399">
        <v>0</v>
      </c>
      <c r="CJ23" s="399"/>
      <c r="CK23" s="399"/>
      <c r="CL23" s="399"/>
      <c r="CM23" s="399"/>
      <c r="CN23" s="399"/>
      <c r="CO23" s="399"/>
      <c r="CP23" s="399">
        <v>0</v>
      </c>
      <c r="CQ23" s="399"/>
      <c r="CR23" s="399"/>
      <c r="CS23" s="399"/>
      <c r="CT23" s="399"/>
      <c r="CU23" s="399"/>
      <c r="CV23" s="399"/>
      <c r="CW23" s="399">
        <v>2</v>
      </c>
      <c r="CX23" s="399"/>
      <c r="CY23" s="399"/>
      <c r="CZ23" s="399"/>
      <c r="DA23" s="399"/>
      <c r="DB23" s="399"/>
      <c r="DC23" s="399"/>
      <c r="DD23" s="399">
        <v>1</v>
      </c>
      <c r="DE23" s="399"/>
      <c r="DF23" s="399"/>
      <c r="DG23" s="399"/>
      <c r="DH23" s="399"/>
      <c r="DI23" s="399"/>
      <c r="DJ23" s="399"/>
    </row>
    <row r="24" spans="1:114" ht="16.5" customHeight="1">
      <c r="A24" s="239"/>
      <c r="B24" s="416" t="s">
        <v>252</v>
      </c>
      <c r="C24" s="417"/>
      <c r="D24" s="417"/>
      <c r="E24" s="417"/>
      <c r="F24" s="417"/>
      <c r="G24" s="417"/>
      <c r="H24" s="417"/>
      <c r="I24" s="238"/>
      <c r="J24" s="400">
        <v>1</v>
      </c>
      <c r="K24" s="399"/>
      <c r="L24" s="399"/>
      <c r="M24" s="399"/>
      <c r="N24" s="399"/>
      <c r="O24" s="399"/>
      <c r="P24" s="399"/>
      <c r="Q24" s="398" t="s">
        <v>283</v>
      </c>
      <c r="R24" s="399"/>
      <c r="S24" s="399"/>
      <c r="T24" s="399"/>
      <c r="U24" s="399"/>
      <c r="V24" s="399"/>
      <c r="W24" s="399"/>
      <c r="X24" s="398" t="s">
        <v>283</v>
      </c>
      <c r="Y24" s="399"/>
      <c r="Z24" s="399"/>
      <c r="AA24" s="399"/>
      <c r="AB24" s="399"/>
      <c r="AC24" s="399"/>
      <c r="AD24" s="399"/>
      <c r="AE24" s="399">
        <v>100</v>
      </c>
      <c r="AF24" s="399"/>
      <c r="AG24" s="399"/>
      <c r="AH24" s="399"/>
      <c r="AI24" s="399"/>
      <c r="AJ24" s="399"/>
      <c r="AK24" s="399"/>
      <c r="AL24" s="399">
        <v>2000</v>
      </c>
      <c r="AM24" s="399"/>
      <c r="AN24" s="399"/>
      <c r="AO24" s="399"/>
      <c r="AP24" s="399"/>
      <c r="AQ24" s="399"/>
      <c r="AR24" s="399"/>
      <c r="AS24" s="399">
        <v>1830</v>
      </c>
      <c r="AT24" s="399"/>
      <c r="AU24" s="399"/>
      <c r="AV24" s="399"/>
      <c r="AW24" s="399"/>
      <c r="AX24" s="399"/>
      <c r="AY24" s="399"/>
      <c r="AZ24" s="399">
        <v>41</v>
      </c>
      <c r="BA24" s="399"/>
      <c r="BB24" s="399"/>
      <c r="BC24" s="399"/>
      <c r="BD24" s="399"/>
      <c r="BE24" s="399"/>
      <c r="BF24" s="399"/>
      <c r="BG24" s="399">
        <v>347</v>
      </c>
      <c r="BH24" s="399"/>
      <c r="BI24" s="399"/>
      <c r="BJ24" s="399"/>
      <c r="BK24" s="399"/>
      <c r="BL24" s="399"/>
      <c r="BM24" s="399"/>
      <c r="BN24" s="399">
        <v>311</v>
      </c>
      <c r="BO24" s="399"/>
      <c r="BP24" s="399"/>
      <c r="BQ24" s="399"/>
      <c r="BR24" s="399"/>
      <c r="BS24" s="399"/>
      <c r="BT24" s="399"/>
      <c r="BU24" s="399">
        <v>33</v>
      </c>
      <c r="BV24" s="399"/>
      <c r="BW24" s="399"/>
      <c r="BX24" s="399"/>
      <c r="BY24" s="399"/>
      <c r="BZ24" s="399"/>
      <c r="CA24" s="399"/>
      <c r="CB24" s="399">
        <v>277</v>
      </c>
      <c r="CC24" s="399"/>
      <c r="CD24" s="399"/>
      <c r="CE24" s="399"/>
      <c r="CF24" s="399"/>
      <c r="CG24" s="399"/>
      <c r="CH24" s="399"/>
      <c r="CI24" s="399">
        <v>247</v>
      </c>
      <c r="CJ24" s="399"/>
      <c r="CK24" s="399"/>
      <c r="CL24" s="399"/>
      <c r="CM24" s="399"/>
      <c r="CN24" s="399"/>
      <c r="CO24" s="399"/>
      <c r="CP24" s="399">
        <v>2</v>
      </c>
      <c r="CQ24" s="399"/>
      <c r="CR24" s="399"/>
      <c r="CS24" s="399"/>
      <c r="CT24" s="399"/>
      <c r="CU24" s="399"/>
      <c r="CV24" s="399"/>
      <c r="CW24" s="399">
        <v>10</v>
      </c>
      <c r="CX24" s="399"/>
      <c r="CY24" s="399"/>
      <c r="CZ24" s="399"/>
      <c r="DA24" s="399"/>
      <c r="DB24" s="399"/>
      <c r="DC24" s="399"/>
      <c r="DD24" s="399">
        <v>8</v>
      </c>
      <c r="DE24" s="399"/>
      <c r="DF24" s="399"/>
      <c r="DG24" s="399"/>
      <c r="DH24" s="399"/>
      <c r="DI24" s="399"/>
      <c r="DJ24" s="399"/>
    </row>
    <row r="25" spans="1:114" ht="16.5" customHeight="1">
      <c r="A25" s="239"/>
      <c r="B25" s="416" t="s">
        <v>253</v>
      </c>
      <c r="C25" s="417"/>
      <c r="D25" s="417"/>
      <c r="E25" s="417"/>
      <c r="F25" s="417"/>
      <c r="G25" s="417"/>
      <c r="H25" s="417"/>
      <c r="I25" s="238"/>
      <c r="J25" s="400">
        <v>2</v>
      </c>
      <c r="K25" s="399"/>
      <c r="L25" s="399"/>
      <c r="M25" s="399"/>
      <c r="N25" s="399"/>
      <c r="O25" s="399"/>
      <c r="P25" s="399"/>
      <c r="Q25" s="399">
        <v>14</v>
      </c>
      <c r="R25" s="399"/>
      <c r="S25" s="399"/>
      <c r="T25" s="399"/>
      <c r="U25" s="399"/>
      <c r="V25" s="399"/>
      <c r="W25" s="399"/>
      <c r="X25" s="399">
        <v>11</v>
      </c>
      <c r="Y25" s="399"/>
      <c r="Z25" s="399"/>
      <c r="AA25" s="399"/>
      <c r="AB25" s="399"/>
      <c r="AC25" s="399"/>
      <c r="AD25" s="399"/>
      <c r="AE25" s="398" t="s">
        <v>283</v>
      </c>
      <c r="AF25" s="399"/>
      <c r="AG25" s="399"/>
      <c r="AH25" s="399"/>
      <c r="AI25" s="399"/>
      <c r="AJ25" s="399"/>
      <c r="AK25" s="399"/>
      <c r="AL25" s="398" t="s">
        <v>283</v>
      </c>
      <c r="AM25" s="399"/>
      <c r="AN25" s="399"/>
      <c r="AO25" s="399"/>
      <c r="AP25" s="399"/>
      <c r="AQ25" s="399"/>
      <c r="AR25" s="399"/>
      <c r="AS25" s="398" t="s">
        <v>283</v>
      </c>
      <c r="AT25" s="399"/>
      <c r="AU25" s="399"/>
      <c r="AV25" s="399"/>
      <c r="AW25" s="399"/>
      <c r="AX25" s="399"/>
      <c r="AY25" s="399"/>
      <c r="AZ25" s="399">
        <v>4</v>
      </c>
      <c r="BA25" s="399"/>
      <c r="BB25" s="399"/>
      <c r="BC25" s="399"/>
      <c r="BD25" s="399"/>
      <c r="BE25" s="399"/>
      <c r="BF25" s="399"/>
      <c r="BG25" s="399">
        <v>50</v>
      </c>
      <c r="BH25" s="399"/>
      <c r="BI25" s="399"/>
      <c r="BJ25" s="399"/>
      <c r="BK25" s="399"/>
      <c r="BL25" s="399"/>
      <c r="BM25" s="399"/>
      <c r="BN25" s="399">
        <v>47</v>
      </c>
      <c r="BO25" s="399"/>
      <c r="BP25" s="399"/>
      <c r="BQ25" s="399"/>
      <c r="BR25" s="399"/>
      <c r="BS25" s="399"/>
      <c r="BT25" s="399"/>
      <c r="BU25" s="399">
        <v>4</v>
      </c>
      <c r="BV25" s="399"/>
      <c r="BW25" s="399"/>
      <c r="BX25" s="399"/>
      <c r="BY25" s="399"/>
      <c r="BZ25" s="399"/>
      <c r="CA25" s="399"/>
      <c r="CB25" s="399">
        <v>50</v>
      </c>
      <c r="CC25" s="399"/>
      <c r="CD25" s="399"/>
      <c r="CE25" s="399"/>
      <c r="CF25" s="399"/>
      <c r="CG25" s="399"/>
      <c r="CH25" s="399"/>
      <c r="CI25" s="399">
        <v>47</v>
      </c>
      <c r="CJ25" s="399"/>
      <c r="CK25" s="399"/>
      <c r="CL25" s="399"/>
      <c r="CM25" s="399"/>
      <c r="CN25" s="399"/>
      <c r="CO25" s="399"/>
      <c r="CP25" s="399">
        <v>7</v>
      </c>
      <c r="CQ25" s="399"/>
      <c r="CR25" s="399"/>
      <c r="CS25" s="399"/>
      <c r="CT25" s="399"/>
      <c r="CU25" s="399"/>
      <c r="CV25" s="399"/>
      <c r="CW25" s="399">
        <v>32</v>
      </c>
      <c r="CX25" s="399"/>
      <c r="CY25" s="399"/>
      <c r="CZ25" s="399"/>
      <c r="DA25" s="399"/>
      <c r="DB25" s="399"/>
      <c r="DC25" s="399"/>
      <c r="DD25" s="399">
        <v>30</v>
      </c>
      <c r="DE25" s="399"/>
      <c r="DF25" s="399"/>
      <c r="DG25" s="399"/>
      <c r="DH25" s="399"/>
      <c r="DI25" s="399"/>
      <c r="DJ25" s="399"/>
    </row>
    <row r="26" spans="1:114" ht="16.5" customHeight="1">
      <c r="A26" s="239"/>
      <c r="B26" s="416" t="s">
        <v>254</v>
      </c>
      <c r="C26" s="417"/>
      <c r="D26" s="417"/>
      <c r="E26" s="417"/>
      <c r="F26" s="417"/>
      <c r="G26" s="417"/>
      <c r="H26" s="417"/>
      <c r="I26" s="238"/>
      <c r="J26" s="400">
        <v>0</v>
      </c>
      <c r="K26" s="399"/>
      <c r="L26" s="399"/>
      <c r="M26" s="399"/>
      <c r="N26" s="399"/>
      <c r="O26" s="399"/>
      <c r="P26" s="399"/>
      <c r="Q26" s="398" t="s">
        <v>283</v>
      </c>
      <c r="R26" s="399"/>
      <c r="S26" s="399"/>
      <c r="T26" s="399"/>
      <c r="U26" s="399"/>
      <c r="V26" s="399"/>
      <c r="W26" s="399"/>
      <c r="X26" s="398" t="s">
        <v>283</v>
      </c>
      <c r="Y26" s="399"/>
      <c r="Z26" s="399"/>
      <c r="AA26" s="399"/>
      <c r="AB26" s="399"/>
      <c r="AC26" s="399"/>
      <c r="AD26" s="399"/>
      <c r="AE26" s="399">
        <v>31</v>
      </c>
      <c r="AF26" s="399"/>
      <c r="AG26" s="399"/>
      <c r="AH26" s="399"/>
      <c r="AI26" s="399"/>
      <c r="AJ26" s="399"/>
      <c r="AK26" s="399"/>
      <c r="AL26" s="399">
        <v>621</v>
      </c>
      <c r="AM26" s="399"/>
      <c r="AN26" s="399"/>
      <c r="AO26" s="399"/>
      <c r="AP26" s="399"/>
      <c r="AQ26" s="399"/>
      <c r="AR26" s="399"/>
      <c r="AS26" s="399">
        <v>598</v>
      </c>
      <c r="AT26" s="399"/>
      <c r="AU26" s="399"/>
      <c r="AV26" s="399"/>
      <c r="AW26" s="399"/>
      <c r="AX26" s="399"/>
      <c r="AY26" s="399"/>
      <c r="AZ26" s="399">
        <v>2</v>
      </c>
      <c r="BA26" s="399"/>
      <c r="BB26" s="399"/>
      <c r="BC26" s="399"/>
      <c r="BD26" s="399"/>
      <c r="BE26" s="399"/>
      <c r="BF26" s="399"/>
      <c r="BG26" s="399">
        <v>23</v>
      </c>
      <c r="BH26" s="399"/>
      <c r="BI26" s="399"/>
      <c r="BJ26" s="399"/>
      <c r="BK26" s="399"/>
      <c r="BL26" s="399"/>
      <c r="BM26" s="399"/>
      <c r="BN26" s="399">
        <v>21</v>
      </c>
      <c r="BO26" s="399"/>
      <c r="BP26" s="399"/>
      <c r="BQ26" s="399"/>
      <c r="BR26" s="399"/>
      <c r="BS26" s="399"/>
      <c r="BT26" s="399"/>
      <c r="BU26" s="399">
        <v>2</v>
      </c>
      <c r="BV26" s="399"/>
      <c r="BW26" s="399"/>
      <c r="BX26" s="399"/>
      <c r="BY26" s="399"/>
      <c r="BZ26" s="399"/>
      <c r="CA26" s="399"/>
      <c r="CB26" s="399">
        <v>23</v>
      </c>
      <c r="CC26" s="399"/>
      <c r="CD26" s="399"/>
      <c r="CE26" s="399"/>
      <c r="CF26" s="399"/>
      <c r="CG26" s="399"/>
      <c r="CH26" s="399"/>
      <c r="CI26" s="399">
        <v>21</v>
      </c>
      <c r="CJ26" s="399"/>
      <c r="CK26" s="399"/>
      <c r="CL26" s="399"/>
      <c r="CM26" s="399"/>
      <c r="CN26" s="399"/>
      <c r="CO26" s="399"/>
      <c r="CP26" s="399">
        <v>0</v>
      </c>
      <c r="CQ26" s="399"/>
      <c r="CR26" s="399"/>
      <c r="CS26" s="399"/>
      <c r="CT26" s="399"/>
      <c r="CU26" s="399"/>
      <c r="CV26" s="399"/>
      <c r="CW26" s="399">
        <v>0</v>
      </c>
      <c r="CX26" s="399"/>
      <c r="CY26" s="399"/>
      <c r="CZ26" s="399"/>
      <c r="DA26" s="399"/>
      <c r="DB26" s="399"/>
      <c r="DC26" s="399"/>
      <c r="DD26" s="398" t="s">
        <v>283</v>
      </c>
      <c r="DE26" s="399"/>
      <c r="DF26" s="399"/>
      <c r="DG26" s="399"/>
      <c r="DH26" s="399"/>
      <c r="DI26" s="399"/>
      <c r="DJ26" s="399"/>
    </row>
    <row r="27" spans="1:114" ht="16.5" customHeight="1">
      <c r="A27" s="239"/>
      <c r="B27" s="171"/>
      <c r="C27" s="171"/>
      <c r="D27" s="171"/>
      <c r="E27" s="171"/>
      <c r="F27" s="171"/>
      <c r="G27" s="171"/>
      <c r="H27" s="171"/>
      <c r="I27" s="238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</row>
    <row r="28" spans="1:114" ht="16.5" customHeight="1">
      <c r="A28" s="239"/>
      <c r="B28" s="416" t="s">
        <v>255</v>
      </c>
      <c r="C28" s="417"/>
      <c r="D28" s="417"/>
      <c r="E28" s="417"/>
      <c r="F28" s="417"/>
      <c r="G28" s="417"/>
      <c r="H28" s="417"/>
      <c r="I28" s="238"/>
      <c r="J28" s="400">
        <v>0</v>
      </c>
      <c r="K28" s="399"/>
      <c r="L28" s="399"/>
      <c r="M28" s="399"/>
      <c r="N28" s="399"/>
      <c r="O28" s="399"/>
      <c r="P28" s="399"/>
      <c r="Q28" s="398" t="s">
        <v>283</v>
      </c>
      <c r="R28" s="399"/>
      <c r="S28" s="399"/>
      <c r="T28" s="399"/>
      <c r="U28" s="399"/>
      <c r="V28" s="399"/>
      <c r="W28" s="399"/>
      <c r="X28" s="398" t="s">
        <v>283</v>
      </c>
      <c r="Y28" s="399"/>
      <c r="Z28" s="399"/>
      <c r="AA28" s="399"/>
      <c r="AB28" s="399"/>
      <c r="AC28" s="399"/>
      <c r="AD28" s="399"/>
      <c r="AE28" s="398" t="s">
        <v>283</v>
      </c>
      <c r="AF28" s="399"/>
      <c r="AG28" s="399"/>
      <c r="AH28" s="399"/>
      <c r="AI28" s="399"/>
      <c r="AJ28" s="399"/>
      <c r="AK28" s="399"/>
      <c r="AL28" s="398" t="s">
        <v>283</v>
      </c>
      <c r="AM28" s="399"/>
      <c r="AN28" s="399"/>
      <c r="AO28" s="399"/>
      <c r="AP28" s="399"/>
      <c r="AQ28" s="399"/>
      <c r="AR28" s="399"/>
      <c r="AS28" s="398" t="s">
        <v>283</v>
      </c>
      <c r="AT28" s="399"/>
      <c r="AU28" s="399"/>
      <c r="AV28" s="399"/>
      <c r="AW28" s="399"/>
      <c r="AX28" s="399"/>
      <c r="AY28" s="399"/>
      <c r="AZ28" s="398" t="s">
        <v>283</v>
      </c>
      <c r="BA28" s="399"/>
      <c r="BB28" s="399"/>
      <c r="BC28" s="399"/>
      <c r="BD28" s="399"/>
      <c r="BE28" s="399"/>
      <c r="BF28" s="399"/>
      <c r="BG28" s="398" t="s">
        <v>283</v>
      </c>
      <c r="BH28" s="399"/>
      <c r="BI28" s="399"/>
      <c r="BJ28" s="399"/>
      <c r="BK28" s="399"/>
      <c r="BL28" s="399"/>
      <c r="BM28" s="399"/>
      <c r="BN28" s="398" t="s">
        <v>283</v>
      </c>
      <c r="BO28" s="399"/>
      <c r="BP28" s="399"/>
      <c r="BQ28" s="399"/>
      <c r="BR28" s="399"/>
      <c r="BS28" s="399"/>
      <c r="BT28" s="399"/>
      <c r="BU28" s="398" t="s">
        <v>283</v>
      </c>
      <c r="BV28" s="399"/>
      <c r="BW28" s="399"/>
      <c r="BX28" s="399"/>
      <c r="BY28" s="399"/>
      <c r="BZ28" s="399"/>
      <c r="CA28" s="399"/>
      <c r="CB28" s="398" t="s">
        <v>283</v>
      </c>
      <c r="CC28" s="399"/>
      <c r="CD28" s="399"/>
      <c r="CE28" s="399"/>
      <c r="CF28" s="399"/>
      <c r="CG28" s="399"/>
      <c r="CH28" s="399"/>
      <c r="CI28" s="398" t="s">
        <v>283</v>
      </c>
      <c r="CJ28" s="399"/>
      <c r="CK28" s="399"/>
      <c r="CL28" s="399"/>
      <c r="CM28" s="399"/>
      <c r="CN28" s="399"/>
      <c r="CO28" s="399"/>
      <c r="CP28" s="398" t="s">
        <v>283</v>
      </c>
      <c r="CQ28" s="399"/>
      <c r="CR28" s="399"/>
      <c r="CS28" s="399"/>
      <c r="CT28" s="399"/>
      <c r="CU28" s="399"/>
      <c r="CV28" s="399"/>
      <c r="CW28" s="398" t="s">
        <v>283</v>
      </c>
      <c r="CX28" s="399"/>
      <c r="CY28" s="399"/>
      <c r="CZ28" s="399"/>
      <c r="DA28" s="399"/>
      <c r="DB28" s="399"/>
      <c r="DC28" s="399"/>
      <c r="DD28" s="398" t="s">
        <v>283</v>
      </c>
      <c r="DE28" s="399"/>
      <c r="DF28" s="399"/>
      <c r="DG28" s="399"/>
      <c r="DH28" s="399"/>
      <c r="DI28" s="399"/>
      <c r="DJ28" s="399"/>
    </row>
    <row r="29" spans="1:114" ht="16.5" customHeight="1">
      <c r="A29" s="239"/>
      <c r="B29" s="416" t="s">
        <v>256</v>
      </c>
      <c r="C29" s="417"/>
      <c r="D29" s="417"/>
      <c r="E29" s="417"/>
      <c r="F29" s="417"/>
      <c r="G29" s="417"/>
      <c r="H29" s="417"/>
      <c r="I29" s="238"/>
      <c r="J29" s="400">
        <v>0</v>
      </c>
      <c r="K29" s="399"/>
      <c r="L29" s="399"/>
      <c r="M29" s="399"/>
      <c r="N29" s="399"/>
      <c r="O29" s="399"/>
      <c r="P29" s="399"/>
      <c r="Q29" s="398" t="s">
        <v>283</v>
      </c>
      <c r="R29" s="399"/>
      <c r="S29" s="399"/>
      <c r="T29" s="399"/>
      <c r="U29" s="399"/>
      <c r="V29" s="399"/>
      <c r="W29" s="399"/>
      <c r="X29" s="398" t="s">
        <v>283</v>
      </c>
      <c r="Y29" s="399"/>
      <c r="Z29" s="399"/>
      <c r="AA29" s="399"/>
      <c r="AB29" s="399"/>
      <c r="AC29" s="399"/>
      <c r="AD29" s="399"/>
      <c r="AE29" s="398" t="s">
        <v>283</v>
      </c>
      <c r="AF29" s="399"/>
      <c r="AG29" s="399"/>
      <c r="AH29" s="399"/>
      <c r="AI29" s="399"/>
      <c r="AJ29" s="399"/>
      <c r="AK29" s="399"/>
      <c r="AL29" s="398" t="s">
        <v>283</v>
      </c>
      <c r="AM29" s="399"/>
      <c r="AN29" s="399"/>
      <c r="AO29" s="399"/>
      <c r="AP29" s="399"/>
      <c r="AQ29" s="399"/>
      <c r="AR29" s="399"/>
      <c r="AS29" s="398" t="s">
        <v>283</v>
      </c>
      <c r="AT29" s="399"/>
      <c r="AU29" s="399"/>
      <c r="AV29" s="399"/>
      <c r="AW29" s="399"/>
      <c r="AX29" s="399"/>
      <c r="AY29" s="399"/>
      <c r="AZ29" s="399">
        <v>4</v>
      </c>
      <c r="BA29" s="399"/>
      <c r="BB29" s="399"/>
      <c r="BC29" s="399"/>
      <c r="BD29" s="399"/>
      <c r="BE29" s="399"/>
      <c r="BF29" s="399"/>
      <c r="BG29" s="399">
        <v>41</v>
      </c>
      <c r="BH29" s="399"/>
      <c r="BI29" s="399"/>
      <c r="BJ29" s="399"/>
      <c r="BK29" s="399"/>
      <c r="BL29" s="399"/>
      <c r="BM29" s="399"/>
      <c r="BN29" s="399">
        <v>35</v>
      </c>
      <c r="BO29" s="399"/>
      <c r="BP29" s="399"/>
      <c r="BQ29" s="399"/>
      <c r="BR29" s="399"/>
      <c r="BS29" s="399"/>
      <c r="BT29" s="399"/>
      <c r="BU29" s="399">
        <v>3</v>
      </c>
      <c r="BV29" s="399"/>
      <c r="BW29" s="399"/>
      <c r="BX29" s="399"/>
      <c r="BY29" s="399"/>
      <c r="BZ29" s="399"/>
      <c r="CA29" s="399"/>
      <c r="CB29" s="399">
        <v>36</v>
      </c>
      <c r="CC29" s="399"/>
      <c r="CD29" s="399"/>
      <c r="CE29" s="399"/>
      <c r="CF29" s="399"/>
      <c r="CG29" s="399"/>
      <c r="CH29" s="399"/>
      <c r="CI29" s="399">
        <v>30</v>
      </c>
      <c r="CJ29" s="399"/>
      <c r="CK29" s="399"/>
      <c r="CL29" s="399"/>
      <c r="CM29" s="399"/>
      <c r="CN29" s="399"/>
      <c r="CO29" s="399"/>
      <c r="CP29" s="399">
        <v>0</v>
      </c>
      <c r="CQ29" s="399"/>
      <c r="CR29" s="399"/>
      <c r="CS29" s="399"/>
      <c r="CT29" s="399"/>
      <c r="CU29" s="399"/>
      <c r="CV29" s="399"/>
      <c r="CW29" s="399">
        <v>0</v>
      </c>
      <c r="CX29" s="399"/>
      <c r="CY29" s="399"/>
      <c r="CZ29" s="399"/>
      <c r="DA29" s="399"/>
      <c r="DB29" s="399"/>
      <c r="DC29" s="399"/>
      <c r="DD29" s="398" t="s">
        <v>283</v>
      </c>
      <c r="DE29" s="399"/>
      <c r="DF29" s="399"/>
      <c r="DG29" s="399"/>
      <c r="DH29" s="399"/>
      <c r="DI29" s="399"/>
      <c r="DJ29" s="399"/>
    </row>
    <row r="30" spans="1:114" ht="16.5" customHeight="1">
      <c r="A30" s="239"/>
      <c r="B30" s="416" t="s">
        <v>257</v>
      </c>
      <c r="C30" s="417"/>
      <c r="D30" s="417"/>
      <c r="E30" s="417"/>
      <c r="F30" s="417"/>
      <c r="G30" s="417"/>
      <c r="H30" s="417"/>
      <c r="I30" s="238"/>
      <c r="J30" s="400">
        <v>3</v>
      </c>
      <c r="K30" s="399"/>
      <c r="L30" s="399"/>
      <c r="M30" s="399"/>
      <c r="N30" s="399"/>
      <c r="O30" s="399"/>
      <c r="P30" s="399"/>
      <c r="Q30" s="399">
        <v>30</v>
      </c>
      <c r="R30" s="399"/>
      <c r="S30" s="399"/>
      <c r="T30" s="399"/>
      <c r="U30" s="399"/>
      <c r="V30" s="399"/>
      <c r="W30" s="399"/>
      <c r="X30" s="399">
        <v>24</v>
      </c>
      <c r="Y30" s="399"/>
      <c r="Z30" s="399"/>
      <c r="AA30" s="399"/>
      <c r="AB30" s="399"/>
      <c r="AC30" s="399"/>
      <c r="AD30" s="399"/>
      <c r="AE30" s="399">
        <v>4</v>
      </c>
      <c r="AF30" s="399"/>
      <c r="AG30" s="399"/>
      <c r="AH30" s="399"/>
      <c r="AI30" s="399"/>
      <c r="AJ30" s="399"/>
      <c r="AK30" s="399"/>
      <c r="AL30" s="399">
        <v>24</v>
      </c>
      <c r="AM30" s="399"/>
      <c r="AN30" s="399"/>
      <c r="AO30" s="399"/>
      <c r="AP30" s="399"/>
      <c r="AQ30" s="399"/>
      <c r="AR30" s="399"/>
      <c r="AS30" s="399">
        <v>20</v>
      </c>
      <c r="AT30" s="399"/>
      <c r="AU30" s="399"/>
      <c r="AV30" s="399"/>
      <c r="AW30" s="399"/>
      <c r="AX30" s="399"/>
      <c r="AY30" s="399"/>
      <c r="AZ30" s="399">
        <v>0</v>
      </c>
      <c r="BA30" s="399"/>
      <c r="BB30" s="399"/>
      <c r="BC30" s="399"/>
      <c r="BD30" s="399"/>
      <c r="BE30" s="399"/>
      <c r="BF30" s="399"/>
      <c r="BG30" s="398" t="s">
        <v>283</v>
      </c>
      <c r="BH30" s="399"/>
      <c r="BI30" s="399"/>
      <c r="BJ30" s="399"/>
      <c r="BK30" s="399"/>
      <c r="BL30" s="399"/>
      <c r="BM30" s="399"/>
      <c r="BN30" s="398" t="s">
        <v>283</v>
      </c>
      <c r="BO30" s="399"/>
      <c r="BP30" s="399"/>
      <c r="BQ30" s="399"/>
      <c r="BR30" s="399"/>
      <c r="BS30" s="399"/>
      <c r="BT30" s="399"/>
      <c r="BU30" s="398" t="s">
        <v>283</v>
      </c>
      <c r="BV30" s="399"/>
      <c r="BW30" s="399"/>
      <c r="BX30" s="399"/>
      <c r="BY30" s="399"/>
      <c r="BZ30" s="399"/>
      <c r="CA30" s="399"/>
      <c r="CB30" s="398" t="s">
        <v>283</v>
      </c>
      <c r="CC30" s="399"/>
      <c r="CD30" s="399"/>
      <c r="CE30" s="399"/>
      <c r="CF30" s="399"/>
      <c r="CG30" s="399"/>
      <c r="CH30" s="399"/>
      <c r="CI30" s="398" t="s">
        <v>283</v>
      </c>
      <c r="CJ30" s="399"/>
      <c r="CK30" s="399"/>
      <c r="CL30" s="399"/>
      <c r="CM30" s="399"/>
      <c r="CN30" s="399"/>
      <c r="CO30" s="399"/>
      <c r="CP30" s="399">
        <v>0</v>
      </c>
      <c r="CQ30" s="399"/>
      <c r="CR30" s="399"/>
      <c r="CS30" s="399"/>
      <c r="CT30" s="399"/>
      <c r="CU30" s="399"/>
      <c r="CV30" s="399"/>
      <c r="CW30" s="399">
        <v>0</v>
      </c>
      <c r="CX30" s="399"/>
      <c r="CY30" s="399"/>
      <c r="CZ30" s="399"/>
      <c r="DA30" s="399"/>
      <c r="DB30" s="399"/>
      <c r="DC30" s="399"/>
      <c r="DD30" s="398" t="s">
        <v>283</v>
      </c>
      <c r="DE30" s="399"/>
      <c r="DF30" s="399"/>
      <c r="DG30" s="399"/>
      <c r="DH30" s="399"/>
      <c r="DI30" s="399"/>
      <c r="DJ30" s="399"/>
    </row>
    <row r="31" spans="1:114" ht="16.5" customHeight="1">
      <c r="A31" s="239"/>
      <c r="B31" s="416" t="s">
        <v>258</v>
      </c>
      <c r="C31" s="417"/>
      <c r="D31" s="417"/>
      <c r="E31" s="417"/>
      <c r="F31" s="417"/>
      <c r="G31" s="417"/>
      <c r="H31" s="417"/>
      <c r="I31" s="238"/>
      <c r="J31" s="400">
        <v>3</v>
      </c>
      <c r="K31" s="399"/>
      <c r="L31" s="399"/>
      <c r="M31" s="399"/>
      <c r="N31" s="399"/>
      <c r="O31" s="399"/>
      <c r="P31" s="399"/>
      <c r="Q31" s="398" t="s">
        <v>283</v>
      </c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>
        <v>1</v>
      </c>
      <c r="AF31" s="399"/>
      <c r="AG31" s="399"/>
      <c r="AH31" s="399"/>
      <c r="AI31" s="399"/>
      <c r="AJ31" s="399"/>
      <c r="AK31" s="399"/>
      <c r="AL31" s="399">
        <v>16</v>
      </c>
      <c r="AM31" s="399"/>
      <c r="AN31" s="399"/>
      <c r="AO31" s="399"/>
      <c r="AP31" s="399"/>
      <c r="AQ31" s="399"/>
      <c r="AR31" s="399"/>
      <c r="AS31" s="399">
        <v>14</v>
      </c>
      <c r="AT31" s="399"/>
      <c r="AU31" s="399"/>
      <c r="AV31" s="399"/>
      <c r="AW31" s="399"/>
      <c r="AX31" s="399"/>
      <c r="AY31" s="399"/>
      <c r="AZ31" s="399">
        <v>191</v>
      </c>
      <c r="BA31" s="399"/>
      <c r="BB31" s="399"/>
      <c r="BC31" s="399"/>
      <c r="BD31" s="399"/>
      <c r="BE31" s="399"/>
      <c r="BF31" s="399"/>
      <c r="BG31" s="399">
        <v>2297</v>
      </c>
      <c r="BH31" s="399"/>
      <c r="BI31" s="399"/>
      <c r="BJ31" s="399"/>
      <c r="BK31" s="399"/>
      <c r="BL31" s="399"/>
      <c r="BM31" s="399"/>
      <c r="BN31" s="399">
        <v>2123</v>
      </c>
      <c r="BO31" s="399"/>
      <c r="BP31" s="399"/>
      <c r="BQ31" s="399"/>
      <c r="BR31" s="399"/>
      <c r="BS31" s="399"/>
      <c r="BT31" s="399"/>
      <c r="BU31" s="399">
        <v>175</v>
      </c>
      <c r="BV31" s="399"/>
      <c r="BW31" s="399"/>
      <c r="BX31" s="399"/>
      <c r="BY31" s="399"/>
      <c r="BZ31" s="399"/>
      <c r="CA31" s="399"/>
      <c r="CB31" s="399">
        <v>2114</v>
      </c>
      <c r="CC31" s="399"/>
      <c r="CD31" s="399"/>
      <c r="CE31" s="399"/>
      <c r="CF31" s="399"/>
      <c r="CG31" s="399"/>
      <c r="CH31" s="399"/>
      <c r="CI31" s="399">
        <v>1950</v>
      </c>
      <c r="CJ31" s="399"/>
      <c r="CK31" s="399"/>
      <c r="CL31" s="399"/>
      <c r="CM31" s="399"/>
      <c r="CN31" s="399"/>
      <c r="CO31" s="399"/>
      <c r="CP31" s="399">
        <v>6</v>
      </c>
      <c r="CQ31" s="399"/>
      <c r="CR31" s="399"/>
      <c r="CS31" s="399"/>
      <c r="CT31" s="399"/>
      <c r="CU31" s="399"/>
      <c r="CV31" s="399"/>
      <c r="CW31" s="399">
        <v>34</v>
      </c>
      <c r="CX31" s="399"/>
      <c r="CY31" s="399"/>
      <c r="CZ31" s="399"/>
      <c r="DA31" s="399"/>
      <c r="DB31" s="399"/>
      <c r="DC31" s="399"/>
      <c r="DD31" s="399">
        <v>30</v>
      </c>
      <c r="DE31" s="399"/>
      <c r="DF31" s="399"/>
      <c r="DG31" s="399"/>
      <c r="DH31" s="399"/>
      <c r="DI31" s="399"/>
      <c r="DJ31" s="399"/>
    </row>
    <row r="32" spans="1:114" ht="16.5" customHeight="1">
      <c r="A32" s="239"/>
      <c r="B32" s="416" t="s">
        <v>259</v>
      </c>
      <c r="C32" s="417"/>
      <c r="D32" s="417"/>
      <c r="E32" s="417"/>
      <c r="F32" s="417"/>
      <c r="G32" s="417"/>
      <c r="H32" s="417"/>
      <c r="I32" s="238"/>
      <c r="J32" s="400">
        <v>22</v>
      </c>
      <c r="K32" s="399"/>
      <c r="L32" s="399"/>
      <c r="M32" s="399"/>
      <c r="N32" s="399"/>
      <c r="O32" s="399"/>
      <c r="P32" s="399"/>
      <c r="Q32" s="399">
        <v>93</v>
      </c>
      <c r="R32" s="399"/>
      <c r="S32" s="399"/>
      <c r="T32" s="399"/>
      <c r="U32" s="399"/>
      <c r="V32" s="399"/>
      <c r="W32" s="399"/>
      <c r="X32" s="399">
        <v>85</v>
      </c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8" t="s">
        <v>283</v>
      </c>
      <c r="AM32" s="399"/>
      <c r="AN32" s="399"/>
      <c r="AO32" s="399"/>
      <c r="AP32" s="399"/>
      <c r="AQ32" s="399"/>
      <c r="AR32" s="399"/>
      <c r="AS32" s="398" t="s">
        <v>283</v>
      </c>
      <c r="AT32" s="399"/>
      <c r="AU32" s="399"/>
      <c r="AV32" s="399"/>
      <c r="AW32" s="399"/>
      <c r="AX32" s="399"/>
      <c r="AY32" s="399"/>
      <c r="AZ32" s="399">
        <v>45</v>
      </c>
      <c r="BA32" s="399"/>
      <c r="BB32" s="399"/>
      <c r="BC32" s="399"/>
      <c r="BD32" s="399"/>
      <c r="BE32" s="399"/>
      <c r="BF32" s="399"/>
      <c r="BG32" s="399">
        <v>539</v>
      </c>
      <c r="BH32" s="399"/>
      <c r="BI32" s="399"/>
      <c r="BJ32" s="399"/>
      <c r="BK32" s="399"/>
      <c r="BL32" s="399"/>
      <c r="BM32" s="399"/>
      <c r="BN32" s="399">
        <v>510</v>
      </c>
      <c r="BO32" s="399"/>
      <c r="BP32" s="399"/>
      <c r="BQ32" s="399"/>
      <c r="BR32" s="399"/>
      <c r="BS32" s="399"/>
      <c r="BT32" s="399"/>
      <c r="BU32" s="399">
        <v>44</v>
      </c>
      <c r="BV32" s="399"/>
      <c r="BW32" s="399"/>
      <c r="BX32" s="399"/>
      <c r="BY32" s="399"/>
      <c r="BZ32" s="399"/>
      <c r="CA32" s="399"/>
      <c r="CB32" s="399">
        <v>532</v>
      </c>
      <c r="CC32" s="399"/>
      <c r="CD32" s="399"/>
      <c r="CE32" s="399"/>
      <c r="CF32" s="399"/>
      <c r="CG32" s="399"/>
      <c r="CH32" s="399"/>
      <c r="CI32" s="399">
        <v>503</v>
      </c>
      <c r="CJ32" s="399"/>
      <c r="CK32" s="399"/>
      <c r="CL32" s="399"/>
      <c r="CM32" s="399"/>
      <c r="CN32" s="399"/>
      <c r="CO32" s="399"/>
      <c r="CP32" s="399">
        <v>2</v>
      </c>
      <c r="CQ32" s="399"/>
      <c r="CR32" s="399"/>
      <c r="CS32" s="399"/>
      <c r="CT32" s="399"/>
      <c r="CU32" s="399"/>
      <c r="CV32" s="399"/>
      <c r="CW32" s="399">
        <v>11</v>
      </c>
      <c r="CX32" s="399"/>
      <c r="CY32" s="399"/>
      <c r="CZ32" s="399"/>
      <c r="DA32" s="399"/>
      <c r="DB32" s="399"/>
      <c r="DC32" s="399"/>
      <c r="DD32" s="399">
        <v>9</v>
      </c>
      <c r="DE32" s="399"/>
      <c r="DF32" s="399"/>
      <c r="DG32" s="399"/>
      <c r="DH32" s="399"/>
      <c r="DI32" s="399"/>
      <c r="DJ32" s="399"/>
    </row>
    <row r="33" spans="1:114" ht="16.5" customHeight="1">
      <c r="A33" s="239"/>
      <c r="B33" s="416" t="s">
        <v>260</v>
      </c>
      <c r="C33" s="417"/>
      <c r="D33" s="417"/>
      <c r="E33" s="417"/>
      <c r="F33" s="417"/>
      <c r="G33" s="417"/>
      <c r="H33" s="417"/>
      <c r="I33" s="238"/>
      <c r="J33" s="400">
        <v>1</v>
      </c>
      <c r="K33" s="399"/>
      <c r="L33" s="399"/>
      <c r="M33" s="399"/>
      <c r="N33" s="399"/>
      <c r="O33" s="399"/>
      <c r="P33" s="399"/>
      <c r="Q33" s="399">
        <v>2</v>
      </c>
      <c r="R33" s="399"/>
      <c r="S33" s="399"/>
      <c r="T33" s="399"/>
      <c r="U33" s="399"/>
      <c r="V33" s="399"/>
      <c r="W33" s="399"/>
      <c r="X33" s="399">
        <v>2</v>
      </c>
      <c r="Y33" s="399"/>
      <c r="Z33" s="399"/>
      <c r="AA33" s="399"/>
      <c r="AB33" s="399"/>
      <c r="AC33" s="399"/>
      <c r="AD33" s="399"/>
      <c r="AE33" s="399">
        <v>0</v>
      </c>
      <c r="AF33" s="399"/>
      <c r="AG33" s="399"/>
      <c r="AH33" s="399"/>
      <c r="AI33" s="399"/>
      <c r="AJ33" s="399"/>
      <c r="AK33" s="399"/>
      <c r="AL33" s="399">
        <v>0</v>
      </c>
      <c r="AM33" s="399"/>
      <c r="AN33" s="399"/>
      <c r="AO33" s="399"/>
      <c r="AP33" s="399"/>
      <c r="AQ33" s="399"/>
      <c r="AR33" s="399"/>
      <c r="AS33" s="399">
        <v>0</v>
      </c>
      <c r="AT33" s="399"/>
      <c r="AU33" s="399"/>
      <c r="AV33" s="399"/>
      <c r="AW33" s="399"/>
      <c r="AX33" s="399"/>
      <c r="AY33" s="399"/>
      <c r="AZ33" s="398" t="s">
        <v>283</v>
      </c>
      <c r="BA33" s="399"/>
      <c r="BB33" s="399"/>
      <c r="BC33" s="399"/>
      <c r="BD33" s="399"/>
      <c r="BE33" s="399"/>
      <c r="BF33" s="399"/>
      <c r="BG33" s="398" t="s">
        <v>283</v>
      </c>
      <c r="BH33" s="399"/>
      <c r="BI33" s="399"/>
      <c r="BJ33" s="399"/>
      <c r="BK33" s="399"/>
      <c r="BL33" s="399"/>
      <c r="BM33" s="399"/>
      <c r="BN33" s="398" t="s">
        <v>283</v>
      </c>
      <c r="BO33" s="399"/>
      <c r="BP33" s="399"/>
      <c r="BQ33" s="399"/>
      <c r="BR33" s="399"/>
      <c r="BS33" s="399"/>
      <c r="BT33" s="399"/>
      <c r="BU33" s="398" t="s">
        <v>283</v>
      </c>
      <c r="BV33" s="399"/>
      <c r="BW33" s="399"/>
      <c r="BX33" s="399"/>
      <c r="BY33" s="399"/>
      <c r="BZ33" s="399"/>
      <c r="CA33" s="399"/>
      <c r="CB33" s="398" t="s">
        <v>283</v>
      </c>
      <c r="CC33" s="399"/>
      <c r="CD33" s="399"/>
      <c r="CE33" s="399"/>
      <c r="CF33" s="399"/>
      <c r="CG33" s="399"/>
      <c r="CH33" s="399"/>
      <c r="CI33" s="398" t="s">
        <v>283</v>
      </c>
      <c r="CJ33" s="399"/>
      <c r="CK33" s="399"/>
      <c r="CL33" s="399"/>
      <c r="CM33" s="399"/>
      <c r="CN33" s="399"/>
      <c r="CO33" s="399"/>
      <c r="CP33" s="399">
        <v>9</v>
      </c>
      <c r="CQ33" s="399"/>
      <c r="CR33" s="399"/>
      <c r="CS33" s="399"/>
      <c r="CT33" s="399"/>
      <c r="CU33" s="399"/>
      <c r="CV33" s="399"/>
      <c r="CW33" s="399">
        <v>10</v>
      </c>
      <c r="CX33" s="399"/>
      <c r="CY33" s="399"/>
      <c r="CZ33" s="399"/>
      <c r="DA33" s="399"/>
      <c r="DB33" s="399"/>
      <c r="DC33" s="399"/>
      <c r="DD33" s="399">
        <v>7</v>
      </c>
      <c r="DE33" s="399"/>
      <c r="DF33" s="399"/>
      <c r="DG33" s="399"/>
      <c r="DH33" s="399"/>
      <c r="DI33" s="399"/>
      <c r="DJ33" s="399"/>
    </row>
    <row r="34" spans="1:114" ht="16.5" customHeight="1">
      <c r="A34" s="239"/>
      <c r="B34" s="416" t="s">
        <v>261</v>
      </c>
      <c r="C34" s="417"/>
      <c r="D34" s="417"/>
      <c r="E34" s="417"/>
      <c r="F34" s="417"/>
      <c r="G34" s="417"/>
      <c r="H34" s="417"/>
      <c r="I34" s="238"/>
      <c r="J34" s="400">
        <v>25</v>
      </c>
      <c r="K34" s="399"/>
      <c r="L34" s="399"/>
      <c r="M34" s="399"/>
      <c r="N34" s="399"/>
      <c r="O34" s="399"/>
      <c r="P34" s="399"/>
      <c r="Q34" s="399">
        <v>12</v>
      </c>
      <c r="R34" s="399"/>
      <c r="S34" s="399"/>
      <c r="T34" s="399"/>
      <c r="U34" s="399"/>
      <c r="V34" s="399"/>
      <c r="W34" s="399"/>
      <c r="X34" s="399">
        <v>11</v>
      </c>
      <c r="Y34" s="399"/>
      <c r="Z34" s="399"/>
      <c r="AA34" s="399"/>
      <c r="AB34" s="399"/>
      <c r="AC34" s="399"/>
      <c r="AD34" s="399"/>
      <c r="AE34" s="399">
        <v>0</v>
      </c>
      <c r="AF34" s="399"/>
      <c r="AG34" s="399"/>
      <c r="AH34" s="399"/>
      <c r="AI34" s="399"/>
      <c r="AJ34" s="399"/>
      <c r="AK34" s="399"/>
      <c r="AL34" s="398" t="s">
        <v>283</v>
      </c>
      <c r="AM34" s="399"/>
      <c r="AN34" s="399"/>
      <c r="AO34" s="399"/>
      <c r="AP34" s="399"/>
      <c r="AQ34" s="399"/>
      <c r="AR34" s="399"/>
      <c r="AS34" s="398" t="s">
        <v>283</v>
      </c>
      <c r="AT34" s="399"/>
      <c r="AU34" s="399"/>
      <c r="AV34" s="399"/>
      <c r="AW34" s="399"/>
      <c r="AX34" s="399"/>
      <c r="AY34" s="399"/>
      <c r="AZ34" s="398" t="s">
        <v>283</v>
      </c>
      <c r="BA34" s="399"/>
      <c r="BB34" s="399"/>
      <c r="BC34" s="399"/>
      <c r="BD34" s="399"/>
      <c r="BE34" s="399"/>
      <c r="BF34" s="399"/>
      <c r="BG34" s="398" t="s">
        <v>283</v>
      </c>
      <c r="BH34" s="399"/>
      <c r="BI34" s="399"/>
      <c r="BJ34" s="399"/>
      <c r="BK34" s="399"/>
      <c r="BL34" s="399"/>
      <c r="BM34" s="399"/>
      <c r="BN34" s="398" t="s">
        <v>283</v>
      </c>
      <c r="BO34" s="399"/>
      <c r="BP34" s="399"/>
      <c r="BQ34" s="399"/>
      <c r="BR34" s="399"/>
      <c r="BS34" s="399"/>
      <c r="BT34" s="399"/>
      <c r="BU34" s="398" t="s">
        <v>283</v>
      </c>
      <c r="BV34" s="399"/>
      <c r="BW34" s="399"/>
      <c r="BX34" s="399"/>
      <c r="BY34" s="399"/>
      <c r="BZ34" s="399"/>
      <c r="CA34" s="399"/>
      <c r="CB34" s="398" t="s">
        <v>283</v>
      </c>
      <c r="CC34" s="399"/>
      <c r="CD34" s="399"/>
      <c r="CE34" s="399"/>
      <c r="CF34" s="399"/>
      <c r="CG34" s="399"/>
      <c r="CH34" s="399"/>
      <c r="CI34" s="398" t="s">
        <v>283</v>
      </c>
      <c r="CJ34" s="399"/>
      <c r="CK34" s="399"/>
      <c r="CL34" s="399"/>
      <c r="CM34" s="399"/>
      <c r="CN34" s="399"/>
      <c r="CO34" s="399"/>
      <c r="CP34" s="399">
        <v>0</v>
      </c>
      <c r="CQ34" s="399"/>
      <c r="CR34" s="399"/>
      <c r="CS34" s="399"/>
      <c r="CT34" s="399"/>
      <c r="CU34" s="399"/>
      <c r="CV34" s="399"/>
      <c r="CW34" s="399">
        <v>0</v>
      </c>
      <c r="CX34" s="399"/>
      <c r="CY34" s="399"/>
      <c r="CZ34" s="399"/>
      <c r="DA34" s="399"/>
      <c r="DB34" s="399"/>
      <c r="DC34" s="399"/>
      <c r="DD34" s="399">
        <v>0</v>
      </c>
      <c r="DE34" s="399"/>
      <c r="DF34" s="399"/>
      <c r="DG34" s="399"/>
      <c r="DH34" s="399"/>
      <c r="DI34" s="399"/>
      <c r="DJ34" s="399"/>
    </row>
    <row r="35" spans="1:114" ht="16.5" customHeight="1">
      <c r="A35" s="239"/>
      <c r="B35" s="416" t="s">
        <v>262</v>
      </c>
      <c r="C35" s="417"/>
      <c r="D35" s="417"/>
      <c r="E35" s="417"/>
      <c r="F35" s="417"/>
      <c r="G35" s="417"/>
      <c r="H35" s="417"/>
      <c r="I35" s="238"/>
      <c r="J35" s="400">
        <v>0</v>
      </c>
      <c r="K35" s="402"/>
      <c r="L35" s="402"/>
      <c r="M35" s="402"/>
      <c r="N35" s="402"/>
      <c r="O35" s="402"/>
      <c r="P35" s="402"/>
      <c r="Q35" s="398" t="s">
        <v>283</v>
      </c>
      <c r="R35" s="399"/>
      <c r="S35" s="399"/>
      <c r="T35" s="399"/>
      <c r="U35" s="399"/>
      <c r="V35" s="399"/>
      <c r="W35" s="399"/>
      <c r="X35" s="398" t="s">
        <v>283</v>
      </c>
      <c r="Y35" s="399"/>
      <c r="Z35" s="399"/>
      <c r="AA35" s="399"/>
      <c r="AB35" s="399"/>
      <c r="AC35" s="399"/>
      <c r="AD35" s="399"/>
      <c r="AE35" s="402">
        <v>0</v>
      </c>
      <c r="AF35" s="402"/>
      <c r="AG35" s="402"/>
      <c r="AH35" s="402"/>
      <c r="AI35" s="402"/>
      <c r="AJ35" s="402"/>
      <c r="AK35" s="402"/>
      <c r="AL35" s="402">
        <v>0</v>
      </c>
      <c r="AM35" s="402"/>
      <c r="AN35" s="402"/>
      <c r="AO35" s="402"/>
      <c r="AP35" s="402"/>
      <c r="AQ35" s="402"/>
      <c r="AR35" s="402"/>
      <c r="AS35" s="398" t="s">
        <v>283</v>
      </c>
      <c r="AT35" s="399"/>
      <c r="AU35" s="399"/>
      <c r="AV35" s="399"/>
      <c r="AW35" s="399"/>
      <c r="AX35" s="399"/>
      <c r="AY35" s="399"/>
      <c r="AZ35" s="398" t="s">
        <v>283</v>
      </c>
      <c r="BA35" s="399"/>
      <c r="BB35" s="399"/>
      <c r="BC35" s="399"/>
      <c r="BD35" s="399"/>
      <c r="BE35" s="399"/>
      <c r="BF35" s="399"/>
      <c r="BG35" s="398" t="s">
        <v>283</v>
      </c>
      <c r="BH35" s="399"/>
      <c r="BI35" s="399"/>
      <c r="BJ35" s="399"/>
      <c r="BK35" s="399"/>
      <c r="BL35" s="399"/>
      <c r="BM35" s="399"/>
      <c r="BN35" s="398" t="s">
        <v>283</v>
      </c>
      <c r="BO35" s="399"/>
      <c r="BP35" s="399"/>
      <c r="BQ35" s="399"/>
      <c r="BR35" s="399"/>
      <c r="BS35" s="399"/>
      <c r="BT35" s="399"/>
      <c r="BU35" s="398" t="s">
        <v>283</v>
      </c>
      <c r="BV35" s="399"/>
      <c r="BW35" s="399"/>
      <c r="BX35" s="399"/>
      <c r="BY35" s="399"/>
      <c r="BZ35" s="399"/>
      <c r="CA35" s="399"/>
      <c r="CB35" s="398" t="s">
        <v>283</v>
      </c>
      <c r="CC35" s="399"/>
      <c r="CD35" s="399"/>
      <c r="CE35" s="399"/>
      <c r="CF35" s="399"/>
      <c r="CG35" s="399"/>
      <c r="CH35" s="399"/>
      <c r="CI35" s="398" t="s">
        <v>283</v>
      </c>
      <c r="CJ35" s="399"/>
      <c r="CK35" s="399"/>
      <c r="CL35" s="399"/>
      <c r="CM35" s="399"/>
      <c r="CN35" s="399"/>
      <c r="CO35" s="399"/>
      <c r="CP35" s="398" t="s">
        <v>283</v>
      </c>
      <c r="CQ35" s="399"/>
      <c r="CR35" s="399"/>
      <c r="CS35" s="399"/>
      <c r="CT35" s="399"/>
      <c r="CU35" s="399"/>
      <c r="CV35" s="399"/>
      <c r="CW35" s="398" t="s">
        <v>283</v>
      </c>
      <c r="CX35" s="399"/>
      <c r="CY35" s="399"/>
      <c r="CZ35" s="399"/>
      <c r="DA35" s="399"/>
      <c r="DB35" s="399"/>
      <c r="DC35" s="399"/>
      <c r="DD35" s="398" t="s">
        <v>283</v>
      </c>
      <c r="DE35" s="399"/>
      <c r="DF35" s="399"/>
      <c r="DG35" s="399"/>
      <c r="DH35" s="399"/>
      <c r="DI35" s="399"/>
      <c r="DJ35" s="399"/>
    </row>
    <row r="36" spans="1:114" ht="16.5" customHeight="1">
      <c r="A36" s="153"/>
      <c r="B36" s="153"/>
      <c r="C36" s="153"/>
      <c r="D36" s="153"/>
      <c r="E36" s="153"/>
      <c r="F36" s="153"/>
      <c r="G36" s="153"/>
      <c r="H36" s="153"/>
      <c r="I36" s="164"/>
      <c r="J36" s="236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</row>
    <row r="37" spans="1:114" ht="16.5" customHeight="1">
      <c r="A37" s="235" t="s">
        <v>467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</row>
    <row r="38" spans="1:114" ht="16.5" customHeight="1">
      <c r="A38" s="235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</row>
    <row r="39" spans="1:114" ht="16.5" customHeight="1">
      <c r="A39" s="23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</row>
    <row r="40" spans="1:114" ht="16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</row>
    <row r="41" spans="1:114" ht="16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</row>
    <row r="42" spans="1:114" ht="16.5" customHeight="1">
      <c r="A42" s="415" t="s">
        <v>512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128"/>
      <c r="BD42" s="128"/>
      <c r="BE42" s="128"/>
      <c r="BF42" s="128"/>
      <c r="BG42" s="415" t="s">
        <v>513</v>
      </c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</row>
    <row r="43" spans="1:114" ht="16.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128"/>
      <c r="BD43" s="128"/>
      <c r="BE43" s="128"/>
      <c r="BF43" s="128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</row>
    <row r="44" spans="1:114" ht="16.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128"/>
      <c r="BD44" s="128"/>
      <c r="BE44" s="128"/>
      <c r="BF44" s="128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</row>
    <row r="45" spans="1:114" ht="16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</row>
    <row r="46" spans="1:114" ht="16.5" customHeight="1" thickBo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249" t="s">
        <v>282</v>
      </c>
    </row>
    <row r="47" spans="1:114" ht="16.5" customHeight="1">
      <c r="A47" s="248"/>
      <c r="B47" s="427" t="s">
        <v>239</v>
      </c>
      <c r="C47" s="428"/>
      <c r="D47" s="428"/>
      <c r="E47" s="428"/>
      <c r="F47" s="428"/>
      <c r="G47" s="428"/>
      <c r="H47" s="428"/>
      <c r="I47" s="245"/>
      <c r="J47" s="420" t="s">
        <v>274</v>
      </c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0" t="s">
        <v>275</v>
      </c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0" t="s">
        <v>276</v>
      </c>
      <c r="AO47" s="421"/>
      <c r="AP47" s="421"/>
      <c r="AQ47" s="421"/>
      <c r="AR47" s="421"/>
      <c r="AS47" s="421"/>
      <c r="AT47" s="421"/>
      <c r="AU47" s="421"/>
      <c r="AV47" s="421"/>
      <c r="AW47" s="421"/>
      <c r="AX47" s="421"/>
      <c r="AY47" s="421"/>
      <c r="AZ47" s="421"/>
      <c r="BA47" s="421"/>
      <c r="BB47" s="424"/>
      <c r="BC47" s="128"/>
      <c r="BD47" s="128"/>
      <c r="BE47" s="128"/>
      <c r="BF47" s="128"/>
      <c r="BG47" s="248"/>
      <c r="BH47" s="247"/>
      <c r="BI47" s="412" t="s">
        <v>277</v>
      </c>
      <c r="BJ47" s="413"/>
      <c r="BK47" s="413"/>
      <c r="BL47" s="413"/>
      <c r="BM47" s="413"/>
      <c r="BN47" s="246"/>
      <c r="BO47" s="245"/>
      <c r="BP47" s="409" t="s">
        <v>279</v>
      </c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09" t="s">
        <v>280</v>
      </c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1"/>
    </row>
    <row r="48" spans="1:114" ht="16.5" customHeight="1">
      <c r="A48" s="153"/>
      <c r="B48" s="429" t="s">
        <v>240</v>
      </c>
      <c r="C48" s="430"/>
      <c r="D48" s="430"/>
      <c r="E48" s="430"/>
      <c r="F48" s="430"/>
      <c r="G48" s="430"/>
      <c r="H48" s="430"/>
      <c r="I48" s="164"/>
      <c r="J48" s="418" t="s">
        <v>264</v>
      </c>
      <c r="K48" s="419"/>
      <c r="L48" s="419"/>
      <c r="M48" s="419"/>
      <c r="N48" s="419"/>
      <c r="O48" s="406" t="s">
        <v>268</v>
      </c>
      <c r="P48" s="407"/>
      <c r="Q48" s="407"/>
      <c r="R48" s="407"/>
      <c r="S48" s="407"/>
      <c r="T48" s="406" t="s">
        <v>269</v>
      </c>
      <c r="U48" s="407"/>
      <c r="V48" s="407"/>
      <c r="W48" s="407"/>
      <c r="X48" s="407"/>
      <c r="Y48" s="418" t="s">
        <v>264</v>
      </c>
      <c r="Z48" s="419"/>
      <c r="AA48" s="419"/>
      <c r="AB48" s="419"/>
      <c r="AC48" s="419"/>
      <c r="AD48" s="406" t="s">
        <v>268</v>
      </c>
      <c r="AE48" s="407"/>
      <c r="AF48" s="407"/>
      <c r="AG48" s="407"/>
      <c r="AH48" s="407"/>
      <c r="AI48" s="406" t="s">
        <v>269</v>
      </c>
      <c r="AJ48" s="407"/>
      <c r="AK48" s="407"/>
      <c r="AL48" s="407"/>
      <c r="AM48" s="407"/>
      <c r="AN48" s="418" t="s">
        <v>264</v>
      </c>
      <c r="AO48" s="419"/>
      <c r="AP48" s="419"/>
      <c r="AQ48" s="419"/>
      <c r="AR48" s="419"/>
      <c r="AS48" s="406" t="s">
        <v>268</v>
      </c>
      <c r="AT48" s="407"/>
      <c r="AU48" s="407"/>
      <c r="AV48" s="407"/>
      <c r="AW48" s="407"/>
      <c r="AX48" s="406" t="s">
        <v>269</v>
      </c>
      <c r="AY48" s="407"/>
      <c r="AZ48" s="407"/>
      <c r="BA48" s="407"/>
      <c r="BB48" s="408"/>
      <c r="BC48" s="128"/>
      <c r="BD48" s="128"/>
      <c r="BE48" s="128"/>
      <c r="BF48" s="128"/>
      <c r="BG48" s="153"/>
      <c r="BH48" s="244"/>
      <c r="BI48" s="414"/>
      <c r="BJ48" s="414"/>
      <c r="BK48" s="414"/>
      <c r="BL48" s="414"/>
      <c r="BM48" s="414"/>
      <c r="BN48" s="244"/>
      <c r="BO48" s="164"/>
      <c r="BP48" s="406" t="s">
        <v>278</v>
      </c>
      <c r="BQ48" s="407"/>
      <c r="BR48" s="407"/>
      <c r="BS48" s="407"/>
      <c r="BT48" s="407"/>
      <c r="BU48" s="407"/>
      <c r="BV48" s="407"/>
      <c r="BW48" s="407"/>
      <c r="BX48" s="407"/>
      <c r="BY48" s="407"/>
      <c r="BZ48" s="407"/>
      <c r="CA48" s="406" t="s">
        <v>268</v>
      </c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6" t="s">
        <v>264</v>
      </c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6" t="s">
        <v>268</v>
      </c>
      <c r="CZ48" s="407"/>
      <c r="DA48" s="407"/>
      <c r="DB48" s="407"/>
      <c r="DC48" s="407"/>
      <c r="DD48" s="407"/>
      <c r="DE48" s="407"/>
      <c r="DF48" s="407"/>
      <c r="DG48" s="407"/>
      <c r="DH48" s="407"/>
      <c r="DI48" s="407"/>
      <c r="DJ48" s="408"/>
    </row>
    <row r="49" spans="1:114" ht="16.5" customHeight="1">
      <c r="A49" s="243"/>
      <c r="B49" s="243"/>
      <c r="C49" s="243"/>
      <c r="D49" s="243"/>
      <c r="E49" s="243"/>
      <c r="F49" s="243"/>
      <c r="G49" s="243"/>
      <c r="H49" s="243"/>
      <c r="I49" s="242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243"/>
      <c r="BH49" s="243"/>
      <c r="BI49" s="243"/>
      <c r="BJ49" s="243"/>
      <c r="BK49" s="243"/>
      <c r="BL49" s="243"/>
      <c r="BM49" s="243"/>
      <c r="BN49" s="243"/>
      <c r="BO49" s="242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</row>
    <row r="50" spans="1:114" ht="16.5" customHeight="1">
      <c r="A50" s="239"/>
      <c r="B50" s="416" t="s">
        <v>241</v>
      </c>
      <c r="C50" s="417"/>
      <c r="D50" s="417"/>
      <c r="E50" s="417"/>
      <c r="F50" s="417"/>
      <c r="G50" s="417"/>
      <c r="H50" s="417"/>
      <c r="I50" s="238"/>
      <c r="J50" s="400">
        <v>106</v>
      </c>
      <c r="K50" s="399"/>
      <c r="L50" s="399"/>
      <c r="M50" s="399"/>
      <c r="N50" s="399"/>
      <c r="O50" s="402">
        <v>157</v>
      </c>
      <c r="P50" s="402"/>
      <c r="Q50" s="402"/>
      <c r="R50" s="402"/>
      <c r="S50" s="402"/>
      <c r="T50" s="402">
        <v>73</v>
      </c>
      <c r="U50" s="402"/>
      <c r="V50" s="402"/>
      <c r="W50" s="402"/>
      <c r="X50" s="402"/>
      <c r="Y50" s="402">
        <v>340</v>
      </c>
      <c r="Z50" s="402"/>
      <c r="AA50" s="402"/>
      <c r="AB50" s="402"/>
      <c r="AC50" s="402"/>
      <c r="AD50" s="402">
        <v>943</v>
      </c>
      <c r="AE50" s="402"/>
      <c r="AF50" s="402"/>
      <c r="AG50" s="402"/>
      <c r="AH50" s="402"/>
      <c r="AI50" s="402">
        <v>365</v>
      </c>
      <c r="AJ50" s="402"/>
      <c r="AK50" s="402"/>
      <c r="AL50" s="402"/>
      <c r="AM50" s="402"/>
      <c r="AN50" s="402">
        <v>1500</v>
      </c>
      <c r="AO50" s="402"/>
      <c r="AP50" s="402"/>
      <c r="AQ50" s="402"/>
      <c r="AR50" s="402"/>
      <c r="AS50" s="402">
        <v>534</v>
      </c>
      <c r="AT50" s="402"/>
      <c r="AU50" s="402"/>
      <c r="AV50" s="402"/>
      <c r="AW50" s="402"/>
      <c r="AX50" s="402">
        <v>445</v>
      </c>
      <c r="AY50" s="402"/>
      <c r="AZ50" s="402"/>
      <c r="BA50" s="402"/>
      <c r="BB50" s="402"/>
      <c r="BC50" s="128"/>
      <c r="BD50" s="128"/>
      <c r="BE50" s="128"/>
      <c r="BF50" s="128"/>
      <c r="BG50" s="239"/>
      <c r="BH50" s="416" t="s">
        <v>241</v>
      </c>
      <c r="BI50" s="417"/>
      <c r="BJ50" s="417"/>
      <c r="BK50" s="417"/>
      <c r="BL50" s="417"/>
      <c r="BM50" s="417"/>
      <c r="BN50" s="417"/>
      <c r="BO50" s="238"/>
      <c r="BP50" s="400">
        <v>920</v>
      </c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>
        <v>2040</v>
      </c>
      <c r="CB50" s="399"/>
      <c r="CC50" s="399"/>
      <c r="CD50" s="399"/>
      <c r="CE50" s="399"/>
      <c r="CF50" s="399"/>
      <c r="CG50" s="399"/>
      <c r="CH50" s="399"/>
      <c r="CI50" s="399"/>
      <c r="CJ50" s="399"/>
      <c r="CK50" s="399"/>
      <c r="CL50" s="399"/>
      <c r="CM50" s="399">
        <v>50</v>
      </c>
      <c r="CN50" s="399"/>
      <c r="CO50" s="399"/>
      <c r="CP50" s="399"/>
      <c r="CQ50" s="399"/>
      <c r="CR50" s="399"/>
      <c r="CS50" s="399"/>
      <c r="CT50" s="399"/>
      <c r="CU50" s="399"/>
      <c r="CV50" s="399"/>
      <c r="CW50" s="399"/>
      <c r="CX50" s="399"/>
      <c r="CY50" s="399">
        <v>111</v>
      </c>
      <c r="CZ50" s="399"/>
      <c r="DA50" s="399"/>
      <c r="DB50" s="399"/>
      <c r="DC50" s="399"/>
      <c r="DD50" s="399"/>
      <c r="DE50" s="399"/>
      <c r="DF50" s="399"/>
      <c r="DG50" s="399"/>
      <c r="DH50" s="399"/>
      <c r="DI50" s="399"/>
      <c r="DJ50" s="399"/>
    </row>
    <row r="51" spans="1:114" ht="16.5" customHeight="1">
      <c r="A51" s="239"/>
      <c r="B51" s="416" t="s">
        <v>243</v>
      </c>
      <c r="C51" s="417"/>
      <c r="D51" s="417"/>
      <c r="E51" s="417"/>
      <c r="F51" s="417"/>
      <c r="G51" s="417"/>
      <c r="H51" s="417"/>
      <c r="I51" s="238"/>
      <c r="J51" s="400">
        <v>110</v>
      </c>
      <c r="K51" s="399"/>
      <c r="L51" s="399"/>
      <c r="M51" s="399"/>
      <c r="N51" s="399"/>
      <c r="O51" s="402">
        <v>249</v>
      </c>
      <c r="P51" s="402"/>
      <c r="Q51" s="402"/>
      <c r="R51" s="402"/>
      <c r="S51" s="402"/>
      <c r="T51" s="402">
        <v>138</v>
      </c>
      <c r="U51" s="402"/>
      <c r="V51" s="402"/>
      <c r="W51" s="402"/>
      <c r="X51" s="402"/>
      <c r="Y51" s="402">
        <v>353</v>
      </c>
      <c r="Z51" s="402"/>
      <c r="AA51" s="402"/>
      <c r="AB51" s="402"/>
      <c r="AC51" s="402"/>
      <c r="AD51" s="402">
        <v>1470</v>
      </c>
      <c r="AE51" s="402"/>
      <c r="AF51" s="402"/>
      <c r="AG51" s="402"/>
      <c r="AH51" s="402"/>
      <c r="AI51" s="402">
        <v>583</v>
      </c>
      <c r="AJ51" s="402"/>
      <c r="AK51" s="402"/>
      <c r="AL51" s="402"/>
      <c r="AM51" s="402"/>
      <c r="AN51" s="402">
        <v>1410</v>
      </c>
      <c r="AO51" s="402"/>
      <c r="AP51" s="402"/>
      <c r="AQ51" s="402"/>
      <c r="AR51" s="402"/>
      <c r="AS51" s="402">
        <v>463</v>
      </c>
      <c r="AT51" s="402"/>
      <c r="AU51" s="402"/>
      <c r="AV51" s="402"/>
      <c r="AW51" s="402"/>
      <c r="AX51" s="402">
        <v>392</v>
      </c>
      <c r="AY51" s="402"/>
      <c r="AZ51" s="402"/>
      <c r="BA51" s="402"/>
      <c r="BB51" s="402"/>
      <c r="BC51" s="128"/>
      <c r="BD51" s="128"/>
      <c r="BE51" s="128"/>
      <c r="BF51" s="128"/>
      <c r="BG51" s="239"/>
      <c r="BH51" s="416" t="s">
        <v>243</v>
      </c>
      <c r="BI51" s="417"/>
      <c r="BJ51" s="417"/>
      <c r="BK51" s="417"/>
      <c r="BL51" s="417"/>
      <c r="BM51" s="417"/>
      <c r="BN51" s="417"/>
      <c r="BO51" s="238"/>
      <c r="BP51" s="400">
        <v>839</v>
      </c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>
        <v>2300</v>
      </c>
      <c r="CB51" s="399"/>
      <c r="CC51" s="399"/>
      <c r="CD51" s="399"/>
      <c r="CE51" s="399"/>
      <c r="CF51" s="399"/>
      <c r="CG51" s="399"/>
      <c r="CH51" s="399"/>
      <c r="CI51" s="399"/>
      <c r="CJ51" s="399"/>
      <c r="CK51" s="399"/>
      <c r="CL51" s="399"/>
      <c r="CM51" s="399">
        <v>44</v>
      </c>
      <c r="CN51" s="399"/>
      <c r="CO51" s="399"/>
      <c r="CP51" s="399"/>
      <c r="CQ51" s="399"/>
      <c r="CR51" s="399"/>
      <c r="CS51" s="399"/>
      <c r="CT51" s="399"/>
      <c r="CU51" s="399"/>
      <c r="CV51" s="399"/>
      <c r="CW51" s="399"/>
      <c r="CX51" s="399"/>
      <c r="CY51" s="399">
        <v>130</v>
      </c>
      <c r="CZ51" s="399"/>
      <c r="DA51" s="399"/>
      <c r="DB51" s="399"/>
      <c r="DC51" s="399"/>
      <c r="DD51" s="399"/>
      <c r="DE51" s="399"/>
      <c r="DF51" s="399"/>
      <c r="DG51" s="399"/>
      <c r="DH51" s="399"/>
      <c r="DI51" s="399"/>
      <c r="DJ51" s="399"/>
    </row>
    <row r="52" spans="1:114" ht="16.5" customHeight="1">
      <c r="A52" s="239"/>
      <c r="B52" s="416" t="s">
        <v>244</v>
      </c>
      <c r="C52" s="417"/>
      <c r="D52" s="417"/>
      <c r="E52" s="417"/>
      <c r="F52" s="417"/>
      <c r="G52" s="417"/>
      <c r="H52" s="417"/>
      <c r="I52" s="238"/>
      <c r="J52" s="400">
        <v>115</v>
      </c>
      <c r="K52" s="399"/>
      <c r="L52" s="399"/>
      <c r="M52" s="399"/>
      <c r="N52" s="399"/>
      <c r="O52" s="402">
        <v>193</v>
      </c>
      <c r="P52" s="402"/>
      <c r="Q52" s="402"/>
      <c r="R52" s="402"/>
      <c r="S52" s="402"/>
      <c r="T52" s="402">
        <v>104</v>
      </c>
      <c r="U52" s="402"/>
      <c r="V52" s="402"/>
      <c r="W52" s="402"/>
      <c r="X52" s="402"/>
      <c r="Y52" s="402">
        <v>355</v>
      </c>
      <c r="Z52" s="402"/>
      <c r="AA52" s="402"/>
      <c r="AB52" s="402"/>
      <c r="AC52" s="402"/>
      <c r="AD52" s="402">
        <v>1370</v>
      </c>
      <c r="AE52" s="402"/>
      <c r="AF52" s="402"/>
      <c r="AG52" s="402"/>
      <c r="AH52" s="402"/>
      <c r="AI52" s="402">
        <v>511</v>
      </c>
      <c r="AJ52" s="402"/>
      <c r="AK52" s="402"/>
      <c r="AL52" s="402"/>
      <c r="AM52" s="402"/>
      <c r="AN52" s="402">
        <v>1300</v>
      </c>
      <c r="AO52" s="402"/>
      <c r="AP52" s="402"/>
      <c r="AQ52" s="402"/>
      <c r="AR52" s="402"/>
      <c r="AS52" s="402">
        <v>529</v>
      </c>
      <c r="AT52" s="402"/>
      <c r="AU52" s="402"/>
      <c r="AV52" s="402"/>
      <c r="AW52" s="402"/>
      <c r="AX52" s="402">
        <v>488</v>
      </c>
      <c r="AY52" s="402"/>
      <c r="AZ52" s="402"/>
      <c r="BA52" s="402"/>
      <c r="BB52" s="402"/>
      <c r="BC52" s="128"/>
      <c r="BD52" s="128"/>
      <c r="BE52" s="128"/>
      <c r="BF52" s="128"/>
      <c r="BG52" s="239"/>
      <c r="BH52" s="416" t="s">
        <v>244</v>
      </c>
      <c r="BI52" s="417"/>
      <c r="BJ52" s="417"/>
      <c r="BK52" s="417"/>
      <c r="BL52" s="417"/>
      <c r="BM52" s="417"/>
      <c r="BN52" s="417"/>
      <c r="BO52" s="238"/>
      <c r="BP52" s="400">
        <v>842</v>
      </c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>
        <v>2380</v>
      </c>
      <c r="CB52" s="399"/>
      <c r="CC52" s="399"/>
      <c r="CD52" s="399"/>
      <c r="CE52" s="399"/>
      <c r="CF52" s="399"/>
      <c r="CG52" s="399"/>
      <c r="CH52" s="399"/>
      <c r="CI52" s="399"/>
      <c r="CJ52" s="399"/>
      <c r="CK52" s="399"/>
      <c r="CL52" s="399"/>
      <c r="CM52" s="399">
        <v>39</v>
      </c>
      <c r="CN52" s="399"/>
      <c r="CO52" s="399"/>
      <c r="CP52" s="399"/>
      <c r="CQ52" s="399"/>
      <c r="CR52" s="399"/>
      <c r="CS52" s="399"/>
      <c r="CT52" s="399"/>
      <c r="CU52" s="399"/>
      <c r="CV52" s="399"/>
      <c r="CW52" s="399"/>
      <c r="CX52" s="399"/>
      <c r="CY52" s="399">
        <v>122</v>
      </c>
      <c r="CZ52" s="399"/>
      <c r="DA52" s="399"/>
      <c r="DB52" s="399"/>
      <c r="DC52" s="399"/>
      <c r="DD52" s="399"/>
      <c r="DE52" s="399"/>
      <c r="DF52" s="399"/>
      <c r="DG52" s="399"/>
      <c r="DH52" s="399"/>
      <c r="DI52" s="399"/>
      <c r="DJ52" s="399"/>
    </row>
    <row r="53" spans="1:114" ht="16.5" customHeight="1">
      <c r="A53" s="239"/>
      <c r="B53" s="416" t="s">
        <v>245</v>
      </c>
      <c r="C53" s="417"/>
      <c r="D53" s="417"/>
      <c r="E53" s="417"/>
      <c r="F53" s="417"/>
      <c r="G53" s="417"/>
      <c r="H53" s="417"/>
      <c r="I53" s="238"/>
      <c r="J53" s="400">
        <v>123</v>
      </c>
      <c r="K53" s="399"/>
      <c r="L53" s="399"/>
      <c r="M53" s="399"/>
      <c r="N53" s="399"/>
      <c r="O53" s="402">
        <v>163</v>
      </c>
      <c r="P53" s="402"/>
      <c r="Q53" s="402"/>
      <c r="R53" s="402"/>
      <c r="S53" s="402"/>
      <c r="T53" s="402">
        <v>87</v>
      </c>
      <c r="U53" s="402"/>
      <c r="V53" s="402"/>
      <c r="W53" s="402"/>
      <c r="X53" s="402"/>
      <c r="Y53" s="402">
        <v>387</v>
      </c>
      <c r="Z53" s="402"/>
      <c r="AA53" s="402"/>
      <c r="AB53" s="402"/>
      <c r="AC53" s="402"/>
      <c r="AD53" s="402">
        <v>1390</v>
      </c>
      <c r="AE53" s="402"/>
      <c r="AF53" s="402"/>
      <c r="AG53" s="402"/>
      <c r="AH53" s="402"/>
      <c r="AI53" s="402">
        <v>530</v>
      </c>
      <c r="AJ53" s="402"/>
      <c r="AK53" s="402"/>
      <c r="AL53" s="402"/>
      <c r="AM53" s="402"/>
      <c r="AN53" s="402">
        <v>1250</v>
      </c>
      <c r="AO53" s="402"/>
      <c r="AP53" s="402"/>
      <c r="AQ53" s="402"/>
      <c r="AR53" s="402"/>
      <c r="AS53" s="402">
        <v>261</v>
      </c>
      <c r="AT53" s="402"/>
      <c r="AU53" s="402"/>
      <c r="AV53" s="402"/>
      <c r="AW53" s="402"/>
      <c r="AX53" s="402">
        <v>223</v>
      </c>
      <c r="AY53" s="402"/>
      <c r="AZ53" s="402"/>
      <c r="BA53" s="402"/>
      <c r="BB53" s="402"/>
      <c r="BC53" s="128"/>
      <c r="BD53" s="128"/>
      <c r="BE53" s="128"/>
      <c r="BF53" s="128"/>
      <c r="BG53" s="239"/>
      <c r="BH53" s="416" t="s">
        <v>245</v>
      </c>
      <c r="BI53" s="417"/>
      <c r="BJ53" s="417"/>
      <c r="BK53" s="417"/>
      <c r="BL53" s="417"/>
      <c r="BM53" s="417"/>
      <c r="BN53" s="417"/>
      <c r="BO53" s="238"/>
      <c r="BP53" s="400">
        <v>867</v>
      </c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>
        <v>2170</v>
      </c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>
        <v>30</v>
      </c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>
        <v>85</v>
      </c>
      <c r="CZ53" s="399"/>
      <c r="DA53" s="399"/>
      <c r="DB53" s="399"/>
      <c r="DC53" s="399"/>
      <c r="DD53" s="399"/>
      <c r="DE53" s="399"/>
      <c r="DF53" s="399"/>
      <c r="DG53" s="399"/>
      <c r="DH53" s="399"/>
      <c r="DI53" s="399"/>
      <c r="DJ53" s="399"/>
    </row>
    <row r="54" spans="1:114" ht="16.5" customHeight="1">
      <c r="A54" s="239"/>
      <c r="B54" s="425" t="s">
        <v>281</v>
      </c>
      <c r="C54" s="425"/>
      <c r="D54" s="425"/>
      <c r="E54" s="425"/>
      <c r="F54" s="425"/>
      <c r="G54" s="425"/>
      <c r="H54" s="425"/>
      <c r="I54" s="241"/>
      <c r="J54" s="467">
        <f>SUM(J56:N72)</f>
        <v>132</v>
      </c>
      <c r="K54" s="405"/>
      <c r="L54" s="405"/>
      <c r="M54" s="405"/>
      <c r="N54" s="405"/>
      <c r="O54" s="404">
        <f>SUM(O56:S72)</f>
        <v>218</v>
      </c>
      <c r="P54" s="404"/>
      <c r="Q54" s="404"/>
      <c r="R54" s="404"/>
      <c r="S54" s="404"/>
      <c r="T54" s="404">
        <f>SUM(T56:X72)</f>
        <v>116</v>
      </c>
      <c r="U54" s="404"/>
      <c r="V54" s="404"/>
      <c r="W54" s="404"/>
      <c r="X54" s="404"/>
      <c r="Y54" s="404">
        <f>SUM(Y56:AC72)</f>
        <v>406</v>
      </c>
      <c r="Z54" s="404"/>
      <c r="AA54" s="404"/>
      <c r="AB54" s="404"/>
      <c r="AC54" s="404"/>
      <c r="AD54" s="404">
        <v>1480</v>
      </c>
      <c r="AE54" s="404"/>
      <c r="AF54" s="404"/>
      <c r="AG54" s="404"/>
      <c r="AH54" s="404"/>
      <c r="AI54" s="404">
        <f>SUM(AI56:AM72)</f>
        <v>582</v>
      </c>
      <c r="AJ54" s="404"/>
      <c r="AK54" s="404"/>
      <c r="AL54" s="404"/>
      <c r="AM54" s="404"/>
      <c r="AN54" s="404">
        <v>1020</v>
      </c>
      <c r="AO54" s="404"/>
      <c r="AP54" s="404"/>
      <c r="AQ54" s="404"/>
      <c r="AR54" s="404"/>
      <c r="AS54" s="404">
        <f>SUM(AS56:AW72)</f>
        <v>398</v>
      </c>
      <c r="AT54" s="404"/>
      <c r="AU54" s="404"/>
      <c r="AV54" s="404"/>
      <c r="AW54" s="404"/>
      <c r="AX54" s="404">
        <f>SUM(AX56:BB72)</f>
        <v>345</v>
      </c>
      <c r="AY54" s="404"/>
      <c r="AZ54" s="404"/>
      <c r="BA54" s="404"/>
      <c r="BB54" s="404"/>
      <c r="BC54" s="128"/>
      <c r="BD54" s="128"/>
      <c r="BE54" s="128"/>
      <c r="BF54" s="128"/>
      <c r="BG54" s="239"/>
      <c r="BH54" s="425" t="s">
        <v>281</v>
      </c>
      <c r="BI54" s="425"/>
      <c r="BJ54" s="425"/>
      <c r="BK54" s="425"/>
      <c r="BL54" s="425"/>
      <c r="BM54" s="425"/>
      <c r="BN54" s="425"/>
      <c r="BO54" s="241"/>
      <c r="BP54" s="467">
        <f>SUM(BP56:BZ72)</f>
        <v>810</v>
      </c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>
        <f>SUM(CA56:CL72)</f>
        <v>1990</v>
      </c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>
        <f>SUM(CM56:CX72)</f>
        <v>28</v>
      </c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>
        <f>SUM(CY56:DJ72)</f>
        <v>36</v>
      </c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</row>
    <row r="55" spans="1:114" ht="16.5" customHeight="1">
      <c r="A55" s="239"/>
      <c r="B55" s="171"/>
      <c r="C55" s="171"/>
      <c r="D55" s="171"/>
      <c r="E55" s="171"/>
      <c r="F55" s="171"/>
      <c r="G55" s="171"/>
      <c r="H55" s="171"/>
      <c r="I55" s="238"/>
      <c r="J55" s="237"/>
      <c r="K55" s="237"/>
      <c r="L55" s="237"/>
      <c r="M55" s="237"/>
      <c r="N55" s="237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239"/>
      <c r="BH55" s="171"/>
      <c r="BI55" s="171"/>
      <c r="BJ55" s="171"/>
      <c r="BK55" s="171"/>
      <c r="BL55" s="171"/>
      <c r="BM55" s="171"/>
      <c r="BN55" s="171"/>
      <c r="BO55" s="238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</row>
    <row r="56" spans="1:114" ht="16.5" customHeight="1">
      <c r="A56" s="239"/>
      <c r="B56" s="416" t="s">
        <v>247</v>
      </c>
      <c r="C56" s="417"/>
      <c r="D56" s="417"/>
      <c r="E56" s="417"/>
      <c r="F56" s="417"/>
      <c r="G56" s="417"/>
      <c r="H56" s="417"/>
      <c r="I56" s="238"/>
      <c r="J56" s="400">
        <v>7</v>
      </c>
      <c r="K56" s="399"/>
      <c r="L56" s="399"/>
      <c r="M56" s="399"/>
      <c r="N56" s="399"/>
      <c r="O56" s="402">
        <v>26</v>
      </c>
      <c r="P56" s="402"/>
      <c r="Q56" s="402"/>
      <c r="R56" s="402"/>
      <c r="S56" s="402"/>
      <c r="T56" s="402">
        <v>22</v>
      </c>
      <c r="U56" s="402"/>
      <c r="V56" s="402"/>
      <c r="W56" s="402"/>
      <c r="X56" s="402"/>
      <c r="Y56" s="402">
        <v>24</v>
      </c>
      <c r="Z56" s="402"/>
      <c r="AA56" s="402"/>
      <c r="AB56" s="402"/>
      <c r="AC56" s="402"/>
      <c r="AD56" s="402">
        <v>162</v>
      </c>
      <c r="AE56" s="402"/>
      <c r="AF56" s="402"/>
      <c r="AG56" s="402"/>
      <c r="AH56" s="402"/>
      <c r="AI56" s="402">
        <v>128</v>
      </c>
      <c r="AJ56" s="402"/>
      <c r="AK56" s="402"/>
      <c r="AL56" s="402"/>
      <c r="AM56" s="402"/>
      <c r="AN56" s="402">
        <v>4</v>
      </c>
      <c r="AO56" s="402"/>
      <c r="AP56" s="402"/>
      <c r="AQ56" s="402"/>
      <c r="AR56" s="402"/>
      <c r="AS56" s="402">
        <v>3</v>
      </c>
      <c r="AT56" s="402"/>
      <c r="AU56" s="402"/>
      <c r="AV56" s="402"/>
      <c r="AW56" s="402"/>
      <c r="AX56" s="402">
        <v>2</v>
      </c>
      <c r="AY56" s="402"/>
      <c r="AZ56" s="402"/>
      <c r="BA56" s="402"/>
      <c r="BB56" s="402"/>
      <c r="BC56" s="128"/>
      <c r="BD56" s="128"/>
      <c r="BE56" s="128"/>
      <c r="BF56" s="128"/>
      <c r="BG56" s="239"/>
      <c r="BH56" s="416" t="s">
        <v>247</v>
      </c>
      <c r="BI56" s="417"/>
      <c r="BJ56" s="417"/>
      <c r="BK56" s="417"/>
      <c r="BL56" s="417"/>
      <c r="BM56" s="417"/>
      <c r="BN56" s="417"/>
      <c r="BO56" s="238"/>
      <c r="BP56" s="400">
        <v>3</v>
      </c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399">
        <v>9</v>
      </c>
      <c r="CB56" s="399"/>
      <c r="CC56" s="399"/>
      <c r="CD56" s="399"/>
      <c r="CE56" s="399"/>
      <c r="CF56" s="399"/>
      <c r="CG56" s="399"/>
      <c r="CH56" s="399"/>
      <c r="CI56" s="399"/>
      <c r="CJ56" s="399"/>
      <c r="CK56" s="399"/>
      <c r="CL56" s="399"/>
      <c r="CM56" s="399">
        <v>2</v>
      </c>
      <c r="CN56" s="399"/>
      <c r="CO56" s="399"/>
      <c r="CP56" s="399"/>
      <c r="CQ56" s="399"/>
      <c r="CR56" s="399"/>
      <c r="CS56" s="399"/>
      <c r="CT56" s="399"/>
      <c r="CU56" s="399"/>
      <c r="CV56" s="399"/>
      <c r="CW56" s="399"/>
      <c r="CX56" s="399"/>
      <c r="CY56" s="399">
        <v>1</v>
      </c>
      <c r="CZ56" s="399"/>
      <c r="DA56" s="399"/>
      <c r="DB56" s="399"/>
      <c r="DC56" s="399"/>
      <c r="DD56" s="399"/>
      <c r="DE56" s="399"/>
      <c r="DF56" s="399"/>
      <c r="DG56" s="399"/>
      <c r="DH56" s="399"/>
      <c r="DI56" s="399"/>
      <c r="DJ56" s="399"/>
    </row>
    <row r="57" spans="1:114" ht="16.5" customHeight="1">
      <c r="A57" s="239"/>
      <c r="B57" s="416" t="s">
        <v>248</v>
      </c>
      <c r="C57" s="417"/>
      <c r="D57" s="417"/>
      <c r="E57" s="417"/>
      <c r="F57" s="417"/>
      <c r="G57" s="417"/>
      <c r="H57" s="417"/>
      <c r="I57" s="238"/>
      <c r="J57" s="400">
        <v>7</v>
      </c>
      <c r="K57" s="399"/>
      <c r="L57" s="399"/>
      <c r="M57" s="399"/>
      <c r="N57" s="399"/>
      <c r="O57" s="402">
        <v>9</v>
      </c>
      <c r="P57" s="402"/>
      <c r="Q57" s="402"/>
      <c r="R57" s="402"/>
      <c r="S57" s="402"/>
      <c r="T57" s="402">
        <v>7</v>
      </c>
      <c r="U57" s="402"/>
      <c r="V57" s="402"/>
      <c r="W57" s="402"/>
      <c r="X57" s="402"/>
      <c r="Y57" s="402">
        <v>10</v>
      </c>
      <c r="Z57" s="402"/>
      <c r="AA57" s="402"/>
      <c r="AB57" s="402"/>
      <c r="AC57" s="402"/>
      <c r="AD57" s="402">
        <v>46</v>
      </c>
      <c r="AE57" s="402"/>
      <c r="AF57" s="402"/>
      <c r="AG57" s="402"/>
      <c r="AH57" s="402"/>
      <c r="AI57" s="402">
        <v>12</v>
      </c>
      <c r="AJ57" s="402"/>
      <c r="AK57" s="402"/>
      <c r="AL57" s="402"/>
      <c r="AM57" s="402"/>
      <c r="AN57" s="402">
        <v>1</v>
      </c>
      <c r="AO57" s="402"/>
      <c r="AP57" s="402"/>
      <c r="AQ57" s="402"/>
      <c r="AR57" s="402"/>
      <c r="AS57" s="402">
        <v>1</v>
      </c>
      <c r="AT57" s="402"/>
      <c r="AU57" s="402"/>
      <c r="AV57" s="402"/>
      <c r="AW57" s="402"/>
      <c r="AX57" s="402">
        <v>1</v>
      </c>
      <c r="AY57" s="402"/>
      <c r="AZ57" s="402"/>
      <c r="BA57" s="402"/>
      <c r="BB57" s="402"/>
      <c r="BC57" s="128"/>
      <c r="BD57" s="128"/>
      <c r="BE57" s="128"/>
      <c r="BF57" s="128"/>
      <c r="BG57" s="239"/>
      <c r="BH57" s="416" t="s">
        <v>248</v>
      </c>
      <c r="BI57" s="417"/>
      <c r="BJ57" s="417"/>
      <c r="BK57" s="417"/>
      <c r="BL57" s="417"/>
      <c r="BM57" s="417"/>
      <c r="BN57" s="417"/>
      <c r="BO57" s="238"/>
      <c r="BP57" s="400">
        <v>3</v>
      </c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>
        <v>6</v>
      </c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8" t="s">
        <v>283</v>
      </c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8" t="s">
        <v>283</v>
      </c>
      <c r="CZ57" s="399"/>
      <c r="DA57" s="399"/>
      <c r="DB57" s="399"/>
      <c r="DC57" s="399"/>
      <c r="DD57" s="399"/>
      <c r="DE57" s="399"/>
      <c r="DF57" s="399"/>
      <c r="DG57" s="399"/>
      <c r="DH57" s="399"/>
      <c r="DI57" s="399"/>
      <c r="DJ57" s="399"/>
    </row>
    <row r="58" spans="1:114" ht="16.5" customHeight="1">
      <c r="A58" s="239"/>
      <c r="B58" s="416" t="s">
        <v>249</v>
      </c>
      <c r="C58" s="417"/>
      <c r="D58" s="417"/>
      <c r="E58" s="417"/>
      <c r="F58" s="417"/>
      <c r="G58" s="417"/>
      <c r="H58" s="417"/>
      <c r="I58" s="238"/>
      <c r="J58" s="400">
        <v>5</v>
      </c>
      <c r="K58" s="399"/>
      <c r="L58" s="399"/>
      <c r="M58" s="399"/>
      <c r="N58" s="399"/>
      <c r="O58" s="402">
        <v>11</v>
      </c>
      <c r="P58" s="402"/>
      <c r="Q58" s="402"/>
      <c r="R58" s="402"/>
      <c r="S58" s="402"/>
      <c r="T58" s="402">
        <v>9</v>
      </c>
      <c r="U58" s="402"/>
      <c r="V58" s="402"/>
      <c r="W58" s="402"/>
      <c r="X58" s="402"/>
      <c r="Y58" s="402">
        <v>9</v>
      </c>
      <c r="Z58" s="402"/>
      <c r="AA58" s="402"/>
      <c r="AB58" s="402"/>
      <c r="AC58" s="402"/>
      <c r="AD58" s="402">
        <v>48</v>
      </c>
      <c r="AE58" s="402"/>
      <c r="AF58" s="402"/>
      <c r="AG58" s="402"/>
      <c r="AH58" s="402"/>
      <c r="AI58" s="402">
        <v>23</v>
      </c>
      <c r="AJ58" s="402"/>
      <c r="AK58" s="402"/>
      <c r="AL58" s="402"/>
      <c r="AM58" s="402"/>
      <c r="AN58" s="402">
        <v>1</v>
      </c>
      <c r="AO58" s="402"/>
      <c r="AP58" s="402"/>
      <c r="AQ58" s="402"/>
      <c r="AR58" s="402"/>
      <c r="AS58" s="402">
        <v>1</v>
      </c>
      <c r="AT58" s="402"/>
      <c r="AU58" s="402"/>
      <c r="AV58" s="402"/>
      <c r="AW58" s="402"/>
      <c r="AX58" s="402">
        <v>0</v>
      </c>
      <c r="AY58" s="402"/>
      <c r="AZ58" s="402"/>
      <c r="BA58" s="402"/>
      <c r="BB58" s="402"/>
      <c r="BC58" s="128"/>
      <c r="BD58" s="128"/>
      <c r="BE58" s="128"/>
      <c r="BF58" s="128"/>
      <c r="BG58" s="239"/>
      <c r="BH58" s="416" t="s">
        <v>249</v>
      </c>
      <c r="BI58" s="417"/>
      <c r="BJ58" s="417"/>
      <c r="BK58" s="417"/>
      <c r="BL58" s="417"/>
      <c r="BM58" s="417"/>
      <c r="BN58" s="417"/>
      <c r="BO58" s="238"/>
      <c r="BP58" s="400">
        <v>25</v>
      </c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399">
        <v>60</v>
      </c>
      <c r="CB58" s="399"/>
      <c r="CC58" s="399"/>
      <c r="CD58" s="399"/>
      <c r="CE58" s="399"/>
      <c r="CF58" s="399"/>
      <c r="CG58" s="399"/>
      <c r="CH58" s="399"/>
      <c r="CI58" s="399"/>
      <c r="CJ58" s="399"/>
      <c r="CK58" s="399"/>
      <c r="CL58" s="399"/>
      <c r="CM58" s="399">
        <v>6</v>
      </c>
      <c r="CN58" s="399"/>
      <c r="CO58" s="399"/>
      <c r="CP58" s="399"/>
      <c r="CQ58" s="399"/>
      <c r="CR58" s="399"/>
      <c r="CS58" s="399"/>
      <c r="CT58" s="399"/>
      <c r="CU58" s="399"/>
      <c r="CV58" s="399"/>
      <c r="CW58" s="399"/>
      <c r="CX58" s="399"/>
      <c r="CY58" s="399">
        <v>3</v>
      </c>
      <c r="CZ58" s="399"/>
      <c r="DA58" s="399"/>
      <c r="DB58" s="399"/>
      <c r="DC58" s="399"/>
      <c r="DD58" s="399"/>
      <c r="DE58" s="399"/>
      <c r="DF58" s="399"/>
      <c r="DG58" s="399"/>
      <c r="DH58" s="399"/>
      <c r="DI58" s="399"/>
      <c r="DJ58" s="399"/>
    </row>
    <row r="59" spans="1:114" ht="16.5" customHeight="1">
      <c r="A59" s="239"/>
      <c r="B59" s="416" t="s">
        <v>250</v>
      </c>
      <c r="C59" s="417"/>
      <c r="D59" s="417"/>
      <c r="E59" s="417"/>
      <c r="F59" s="417"/>
      <c r="G59" s="417"/>
      <c r="H59" s="417"/>
      <c r="I59" s="238"/>
      <c r="J59" s="400">
        <v>6</v>
      </c>
      <c r="K59" s="399"/>
      <c r="L59" s="399"/>
      <c r="M59" s="399"/>
      <c r="N59" s="399"/>
      <c r="O59" s="402">
        <v>11</v>
      </c>
      <c r="P59" s="402"/>
      <c r="Q59" s="402"/>
      <c r="R59" s="402"/>
      <c r="S59" s="402"/>
      <c r="T59" s="402">
        <v>3</v>
      </c>
      <c r="U59" s="402"/>
      <c r="V59" s="402"/>
      <c r="W59" s="402"/>
      <c r="X59" s="402"/>
      <c r="Y59" s="402">
        <v>20</v>
      </c>
      <c r="Z59" s="402"/>
      <c r="AA59" s="402"/>
      <c r="AB59" s="402"/>
      <c r="AC59" s="402"/>
      <c r="AD59" s="402">
        <v>53</v>
      </c>
      <c r="AE59" s="402"/>
      <c r="AF59" s="402"/>
      <c r="AG59" s="402"/>
      <c r="AH59" s="402"/>
      <c r="AI59" s="402">
        <v>6</v>
      </c>
      <c r="AJ59" s="402"/>
      <c r="AK59" s="402"/>
      <c r="AL59" s="402"/>
      <c r="AM59" s="402"/>
      <c r="AN59" s="402">
        <v>157</v>
      </c>
      <c r="AO59" s="402"/>
      <c r="AP59" s="402"/>
      <c r="AQ59" s="402"/>
      <c r="AR59" s="402"/>
      <c r="AS59" s="402">
        <v>80</v>
      </c>
      <c r="AT59" s="402"/>
      <c r="AU59" s="402"/>
      <c r="AV59" s="402"/>
      <c r="AW59" s="402"/>
      <c r="AX59" s="402">
        <v>72</v>
      </c>
      <c r="AY59" s="402"/>
      <c r="AZ59" s="402"/>
      <c r="BA59" s="402"/>
      <c r="BB59" s="402"/>
      <c r="BC59" s="128"/>
      <c r="BD59" s="128"/>
      <c r="BE59" s="128"/>
      <c r="BF59" s="128"/>
      <c r="BG59" s="239"/>
      <c r="BH59" s="416" t="s">
        <v>250</v>
      </c>
      <c r="BI59" s="417"/>
      <c r="BJ59" s="417"/>
      <c r="BK59" s="417"/>
      <c r="BL59" s="417"/>
      <c r="BM59" s="417"/>
      <c r="BN59" s="417"/>
      <c r="BO59" s="238"/>
      <c r="BP59" s="400">
        <v>22</v>
      </c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>
        <v>50</v>
      </c>
      <c r="CB59" s="399"/>
      <c r="CC59" s="399"/>
      <c r="CD59" s="399"/>
      <c r="CE59" s="399"/>
      <c r="CF59" s="399"/>
      <c r="CG59" s="399"/>
      <c r="CH59" s="399"/>
      <c r="CI59" s="399"/>
      <c r="CJ59" s="399"/>
      <c r="CK59" s="399"/>
      <c r="CL59" s="399"/>
      <c r="CM59" s="399">
        <v>4</v>
      </c>
      <c r="CN59" s="399"/>
      <c r="CO59" s="399"/>
      <c r="CP59" s="399"/>
      <c r="CQ59" s="399"/>
      <c r="CR59" s="399"/>
      <c r="CS59" s="399"/>
      <c r="CT59" s="399"/>
      <c r="CU59" s="399"/>
      <c r="CV59" s="399"/>
      <c r="CW59" s="399"/>
      <c r="CX59" s="399"/>
      <c r="CY59" s="399">
        <v>0</v>
      </c>
      <c r="CZ59" s="399"/>
      <c r="DA59" s="399"/>
      <c r="DB59" s="399"/>
      <c r="DC59" s="399"/>
      <c r="DD59" s="399"/>
      <c r="DE59" s="399"/>
      <c r="DF59" s="399"/>
      <c r="DG59" s="399"/>
      <c r="DH59" s="399"/>
      <c r="DI59" s="399"/>
      <c r="DJ59" s="399"/>
    </row>
    <row r="60" spans="1:114" ht="16.5" customHeight="1">
      <c r="A60" s="239"/>
      <c r="B60" s="416" t="s">
        <v>251</v>
      </c>
      <c r="C60" s="417"/>
      <c r="D60" s="417"/>
      <c r="E60" s="417"/>
      <c r="F60" s="417"/>
      <c r="G60" s="417"/>
      <c r="H60" s="417"/>
      <c r="I60" s="238"/>
      <c r="J60" s="400">
        <v>5</v>
      </c>
      <c r="K60" s="399"/>
      <c r="L60" s="399"/>
      <c r="M60" s="399"/>
      <c r="N60" s="399"/>
      <c r="O60" s="402">
        <v>7</v>
      </c>
      <c r="P60" s="402"/>
      <c r="Q60" s="402"/>
      <c r="R60" s="402"/>
      <c r="S60" s="402"/>
      <c r="T60" s="402">
        <v>5</v>
      </c>
      <c r="U60" s="402"/>
      <c r="V60" s="402"/>
      <c r="W60" s="402"/>
      <c r="X60" s="402"/>
      <c r="Y60" s="402">
        <v>15</v>
      </c>
      <c r="Z60" s="402"/>
      <c r="AA60" s="402"/>
      <c r="AB60" s="402"/>
      <c r="AC60" s="402"/>
      <c r="AD60" s="402">
        <v>55</v>
      </c>
      <c r="AE60" s="402"/>
      <c r="AF60" s="402"/>
      <c r="AG60" s="402"/>
      <c r="AH60" s="402"/>
      <c r="AI60" s="402">
        <v>30</v>
      </c>
      <c r="AJ60" s="402"/>
      <c r="AK60" s="402"/>
      <c r="AL60" s="402"/>
      <c r="AM60" s="402"/>
      <c r="AN60" s="402">
        <v>36</v>
      </c>
      <c r="AO60" s="402"/>
      <c r="AP60" s="402"/>
      <c r="AQ60" s="402"/>
      <c r="AR60" s="402"/>
      <c r="AS60" s="402">
        <v>29</v>
      </c>
      <c r="AT60" s="402"/>
      <c r="AU60" s="402"/>
      <c r="AV60" s="402"/>
      <c r="AW60" s="402"/>
      <c r="AX60" s="402">
        <v>22</v>
      </c>
      <c r="AY60" s="402"/>
      <c r="AZ60" s="402"/>
      <c r="BA60" s="402"/>
      <c r="BB60" s="402"/>
      <c r="BC60" s="128"/>
      <c r="BD60" s="128"/>
      <c r="BE60" s="128"/>
      <c r="BF60" s="128"/>
      <c r="BG60" s="239"/>
      <c r="BH60" s="416" t="s">
        <v>251</v>
      </c>
      <c r="BI60" s="417"/>
      <c r="BJ60" s="417"/>
      <c r="BK60" s="417"/>
      <c r="BL60" s="417"/>
      <c r="BM60" s="417"/>
      <c r="BN60" s="417"/>
      <c r="BO60" s="238"/>
      <c r="BP60" s="400">
        <v>192</v>
      </c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>
        <v>469</v>
      </c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>
        <v>0</v>
      </c>
      <c r="CN60" s="399"/>
      <c r="CO60" s="399"/>
      <c r="CP60" s="399"/>
      <c r="CQ60" s="399"/>
      <c r="CR60" s="399"/>
      <c r="CS60" s="399"/>
      <c r="CT60" s="399"/>
      <c r="CU60" s="399"/>
      <c r="CV60" s="399"/>
      <c r="CW60" s="399"/>
      <c r="CX60" s="399"/>
      <c r="CY60" s="399">
        <v>0</v>
      </c>
      <c r="CZ60" s="399"/>
      <c r="DA60" s="399"/>
      <c r="DB60" s="399"/>
      <c r="DC60" s="399"/>
      <c r="DD60" s="399"/>
      <c r="DE60" s="399"/>
      <c r="DF60" s="399"/>
      <c r="DG60" s="399"/>
      <c r="DH60" s="399"/>
      <c r="DI60" s="399"/>
      <c r="DJ60" s="399"/>
    </row>
    <row r="61" spans="1:114" ht="16.5" customHeight="1">
      <c r="A61" s="239"/>
      <c r="B61" s="416" t="s">
        <v>252</v>
      </c>
      <c r="C61" s="417"/>
      <c r="D61" s="417"/>
      <c r="E61" s="417"/>
      <c r="F61" s="417"/>
      <c r="G61" s="417"/>
      <c r="H61" s="417"/>
      <c r="I61" s="238"/>
      <c r="J61" s="400">
        <v>5</v>
      </c>
      <c r="K61" s="399"/>
      <c r="L61" s="399"/>
      <c r="M61" s="399"/>
      <c r="N61" s="399"/>
      <c r="O61" s="402">
        <v>19</v>
      </c>
      <c r="P61" s="402"/>
      <c r="Q61" s="402"/>
      <c r="R61" s="402"/>
      <c r="S61" s="402"/>
      <c r="T61" s="402">
        <v>16</v>
      </c>
      <c r="U61" s="402"/>
      <c r="V61" s="402"/>
      <c r="W61" s="402"/>
      <c r="X61" s="402"/>
      <c r="Y61" s="402">
        <v>7</v>
      </c>
      <c r="Z61" s="402"/>
      <c r="AA61" s="402"/>
      <c r="AB61" s="402"/>
      <c r="AC61" s="402"/>
      <c r="AD61" s="402">
        <v>37</v>
      </c>
      <c r="AE61" s="402"/>
      <c r="AF61" s="402"/>
      <c r="AG61" s="402"/>
      <c r="AH61" s="402"/>
      <c r="AI61" s="402">
        <v>15</v>
      </c>
      <c r="AJ61" s="402"/>
      <c r="AK61" s="402"/>
      <c r="AL61" s="402"/>
      <c r="AM61" s="402"/>
      <c r="AN61" s="402">
        <v>2</v>
      </c>
      <c r="AO61" s="402"/>
      <c r="AP61" s="402"/>
      <c r="AQ61" s="402"/>
      <c r="AR61" s="402"/>
      <c r="AS61" s="402">
        <v>1</v>
      </c>
      <c r="AT61" s="402"/>
      <c r="AU61" s="402"/>
      <c r="AV61" s="402"/>
      <c r="AW61" s="402"/>
      <c r="AX61" s="402">
        <v>0</v>
      </c>
      <c r="AY61" s="402"/>
      <c r="AZ61" s="402"/>
      <c r="BA61" s="402"/>
      <c r="BB61" s="402"/>
      <c r="BC61" s="128"/>
      <c r="BD61" s="128"/>
      <c r="BE61" s="128"/>
      <c r="BF61" s="128"/>
      <c r="BG61" s="239"/>
      <c r="BH61" s="416" t="s">
        <v>252</v>
      </c>
      <c r="BI61" s="417"/>
      <c r="BJ61" s="417"/>
      <c r="BK61" s="417"/>
      <c r="BL61" s="417"/>
      <c r="BM61" s="417"/>
      <c r="BN61" s="417"/>
      <c r="BO61" s="238"/>
      <c r="BP61" s="400">
        <v>35</v>
      </c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>
        <v>82</v>
      </c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>
        <v>11</v>
      </c>
      <c r="CN61" s="399"/>
      <c r="CO61" s="399"/>
      <c r="CP61" s="399"/>
      <c r="CQ61" s="399"/>
      <c r="CR61" s="399"/>
      <c r="CS61" s="399"/>
      <c r="CT61" s="399"/>
      <c r="CU61" s="399"/>
      <c r="CV61" s="399"/>
      <c r="CW61" s="399"/>
      <c r="CX61" s="399"/>
      <c r="CY61" s="399">
        <v>28</v>
      </c>
      <c r="CZ61" s="399"/>
      <c r="DA61" s="399"/>
      <c r="DB61" s="399"/>
      <c r="DC61" s="399"/>
      <c r="DD61" s="399"/>
      <c r="DE61" s="399"/>
      <c r="DF61" s="399"/>
      <c r="DG61" s="399"/>
      <c r="DH61" s="399"/>
      <c r="DI61" s="399"/>
      <c r="DJ61" s="399"/>
    </row>
    <row r="62" spans="1:114" ht="16.5" customHeight="1">
      <c r="A62" s="239"/>
      <c r="B62" s="416" t="s">
        <v>253</v>
      </c>
      <c r="C62" s="417"/>
      <c r="D62" s="417"/>
      <c r="E62" s="417"/>
      <c r="F62" s="417"/>
      <c r="G62" s="417"/>
      <c r="H62" s="417"/>
      <c r="I62" s="238"/>
      <c r="J62" s="400">
        <v>3</v>
      </c>
      <c r="K62" s="399"/>
      <c r="L62" s="399"/>
      <c r="M62" s="399"/>
      <c r="N62" s="399"/>
      <c r="O62" s="402">
        <v>11</v>
      </c>
      <c r="P62" s="402"/>
      <c r="Q62" s="402"/>
      <c r="R62" s="402"/>
      <c r="S62" s="402"/>
      <c r="T62" s="402">
        <v>3</v>
      </c>
      <c r="U62" s="402"/>
      <c r="V62" s="402"/>
      <c r="W62" s="402"/>
      <c r="X62" s="402"/>
      <c r="Y62" s="402">
        <v>12</v>
      </c>
      <c r="Z62" s="402"/>
      <c r="AA62" s="402"/>
      <c r="AB62" s="402"/>
      <c r="AC62" s="402"/>
      <c r="AD62" s="402">
        <v>53</v>
      </c>
      <c r="AE62" s="402"/>
      <c r="AF62" s="402"/>
      <c r="AG62" s="402"/>
      <c r="AH62" s="402"/>
      <c r="AI62" s="402">
        <v>22</v>
      </c>
      <c r="AJ62" s="402"/>
      <c r="AK62" s="402"/>
      <c r="AL62" s="402"/>
      <c r="AM62" s="402"/>
      <c r="AN62" s="402">
        <v>0</v>
      </c>
      <c r="AO62" s="402"/>
      <c r="AP62" s="402"/>
      <c r="AQ62" s="402"/>
      <c r="AR62" s="402"/>
      <c r="AS62" s="402">
        <v>0</v>
      </c>
      <c r="AT62" s="402"/>
      <c r="AU62" s="402"/>
      <c r="AV62" s="402"/>
      <c r="AW62" s="402"/>
      <c r="AX62" s="402">
        <v>0</v>
      </c>
      <c r="AY62" s="402"/>
      <c r="AZ62" s="402"/>
      <c r="BA62" s="402"/>
      <c r="BB62" s="402"/>
      <c r="BC62" s="128"/>
      <c r="BD62" s="128"/>
      <c r="BE62" s="128"/>
      <c r="BF62" s="128"/>
      <c r="BG62" s="239"/>
      <c r="BH62" s="416" t="s">
        <v>253</v>
      </c>
      <c r="BI62" s="417"/>
      <c r="BJ62" s="417"/>
      <c r="BK62" s="417"/>
      <c r="BL62" s="417"/>
      <c r="BM62" s="417"/>
      <c r="BN62" s="417"/>
      <c r="BO62" s="238"/>
      <c r="BP62" s="400">
        <v>8</v>
      </c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399">
        <v>19</v>
      </c>
      <c r="CB62" s="399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8" t="s">
        <v>283</v>
      </c>
      <c r="CN62" s="399"/>
      <c r="CO62" s="399"/>
      <c r="CP62" s="399"/>
      <c r="CQ62" s="399"/>
      <c r="CR62" s="399"/>
      <c r="CS62" s="399"/>
      <c r="CT62" s="399"/>
      <c r="CU62" s="399"/>
      <c r="CV62" s="399"/>
      <c r="CW62" s="399"/>
      <c r="CX62" s="399"/>
      <c r="CY62" s="398" t="s">
        <v>283</v>
      </c>
      <c r="CZ62" s="399"/>
      <c r="DA62" s="399"/>
      <c r="DB62" s="399"/>
      <c r="DC62" s="399"/>
      <c r="DD62" s="399"/>
      <c r="DE62" s="399"/>
      <c r="DF62" s="399"/>
      <c r="DG62" s="399"/>
      <c r="DH62" s="399"/>
      <c r="DI62" s="399"/>
      <c r="DJ62" s="399"/>
    </row>
    <row r="63" spans="1:114" ht="16.5" customHeight="1">
      <c r="A63" s="239"/>
      <c r="B63" s="416" t="s">
        <v>254</v>
      </c>
      <c r="C63" s="417"/>
      <c r="D63" s="417"/>
      <c r="E63" s="417"/>
      <c r="F63" s="417"/>
      <c r="G63" s="417"/>
      <c r="H63" s="417"/>
      <c r="I63" s="238"/>
      <c r="J63" s="400">
        <v>1</v>
      </c>
      <c r="K63" s="399"/>
      <c r="L63" s="399"/>
      <c r="M63" s="399"/>
      <c r="N63" s="399"/>
      <c r="O63" s="402">
        <v>3</v>
      </c>
      <c r="P63" s="402"/>
      <c r="Q63" s="402"/>
      <c r="R63" s="402"/>
      <c r="S63" s="402"/>
      <c r="T63" s="402">
        <v>0</v>
      </c>
      <c r="U63" s="402"/>
      <c r="V63" s="402"/>
      <c r="W63" s="402"/>
      <c r="X63" s="402"/>
      <c r="Y63" s="402">
        <v>5</v>
      </c>
      <c r="Z63" s="402"/>
      <c r="AA63" s="402"/>
      <c r="AB63" s="402"/>
      <c r="AC63" s="402"/>
      <c r="AD63" s="402">
        <v>29</v>
      </c>
      <c r="AE63" s="402"/>
      <c r="AF63" s="402"/>
      <c r="AG63" s="402"/>
      <c r="AH63" s="402"/>
      <c r="AI63" s="402">
        <v>6</v>
      </c>
      <c r="AJ63" s="402"/>
      <c r="AK63" s="402"/>
      <c r="AL63" s="402"/>
      <c r="AM63" s="402"/>
      <c r="AN63" s="402">
        <v>1</v>
      </c>
      <c r="AO63" s="402"/>
      <c r="AP63" s="402"/>
      <c r="AQ63" s="402"/>
      <c r="AR63" s="402"/>
      <c r="AS63" s="403" t="s">
        <v>283</v>
      </c>
      <c r="AT63" s="402"/>
      <c r="AU63" s="402"/>
      <c r="AV63" s="402"/>
      <c r="AW63" s="402"/>
      <c r="AX63" s="403" t="s">
        <v>283</v>
      </c>
      <c r="AY63" s="402"/>
      <c r="AZ63" s="402"/>
      <c r="BA63" s="402"/>
      <c r="BB63" s="402"/>
      <c r="BC63" s="128"/>
      <c r="BD63" s="128"/>
      <c r="BE63" s="128"/>
      <c r="BF63" s="128"/>
      <c r="BG63" s="239"/>
      <c r="BH63" s="416" t="s">
        <v>254</v>
      </c>
      <c r="BI63" s="417"/>
      <c r="BJ63" s="417"/>
      <c r="BK63" s="417"/>
      <c r="BL63" s="417"/>
      <c r="BM63" s="417"/>
      <c r="BN63" s="417"/>
      <c r="BO63" s="238"/>
      <c r="BP63" s="401" t="s">
        <v>283</v>
      </c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398" t="s">
        <v>283</v>
      </c>
      <c r="CB63" s="399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8" t="s">
        <v>283</v>
      </c>
      <c r="CN63" s="399"/>
      <c r="CO63" s="399"/>
      <c r="CP63" s="399"/>
      <c r="CQ63" s="399"/>
      <c r="CR63" s="399"/>
      <c r="CS63" s="399"/>
      <c r="CT63" s="399"/>
      <c r="CU63" s="399"/>
      <c r="CV63" s="399"/>
      <c r="CW63" s="399"/>
      <c r="CX63" s="399"/>
      <c r="CY63" s="398" t="s">
        <v>283</v>
      </c>
      <c r="CZ63" s="399"/>
      <c r="DA63" s="399"/>
      <c r="DB63" s="399"/>
      <c r="DC63" s="399"/>
      <c r="DD63" s="399"/>
      <c r="DE63" s="399"/>
      <c r="DF63" s="399"/>
      <c r="DG63" s="399"/>
      <c r="DH63" s="399"/>
      <c r="DI63" s="399"/>
      <c r="DJ63" s="399"/>
    </row>
    <row r="64" spans="1:114" ht="16.5" customHeight="1">
      <c r="A64" s="239"/>
      <c r="B64" s="171"/>
      <c r="C64" s="171"/>
      <c r="D64" s="171"/>
      <c r="E64" s="171"/>
      <c r="F64" s="171"/>
      <c r="G64" s="171"/>
      <c r="H64" s="171"/>
      <c r="I64" s="238"/>
      <c r="J64" s="237"/>
      <c r="K64" s="237"/>
      <c r="L64" s="237"/>
      <c r="M64" s="237"/>
      <c r="N64" s="237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239"/>
      <c r="BH64" s="171"/>
      <c r="BI64" s="171"/>
      <c r="BJ64" s="171"/>
      <c r="BK64" s="171"/>
      <c r="BL64" s="171"/>
      <c r="BM64" s="171"/>
      <c r="BN64" s="171"/>
      <c r="BO64" s="238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</row>
    <row r="65" spans="1:114" ht="16.5" customHeight="1">
      <c r="A65" s="239"/>
      <c r="B65" s="416" t="s">
        <v>255</v>
      </c>
      <c r="C65" s="417"/>
      <c r="D65" s="417"/>
      <c r="E65" s="417"/>
      <c r="F65" s="417"/>
      <c r="G65" s="417"/>
      <c r="H65" s="417"/>
      <c r="I65" s="238"/>
      <c r="J65" s="400">
        <v>0</v>
      </c>
      <c r="K65" s="399"/>
      <c r="L65" s="399"/>
      <c r="M65" s="399"/>
      <c r="N65" s="399"/>
      <c r="O65" s="403" t="s">
        <v>283</v>
      </c>
      <c r="P65" s="402"/>
      <c r="Q65" s="402"/>
      <c r="R65" s="402"/>
      <c r="S65" s="402"/>
      <c r="T65" s="403" t="s">
        <v>283</v>
      </c>
      <c r="U65" s="402"/>
      <c r="V65" s="402"/>
      <c r="W65" s="402"/>
      <c r="X65" s="402"/>
      <c r="Y65" s="402">
        <v>1</v>
      </c>
      <c r="Z65" s="402"/>
      <c r="AA65" s="402"/>
      <c r="AB65" s="402"/>
      <c r="AC65" s="402"/>
      <c r="AD65" s="402">
        <v>7</v>
      </c>
      <c r="AE65" s="402"/>
      <c r="AF65" s="402"/>
      <c r="AG65" s="402"/>
      <c r="AH65" s="402"/>
      <c r="AI65" s="403" t="s">
        <v>283</v>
      </c>
      <c r="AJ65" s="402"/>
      <c r="AK65" s="402"/>
      <c r="AL65" s="402"/>
      <c r="AM65" s="402"/>
      <c r="AN65" s="402">
        <v>1</v>
      </c>
      <c r="AO65" s="402"/>
      <c r="AP65" s="402"/>
      <c r="AQ65" s="402"/>
      <c r="AR65" s="402"/>
      <c r="AS65" s="402">
        <v>1</v>
      </c>
      <c r="AT65" s="402"/>
      <c r="AU65" s="402"/>
      <c r="AV65" s="402"/>
      <c r="AW65" s="402"/>
      <c r="AX65" s="402">
        <v>0</v>
      </c>
      <c r="AY65" s="402"/>
      <c r="AZ65" s="402"/>
      <c r="BA65" s="402"/>
      <c r="BB65" s="402"/>
      <c r="BC65" s="128"/>
      <c r="BD65" s="128"/>
      <c r="BE65" s="128"/>
      <c r="BF65" s="128"/>
      <c r="BG65" s="239"/>
      <c r="BH65" s="416" t="s">
        <v>255</v>
      </c>
      <c r="BI65" s="417"/>
      <c r="BJ65" s="417"/>
      <c r="BK65" s="417"/>
      <c r="BL65" s="417"/>
      <c r="BM65" s="417"/>
      <c r="BN65" s="417"/>
      <c r="BO65" s="238"/>
      <c r="BP65" s="401" t="s">
        <v>283</v>
      </c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398" t="s">
        <v>283</v>
      </c>
      <c r="CB65" s="399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8" t="s">
        <v>283</v>
      </c>
      <c r="CN65" s="399"/>
      <c r="CO65" s="399"/>
      <c r="CP65" s="399"/>
      <c r="CQ65" s="399"/>
      <c r="CR65" s="399"/>
      <c r="CS65" s="399"/>
      <c r="CT65" s="399"/>
      <c r="CU65" s="399"/>
      <c r="CV65" s="399"/>
      <c r="CW65" s="399"/>
      <c r="CX65" s="399"/>
      <c r="CY65" s="398" t="s">
        <v>283</v>
      </c>
      <c r="CZ65" s="399"/>
      <c r="DA65" s="399"/>
      <c r="DB65" s="399"/>
      <c r="DC65" s="399"/>
      <c r="DD65" s="399"/>
      <c r="DE65" s="399"/>
      <c r="DF65" s="399"/>
      <c r="DG65" s="399"/>
      <c r="DH65" s="399"/>
      <c r="DI65" s="399"/>
      <c r="DJ65" s="399"/>
    </row>
    <row r="66" spans="1:114" ht="16.5" customHeight="1">
      <c r="A66" s="239"/>
      <c r="B66" s="416" t="s">
        <v>256</v>
      </c>
      <c r="C66" s="417"/>
      <c r="D66" s="417"/>
      <c r="E66" s="417"/>
      <c r="F66" s="417"/>
      <c r="G66" s="417"/>
      <c r="H66" s="417"/>
      <c r="I66" s="238"/>
      <c r="J66" s="400">
        <v>6</v>
      </c>
      <c r="K66" s="399"/>
      <c r="L66" s="399"/>
      <c r="M66" s="399"/>
      <c r="N66" s="399"/>
      <c r="O66" s="402">
        <v>6</v>
      </c>
      <c r="P66" s="402"/>
      <c r="Q66" s="402"/>
      <c r="R66" s="402"/>
      <c r="S66" s="402"/>
      <c r="T66" s="402">
        <v>2</v>
      </c>
      <c r="U66" s="402"/>
      <c r="V66" s="402"/>
      <c r="W66" s="402"/>
      <c r="X66" s="402"/>
      <c r="Y66" s="402">
        <v>6</v>
      </c>
      <c r="Z66" s="402"/>
      <c r="AA66" s="402"/>
      <c r="AB66" s="402"/>
      <c r="AC66" s="402"/>
      <c r="AD66" s="402">
        <v>36</v>
      </c>
      <c r="AE66" s="402"/>
      <c r="AF66" s="402"/>
      <c r="AG66" s="402"/>
      <c r="AH66" s="402"/>
      <c r="AI66" s="402">
        <v>9</v>
      </c>
      <c r="AJ66" s="402"/>
      <c r="AK66" s="402"/>
      <c r="AL66" s="402"/>
      <c r="AM66" s="402"/>
      <c r="AN66" s="403" t="s">
        <v>283</v>
      </c>
      <c r="AO66" s="402"/>
      <c r="AP66" s="402"/>
      <c r="AQ66" s="402"/>
      <c r="AR66" s="402"/>
      <c r="AS66" s="403" t="s">
        <v>283</v>
      </c>
      <c r="AT66" s="402"/>
      <c r="AU66" s="402"/>
      <c r="AV66" s="402"/>
      <c r="AW66" s="402"/>
      <c r="AX66" s="403" t="s">
        <v>283</v>
      </c>
      <c r="AY66" s="402"/>
      <c r="AZ66" s="402"/>
      <c r="BA66" s="402"/>
      <c r="BB66" s="402"/>
      <c r="BC66" s="128"/>
      <c r="BD66" s="128"/>
      <c r="BE66" s="128"/>
      <c r="BF66" s="128"/>
      <c r="BG66" s="239"/>
      <c r="BH66" s="416" t="s">
        <v>256</v>
      </c>
      <c r="BI66" s="417"/>
      <c r="BJ66" s="417"/>
      <c r="BK66" s="417"/>
      <c r="BL66" s="417"/>
      <c r="BM66" s="417"/>
      <c r="BN66" s="417"/>
      <c r="BO66" s="238"/>
      <c r="BP66" s="401" t="s">
        <v>283</v>
      </c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398" t="s">
        <v>283</v>
      </c>
      <c r="CB66" s="399"/>
      <c r="CC66" s="399"/>
      <c r="CD66" s="399"/>
      <c r="CE66" s="399"/>
      <c r="CF66" s="399"/>
      <c r="CG66" s="399"/>
      <c r="CH66" s="399"/>
      <c r="CI66" s="399"/>
      <c r="CJ66" s="399"/>
      <c r="CK66" s="399"/>
      <c r="CL66" s="399"/>
      <c r="CM66" s="398" t="s">
        <v>283</v>
      </c>
      <c r="CN66" s="399"/>
      <c r="CO66" s="399"/>
      <c r="CP66" s="399"/>
      <c r="CQ66" s="399"/>
      <c r="CR66" s="399"/>
      <c r="CS66" s="399"/>
      <c r="CT66" s="399"/>
      <c r="CU66" s="399"/>
      <c r="CV66" s="399"/>
      <c r="CW66" s="399"/>
      <c r="CX66" s="399"/>
      <c r="CY66" s="398" t="s">
        <v>283</v>
      </c>
      <c r="CZ66" s="399"/>
      <c r="DA66" s="399"/>
      <c r="DB66" s="399"/>
      <c r="DC66" s="399"/>
      <c r="DD66" s="399"/>
      <c r="DE66" s="399"/>
      <c r="DF66" s="399"/>
      <c r="DG66" s="399"/>
      <c r="DH66" s="399"/>
      <c r="DI66" s="399"/>
      <c r="DJ66" s="399"/>
    </row>
    <row r="67" spans="1:114" ht="16.5" customHeight="1">
      <c r="A67" s="239"/>
      <c r="B67" s="416" t="s">
        <v>257</v>
      </c>
      <c r="C67" s="417"/>
      <c r="D67" s="417"/>
      <c r="E67" s="417"/>
      <c r="F67" s="417"/>
      <c r="G67" s="417"/>
      <c r="H67" s="417"/>
      <c r="I67" s="238"/>
      <c r="J67" s="400">
        <v>1</v>
      </c>
      <c r="K67" s="399"/>
      <c r="L67" s="399"/>
      <c r="M67" s="399"/>
      <c r="N67" s="399"/>
      <c r="O67" s="402">
        <v>4</v>
      </c>
      <c r="P67" s="402"/>
      <c r="Q67" s="402"/>
      <c r="R67" s="402"/>
      <c r="S67" s="402"/>
      <c r="T67" s="402">
        <v>0</v>
      </c>
      <c r="U67" s="402"/>
      <c r="V67" s="402"/>
      <c r="W67" s="402"/>
      <c r="X67" s="402"/>
      <c r="Y67" s="402">
        <v>13</v>
      </c>
      <c r="Z67" s="402"/>
      <c r="AA67" s="402"/>
      <c r="AB67" s="402"/>
      <c r="AC67" s="402"/>
      <c r="AD67" s="402">
        <v>99</v>
      </c>
      <c r="AE67" s="402"/>
      <c r="AF67" s="402"/>
      <c r="AG67" s="402"/>
      <c r="AH67" s="402"/>
      <c r="AI67" s="402">
        <v>8</v>
      </c>
      <c r="AJ67" s="402"/>
      <c r="AK67" s="402"/>
      <c r="AL67" s="402"/>
      <c r="AM67" s="402"/>
      <c r="AN67" s="402">
        <v>5</v>
      </c>
      <c r="AO67" s="402"/>
      <c r="AP67" s="402"/>
      <c r="AQ67" s="402"/>
      <c r="AR67" s="402"/>
      <c r="AS67" s="402">
        <v>0</v>
      </c>
      <c r="AT67" s="402"/>
      <c r="AU67" s="402"/>
      <c r="AV67" s="402"/>
      <c r="AW67" s="402"/>
      <c r="AX67" s="402">
        <v>0</v>
      </c>
      <c r="AY67" s="402"/>
      <c r="AZ67" s="402"/>
      <c r="BA67" s="402"/>
      <c r="BB67" s="402"/>
      <c r="BC67" s="128"/>
      <c r="BD67" s="128"/>
      <c r="BE67" s="128"/>
      <c r="BF67" s="128"/>
      <c r="BG67" s="239"/>
      <c r="BH67" s="416" t="s">
        <v>257</v>
      </c>
      <c r="BI67" s="417"/>
      <c r="BJ67" s="417"/>
      <c r="BK67" s="417"/>
      <c r="BL67" s="417"/>
      <c r="BM67" s="417"/>
      <c r="BN67" s="417"/>
      <c r="BO67" s="238"/>
      <c r="BP67" s="400">
        <v>3</v>
      </c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399">
        <v>8</v>
      </c>
      <c r="CB67" s="399"/>
      <c r="CC67" s="399"/>
      <c r="CD67" s="399"/>
      <c r="CE67" s="399"/>
      <c r="CF67" s="399"/>
      <c r="CG67" s="399"/>
      <c r="CH67" s="399"/>
      <c r="CI67" s="399"/>
      <c r="CJ67" s="399"/>
      <c r="CK67" s="399"/>
      <c r="CL67" s="399"/>
      <c r="CM67" s="399">
        <v>0</v>
      </c>
      <c r="CN67" s="399"/>
      <c r="CO67" s="399"/>
      <c r="CP67" s="399"/>
      <c r="CQ67" s="399"/>
      <c r="CR67" s="399"/>
      <c r="CS67" s="399"/>
      <c r="CT67" s="399"/>
      <c r="CU67" s="399"/>
      <c r="CV67" s="399"/>
      <c r="CW67" s="399"/>
      <c r="CX67" s="399"/>
      <c r="CY67" s="399">
        <v>0</v>
      </c>
      <c r="CZ67" s="399"/>
      <c r="DA67" s="399"/>
      <c r="DB67" s="399"/>
      <c r="DC67" s="399"/>
      <c r="DD67" s="399"/>
      <c r="DE67" s="399"/>
      <c r="DF67" s="399"/>
      <c r="DG67" s="399"/>
      <c r="DH67" s="399"/>
      <c r="DI67" s="399"/>
      <c r="DJ67" s="399"/>
    </row>
    <row r="68" spans="1:114" ht="16.5" customHeight="1">
      <c r="A68" s="239"/>
      <c r="B68" s="416" t="s">
        <v>258</v>
      </c>
      <c r="C68" s="417"/>
      <c r="D68" s="417"/>
      <c r="E68" s="417"/>
      <c r="F68" s="417"/>
      <c r="G68" s="417"/>
      <c r="H68" s="417"/>
      <c r="I68" s="238"/>
      <c r="J68" s="400">
        <v>15</v>
      </c>
      <c r="K68" s="399"/>
      <c r="L68" s="399"/>
      <c r="M68" s="399"/>
      <c r="N68" s="399"/>
      <c r="O68" s="402">
        <v>29</v>
      </c>
      <c r="P68" s="402"/>
      <c r="Q68" s="402"/>
      <c r="R68" s="402"/>
      <c r="S68" s="402"/>
      <c r="T68" s="402">
        <v>18</v>
      </c>
      <c r="U68" s="402"/>
      <c r="V68" s="402"/>
      <c r="W68" s="402"/>
      <c r="X68" s="402"/>
      <c r="Y68" s="402">
        <v>39</v>
      </c>
      <c r="Z68" s="402"/>
      <c r="AA68" s="402"/>
      <c r="AB68" s="402"/>
      <c r="AC68" s="402"/>
      <c r="AD68" s="402">
        <v>106</v>
      </c>
      <c r="AE68" s="402"/>
      <c r="AF68" s="402"/>
      <c r="AG68" s="402"/>
      <c r="AH68" s="402"/>
      <c r="AI68" s="402">
        <v>11</v>
      </c>
      <c r="AJ68" s="402"/>
      <c r="AK68" s="402"/>
      <c r="AL68" s="402"/>
      <c r="AM68" s="402"/>
      <c r="AN68" s="402">
        <v>12</v>
      </c>
      <c r="AO68" s="402"/>
      <c r="AP68" s="402"/>
      <c r="AQ68" s="402"/>
      <c r="AR68" s="402"/>
      <c r="AS68" s="402">
        <v>3</v>
      </c>
      <c r="AT68" s="402"/>
      <c r="AU68" s="402"/>
      <c r="AV68" s="402"/>
      <c r="AW68" s="402"/>
      <c r="AX68" s="402">
        <v>2</v>
      </c>
      <c r="AY68" s="402"/>
      <c r="AZ68" s="402"/>
      <c r="BA68" s="402"/>
      <c r="BB68" s="402"/>
      <c r="BC68" s="128"/>
      <c r="BD68" s="128"/>
      <c r="BE68" s="128"/>
      <c r="BF68" s="128"/>
      <c r="BG68" s="239"/>
      <c r="BH68" s="416" t="s">
        <v>258</v>
      </c>
      <c r="BI68" s="417"/>
      <c r="BJ68" s="417"/>
      <c r="BK68" s="417"/>
      <c r="BL68" s="417"/>
      <c r="BM68" s="417"/>
      <c r="BN68" s="417"/>
      <c r="BO68" s="238"/>
      <c r="BP68" s="400">
        <v>7</v>
      </c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>
        <v>15</v>
      </c>
      <c r="CB68" s="399"/>
      <c r="CC68" s="399"/>
      <c r="CD68" s="399"/>
      <c r="CE68" s="399"/>
      <c r="CF68" s="399"/>
      <c r="CG68" s="399"/>
      <c r="CH68" s="399"/>
      <c r="CI68" s="399"/>
      <c r="CJ68" s="399"/>
      <c r="CK68" s="399"/>
      <c r="CL68" s="399"/>
      <c r="CM68" s="399">
        <v>3</v>
      </c>
      <c r="CN68" s="399"/>
      <c r="CO68" s="399"/>
      <c r="CP68" s="399"/>
      <c r="CQ68" s="399"/>
      <c r="CR68" s="399"/>
      <c r="CS68" s="399"/>
      <c r="CT68" s="399"/>
      <c r="CU68" s="399"/>
      <c r="CV68" s="399"/>
      <c r="CW68" s="399"/>
      <c r="CX68" s="399"/>
      <c r="CY68" s="399">
        <v>2</v>
      </c>
      <c r="CZ68" s="399"/>
      <c r="DA68" s="399"/>
      <c r="DB68" s="399"/>
      <c r="DC68" s="399"/>
      <c r="DD68" s="399"/>
      <c r="DE68" s="399"/>
      <c r="DF68" s="399"/>
      <c r="DG68" s="399"/>
      <c r="DH68" s="399"/>
      <c r="DI68" s="399"/>
      <c r="DJ68" s="399"/>
    </row>
    <row r="69" spans="1:114" ht="16.5" customHeight="1">
      <c r="A69" s="239"/>
      <c r="B69" s="416" t="s">
        <v>259</v>
      </c>
      <c r="C69" s="417"/>
      <c r="D69" s="417"/>
      <c r="E69" s="417"/>
      <c r="F69" s="417"/>
      <c r="G69" s="417"/>
      <c r="H69" s="417"/>
      <c r="I69" s="238"/>
      <c r="J69" s="400">
        <v>16</v>
      </c>
      <c r="K69" s="399"/>
      <c r="L69" s="399"/>
      <c r="M69" s="399"/>
      <c r="N69" s="399"/>
      <c r="O69" s="402">
        <v>42</v>
      </c>
      <c r="P69" s="402"/>
      <c r="Q69" s="402"/>
      <c r="R69" s="402"/>
      <c r="S69" s="402"/>
      <c r="T69" s="402">
        <v>12</v>
      </c>
      <c r="U69" s="402"/>
      <c r="V69" s="402"/>
      <c r="W69" s="402"/>
      <c r="X69" s="402"/>
      <c r="Y69" s="402">
        <v>112</v>
      </c>
      <c r="Z69" s="402"/>
      <c r="AA69" s="402"/>
      <c r="AB69" s="402"/>
      <c r="AC69" s="402"/>
      <c r="AD69" s="402">
        <v>426</v>
      </c>
      <c r="AE69" s="402"/>
      <c r="AF69" s="402"/>
      <c r="AG69" s="402"/>
      <c r="AH69" s="402"/>
      <c r="AI69" s="402">
        <v>248</v>
      </c>
      <c r="AJ69" s="402"/>
      <c r="AK69" s="402"/>
      <c r="AL69" s="402"/>
      <c r="AM69" s="402"/>
      <c r="AN69" s="402">
        <v>30</v>
      </c>
      <c r="AO69" s="402"/>
      <c r="AP69" s="402"/>
      <c r="AQ69" s="402"/>
      <c r="AR69" s="402"/>
      <c r="AS69" s="402">
        <v>21</v>
      </c>
      <c r="AT69" s="402"/>
      <c r="AU69" s="402"/>
      <c r="AV69" s="402"/>
      <c r="AW69" s="402"/>
      <c r="AX69" s="402">
        <v>21</v>
      </c>
      <c r="AY69" s="402"/>
      <c r="AZ69" s="402"/>
      <c r="BA69" s="402"/>
      <c r="BB69" s="402"/>
      <c r="BC69" s="128"/>
      <c r="BD69" s="128"/>
      <c r="BE69" s="128"/>
      <c r="BF69" s="128"/>
      <c r="BG69" s="239"/>
      <c r="BH69" s="416" t="s">
        <v>259</v>
      </c>
      <c r="BI69" s="417"/>
      <c r="BJ69" s="417"/>
      <c r="BK69" s="417"/>
      <c r="BL69" s="417"/>
      <c r="BM69" s="417"/>
      <c r="BN69" s="417"/>
      <c r="BO69" s="238"/>
      <c r="BP69" s="400">
        <v>166</v>
      </c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399">
        <v>471</v>
      </c>
      <c r="CB69" s="399"/>
      <c r="CC69" s="399"/>
      <c r="CD69" s="399"/>
      <c r="CE69" s="399"/>
      <c r="CF69" s="399"/>
      <c r="CG69" s="399"/>
      <c r="CH69" s="399"/>
      <c r="CI69" s="399"/>
      <c r="CJ69" s="399"/>
      <c r="CK69" s="399"/>
      <c r="CL69" s="399"/>
      <c r="CM69" s="399">
        <v>0</v>
      </c>
      <c r="CN69" s="399"/>
      <c r="CO69" s="399"/>
      <c r="CP69" s="399"/>
      <c r="CQ69" s="399"/>
      <c r="CR69" s="399"/>
      <c r="CS69" s="399"/>
      <c r="CT69" s="399"/>
      <c r="CU69" s="399"/>
      <c r="CV69" s="399"/>
      <c r="CW69" s="399"/>
      <c r="CX69" s="399"/>
      <c r="CY69" s="398" t="s">
        <v>283</v>
      </c>
      <c r="CZ69" s="399"/>
      <c r="DA69" s="399"/>
      <c r="DB69" s="399"/>
      <c r="DC69" s="399"/>
      <c r="DD69" s="399"/>
      <c r="DE69" s="399"/>
      <c r="DF69" s="399"/>
      <c r="DG69" s="399"/>
      <c r="DH69" s="399"/>
      <c r="DI69" s="399"/>
      <c r="DJ69" s="399"/>
    </row>
    <row r="70" spans="1:114" ht="16.5" customHeight="1">
      <c r="A70" s="239"/>
      <c r="B70" s="416" t="s">
        <v>260</v>
      </c>
      <c r="C70" s="417"/>
      <c r="D70" s="417"/>
      <c r="E70" s="417"/>
      <c r="F70" s="417"/>
      <c r="G70" s="417"/>
      <c r="H70" s="417"/>
      <c r="I70" s="238"/>
      <c r="J70" s="400">
        <v>26</v>
      </c>
      <c r="K70" s="399"/>
      <c r="L70" s="399"/>
      <c r="M70" s="399"/>
      <c r="N70" s="399"/>
      <c r="O70" s="402">
        <v>21</v>
      </c>
      <c r="P70" s="402"/>
      <c r="Q70" s="402"/>
      <c r="R70" s="402"/>
      <c r="S70" s="402"/>
      <c r="T70" s="402">
        <v>15</v>
      </c>
      <c r="U70" s="402"/>
      <c r="V70" s="402"/>
      <c r="W70" s="402"/>
      <c r="X70" s="402"/>
      <c r="Y70" s="402">
        <v>50</v>
      </c>
      <c r="Z70" s="402"/>
      <c r="AA70" s="402"/>
      <c r="AB70" s="402"/>
      <c r="AC70" s="402"/>
      <c r="AD70" s="402">
        <v>161</v>
      </c>
      <c r="AE70" s="402"/>
      <c r="AF70" s="402"/>
      <c r="AG70" s="402"/>
      <c r="AH70" s="402"/>
      <c r="AI70" s="402">
        <v>23</v>
      </c>
      <c r="AJ70" s="402"/>
      <c r="AK70" s="402"/>
      <c r="AL70" s="402"/>
      <c r="AM70" s="402"/>
      <c r="AN70" s="402">
        <v>7</v>
      </c>
      <c r="AO70" s="402"/>
      <c r="AP70" s="402"/>
      <c r="AQ70" s="402"/>
      <c r="AR70" s="402"/>
      <c r="AS70" s="402">
        <v>4</v>
      </c>
      <c r="AT70" s="402"/>
      <c r="AU70" s="402"/>
      <c r="AV70" s="402"/>
      <c r="AW70" s="402"/>
      <c r="AX70" s="402">
        <v>4</v>
      </c>
      <c r="AY70" s="402"/>
      <c r="AZ70" s="402"/>
      <c r="BA70" s="402"/>
      <c r="BB70" s="402"/>
      <c r="BC70" s="128"/>
      <c r="BD70" s="128"/>
      <c r="BE70" s="128"/>
      <c r="BF70" s="128"/>
      <c r="BG70" s="239"/>
      <c r="BH70" s="416" t="s">
        <v>260</v>
      </c>
      <c r="BI70" s="417"/>
      <c r="BJ70" s="417"/>
      <c r="BK70" s="417"/>
      <c r="BL70" s="417"/>
      <c r="BM70" s="417"/>
      <c r="BN70" s="417"/>
      <c r="BO70" s="238"/>
      <c r="BP70" s="400">
        <v>75</v>
      </c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>
        <v>191</v>
      </c>
      <c r="CB70" s="399"/>
      <c r="CC70" s="399"/>
      <c r="CD70" s="399"/>
      <c r="CE70" s="399"/>
      <c r="CF70" s="399"/>
      <c r="CG70" s="399"/>
      <c r="CH70" s="399"/>
      <c r="CI70" s="399"/>
      <c r="CJ70" s="399"/>
      <c r="CK70" s="399"/>
      <c r="CL70" s="399"/>
      <c r="CM70" s="398" t="s">
        <v>283</v>
      </c>
      <c r="CN70" s="399"/>
      <c r="CO70" s="399"/>
      <c r="CP70" s="399"/>
      <c r="CQ70" s="399"/>
      <c r="CR70" s="399"/>
      <c r="CS70" s="399"/>
      <c r="CT70" s="399"/>
      <c r="CU70" s="399"/>
      <c r="CV70" s="399"/>
      <c r="CW70" s="399"/>
      <c r="CX70" s="399"/>
      <c r="CY70" s="398" t="s">
        <v>283</v>
      </c>
      <c r="CZ70" s="399"/>
      <c r="DA70" s="399"/>
      <c r="DB70" s="399"/>
      <c r="DC70" s="399"/>
      <c r="DD70" s="399"/>
      <c r="DE70" s="399"/>
      <c r="DF70" s="399"/>
      <c r="DG70" s="399"/>
      <c r="DH70" s="399"/>
      <c r="DI70" s="399"/>
      <c r="DJ70" s="399"/>
    </row>
    <row r="71" spans="1:114" ht="16.5" customHeight="1">
      <c r="A71" s="239"/>
      <c r="B71" s="416" t="s">
        <v>261</v>
      </c>
      <c r="C71" s="417"/>
      <c r="D71" s="417"/>
      <c r="E71" s="417"/>
      <c r="F71" s="417"/>
      <c r="G71" s="417"/>
      <c r="H71" s="417"/>
      <c r="I71" s="238"/>
      <c r="J71" s="400">
        <v>27</v>
      </c>
      <c r="K71" s="399"/>
      <c r="L71" s="399"/>
      <c r="M71" s="399"/>
      <c r="N71" s="399"/>
      <c r="O71" s="402">
        <v>17</v>
      </c>
      <c r="P71" s="402"/>
      <c r="Q71" s="402"/>
      <c r="R71" s="402"/>
      <c r="S71" s="402"/>
      <c r="T71" s="402">
        <v>2</v>
      </c>
      <c r="U71" s="402"/>
      <c r="V71" s="402"/>
      <c r="W71" s="402"/>
      <c r="X71" s="402"/>
      <c r="Y71" s="402">
        <v>59</v>
      </c>
      <c r="Z71" s="402"/>
      <c r="AA71" s="402"/>
      <c r="AB71" s="402"/>
      <c r="AC71" s="402"/>
      <c r="AD71" s="402">
        <v>129</v>
      </c>
      <c r="AE71" s="402"/>
      <c r="AF71" s="402"/>
      <c r="AG71" s="402"/>
      <c r="AH71" s="402"/>
      <c r="AI71" s="402">
        <v>11</v>
      </c>
      <c r="AJ71" s="402"/>
      <c r="AK71" s="402"/>
      <c r="AL71" s="402"/>
      <c r="AM71" s="402"/>
      <c r="AN71" s="402">
        <v>766</v>
      </c>
      <c r="AO71" s="402"/>
      <c r="AP71" s="402"/>
      <c r="AQ71" s="402"/>
      <c r="AR71" s="402"/>
      <c r="AS71" s="402">
        <v>254</v>
      </c>
      <c r="AT71" s="402"/>
      <c r="AU71" s="402"/>
      <c r="AV71" s="402"/>
      <c r="AW71" s="402"/>
      <c r="AX71" s="402">
        <v>221</v>
      </c>
      <c r="AY71" s="402"/>
      <c r="AZ71" s="402"/>
      <c r="BA71" s="402"/>
      <c r="BB71" s="402"/>
      <c r="BC71" s="128"/>
      <c r="BD71" s="128"/>
      <c r="BE71" s="128"/>
      <c r="BF71" s="128"/>
      <c r="BG71" s="239"/>
      <c r="BH71" s="416" t="s">
        <v>261</v>
      </c>
      <c r="BI71" s="417"/>
      <c r="BJ71" s="417"/>
      <c r="BK71" s="417"/>
      <c r="BL71" s="417"/>
      <c r="BM71" s="417"/>
      <c r="BN71" s="417"/>
      <c r="BO71" s="238"/>
      <c r="BP71" s="400">
        <v>109</v>
      </c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399">
        <v>234</v>
      </c>
      <c r="CB71" s="399"/>
      <c r="CC71" s="399"/>
      <c r="CD71" s="399"/>
      <c r="CE71" s="399"/>
      <c r="CF71" s="399"/>
      <c r="CG71" s="399"/>
      <c r="CH71" s="399"/>
      <c r="CI71" s="399"/>
      <c r="CJ71" s="399"/>
      <c r="CK71" s="399"/>
      <c r="CL71" s="399"/>
      <c r="CM71" s="399">
        <v>1</v>
      </c>
      <c r="CN71" s="399"/>
      <c r="CO71" s="399"/>
      <c r="CP71" s="399"/>
      <c r="CQ71" s="399"/>
      <c r="CR71" s="399"/>
      <c r="CS71" s="399"/>
      <c r="CT71" s="399"/>
      <c r="CU71" s="399"/>
      <c r="CV71" s="399"/>
      <c r="CW71" s="399"/>
      <c r="CX71" s="399"/>
      <c r="CY71" s="399">
        <v>1</v>
      </c>
      <c r="CZ71" s="399"/>
      <c r="DA71" s="399"/>
      <c r="DB71" s="399"/>
      <c r="DC71" s="399"/>
      <c r="DD71" s="399"/>
      <c r="DE71" s="399"/>
      <c r="DF71" s="399"/>
      <c r="DG71" s="399"/>
      <c r="DH71" s="399"/>
      <c r="DI71" s="399"/>
      <c r="DJ71" s="399"/>
    </row>
    <row r="72" spans="1:114" ht="16.5" customHeight="1">
      <c r="A72" s="239"/>
      <c r="B72" s="416" t="s">
        <v>262</v>
      </c>
      <c r="C72" s="417"/>
      <c r="D72" s="417"/>
      <c r="E72" s="417"/>
      <c r="F72" s="417"/>
      <c r="G72" s="417"/>
      <c r="H72" s="417"/>
      <c r="I72" s="238"/>
      <c r="J72" s="400">
        <v>2</v>
      </c>
      <c r="K72" s="399"/>
      <c r="L72" s="399"/>
      <c r="M72" s="399"/>
      <c r="N72" s="399"/>
      <c r="O72" s="402">
        <v>2</v>
      </c>
      <c r="P72" s="402"/>
      <c r="Q72" s="402"/>
      <c r="R72" s="402"/>
      <c r="S72" s="402"/>
      <c r="T72" s="402">
        <v>2</v>
      </c>
      <c r="U72" s="402"/>
      <c r="V72" s="402"/>
      <c r="W72" s="402"/>
      <c r="X72" s="402"/>
      <c r="Y72" s="402">
        <v>24</v>
      </c>
      <c r="Z72" s="402"/>
      <c r="AA72" s="402"/>
      <c r="AB72" s="402"/>
      <c r="AC72" s="402"/>
      <c r="AD72" s="402">
        <v>37</v>
      </c>
      <c r="AE72" s="402"/>
      <c r="AF72" s="402"/>
      <c r="AG72" s="402"/>
      <c r="AH72" s="402"/>
      <c r="AI72" s="402">
        <v>30</v>
      </c>
      <c r="AJ72" s="402"/>
      <c r="AK72" s="402"/>
      <c r="AL72" s="402"/>
      <c r="AM72" s="402"/>
      <c r="AN72" s="402">
        <v>1</v>
      </c>
      <c r="AO72" s="402"/>
      <c r="AP72" s="402"/>
      <c r="AQ72" s="402"/>
      <c r="AR72" s="402"/>
      <c r="AS72" s="402">
        <v>0</v>
      </c>
      <c r="AT72" s="402"/>
      <c r="AU72" s="402"/>
      <c r="AV72" s="402"/>
      <c r="AW72" s="402"/>
      <c r="AX72" s="402">
        <v>0</v>
      </c>
      <c r="AY72" s="402"/>
      <c r="AZ72" s="402"/>
      <c r="BA72" s="402"/>
      <c r="BB72" s="402"/>
      <c r="BC72" s="128"/>
      <c r="BD72" s="128"/>
      <c r="BE72" s="128"/>
      <c r="BF72" s="128"/>
      <c r="BG72" s="239"/>
      <c r="BH72" s="416" t="s">
        <v>262</v>
      </c>
      <c r="BI72" s="417"/>
      <c r="BJ72" s="417"/>
      <c r="BK72" s="417"/>
      <c r="BL72" s="417"/>
      <c r="BM72" s="417"/>
      <c r="BN72" s="417"/>
      <c r="BO72" s="238"/>
      <c r="BP72" s="400">
        <v>162</v>
      </c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399">
        <v>376</v>
      </c>
      <c r="CB72" s="399"/>
      <c r="CC72" s="399"/>
      <c r="CD72" s="399"/>
      <c r="CE72" s="399"/>
      <c r="CF72" s="399"/>
      <c r="CG72" s="399"/>
      <c r="CH72" s="399"/>
      <c r="CI72" s="399"/>
      <c r="CJ72" s="399"/>
      <c r="CK72" s="399"/>
      <c r="CL72" s="399"/>
      <c r="CM72" s="399">
        <v>1</v>
      </c>
      <c r="CN72" s="399"/>
      <c r="CO72" s="399"/>
      <c r="CP72" s="399"/>
      <c r="CQ72" s="399"/>
      <c r="CR72" s="399"/>
      <c r="CS72" s="399"/>
      <c r="CT72" s="399"/>
      <c r="CU72" s="399"/>
      <c r="CV72" s="399"/>
      <c r="CW72" s="399"/>
      <c r="CX72" s="399"/>
      <c r="CY72" s="399">
        <v>1</v>
      </c>
      <c r="CZ72" s="399"/>
      <c r="DA72" s="399"/>
      <c r="DB72" s="399"/>
      <c r="DC72" s="399"/>
      <c r="DD72" s="399"/>
      <c r="DE72" s="399"/>
      <c r="DF72" s="399"/>
      <c r="DG72" s="399"/>
      <c r="DH72" s="399"/>
      <c r="DI72" s="399"/>
      <c r="DJ72" s="399"/>
    </row>
    <row r="73" spans="1:114" ht="16.5" customHeight="1">
      <c r="A73" s="153"/>
      <c r="B73" s="153"/>
      <c r="C73" s="153"/>
      <c r="D73" s="153"/>
      <c r="E73" s="153"/>
      <c r="F73" s="153"/>
      <c r="G73" s="153"/>
      <c r="H73" s="153"/>
      <c r="I73" s="164"/>
      <c r="J73" s="236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28"/>
      <c r="BD73" s="128"/>
      <c r="BE73" s="128"/>
      <c r="BF73" s="128"/>
      <c r="BG73" s="153"/>
      <c r="BH73" s="153"/>
      <c r="BI73" s="153"/>
      <c r="BJ73" s="153"/>
      <c r="BK73" s="153"/>
      <c r="BL73" s="153"/>
      <c r="BM73" s="153"/>
      <c r="BN73" s="153"/>
      <c r="BO73" s="164"/>
      <c r="BP73" s="236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</row>
    <row r="74" spans="1:114" ht="16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235" t="s">
        <v>485</v>
      </c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</row>
    <row r="75" spans="1:114" ht="16.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235" t="s">
        <v>267</v>
      </c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</row>
  </sheetData>
  <sheetProtection/>
  <mergeCells count="697">
    <mergeCell ref="A42:BB42"/>
    <mergeCell ref="B10:H10"/>
    <mergeCell ref="B11:H11"/>
    <mergeCell ref="BH53:BN53"/>
    <mergeCell ref="BH54:BN54"/>
    <mergeCell ref="BH56:BN56"/>
    <mergeCell ref="BH57:BN57"/>
    <mergeCell ref="J34:P34"/>
    <mergeCell ref="J35:P35"/>
    <mergeCell ref="Q13:W13"/>
    <mergeCell ref="Q14:W14"/>
    <mergeCell ref="B13:H13"/>
    <mergeCell ref="X11:AD11"/>
    <mergeCell ref="J10:AD10"/>
    <mergeCell ref="AE11:AK11"/>
    <mergeCell ref="AL11:AR11"/>
    <mergeCell ref="BH52:BN52"/>
    <mergeCell ref="J30:P30"/>
    <mergeCell ref="J31:P31"/>
    <mergeCell ref="J32:P32"/>
    <mergeCell ref="J33:P33"/>
    <mergeCell ref="B14:H14"/>
    <mergeCell ref="B15:H15"/>
    <mergeCell ref="B16:H16"/>
    <mergeCell ref="B17:H17"/>
    <mergeCell ref="B19:H19"/>
    <mergeCell ref="B20:H20"/>
    <mergeCell ref="B21:H21"/>
    <mergeCell ref="B22:H22"/>
    <mergeCell ref="B23:H23"/>
    <mergeCell ref="B24:H24"/>
    <mergeCell ref="B25:H25"/>
    <mergeCell ref="B26:H26"/>
    <mergeCell ref="B28:H28"/>
    <mergeCell ref="B29:H29"/>
    <mergeCell ref="B30:H30"/>
    <mergeCell ref="B31:H31"/>
    <mergeCell ref="B32:H32"/>
    <mergeCell ref="B33:H33"/>
    <mergeCell ref="B34:H34"/>
    <mergeCell ref="B35:H35"/>
    <mergeCell ref="J11:P11"/>
    <mergeCell ref="Q11:W11"/>
    <mergeCell ref="BH50:BN50"/>
    <mergeCell ref="BH51:BN51"/>
    <mergeCell ref="J25:P25"/>
    <mergeCell ref="J26:P26"/>
    <mergeCell ref="J28:P28"/>
    <mergeCell ref="J29:P29"/>
    <mergeCell ref="AS11:AY11"/>
    <mergeCell ref="AE10:AY10"/>
    <mergeCell ref="AZ11:BF11"/>
    <mergeCell ref="B47:H47"/>
    <mergeCell ref="B48:H48"/>
    <mergeCell ref="B50:H50"/>
    <mergeCell ref="J21:P21"/>
    <mergeCell ref="J22:P22"/>
    <mergeCell ref="J23:P23"/>
    <mergeCell ref="J24:P24"/>
    <mergeCell ref="B51:H51"/>
    <mergeCell ref="B52:H52"/>
    <mergeCell ref="B53:H53"/>
    <mergeCell ref="B54:H54"/>
    <mergeCell ref="B56:H56"/>
    <mergeCell ref="B57:H57"/>
    <mergeCell ref="B58:H58"/>
    <mergeCell ref="B59:H59"/>
    <mergeCell ref="B60:H60"/>
    <mergeCell ref="B61:H61"/>
    <mergeCell ref="B62:H62"/>
    <mergeCell ref="B63:H63"/>
    <mergeCell ref="B65:H65"/>
    <mergeCell ref="B66:H66"/>
    <mergeCell ref="B67:H67"/>
    <mergeCell ref="B68:H68"/>
    <mergeCell ref="B69:H69"/>
    <mergeCell ref="B70:H70"/>
    <mergeCell ref="B71:H71"/>
    <mergeCell ref="B72:H72"/>
    <mergeCell ref="BG11:BM11"/>
    <mergeCell ref="BN11:BT11"/>
    <mergeCell ref="AZ10:BT10"/>
    <mergeCell ref="BU11:CA11"/>
    <mergeCell ref="AS48:AW48"/>
    <mergeCell ref="AX48:BB48"/>
    <mergeCell ref="AN47:BB47"/>
    <mergeCell ref="J20:P20"/>
    <mergeCell ref="CB11:CH11"/>
    <mergeCell ref="CI11:CO11"/>
    <mergeCell ref="CP11:CV11"/>
    <mergeCell ref="CW11:DC11"/>
    <mergeCell ref="DD11:DJ11"/>
    <mergeCell ref="BU10:CO10"/>
    <mergeCell ref="CP10:DJ10"/>
    <mergeCell ref="A6:DJ6"/>
    <mergeCell ref="J48:N48"/>
    <mergeCell ref="O48:S48"/>
    <mergeCell ref="T48:X48"/>
    <mergeCell ref="J47:X47"/>
    <mergeCell ref="Y48:AC48"/>
    <mergeCell ref="AD48:AH48"/>
    <mergeCell ref="AI48:AM48"/>
    <mergeCell ref="Y47:AM47"/>
    <mergeCell ref="AN48:AR48"/>
    <mergeCell ref="BH58:BN58"/>
    <mergeCell ref="BH59:BN59"/>
    <mergeCell ref="BH60:BN60"/>
    <mergeCell ref="BH61:BN61"/>
    <mergeCell ref="BH62:BN62"/>
    <mergeCell ref="BH63:BN63"/>
    <mergeCell ref="BH65:BN65"/>
    <mergeCell ref="BH66:BN66"/>
    <mergeCell ref="BH67:BN67"/>
    <mergeCell ref="BH68:BN68"/>
    <mergeCell ref="BH69:BN69"/>
    <mergeCell ref="BH70:BN70"/>
    <mergeCell ref="BH71:BN71"/>
    <mergeCell ref="BH72:BN72"/>
    <mergeCell ref="BP48:BZ48"/>
    <mergeCell ref="CA48:CL48"/>
    <mergeCell ref="BP47:CL47"/>
    <mergeCell ref="CM48:CX48"/>
    <mergeCell ref="BP50:BZ50"/>
    <mergeCell ref="BP51:BZ51"/>
    <mergeCell ref="BP52:BZ52"/>
    <mergeCell ref="BP53:BZ53"/>
    <mergeCell ref="CY48:DJ48"/>
    <mergeCell ref="CM47:DJ47"/>
    <mergeCell ref="BI47:BM48"/>
    <mergeCell ref="BG42:DJ42"/>
    <mergeCell ref="J13:P13"/>
    <mergeCell ref="J14:P14"/>
    <mergeCell ref="J15:P15"/>
    <mergeCell ref="J16:P16"/>
    <mergeCell ref="J17:P17"/>
    <mergeCell ref="J19:P19"/>
    <mergeCell ref="Q15:W15"/>
    <mergeCell ref="Q16:W16"/>
    <mergeCell ref="Q17:W17"/>
    <mergeCell ref="Q19:W19"/>
    <mergeCell ref="Q20:W20"/>
    <mergeCell ref="Q21:W21"/>
    <mergeCell ref="Q33:W33"/>
    <mergeCell ref="Q34:W34"/>
    <mergeCell ref="Q22:W22"/>
    <mergeCell ref="Q23:W23"/>
    <mergeCell ref="Q24:W24"/>
    <mergeCell ref="Q25:W25"/>
    <mergeCell ref="Q26:W26"/>
    <mergeCell ref="Q28:W28"/>
    <mergeCell ref="Q35:W35"/>
    <mergeCell ref="X13:AD13"/>
    <mergeCell ref="AE13:AK13"/>
    <mergeCell ref="AL13:AR13"/>
    <mergeCell ref="AS13:AY13"/>
    <mergeCell ref="AZ13:BF13"/>
    <mergeCell ref="Q29:W29"/>
    <mergeCell ref="Q30:W30"/>
    <mergeCell ref="Q31:W31"/>
    <mergeCell ref="Q32:W32"/>
    <mergeCell ref="BG13:BM13"/>
    <mergeCell ref="BN13:BT13"/>
    <mergeCell ref="BU13:CA13"/>
    <mergeCell ref="CB13:CH13"/>
    <mergeCell ref="CI13:CO13"/>
    <mergeCell ref="CP13:CV13"/>
    <mergeCell ref="CW13:DC13"/>
    <mergeCell ref="DD13:DJ13"/>
    <mergeCell ref="X14:AD14"/>
    <mergeCell ref="AE14:AK14"/>
    <mergeCell ref="AL14:AR14"/>
    <mergeCell ref="AS14:AY14"/>
    <mergeCell ref="AZ14:BF14"/>
    <mergeCell ref="BG14:BM14"/>
    <mergeCell ref="BN14:BT14"/>
    <mergeCell ref="BU14:CA14"/>
    <mergeCell ref="CB14:CH14"/>
    <mergeCell ref="CI14:CO14"/>
    <mergeCell ref="CP14:CV14"/>
    <mergeCell ref="CW14:DC14"/>
    <mergeCell ref="DD14:DJ14"/>
    <mergeCell ref="X15:AD15"/>
    <mergeCell ref="AE15:AK15"/>
    <mergeCell ref="AL15:AR15"/>
    <mergeCell ref="AS15:AY15"/>
    <mergeCell ref="AZ15:BF15"/>
    <mergeCell ref="BG15:BM15"/>
    <mergeCell ref="BN15:BT15"/>
    <mergeCell ref="BU15:CA15"/>
    <mergeCell ref="CB15:CH15"/>
    <mergeCell ref="CI15:CO15"/>
    <mergeCell ref="CP15:CV15"/>
    <mergeCell ref="CW15:DC15"/>
    <mergeCell ref="DD15:DJ15"/>
    <mergeCell ref="X16:AD16"/>
    <mergeCell ref="AE16:AK16"/>
    <mergeCell ref="AL16:AR16"/>
    <mergeCell ref="AS16:AY16"/>
    <mergeCell ref="AZ16:BF16"/>
    <mergeCell ref="BG16:BM16"/>
    <mergeCell ref="BN16:BT16"/>
    <mergeCell ref="BU16:CA16"/>
    <mergeCell ref="CB16:CH16"/>
    <mergeCell ref="CI16:CO16"/>
    <mergeCell ref="CP16:CV16"/>
    <mergeCell ref="CW16:DC16"/>
    <mergeCell ref="DD16:DJ16"/>
    <mergeCell ref="X17:AD17"/>
    <mergeCell ref="AE17:AK17"/>
    <mergeCell ref="AL17:AR17"/>
    <mergeCell ref="AS17:AY17"/>
    <mergeCell ref="AZ17:BF17"/>
    <mergeCell ref="BG17:BM17"/>
    <mergeCell ref="BN17:BT17"/>
    <mergeCell ref="BU17:CA17"/>
    <mergeCell ref="CB17:CH17"/>
    <mergeCell ref="CI17:CO17"/>
    <mergeCell ref="CP17:CV17"/>
    <mergeCell ref="CW17:DC17"/>
    <mergeCell ref="DD17:DJ17"/>
    <mergeCell ref="X19:AD19"/>
    <mergeCell ref="AE19:AK19"/>
    <mergeCell ref="AL19:AR19"/>
    <mergeCell ref="AS19:AY19"/>
    <mergeCell ref="AZ19:BF19"/>
    <mergeCell ref="BG19:BM19"/>
    <mergeCell ref="BN19:BT19"/>
    <mergeCell ref="BU19:CA19"/>
    <mergeCell ref="CB19:CH19"/>
    <mergeCell ref="CI19:CO19"/>
    <mergeCell ref="CP19:CV19"/>
    <mergeCell ref="CW19:DC19"/>
    <mergeCell ref="DD19:DJ19"/>
    <mergeCell ref="X20:AD20"/>
    <mergeCell ref="AE20:AK20"/>
    <mergeCell ref="AL20:AR20"/>
    <mergeCell ref="AS20:AY20"/>
    <mergeCell ref="AZ20:BF20"/>
    <mergeCell ref="BG20:BM20"/>
    <mergeCell ref="BN20:BT20"/>
    <mergeCell ref="BU20:CA20"/>
    <mergeCell ref="CB20:CH20"/>
    <mergeCell ref="CI20:CO20"/>
    <mergeCell ref="CP20:CV20"/>
    <mergeCell ref="CW20:DC20"/>
    <mergeCell ref="DD20:DJ20"/>
    <mergeCell ref="X21:AD21"/>
    <mergeCell ref="AE21:AK21"/>
    <mergeCell ref="AL21:AR21"/>
    <mergeCell ref="AS21:AY21"/>
    <mergeCell ref="AZ21:BF21"/>
    <mergeCell ref="BG21:BM21"/>
    <mergeCell ref="BN21:BT21"/>
    <mergeCell ref="BU21:CA21"/>
    <mergeCell ref="CB21:CH21"/>
    <mergeCell ref="CI21:CO21"/>
    <mergeCell ref="CP21:CV21"/>
    <mergeCell ref="CW21:DC21"/>
    <mergeCell ref="DD21:DJ21"/>
    <mergeCell ref="X22:AD22"/>
    <mergeCell ref="AE22:AK22"/>
    <mergeCell ref="AL22:AR22"/>
    <mergeCell ref="AS22:AY22"/>
    <mergeCell ref="AZ22:BF22"/>
    <mergeCell ref="BG22:BM22"/>
    <mergeCell ref="BN22:BT22"/>
    <mergeCell ref="BU22:CA22"/>
    <mergeCell ref="CB22:CH22"/>
    <mergeCell ref="CI22:CO22"/>
    <mergeCell ref="CP22:CV22"/>
    <mergeCell ref="CW22:DC22"/>
    <mergeCell ref="DD22:DJ22"/>
    <mergeCell ref="X23:AD23"/>
    <mergeCell ref="AE23:AK23"/>
    <mergeCell ref="AL23:AR23"/>
    <mergeCell ref="AS23:AY23"/>
    <mergeCell ref="AZ23:BF23"/>
    <mergeCell ref="BG23:BM23"/>
    <mergeCell ref="BN23:BT23"/>
    <mergeCell ref="BU23:CA23"/>
    <mergeCell ref="CB23:CH23"/>
    <mergeCell ref="CI23:CO23"/>
    <mergeCell ref="CP23:CV23"/>
    <mergeCell ref="CW23:DC23"/>
    <mergeCell ref="DD23:DJ23"/>
    <mergeCell ref="X24:AD24"/>
    <mergeCell ref="AE24:AK24"/>
    <mergeCell ref="AL24:AR24"/>
    <mergeCell ref="AS24:AY24"/>
    <mergeCell ref="AZ24:BF24"/>
    <mergeCell ref="BG24:BM24"/>
    <mergeCell ref="BN24:BT24"/>
    <mergeCell ref="BU24:CA24"/>
    <mergeCell ref="CB24:CH24"/>
    <mergeCell ref="CI24:CO24"/>
    <mergeCell ref="CP24:CV24"/>
    <mergeCell ref="CW24:DC24"/>
    <mergeCell ref="DD24:DJ24"/>
    <mergeCell ref="X25:AD25"/>
    <mergeCell ref="AE25:AK25"/>
    <mergeCell ref="AL25:AR25"/>
    <mergeCell ref="AS25:AY25"/>
    <mergeCell ref="AZ25:BF25"/>
    <mergeCell ref="BG25:BM25"/>
    <mergeCell ref="BN25:BT25"/>
    <mergeCell ref="BU25:CA25"/>
    <mergeCell ref="CB25:CH25"/>
    <mergeCell ref="CI25:CO25"/>
    <mergeCell ref="CP25:CV25"/>
    <mergeCell ref="CW25:DC25"/>
    <mergeCell ref="DD25:DJ25"/>
    <mergeCell ref="X26:AD26"/>
    <mergeCell ref="AE26:AK26"/>
    <mergeCell ref="AL26:AR26"/>
    <mergeCell ref="AS26:AY26"/>
    <mergeCell ref="AZ26:BF26"/>
    <mergeCell ref="BG26:BM26"/>
    <mergeCell ref="BN26:BT26"/>
    <mergeCell ref="BU26:CA26"/>
    <mergeCell ref="CB26:CH26"/>
    <mergeCell ref="CI26:CO26"/>
    <mergeCell ref="CP26:CV26"/>
    <mergeCell ref="CW26:DC26"/>
    <mergeCell ref="DD26:DJ26"/>
    <mergeCell ref="X28:AD28"/>
    <mergeCell ref="AE28:AK28"/>
    <mergeCell ref="AL28:AR28"/>
    <mergeCell ref="AS28:AY28"/>
    <mergeCell ref="AZ28:BF28"/>
    <mergeCell ref="BG28:BM28"/>
    <mergeCell ref="BN28:BT28"/>
    <mergeCell ref="BU28:CA28"/>
    <mergeCell ref="CB28:CH28"/>
    <mergeCell ref="CI28:CO28"/>
    <mergeCell ref="CP28:CV28"/>
    <mergeCell ref="CW28:DC28"/>
    <mergeCell ref="DD28:DJ28"/>
    <mergeCell ref="X29:AD29"/>
    <mergeCell ref="AE29:AK29"/>
    <mergeCell ref="AL29:AR29"/>
    <mergeCell ref="AS29:AY29"/>
    <mergeCell ref="AZ29:BF29"/>
    <mergeCell ref="BG29:BM29"/>
    <mergeCell ref="BN29:BT29"/>
    <mergeCell ref="BU29:CA29"/>
    <mergeCell ref="CB29:CH29"/>
    <mergeCell ref="CI29:CO29"/>
    <mergeCell ref="CP29:CV29"/>
    <mergeCell ref="CW29:DC29"/>
    <mergeCell ref="DD29:DJ29"/>
    <mergeCell ref="X30:AD30"/>
    <mergeCell ref="AE30:AK30"/>
    <mergeCell ref="AL30:AR30"/>
    <mergeCell ref="AS30:AY30"/>
    <mergeCell ref="AZ30:BF30"/>
    <mergeCell ref="BG30:BM30"/>
    <mergeCell ref="BN30:BT30"/>
    <mergeCell ref="BU30:CA30"/>
    <mergeCell ref="CB30:CH30"/>
    <mergeCell ref="CI30:CO30"/>
    <mergeCell ref="CP30:CV30"/>
    <mergeCell ref="CW30:DC30"/>
    <mergeCell ref="DD30:DJ30"/>
    <mergeCell ref="X31:AD31"/>
    <mergeCell ref="AE31:AK31"/>
    <mergeCell ref="AL31:AR31"/>
    <mergeCell ref="AS31:AY31"/>
    <mergeCell ref="AZ31:BF31"/>
    <mergeCell ref="BG31:BM31"/>
    <mergeCell ref="BN31:BT31"/>
    <mergeCell ref="BU31:CA31"/>
    <mergeCell ref="CB31:CH31"/>
    <mergeCell ref="CI31:CO31"/>
    <mergeCell ref="CP31:CV31"/>
    <mergeCell ref="CW31:DC31"/>
    <mergeCell ref="DD31:DJ31"/>
    <mergeCell ref="X32:AD32"/>
    <mergeCell ref="AE32:AK32"/>
    <mergeCell ref="AL32:AR32"/>
    <mergeCell ref="AS32:AY32"/>
    <mergeCell ref="AZ32:BF32"/>
    <mergeCell ref="BG32:BM32"/>
    <mergeCell ref="BN32:BT32"/>
    <mergeCell ref="BU32:CA32"/>
    <mergeCell ref="CB32:CH32"/>
    <mergeCell ref="CI32:CO32"/>
    <mergeCell ref="CP32:CV32"/>
    <mergeCell ref="CW32:DC32"/>
    <mergeCell ref="DD32:DJ32"/>
    <mergeCell ref="X33:AD33"/>
    <mergeCell ref="AE33:AK33"/>
    <mergeCell ref="AL33:AR33"/>
    <mergeCell ref="AS33:AY33"/>
    <mergeCell ref="AZ33:BF33"/>
    <mergeCell ref="BG33:BM33"/>
    <mergeCell ref="BN33:BT33"/>
    <mergeCell ref="BU33:CA33"/>
    <mergeCell ref="CB33:CH33"/>
    <mergeCell ref="CI33:CO33"/>
    <mergeCell ref="CP33:CV33"/>
    <mergeCell ref="CW33:DC33"/>
    <mergeCell ref="DD33:DJ33"/>
    <mergeCell ref="X34:AD34"/>
    <mergeCell ref="AE34:AK34"/>
    <mergeCell ref="AL34:AR34"/>
    <mergeCell ref="AS34:AY34"/>
    <mergeCell ref="AZ34:BF34"/>
    <mergeCell ref="BG34:BM34"/>
    <mergeCell ref="BN34:BT34"/>
    <mergeCell ref="BU34:CA34"/>
    <mergeCell ref="CB34:CH34"/>
    <mergeCell ref="CI34:CO34"/>
    <mergeCell ref="CP34:CV34"/>
    <mergeCell ref="CW34:DC34"/>
    <mergeCell ref="DD34:DJ34"/>
    <mergeCell ref="X35:AD35"/>
    <mergeCell ref="AE35:AK35"/>
    <mergeCell ref="AL35:AR35"/>
    <mergeCell ref="AS35:AY35"/>
    <mergeCell ref="AZ35:BF35"/>
    <mergeCell ref="BG35:BM35"/>
    <mergeCell ref="BN35:BT35"/>
    <mergeCell ref="BU35:CA35"/>
    <mergeCell ref="CB35:CH35"/>
    <mergeCell ref="CI35:CO35"/>
    <mergeCell ref="CP35:CV35"/>
    <mergeCell ref="CW35:DC35"/>
    <mergeCell ref="DD35:DJ35"/>
    <mergeCell ref="J50:N50"/>
    <mergeCell ref="J51:N51"/>
    <mergeCell ref="J52:N52"/>
    <mergeCell ref="J53:N53"/>
    <mergeCell ref="AN50:AR50"/>
    <mergeCell ref="AS50:AW50"/>
    <mergeCell ref="AX50:BB50"/>
    <mergeCell ref="AN51:AR51"/>
    <mergeCell ref="J54:N54"/>
    <mergeCell ref="J56:N56"/>
    <mergeCell ref="J57:N57"/>
    <mergeCell ref="J58:N58"/>
    <mergeCell ref="J59:N59"/>
    <mergeCell ref="J60:N60"/>
    <mergeCell ref="J61:N61"/>
    <mergeCell ref="J62:N62"/>
    <mergeCell ref="J63:N63"/>
    <mergeCell ref="J65:N65"/>
    <mergeCell ref="J66:N66"/>
    <mergeCell ref="J67:N67"/>
    <mergeCell ref="J68:N68"/>
    <mergeCell ref="J69:N69"/>
    <mergeCell ref="J70:N70"/>
    <mergeCell ref="J71:N71"/>
    <mergeCell ref="J72:N72"/>
    <mergeCell ref="O50:S50"/>
    <mergeCell ref="O51:S51"/>
    <mergeCell ref="O52:S52"/>
    <mergeCell ref="O53:S53"/>
    <mergeCell ref="O54:S54"/>
    <mergeCell ref="O56:S56"/>
    <mergeCell ref="O57:S57"/>
    <mergeCell ref="O58:S58"/>
    <mergeCell ref="O59:S59"/>
    <mergeCell ref="O60:S60"/>
    <mergeCell ref="O61:S61"/>
    <mergeCell ref="O62:S62"/>
    <mergeCell ref="O63:S63"/>
    <mergeCell ref="O65:S65"/>
    <mergeCell ref="O66:S66"/>
    <mergeCell ref="O67:S67"/>
    <mergeCell ref="O68:S68"/>
    <mergeCell ref="O69:S69"/>
    <mergeCell ref="O70:S70"/>
    <mergeCell ref="O71:S71"/>
    <mergeCell ref="O72:S72"/>
    <mergeCell ref="T50:X50"/>
    <mergeCell ref="T51:X51"/>
    <mergeCell ref="T52:X52"/>
    <mergeCell ref="T53:X53"/>
    <mergeCell ref="T54:X54"/>
    <mergeCell ref="T56:X56"/>
    <mergeCell ref="T57:X57"/>
    <mergeCell ref="T58:X58"/>
    <mergeCell ref="T59:X59"/>
    <mergeCell ref="T60:X60"/>
    <mergeCell ref="T61:X61"/>
    <mergeCell ref="T62:X62"/>
    <mergeCell ref="T63:X63"/>
    <mergeCell ref="T65:X65"/>
    <mergeCell ref="T66:X66"/>
    <mergeCell ref="T67:X67"/>
    <mergeCell ref="T68:X68"/>
    <mergeCell ref="T69:X69"/>
    <mergeCell ref="T70:X70"/>
    <mergeCell ref="T71:X71"/>
    <mergeCell ref="T72:X72"/>
    <mergeCell ref="Y50:AC50"/>
    <mergeCell ref="AD50:AH50"/>
    <mergeCell ref="AI50:AM50"/>
    <mergeCell ref="Y51:AC51"/>
    <mergeCell ref="AD51:AH51"/>
    <mergeCell ref="AI51:AM51"/>
    <mergeCell ref="Y53:AC53"/>
    <mergeCell ref="AS51:AW51"/>
    <mergeCell ref="AX51:BB51"/>
    <mergeCell ref="Y52:AC52"/>
    <mergeCell ref="AD52:AH52"/>
    <mergeCell ref="AI52:AM52"/>
    <mergeCell ref="AN52:AR52"/>
    <mergeCell ref="AS52:AW52"/>
    <mergeCell ref="AX52:BB52"/>
    <mergeCell ref="AD53:AH53"/>
    <mergeCell ref="AI53:AM53"/>
    <mergeCell ref="AN53:AR53"/>
    <mergeCell ref="AS53:AW53"/>
    <mergeCell ref="AX53:BB53"/>
    <mergeCell ref="Y54:AC54"/>
    <mergeCell ref="AD54:AH54"/>
    <mergeCell ref="AI54:AM54"/>
    <mergeCell ref="AN54:AR54"/>
    <mergeCell ref="AS54:AW54"/>
    <mergeCell ref="AX54:BB54"/>
    <mergeCell ref="Y56:AC56"/>
    <mergeCell ref="AD56:AH56"/>
    <mergeCell ref="AI56:AM56"/>
    <mergeCell ref="AN56:AR56"/>
    <mergeCell ref="AS56:AW56"/>
    <mergeCell ref="AX56:BB56"/>
    <mergeCell ref="Y57:AC57"/>
    <mergeCell ref="AD57:AH57"/>
    <mergeCell ref="AI57:AM57"/>
    <mergeCell ref="AN57:AR57"/>
    <mergeCell ref="AS57:AW57"/>
    <mergeCell ref="AX57:BB57"/>
    <mergeCell ref="Y58:AC58"/>
    <mergeCell ref="AD58:AH58"/>
    <mergeCell ref="AI58:AM58"/>
    <mergeCell ref="AN58:AR58"/>
    <mergeCell ref="AS58:AW58"/>
    <mergeCell ref="AX58:BB58"/>
    <mergeCell ref="Y59:AC59"/>
    <mergeCell ref="AD59:AH59"/>
    <mergeCell ref="AI59:AM59"/>
    <mergeCell ref="AN59:AR59"/>
    <mergeCell ref="AS59:AW59"/>
    <mergeCell ref="AX59:BB59"/>
    <mergeCell ref="Y60:AC60"/>
    <mergeCell ref="AD60:AH60"/>
    <mergeCell ref="AI60:AM60"/>
    <mergeCell ref="AN60:AR60"/>
    <mergeCell ref="AS60:AW60"/>
    <mergeCell ref="AX60:BB60"/>
    <mergeCell ref="Y61:AC61"/>
    <mergeCell ref="AD61:AH61"/>
    <mergeCell ref="AI61:AM61"/>
    <mergeCell ref="AN61:AR61"/>
    <mergeCell ref="AS61:AW61"/>
    <mergeCell ref="AX61:BB61"/>
    <mergeCell ref="Y62:AC62"/>
    <mergeCell ref="AD62:AH62"/>
    <mergeCell ref="AI62:AM62"/>
    <mergeCell ref="AN62:AR62"/>
    <mergeCell ref="AS62:AW62"/>
    <mergeCell ref="AX62:BB62"/>
    <mergeCell ref="Y63:AC63"/>
    <mergeCell ref="AD63:AH63"/>
    <mergeCell ref="AI63:AM63"/>
    <mergeCell ref="AN63:AR63"/>
    <mergeCell ref="AS63:AW63"/>
    <mergeCell ref="AX63:BB63"/>
    <mergeCell ref="Y65:AC65"/>
    <mergeCell ref="AD65:AH65"/>
    <mergeCell ref="AI65:AM65"/>
    <mergeCell ref="AN65:AR65"/>
    <mergeCell ref="AS65:AW65"/>
    <mergeCell ref="AX65:BB65"/>
    <mergeCell ref="Y66:AC66"/>
    <mergeCell ref="AD66:AH66"/>
    <mergeCell ref="AI66:AM66"/>
    <mergeCell ref="AN66:AR66"/>
    <mergeCell ref="AS66:AW66"/>
    <mergeCell ref="AX66:BB66"/>
    <mergeCell ref="Y67:AC67"/>
    <mergeCell ref="AD67:AH67"/>
    <mergeCell ref="AI67:AM67"/>
    <mergeCell ref="AN67:AR67"/>
    <mergeCell ref="AS67:AW67"/>
    <mergeCell ref="AX67:BB67"/>
    <mergeCell ref="Y68:AC68"/>
    <mergeCell ref="AD68:AH68"/>
    <mergeCell ref="AI68:AM68"/>
    <mergeCell ref="AN68:AR68"/>
    <mergeCell ref="AS68:AW68"/>
    <mergeCell ref="AX68:BB68"/>
    <mergeCell ref="Y69:AC69"/>
    <mergeCell ref="AD69:AH69"/>
    <mergeCell ref="AI69:AM69"/>
    <mergeCell ref="AN69:AR69"/>
    <mergeCell ref="AS69:AW69"/>
    <mergeCell ref="AX69:BB69"/>
    <mergeCell ref="Y70:AC70"/>
    <mergeCell ref="AD70:AH70"/>
    <mergeCell ref="AI70:AM70"/>
    <mergeCell ref="AN70:AR70"/>
    <mergeCell ref="AS70:AW70"/>
    <mergeCell ref="AX70:BB70"/>
    <mergeCell ref="Y71:AC71"/>
    <mergeCell ref="AD71:AH71"/>
    <mergeCell ref="AI71:AM71"/>
    <mergeCell ref="AN71:AR71"/>
    <mergeCell ref="AS71:AW71"/>
    <mergeCell ref="AX71:BB71"/>
    <mergeCell ref="Y72:AC72"/>
    <mergeCell ref="AD72:AH72"/>
    <mergeCell ref="AI72:AM72"/>
    <mergeCell ref="AN72:AR72"/>
    <mergeCell ref="AS72:AW72"/>
    <mergeCell ref="AX72:BB72"/>
    <mergeCell ref="BP54:BZ54"/>
    <mergeCell ref="BP56:BZ56"/>
    <mergeCell ref="BP57:BZ57"/>
    <mergeCell ref="BP58:BZ58"/>
    <mergeCell ref="BP59:BZ59"/>
    <mergeCell ref="BP60:BZ60"/>
    <mergeCell ref="BP61:BZ61"/>
    <mergeCell ref="BP62:BZ62"/>
    <mergeCell ref="BP63:BZ63"/>
    <mergeCell ref="BP65:BZ65"/>
    <mergeCell ref="BP66:BZ66"/>
    <mergeCell ref="BP67:BZ67"/>
    <mergeCell ref="BP68:BZ68"/>
    <mergeCell ref="BP69:BZ69"/>
    <mergeCell ref="BP70:BZ70"/>
    <mergeCell ref="BP71:BZ71"/>
    <mergeCell ref="BP72:BZ72"/>
    <mergeCell ref="CA50:CL50"/>
    <mergeCell ref="CA51:CL51"/>
    <mergeCell ref="CA52:CL52"/>
    <mergeCell ref="CA53:CL53"/>
    <mergeCell ref="CA54:CL54"/>
    <mergeCell ref="CA56:CL56"/>
    <mergeCell ref="CA57:CL57"/>
    <mergeCell ref="CA58:CL58"/>
    <mergeCell ref="CA59:CL59"/>
    <mergeCell ref="CA60:CL60"/>
    <mergeCell ref="CA61:CL61"/>
    <mergeCell ref="CA62:CL62"/>
    <mergeCell ref="CA63:CL63"/>
    <mergeCell ref="CA65:CL65"/>
    <mergeCell ref="CA66:CL66"/>
    <mergeCell ref="CA67:CL67"/>
    <mergeCell ref="CA68:CL68"/>
    <mergeCell ref="CA69:CL69"/>
    <mergeCell ref="CA70:CL70"/>
    <mergeCell ref="CA71:CL71"/>
    <mergeCell ref="CA72:CL72"/>
    <mergeCell ref="CM50:CX50"/>
    <mergeCell ref="CY50:DJ50"/>
    <mergeCell ref="CM51:CX51"/>
    <mergeCell ref="CY51:DJ51"/>
    <mergeCell ref="CM52:CX52"/>
    <mergeCell ref="CY52:DJ52"/>
    <mergeCell ref="CM53:CX53"/>
    <mergeCell ref="CY53:DJ53"/>
    <mergeCell ref="CM54:CX54"/>
    <mergeCell ref="CY54:DJ54"/>
    <mergeCell ref="CM56:CX56"/>
    <mergeCell ref="CY56:DJ56"/>
    <mergeCell ref="CM57:CX57"/>
    <mergeCell ref="CY57:DJ57"/>
    <mergeCell ref="CM58:CX58"/>
    <mergeCell ref="CY58:DJ58"/>
    <mergeCell ref="CM59:CX59"/>
    <mergeCell ref="CY59:DJ59"/>
    <mergeCell ref="CM60:CX60"/>
    <mergeCell ref="CY60:DJ60"/>
    <mergeCell ref="CM61:CX61"/>
    <mergeCell ref="CY61:DJ61"/>
    <mergeCell ref="CM62:CX62"/>
    <mergeCell ref="CY62:DJ62"/>
    <mergeCell ref="CM63:CX63"/>
    <mergeCell ref="CY63:DJ63"/>
    <mergeCell ref="CM65:CX65"/>
    <mergeCell ref="CY65:DJ65"/>
    <mergeCell ref="CM66:CX66"/>
    <mergeCell ref="CY66:DJ66"/>
    <mergeCell ref="CM67:CX67"/>
    <mergeCell ref="CY67:DJ67"/>
    <mergeCell ref="CM68:CX68"/>
    <mergeCell ref="CY68:DJ68"/>
    <mergeCell ref="CM69:CX69"/>
    <mergeCell ref="CY69:DJ69"/>
    <mergeCell ref="CM70:CX70"/>
    <mergeCell ref="CY70:DJ70"/>
    <mergeCell ref="CM71:CX71"/>
    <mergeCell ref="CY71:DJ71"/>
    <mergeCell ref="CM72:CX72"/>
    <mergeCell ref="CY72:DJ7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9"/>
  <sheetViews>
    <sheetView zoomScalePageLayoutView="0" workbookViewId="0" topLeftCell="A55">
      <selection activeCell="A82" sqref="A82"/>
    </sheetView>
  </sheetViews>
  <sheetFormatPr defaultColWidth="8.796875" defaultRowHeight="15"/>
  <cols>
    <col min="1" max="11" width="2.59765625" style="120" customWidth="1"/>
    <col min="12" max="13" width="3.09765625" style="120" customWidth="1"/>
    <col min="14" max="133" width="2.59765625" style="120" customWidth="1"/>
    <col min="134" max="16384" width="9" style="120" customWidth="1"/>
  </cols>
  <sheetData>
    <row r="1" spans="1:94" ht="14.25">
      <c r="A1" s="1" t="s">
        <v>284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70" t="s">
        <v>337</v>
      </c>
    </row>
    <row r="2" spans="1:94" ht="14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</row>
    <row r="3" spans="1:94" ht="17.25">
      <c r="A3" s="439" t="s">
        <v>503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259"/>
      <c r="AR3" s="259"/>
      <c r="AS3" s="259"/>
      <c r="AT3" s="259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</row>
    <row r="4" spans="1:94" ht="15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</row>
    <row r="5" spans="1:94" ht="19.5" customHeight="1">
      <c r="A5" s="500" t="s">
        <v>306</v>
      </c>
      <c r="B5" s="509"/>
      <c r="C5" s="509"/>
      <c r="D5" s="509"/>
      <c r="E5" s="509"/>
      <c r="F5" s="509"/>
      <c r="G5" s="454" t="s">
        <v>312</v>
      </c>
      <c r="H5" s="455"/>
      <c r="I5" s="455"/>
      <c r="J5" s="455"/>
      <c r="K5" s="455"/>
      <c r="L5" s="507"/>
      <c r="M5" s="492" t="s">
        <v>313</v>
      </c>
      <c r="N5" s="484"/>
      <c r="O5" s="484"/>
      <c r="P5" s="484"/>
      <c r="Q5" s="484"/>
      <c r="R5" s="495"/>
      <c r="S5" s="450" t="s">
        <v>314</v>
      </c>
      <c r="T5" s="450"/>
      <c r="U5" s="450"/>
      <c r="V5" s="450"/>
      <c r="W5" s="450"/>
      <c r="X5" s="450"/>
      <c r="Y5" s="482" t="s">
        <v>317</v>
      </c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263"/>
      <c r="AR5" s="263"/>
      <c r="AS5" s="263"/>
      <c r="AT5" s="263"/>
      <c r="AU5" s="264"/>
      <c r="AV5" s="462" t="s">
        <v>507</v>
      </c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</row>
    <row r="6" spans="1:94" ht="19.5" customHeight="1" thickBot="1">
      <c r="A6" s="505" t="s">
        <v>240</v>
      </c>
      <c r="B6" s="506"/>
      <c r="C6" s="506"/>
      <c r="D6" s="506"/>
      <c r="E6" s="506"/>
      <c r="F6" s="506"/>
      <c r="G6" s="508" t="s">
        <v>307</v>
      </c>
      <c r="H6" s="453"/>
      <c r="I6" s="453"/>
      <c r="J6" s="453"/>
      <c r="K6" s="453"/>
      <c r="L6" s="453"/>
      <c r="M6" s="508" t="s">
        <v>308</v>
      </c>
      <c r="N6" s="453"/>
      <c r="O6" s="453"/>
      <c r="P6" s="453"/>
      <c r="Q6" s="453"/>
      <c r="R6" s="453"/>
      <c r="S6" s="508" t="s">
        <v>309</v>
      </c>
      <c r="T6" s="508"/>
      <c r="U6" s="508"/>
      <c r="V6" s="508"/>
      <c r="W6" s="508"/>
      <c r="X6" s="508"/>
      <c r="Y6" s="510" t="s">
        <v>315</v>
      </c>
      <c r="Z6" s="481"/>
      <c r="AA6" s="481"/>
      <c r="AB6" s="481"/>
      <c r="AC6" s="481"/>
      <c r="AD6" s="481"/>
      <c r="AE6" s="510" t="s">
        <v>316</v>
      </c>
      <c r="AF6" s="447"/>
      <c r="AG6" s="447"/>
      <c r="AH6" s="447"/>
      <c r="AI6" s="447"/>
      <c r="AJ6" s="448"/>
      <c r="AK6" s="481" t="s">
        <v>311</v>
      </c>
      <c r="AL6" s="447"/>
      <c r="AM6" s="447"/>
      <c r="AN6" s="447"/>
      <c r="AO6" s="447"/>
      <c r="AP6" s="447"/>
      <c r="AQ6" s="258"/>
      <c r="AR6" s="258"/>
      <c r="AS6" s="258"/>
      <c r="AT6" s="258"/>
      <c r="AU6" s="264"/>
      <c r="AV6" s="264"/>
      <c r="AW6" s="264"/>
      <c r="AX6" s="264"/>
      <c r="AY6" s="264"/>
      <c r="AZ6" s="264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249" t="s">
        <v>338</v>
      </c>
    </row>
    <row r="7" spans="1:94" ht="14.25">
      <c r="A7" s="128"/>
      <c r="B7" s="128"/>
      <c r="C7" s="128"/>
      <c r="D7" s="128"/>
      <c r="E7" s="128"/>
      <c r="F7" s="242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449" t="s">
        <v>240</v>
      </c>
      <c r="AW7" s="442"/>
      <c r="AX7" s="442"/>
      <c r="AY7" s="442"/>
      <c r="AZ7" s="442"/>
      <c r="BA7" s="442"/>
      <c r="BB7" s="443"/>
      <c r="BC7" s="409" t="s">
        <v>345</v>
      </c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54" t="s">
        <v>351</v>
      </c>
      <c r="CJ7" s="455"/>
      <c r="CK7" s="455"/>
      <c r="CL7" s="455"/>
      <c r="CM7" s="455"/>
      <c r="CN7" s="455"/>
      <c r="CO7" s="455"/>
      <c r="CP7" s="455"/>
    </row>
    <row r="8" spans="1:94" ht="14.25">
      <c r="A8" s="471" t="s">
        <v>318</v>
      </c>
      <c r="B8" s="472"/>
      <c r="C8" s="472"/>
      <c r="D8" s="472"/>
      <c r="E8" s="472"/>
      <c r="F8" s="460"/>
      <c r="G8" s="400">
        <v>2528</v>
      </c>
      <c r="H8" s="399"/>
      <c r="I8" s="399"/>
      <c r="J8" s="399"/>
      <c r="K8" s="399"/>
      <c r="L8" s="399"/>
      <c r="M8" s="402">
        <v>248</v>
      </c>
      <c r="N8" s="402"/>
      <c r="O8" s="402"/>
      <c r="P8" s="402"/>
      <c r="Q8" s="402"/>
      <c r="R8" s="402"/>
      <c r="S8" s="402">
        <v>2311</v>
      </c>
      <c r="T8" s="402"/>
      <c r="U8" s="402"/>
      <c r="V8" s="402"/>
      <c r="W8" s="402"/>
      <c r="X8" s="402"/>
      <c r="Y8" s="402">
        <v>75160</v>
      </c>
      <c r="Z8" s="402"/>
      <c r="AA8" s="402"/>
      <c r="AB8" s="402"/>
      <c r="AC8" s="402"/>
      <c r="AD8" s="402"/>
      <c r="AE8" s="402">
        <v>72839</v>
      </c>
      <c r="AF8" s="402"/>
      <c r="AG8" s="402"/>
      <c r="AH8" s="402"/>
      <c r="AI8" s="402"/>
      <c r="AJ8" s="402"/>
      <c r="AK8" s="402">
        <v>2321</v>
      </c>
      <c r="AL8" s="402"/>
      <c r="AM8" s="402"/>
      <c r="AN8" s="402"/>
      <c r="AO8" s="402"/>
      <c r="AP8" s="402"/>
      <c r="AQ8" s="240"/>
      <c r="AR8" s="240"/>
      <c r="AS8" s="240"/>
      <c r="AT8" s="240"/>
      <c r="AU8" s="128"/>
      <c r="AV8" s="445"/>
      <c r="AW8" s="445"/>
      <c r="AX8" s="445"/>
      <c r="AY8" s="445"/>
      <c r="AZ8" s="445"/>
      <c r="BA8" s="445"/>
      <c r="BB8" s="446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56"/>
      <c r="CJ8" s="457"/>
      <c r="CK8" s="457"/>
      <c r="CL8" s="457"/>
      <c r="CM8" s="457"/>
      <c r="CN8" s="457"/>
      <c r="CO8" s="457"/>
      <c r="CP8" s="457"/>
    </row>
    <row r="9" spans="1:94" ht="14.25">
      <c r="A9" s="471" t="s">
        <v>319</v>
      </c>
      <c r="B9" s="472"/>
      <c r="C9" s="472"/>
      <c r="D9" s="472"/>
      <c r="E9" s="472"/>
      <c r="F9" s="460"/>
      <c r="G9" s="400">
        <v>2526</v>
      </c>
      <c r="H9" s="399"/>
      <c r="I9" s="399"/>
      <c r="J9" s="399"/>
      <c r="K9" s="399"/>
      <c r="L9" s="399"/>
      <c r="M9" s="402">
        <v>241</v>
      </c>
      <c r="N9" s="402"/>
      <c r="O9" s="402"/>
      <c r="P9" s="402"/>
      <c r="Q9" s="402"/>
      <c r="R9" s="402"/>
      <c r="S9" s="402">
        <v>2559</v>
      </c>
      <c r="T9" s="402"/>
      <c r="U9" s="402"/>
      <c r="V9" s="402"/>
      <c r="W9" s="402"/>
      <c r="X9" s="402"/>
      <c r="Y9" s="402">
        <v>88813</v>
      </c>
      <c r="Z9" s="402"/>
      <c r="AA9" s="402"/>
      <c r="AB9" s="402"/>
      <c r="AC9" s="402"/>
      <c r="AD9" s="402"/>
      <c r="AE9" s="402">
        <v>85988</v>
      </c>
      <c r="AF9" s="402"/>
      <c r="AG9" s="402"/>
      <c r="AH9" s="402"/>
      <c r="AI9" s="402"/>
      <c r="AJ9" s="402"/>
      <c r="AK9" s="402">
        <v>2825</v>
      </c>
      <c r="AL9" s="402"/>
      <c r="AM9" s="402"/>
      <c r="AN9" s="402"/>
      <c r="AO9" s="402"/>
      <c r="AP9" s="402"/>
      <c r="AQ9" s="240"/>
      <c r="AR9" s="240"/>
      <c r="AS9" s="240"/>
      <c r="AT9" s="240"/>
      <c r="AU9" s="128"/>
      <c r="AV9" s="445"/>
      <c r="AW9" s="445"/>
      <c r="AX9" s="445"/>
      <c r="AY9" s="445"/>
      <c r="AZ9" s="445"/>
      <c r="BA9" s="445"/>
      <c r="BB9" s="446"/>
      <c r="BC9" s="463" t="s">
        <v>339</v>
      </c>
      <c r="BD9" s="464"/>
      <c r="BE9" s="464"/>
      <c r="BF9" s="464"/>
      <c r="BG9" s="464"/>
      <c r="BH9" s="464"/>
      <c r="BI9" s="464"/>
      <c r="BJ9" s="465"/>
      <c r="BK9" s="463" t="s">
        <v>341</v>
      </c>
      <c r="BL9" s="464"/>
      <c r="BM9" s="464"/>
      <c r="BN9" s="464"/>
      <c r="BO9" s="464"/>
      <c r="BP9" s="464"/>
      <c r="BQ9" s="464"/>
      <c r="BR9" s="465"/>
      <c r="BS9" s="406" t="s">
        <v>342</v>
      </c>
      <c r="BT9" s="407"/>
      <c r="BU9" s="407"/>
      <c r="BV9" s="407"/>
      <c r="BW9" s="407"/>
      <c r="BX9" s="407"/>
      <c r="BY9" s="407"/>
      <c r="BZ9" s="407"/>
      <c r="CA9" s="406" t="s">
        <v>343</v>
      </c>
      <c r="CB9" s="407"/>
      <c r="CC9" s="407"/>
      <c r="CD9" s="407"/>
      <c r="CE9" s="407"/>
      <c r="CF9" s="407"/>
      <c r="CG9" s="407"/>
      <c r="CH9" s="407"/>
      <c r="CI9" s="456"/>
      <c r="CJ9" s="457"/>
      <c r="CK9" s="457"/>
      <c r="CL9" s="457"/>
      <c r="CM9" s="457"/>
      <c r="CN9" s="457"/>
      <c r="CO9" s="457"/>
      <c r="CP9" s="457"/>
    </row>
    <row r="10" spans="1:94" ht="14.25">
      <c r="A10" s="472">
        <v>58</v>
      </c>
      <c r="B10" s="472"/>
      <c r="C10" s="472"/>
      <c r="D10" s="472"/>
      <c r="E10" s="472"/>
      <c r="F10" s="460"/>
      <c r="G10" s="400">
        <v>2528</v>
      </c>
      <c r="H10" s="399"/>
      <c r="I10" s="399"/>
      <c r="J10" s="399"/>
      <c r="K10" s="399"/>
      <c r="L10" s="399"/>
      <c r="M10" s="402">
        <v>241</v>
      </c>
      <c r="N10" s="402"/>
      <c r="O10" s="402"/>
      <c r="P10" s="402"/>
      <c r="Q10" s="402"/>
      <c r="R10" s="402"/>
      <c r="S10" s="402">
        <v>2882</v>
      </c>
      <c r="T10" s="402"/>
      <c r="U10" s="402"/>
      <c r="V10" s="402"/>
      <c r="W10" s="402"/>
      <c r="X10" s="402"/>
      <c r="Y10" s="402">
        <v>95618</v>
      </c>
      <c r="Z10" s="402"/>
      <c r="AA10" s="402"/>
      <c r="AB10" s="402"/>
      <c r="AC10" s="402"/>
      <c r="AD10" s="402"/>
      <c r="AE10" s="402">
        <v>92880</v>
      </c>
      <c r="AF10" s="402"/>
      <c r="AG10" s="402"/>
      <c r="AH10" s="402"/>
      <c r="AI10" s="402"/>
      <c r="AJ10" s="402"/>
      <c r="AK10" s="402">
        <v>2738</v>
      </c>
      <c r="AL10" s="402"/>
      <c r="AM10" s="402"/>
      <c r="AN10" s="402"/>
      <c r="AO10" s="402"/>
      <c r="AP10" s="402"/>
      <c r="AQ10" s="240"/>
      <c r="AR10" s="240"/>
      <c r="AS10" s="240"/>
      <c r="AT10" s="240"/>
      <c r="AU10" s="128"/>
      <c r="AV10" s="445"/>
      <c r="AW10" s="445"/>
      <c r="AX10" s="445"/>
      <c r="AY10" s="445"/>
      <c r="AZ10" s="445"/>
      <c r="BA10" s="445"/>
      <c r="BB10" s="446"/>
      <c r="BC10" s="438"/>
      <c r="BD10" s="447"/>
      <c r="BE10" s="447"/>
      <c r="BF10" s="447"/>
      <c r="BG10" s="447"/>
      <c r="BH10" s="447"/>
      <c r="BI10" s="447"/>
      <c r="BJ10" s="448"/>
      <c r="BK10" s="438"/>
      <c r="BL10" s="447"/>
      <c r="BM10" s="447"/>
      <c r="BN10" s="447"/>
      <c r="BO10" s="447"/>
      <c r="BP10" s="447"/>
      <c r="BQ10" s="447"/>
      <c r="BR10" s="448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58"/>
      <c r="CJ10" s="459"/>
      <c r="CK10" s="459"/>
      <c r="CL10" s="459"/>
      <c r="CM10" s="459"/>
      <c r="CN10" s="459"/>
      <c r="CO10" s="459"/>
      <c r="CP10" s="459"/>
    </row>
    <row r="11" spans="1:94" ht="14.25">
      <c r="A11" s="472">
        <v>59</v>
      </c>
      <c r="B11" s="472"/>
      <c r="C11" s="472"/>
      <c r="D11" s="472"/>
      <c r="E11" s="472"/>
      <c r="F11" s="460"/>
      <c r="G11" s="400">
        <v>2347</v>
      </c>
      <c r="H11" s="399"/>
      <c r="I11" s="399"/>
      <c r="J11" s="399"/>
      <c r="K11" s="399"/>
      <c r="L11" s="399"/>
      <c r="M11" s="402">
        <v>215</v>
      </c>
      <c r="N11" s="402"/>
      <c r="O11" s="402"/>
      <c r="P11" s="402"/>
      <c r="Q11" s="402"/>
      <c r="R11" s="402"/>
      <c r="S11" s="402">
        <v>2324</v>
      </c>
      <c r="T11" s="402"/>
      <c r="U11" s="402"/>
      <c r="V11" s="402"/>
      <c r="W11" s="402"/>
      <c r="X11" s="402"/>
      <c r="Y11" s="402">
        <v>70776</v>
      </c>
      <c r="Z11" s="402"/>
      <c r="AA11" s="402"/>
      <c r="AB11" s="402"/>
      <c r="AC11" s="402"/>
      <c r="AD11" s="402"/>
      <c r="AE11" s="402">
        <v>67938</v>
      </c>
      <c r="AF11" s="402"/>
      <c r="AG11" s="402"/>
      <c r="AH11" s="402"/>
      <c r="AI11" s="402"/>
      <c r="AJ11" s="402"/>
      <c r="AK11" s="402">
        <v>2838</v>
      </c>
      <c r="AL11" s="402"/>
      <c r="AM11" s="402"/>
      <c r="AN11" s="402"/>
      <c r="AO11" s="402"/>
      <c r="AP11" s="402"/>
      <c r="AQ11" s="240"/>
      <c r="AR11" s="240"/>
      <c r="AS11" s="240"/>
      <c r="AT11" s="240"/>
      <c r="AU11" s="128"/>
      <c r="AV11" s="445"/>
      <c r="AW11" s="445"/>
      <c r="AX11" s="445"/>
      <c r="AY11" s="445"/>
      <c r="AZ11" s="445"/>
      <c r="BA11" s="445"/>
      <c r="BB11" s="446"/>
      <c r="BC11" s="406" t="s">
        <v>340</v>
      </c>
      <c r="BD11" s="407"/>
      <c r="BE11" s="407"/>
      <c r="BF11" s="407"/>
      <c r="BG11" s="406" t="s">
        <v>344</v>
      </c>
      <c r="BH11" s="407"/>
      <c r="BI11" s="407"/>
      <c r="BJ11" s="407"/>
      <c r="BK11" s="406" t="s">
        <v>340</v>
      </c>
      <c r="BL11" s="407"/>
      <c r="BM11" s="407"/>
      <c r="BN11" s="407"/>
      <c r="BO11" s="406" t="s">
        <v>344</v>
      </c>
      <c r="BP11" s="407"/>
      <c r="BQ11" s="407"/>
      <c r="BR11" s="407"/>
      <c r="BS11" s="406" t="s">
        <v>340</v>
      </c>
      <c r="BT11" s="407"/>
      <c r="BU11" s="407"/>
      <c r="BV11" s="407"/>
      <c r="BW11" s="406" t="s">
        <v>344</v>
      </c>
      <c r="BX11" s="407"/>
      <c r="BY11" s="407"/>
      <c r="BZ11" s="407"/>
      <c r="CA11" s="406" t="s">
        <v>340</v>
      </c>
      <c r="CB11" s="407"/>
      <c r="CC11" s="407"/>
      <c r="CD11" s="407"/>
      <c r="CE11" s="406" t="s">
        <v>344</v>
      </c>
      <c r="CF11" s="407"/>
      <c r="CG11" s="407"/>
      <c r="CH11" s="407"/>
      <c r="CI11" s="406" t="s">
        <v>340</v>
      </c>
      <c r="CJ11" s="407"/>
      <c r="CK11" s="407"/>
      <c r="CL11" s="407"/>
      <c r="CM11" s="406" t="s">
        <v>344</v>
      </c>
      <c r="CN11" s="407"/>
      <c r="CO11" s="407"/>
      <c r="CP11" s="408"/>
    </row>
    <row r="12" spans="1:94" ht="14.25">
      <c r="A12" s="473">
        <v>60</v>
      </c>
      <c r="B12" s="473"/>
      <c r="C12" s="473"/>
      <c r="D12" s="473"/>
      <c r="E12" s="473"/>
      <c r="F12" s="461"/>
      <c r="G12" s="467">
        <f>SUM(G14:L30)</f>
        <v>2346</v>
      </c>
      <c r="H12" s="405"/>
      <c r="I12" s="405"/>
      <c r="J12" s="405"/>
      <c r="K12" s="405"/>
      <c r="L12" s="405"/>
      <c r="M12" s="404">
        <f>SUM(M14:R30)</f>
        <v>213</v>
      </c>
      <c r="N12" s="404"/>
      <c r="O12" s="404"/>
      <c r="P12" s="404"/>
      <c r="Q12" s="404"/>
      <c r="R12" s="404"/>
      <c r="S12" s="404">
        <f>SUM(S14:X30)</f>
        <v>1963</v>
      </c>
      <c r="T12" s="404"/>
      <c r="U12" s="404"/>
      <c r="V12" s="404"/>
      <c r="W12" s="404"/>
      <c r="X12" s="404"/>
      <c r="Y12" s="404">
        <f>SUM(Y14:AD30)</f>
        <v>62286</v>
      </c>
      <c r="Z12" s="404"/>
      <c r="AA12" s="404"/>
      <c r="AB12" s="404"/>
      <c r="AC12" s="404"/>
      <c r="AD12" s="404"/>
      <c r="AE12" s="404">
        <f>SUM(AE14:AJ30)</f>
        <v>60302</v>
      </c>
      <c r="AF12" s="404"/>
      <c r="AG12" s="404"/>
      <c r="AH12" s="404"/>
      <c r="AI12" s="404"/>
      <c r="AJ12" s="404"/>
      <c r="AK12" s="404">
        <f>SUM(AK14:AP30)</f>
        <v>1984</v>
      </c>
      <c r="AL12" s="404"/>
      <c r="AM12" s="404"/>
      <c r="AN12" s="404"/>
      <c r="AO12" s="404"/>
      <c r="AP12" s="404"/>
      <c r="AQ12" s="191"/>
      <c r="AR12" s="191"/>
      <c r="AS12" s="191"/>
      <c r="AT12" s="191"/>
      <c r="AU12" s="128"/>
      <c r="AV12" s="447"/>
      <c r="AW12" s="447"/>
      <c r="AX12" s="447"/>
      <c r="AY12" s="447"/>
      <c r="AZ12" s="447"/>
      <c r="BA12" s="447"/>
      <c r="BB12" s="448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8"/>
    </row>
    <row r="13" spans="1:94" ht="14.25">
      <c r="A13" s="172"/>
      <c r="B13" s="172"/>
      <c r="C13" s="172"/>
      <c r="D13" s="172"/>
      <c r="E13" s="172"/>
      <c r="F13" s="256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243"/>
      <c r="AW13" s="243"/>
      <c r="AX13" s="243"/>
      <c r="AY13" s="243"/>
      <c r="AZ13" s="243"/>
      <c r="BA13" s="243"/>
      <c r="BB13" s="242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</row>
    <row r="14" spans="1:94" ht="14.25">
      <c r="A14" s="471" t="s">
        <v>247</v>
      </c>
      <c r="B14" s="472"/>
      <c r="C14" s="472"/>
      <c r="D14" s="472"/>
      <c r="E14" s="472"/>
      <c r="F14" s="460"/>
      <c r="G14" s="401" t="s">
        <v>283</v>
      </c>
      <c r="H14" s="399"/>
      <c r="I14" s="399"/>
      <c r="J14" s="399"/>
      <c r="K14" s="399"/>
      <c r="L14" s="399"/>
      <c r="M14" s="403" t="s">
        <v>283</v>
      </c>
      <c r="N14" s="402"/>
      <c r="O14" s="402"/>
      <c r="P14" s="402"/>
      <c r="Q14" s="402"/>
      <c r="R14" s="402"/>
      <c r="S14" s="403" t="s">
        <v>283</v>
      </c>
      <c r="T14" s="402"/>
      <c r="U14" s="402"/>
      <c r="V14" s="402"/>
      <c r="W14" s="402"/>
      <c r="X14" s="402"/>
      <c r="Y14" s="403" t="s">
        <v>283</v>
      </c>
      <c r="Z14" s="402"/>
      <c r="AA14" s="402"/>
      <c r="AB14" s="402"/>
      <c r="AC14" s="402"/>
      <c r="AD14" s="402"/>
      <c r="AE14" s="403" t="s">
        <v>283</v>
      </c>
      <c r="AF14" s="402"/>
      <c r="AG14" s="402"/>
      <c r="AH14" s="402"/>
      <c r="AI14" s="402"/>
      <c r="AJ14" s="402"/>
      <c r="AK14" s="403" t="s">
        <v>283</v>
      </c>
      <c r="AL14" s="402"/>
      <c r="AM14" s="402"/>
      <c r="AN14" s="402"/>
      <c r="AO14" s="402"/>
      <c r="AP14" s="402"/>
      <c r="AQ14" s="240"/>
      <c r="AR14" s="240"/>
      <c r="AS14" s="240"/>
      <c r="AT14" s="240"/>
      <c r="AU14" s="128"/>
      <c r="AV14" s="425" t="s">
        <v>310</v>
      </c>
      <c r="AW14" s="425"/>
      <c r="AX14" s="425"/>
      <c r="AY14" s="425"/>
      <c r="AZ14" s="425"/>
      <c r="BA14" s="425"/>
      <c r="BB14" s="461"/>
      <c r="BC14" s="467">
        <f>SUM(BC16:BF32)</f>
        <v>36502</v>
      </c>
      <c r="BD14" s="405"/>
      <c r="BE14" s="405"/>
      <c r="BF14" s="405"/>
      <c r="BG14" s="405">
        <f>SUM(BG16:BJ32)</f>
        <v>642</v>
      </c>
      <c r="BH14" s="405"/>
      <c r="BI14" s="405"/>
      <c r="BJ14" s="405"/>
      <c r="BK14" s="405">
        <f>SUM(BK16:BN32)</f>
        <v>7547</v>
      </c>
      <c r="BL14" s="405"/>
      <c r="BM14" s="405"/>
      <c r="BN14" s="405"/>
      <c r="BO14" s="405">
        <f>SUM(BO16:BR32)</f>
        <v>452</v>
      </c>
      <c r="BP14" s="405"/>
      <c r="BQ14" s="405"/>
      <c r="BR14" s="405"/>
      <c r="BS14" s="405">
        <f>SUM(BS16:BV32)</f>
        <v>8936</v>
      </c>
      <c r="BT14" s="405"/>
      <c r="BU14" s="405"/>
      <c r="BV14" s="405"/>
      <c r="BW14" s="405">
        <f>SUM(BW16:BZ32)</f>
        <v>821</v>
      </c>
      <c r="BX14" s="405"/>
      <c r="BY14" s="405"/>
      <c r="BZ14" s="405"/>
      <c r="CA14" s="405">
        <f>SUM(CA16:CD32)</f>
        <v>436</v>
      </c>
      <c r="CB14" s="405"/>
      <c r="CC14" s="405"/>
      <c r="CD14" s="405"/>
      <c r="CE14" s="405">
        <f>SUM(CE16:CH32)</f>
        <v>66</v>
      </c>
      <c r="CF14" s="405"/>
      <c r="CG14" s="405"/>
      <c r="CH14" s="405"/>
      <c r="CI14" s="405">
        <f>SUM(CI16:CL32)</f>
        <v>34944</v>
      </c>
      <c r="CJ14" s="405"/>
      <c r="CK14" s="405"/>
      <c r="CL14" s="405"/>
      <c r="CM14" s="405">
        <f>SUM(CM16:CP32)</f>
        <v>1038</v>
      </c>
      <c r="CN14" s="405"/>
      <c r="CO14" s="405"/>
      <c r="CP14" s="405"/>
    </row>
    <row r="15" spans="1:94" ht="14.25">
      <c r="A15" s="471" t="s">
        <v>248</v>
      </c>
      <c r="B15" s="472"/>
      <c r="C15" s="472"/>
      <c r="D15" s="472"/>
      <c r="E15" s="472"/>
      <c r="F15" s="460"/>
      <c r="G15" s="400">
        <v>50</v>
      </c>
      <c r="H15" s="399"/>
      <c r="I15" s="399"/>
      <c r="J15" s="399"/>
      <c r="K15" s="399"/>
      <c r="L15" s="399"/>
      <c r="M15" s="402">
        <v>4</v>
      </c>
      <c r="N15" s="402"/>
      <c r="O15" s="402"/>
      <c r="P15" s="402"/>
      <c r="Q15" s="402"/>
      <c r="R15" s="402"/>
      <c r="S15" s="402">
        <v>7</v>
      </c>
      <c r="T15" s="402"/>
      <c r="U15" s="402"/>
      <c r="V15" s="402"/>
      <c r="W15" s="402"/>
      <c r="X15" s="402"/>
      <c r="Y15" s="402">
        <v>123</v>
      </c>
      <c r="Z15" s="402"/>
      <c r="AA15" s="402"/>
      <c r="AB15" s="402"/>
      <c r="AC15" s="402"/>
      <c r="AD15" s="402"/>
      <c r="AE15" s="402">
        <v>111</v>
      </c>
      <c r="AF15" s="402"/>
      <c r="AG15" s="402"/>
      <c r="AH15" s="402"/>
      <c r="AI15" s="402"/>
      <c r="AJ15" s="402"/>
      <c r="AK15" s="402">
        <v>12</v>
      </c>
      <c r="AL15" s="402"/>
      <c r="AM15" s="402"/>
      <c r="AN15" s="402"/>
      <c r="AO15" s="402"/>
      <c r="AP15" s="402"/>
      <c r="AQ15" s="240"/>
      <c r="AR15" s="240"/>
      <c r="AS15" s="240"/>
      <c r="AT15" s="240"/>
      <c r="AU15" s="128"/>
      <c r="AV15" s="171"/>
      <c r="AW15" s="171"/>
      <c r="AX15" s="171"/>
      <c r="AY15" s="171"/>
      <c r="AZ15" s="171"/>
      <c r="BA15" s="171"/>
      <c r="BB15" s="256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</row>
    <row r="16" spans="1:94" ht="14.25">
      <c r="A16" s="471" t="s">
        <v>249</v>
      </c>
      <c r="B16" s="472"/>
      <c r="C16" s="472"/>
      <c r="D16" s="472"/>
      <c r="E16" s="472"/>
      <c r="F16" s="460"/>
      <c r="G16" s="401" t="s">
        <v>283</v>
      </c>
      <c r="H16" s="399"/>
      <c r="I16" s="399"/>
      <c r="J16" s="399"/>
      <c r="K16" s="399"/>
      <c r="L16" s="399"/>
      <c r="M16" s="403" t="s">
        <v>283</v>
      </c>
      <c r="N16" s="402"/>
      <c r="O16" s="402"/>
      <c r="P16" s="402"/>
      <c r="Q16" s="402"/>
      <c r="R16" s="402"/>
      <c r="S16" s="403" t="s">
        <v>283</v>
      </c>
      <c r="T16" s="402"/>
      <c r="U16" s="402"/>
      <c r="V16" s="402"/>
      <c r="W16" s="402"/>
      <c r="X16" s="402"/>
      <c r="Y16" s="403" t="s">
        <v>283</v>
      </c>
      <c r="Z16" s="402"/>
      <c r="AA16" s="402"/>
      <c r="AB16" s="402"/>
      <c r="AC16" s="402"/>
      <c r="AD16" s="402"/>
      <c r="AE16" s="403" t="s">
        <v>283</v>
      </c>
      <c r="AF16" s="402"/>
      <c r="AG16" s="402"/>
      <c r="AH16" s="402"/>
      <c r="AI16" s="402"/>
      <c r="AJ16" s="402"/>
      <c r="AK16" s="403" t="s">
        <v>283</v>
      </c>
      <c r="AL16" s="402"/>
      <c r="AM16" s="402"/>
      <c r="AN16" s="402"/>
      <c r="AO16" s="402"/>
      <c r="AP16" s="402"/>
      <c r="AQ16" s="240"/>
      <c r="AR16" s="240"/>
      <c r="AS16" s="240"/>
      <c r="AT16" s="240"/>
      <c r="AU16" s="128"/>
      <c r="AV16" s="416" t="s">
        <v>247</v>
      </c>
      <c r="AW16" s="417"/>
      <c r="AX16" s="417"/>
      <c r="AY16" s="417"/>
      <c r="AZ16" s="417"/>
      <c r="BA16" s="417"/>
      <c r="BB16" s="460"/>
      <c r="BC16" s="440">
        <v>2823</v>
      </c>
      <c r="BD16" s="433"/>
      <c r="BE16" s="433"/>
      <c r="BF16" s="433"/>
      <c r="BG16" s="433">
        <v>144</v>
      </c>
      <c r="BH16" s="433"/>
      <c r="BI16" s="433"/>
      <c r="BJ16" s="433"/>
      <c r="BK16" s="433">
        <v>1797</v>
      </c>
      <c r="BL16" s="433"/>
      <c r="BM16" s="433"/>
      <c r="BN16" s="433"/>
      <c r="BO16" s="433">
        <v>172</v>
      </c>
      <c r="BP16" s="433"/>
      <c r="BQ16" s="433"/>
      <c r="BR16" s="433"/>
      <c r="BS16" s="433">
        <v>1275</v>
      </c>
      <c r="BT16" s="433"/>
      <c r="BU16" s="433"/>
      <c r="BV16" s="433"/>
      <c r="BW16" s="433">
        <v>161</v>
      </c>
      <c r="BX16" s="433"/>
      <c r="BY16" s="433"/>
      <c r="BZ16" s="433"/>
      <c r="CA16" s="433">
        <v>45</v>
      </c>
      <c r="CB16" s="433"/>
      <c r="CC16" s="433"/>
      <c r="CD16" s="433"/>
      <c r="CE16" s="433">
        <v>11</v>
      </c>
      <c r="CF16" s="433"/>
      <c r="CG16" s="433"/>
      <c r="CH16" s="433"/>
      <c r="CI16" s="433">
        <v>3629</v>
      </c>
      <c r="CJ16" s="433"/>
      <c r="CK16" s="433"/>
      <c r="CL16" s="433"/>
      <c r="CM16" s="433">
        <v>144</v>
      </c>
      <c r="CN16" s="433"/>
      <c r="CO16" s="433"/>
      <c r="CP16" s="433"/>
    </row>
    <row r="17" spans="1:94" ht="14.25">
      <c r="A17" s="471" t="s">
        <v>250</v>
      </c>
      <c r="B17" s="472"/>
      <c r="C17" s="472"/>
      <c r="D17" s="472"/>
      <c r="E17" s="472"/>
      <c r="F17" s="460"/>
      <c r="G17" s="400">
        <v>173</v>
      </c>
      <c r="H17" s="399"/>
      <c r="I17" s="399"/>
      <c r="J17" s="399"/>
      <c r="K17" s="399"/>
      <c r="L17" s="399"/>
      <c r="M17" s="402">
        <v>14</v>
      </c>
      <c r="N17" s="402"/>
      <c r="O17" s="402"/>
      <c r="P17" s="402"/>
      <c r="Q17" s="402"/>
      <c r="R17" s="402"/>
      <c r="S17" s="402">
        <v>91</v>
      </c>
      <c r="T17" s="402"/>
      <c r="U17" s="402"/>
      <c r="V17" s="402"/>
      <c r="W17" s="402"/>
      <c r="X17" s="402"/>
      <c r="Y17" s="402">
        <v>3105</v>
      </c>
      <c r="Z17" s="402"/>
      <c r="AA17" s="402"/>
      <c r="AB17" s="402"/>
      <c r="AC17" s="402"/>
      <c r="AD17" s="402"/>
      <c r="AE17" s="402">
        <v>3017</v>
      </c>
      <c r="AF17" s="402"/>
      <c r="AG17" s="402"/>
      <c r="AH17" s="402"/>
      <c r="AI17" s="402"/>
      <c r="AJ17" s="402"/>
      <c r="AK17" s="402">
        <v>88</v>
      </c>
      <c r="AL17" s="402"/>
      <c r="AM17" s="402"/>
      <c r="AN17" s="402"/>
      <c r="AO17" s="402"/>
      <c r="AP17" s="402"/>
      <c r="AQ17" s="240"/>
      <c r="AR17" s="240"/>
      <c r="AS17" s="240"/>
      <c r="AT17" s="240"/>
      <c r="AU17" s="128"/>
      <c r="AV17" s="416" t="s">
        <v>248</v>
      </c>
      <c r="AW17" s="417"/>
      <c r="AX17" s="417"/>
      <c r="AY17" s="417"/>
      <c r="AZ17" s="417"/>
      <c r="BA17" s="417"/>
      <c r="BB17" s="460"/>
      <c r="BC17" s="440">
        <v>2818</v>
      </c>
      <c r="BD17" s="433"/>
      <c r="BE17" s="433"/>
      <c r="BF17" s="433"/>
      <c r="BG17" s="433">
        <v>45</v>
      </c>
      <c r="BH17" s="433"/>
      <c r="BI17" s="433"/>
      <c r="BJ17" s="433"/>
      <c r="BK17" s="433">
        <v>208</v>
      </c>
      <c r="BL17" s="433"/>
      <c r="BM17" s="433"/>
      <c r="BN17" s="433"/>
      <c r="BO17" s="433">
        <v>6</v>
      </c>
      <c r="BP17" s="433"/>
      <c r="BQ17" s="433"/>
      <c r="BR17" s="433"/>
      <c r="BS17" s="433">
        <v>131</v>
      </c>
      <c r="BT17" s="433"/>
      <c r="BU17" s="433"/>
      <c r="BV17" s="433"/>
      <c r="BW17" s="433">
        <v>5</v>
      </c>
      <c r="BX17" s="433"/>
      <c r="BY17" s="433"/>
      <c r="BZ17" s="433"/>
      <c r="CA17" s="433">
        <v>8</v>
      </c>
      <c r="CB17" s="433"/>
      <c r="CC17" s="433"/>
      <c r="CD17" s="433"/>
      <c r="CE17" s="433">
        <v>6</v>
      </c>
      <c r="CF17" s="433"/>
      <c r="CG17" s="433"/>
      <c r="CH17" s="433"/>
      <c r="CI17" s="433">
        <v>1791</v>
      </c>
      <c r="CJ17" s="433"/>
      <c r="CK17" s="433"/>
      <c r="CL17" s="433"/>
      <c r="CM17" s="433">
        <v>70</v>
      </c>
      <c r="CN17" s="433"/>
      <c r="CO17" s="433"/>
      <c r="CP17" s="433"/>
    </row>
    <row r="18" spans="1:94" ht="14.25">
      <c r="A18" s="471" t="s">
        <v>251</v>
      </c>
      <c r="B18" s="472"/>
      <c r="C18" s="472"/>
      <c r="D18" s="472"/>
      <c r="E18" s="472"/>
      <c r="F18" s="460"/>
      <c r="G18" s="400">
        <v>445</v>
      </c>
      <c r="H18" s="399"/>
      <c r="I18" s="399"/>
      <c r="J18" s="399"/>
      <c r="K18" s="399"/>
      <c r="L18" s="399"/>
      <c r="M18" s="402">
        <v>44</v>
      </c>
      <c r="N18" s="402"/>
      <c r="O18" s="402"/>
      <c r="P18" s="402"/>
      <c r="Q18" s="402"/>
      <c r="R18" s="402"/>
      <c r="S18" s="402">
        <v>609</v>
      </c>
      <c r="T18" s="402"/>
      <c r="U18" s="402"/>
      <c r="V18" s="402"/>
      <c r="W18" s="402"/>
      <c r="X18" s="402"/>
      <c r="Y18" s="402">
        <v>19850</v>
      </c>
      <c r="Z18" s="402"/>
      <c r="AA18" s="402"/>
      <c r="AB18" s="402"/>
      <c r="AC18" s="402"/>
      <c r="AD18" s="402"/>
      <c r="AE18" s="402">
        <v>19416</v>
      </c>
      <c r="AF18" s="402"/>
      <c r="AG18" s="402"/>
      <c r="AH18" s="402"/>
      <c r="AI18" s="402"/>
      <c r="AJ18" s="402"/>
      <c r="AK18" s="402">
        <v>434</v>
      </c>
      <c r="AL18" s="402"/>
      <c r="AM18" s="402"/>
      <c r="AN18" s="402"/>
      <c r="AO18" s="402"/>
      <c r="AP18" s="402"/>
      <c r="AQ18" s="240"/>
      <c r="AR18" s="240"/>
      <c r="AS18" s="240"/>
      <c r="AT18" s="240"/>
      <c r="AU18" s="128"/>
      <c r="AV18" s="416" t="s">
        <v>249</v>
      </c>
      <c r="AW18" s="417"/>
      <c r="AX18" s="417"/>
      <c r="AY18" s="417"/>
      <c r="AZ18" s="417"/>
      <c r="BA18" s="417"/>
      <c r="BB18" s="460"/>
      <c r="BC18" s="440">
        <v>1973</v>
      </c>
      <c r="BD18" s="433"/>
      <c r="BE18" s="433"/>
      <c r="BF18" s="433"/>
      <c r="BG18" s="433">
        <v>31</v>
      </c>
      <c r="BH18" s="433"/>
      <c r="BI18" s="433"/>
      <c r="BJ18" s="433"/>
      <c r="BK18" s="433">
        <v>828</v>
      </c>
      <c r="BL18" s="433"/>
      <c r="BM18" s="433"/>
      <c r="BN18" s="433"/>
      <c r="BO18" s="433">
        <v>35</v>
      </c>
      <c r="BP18" s="433"/>
      <c r="BQ18" s="433"/>
      <c r="BR18" s="433"/>
      <c r="BS18" s="433">
        <v>980</v>
      </c>
      <c r="BT18" s="433"/>
      <c r="BU18" s="433"/>
      <c r="BV18" s="433"/>
      <c r="BW18" s="433">
        <v>49</v>
      </c>
      <c r="BX18" s="433"/>
      <c r="BY18" s="433"/>
      <c r="BZ18" s="433"/>
      <c r="CA18" s="433">
        <v>41</v>
      </c>
      <c r="CB18" s="433"/>
      <c r="CC18" s="433"/>
      <c r="CD18" s="433"/>
      <c r="CE18" s="433">
        <v>3</v>
      </c>
      <c r="CF18" s="433"/>
      <c r="CG18" s="433"/>
      <c r="CH18" s="433"/>
      <c r="CI18" s="433">
        <v>2353</v>
      </c>
      <c r="CJ18" s="433"/>
      <c r="CK18" s="433"/>
      <c r="CL18" s="433"/>
      <c r="CM18" s="433">
        <v>68</v>
      </c>
      <c r="CN18" s="433"/>
      <c r="CO18" s="433"/>
      <c r="CP18" s="433"/>
    </row>
    <row r="19" spans="1:94" ht="14.25">
      <c r="A19" s="471" t="s">
        <v>252</v>
      </c>
      <c r="B19" s="472"/>
      <c r="C19" s="472"/>
      <c r="D19" s="472"/>
      <c r="E19" s="472"/>
      <c r="F19" s="460"/>
      <c r="G19" s="400">
        <v>19</v>
      </c>
      <c r="H19" s="399"/>
      <c r="I19" s="399"/>
      <c r="J19" s="399"/>
      <c r="K19" s="399"/>
      <c r="L19" s="399"/>
      <c r="M19" s="402">
        <v>9</v>
      </c>
      <c r="N19" s="402"/>
      <c r="O19" s="402"/>
      <c r="P19" s="402"/>
      <c r="Q19" s="402"/>
      <c r="R19" s="402"/>
      <c r="S19" s="402">
        <v>4</v>
      </c>
      <c r="T19" s="402"/>
      <c r="U19" s="402"/>
      <c r="V19" s="402"/>
      <c r="W19" s="402"/>
      <c r="X19" s="402"/>
      <c r="Y19" s="402">
        <v>159</v>
      </c>
      <c r="Z19" s="402"/>
      <c r="AA19" s="402"/>
      <c r="AB19" s="402"/>
      <c r="AC19" s="402"/>
      <c r="AD19" s="402"/>
      <c r="AE19" s="402">
        <v>156</v>
      </c>
      <c r="AF19" s="402"/>
      <c r="AG19" s="402"/>
      <c r="AH19" s="402"/>
      <c r="AI19" s="402"/>
      <c r="AJ19" s="402"/>
      <c r="AK19" s="402">
        <v>3</v>
      </c>
      <c r="AL19" s="402"/>
      <c r="AM19" s="402"/>
      <c r="AN19" s="402"/>
      <c r="AO19" s="402"/>
      <c r="AP19" s="402"/>
      <c r="AQ19" s="240"/>
      <c r="AR19" s="240"/>
      <c r="AS19" s="240"/>
      <c r="AT19" s="240"/>
      <c r="AU19" s="128"/>
      <c r="AV19" s="416" t="s">
        <v>250</v>
      </c>
      <c r="AW19" s="417"/>
      <c r="AX19" s="417"/>
      <c r="AY19" s="417"/>
      <c r="AZ19" s="417"/>
      <c r="BA19" s="417"/>
      <c r="BB19" s="460"/>
      <c r="BC19" s="440">
        <v>2778</v>
      </c>
      <c r="BD19" s="433"/>
      <c r="BE19" s="433"/>
      <c r="BF19" s="433"/>
      <c r="BG19" s="433">
        <v>42</v>
      </c>
      <c r="BH19" s="433"/>
      <c r="BI19" s="433"/>
      <c r="BJ19" s="433"/>
      <c r="BK19" s="433">
        <v>188</v>
      </c>
      <c r="BL19" s="433"/>
      <c r="BM19" s="433"/>
      <c r="BN19" s="433"/>
      <c r="BO19" s="433">
        <v>16</v>
      </c>
      <c r="BP19" s="433"/>
      <c r="BQ19" s="433"/>
      <c r="BR19" s="433"/>
      <c r="BS19" s="433">
        <v>105</v>
      </c>
      <c r="BT19" s="433"/>
      <c r="BU19" s="433"/>
      <c r="BV19" s="433"/>
      <c r="BW19" s="433">
        <v>21</v>
      </c>
      <c r="BX19" s="433"/>
      <c r="BY19" s="433"/>
      <c r="BZ19" s="433"/>
      <c r="CA19" s="433">
        <v>7</v>
      </c>
      <c r="CB19" s="433"/>
      <c r="CC19" s="433"/>
      <c r="CD19" s="433"/>
      <c r="CE19" s="433">
        <v>2</v>
      </c>
      <c r="CF19" s="433"/>
      <c r="CG19" s="433"/>
      <c r="CH19" s="433"/>
      <c r="CI19" s="433">
        <v>1553</v>
      </c>
      <c r="CJ19" s="433"/>
      <c r="CK19" s="433"/>
      <c r="CL19" s="433"/>
      <c r="CM19" s="433">
        <v>62</v>
      </c>
      <c r="CN19" s="433"/>
      <c r="CO19" s="433"/>
      <c r="CP19" s="433"/>
    </row>
    <row r="20" spans="1:94" ht="14.25">
      <c r="A20" s="471" t="s">
        <v>253</v>
      </c>
      <c r="B20" s="472"/>
      <c r="C20" s="472"/>
      <c r="D20" s="472"/>
      <c r="E20" s="472"/>
      <c r="F20" s="460"/>
      <c r="G20" s="401" t="s">
        <v>283</v>
      </c>
      <c r="H20" s="399"/>
      <c r="I20" s="399"/>
      <c r="J20" s="399"/>
      <c r="K20" s="399"/>
      <c r="L20" s="399"/>
      <c r="M20" s="403" t="s">
        <v>283</v>
      </c>
      <c r="N20" s="402"/>
      <c r="O20" s="402"/>
      <c r="P20" s="402"/>
      <c r="Q20" s="402"/>
      <c r="R20" s="402"/>
      <c r="S20" s="403" t="s">
        <v>283</v>
      </c>
      <c r="T20" s="402"/>
      <c r="U20" s="402"/>
      <c r="V20" s="402"/>
      <c r="W20" s="402"/>
      <c r="X20" s="402"/>
      <c r="Y20" s="403" t="s">
        <v>283</v>
      </c>
      <c r="Z20" s="402"/>
      <c r="AA20" s="402"/>
      <c r="AB20" s="402"/>
      <c r="AC20" s="402"/>
      <c r="AD20" s="402"/>
      <c r="AE20" s="403" t="s">
        <v>283</v>
      </c>
      <c r="AF20" s="402"/>
      <c r="AG20" s="402"/>
      <c r="AH20" s="402"/>
      <c r="AI20" s="402"/>
      <c r="AJ20" s="402"/>
      <c r="AK20" s="403" t="s">
        <v>283</v>
      </c>
      <c r="AL20" s="402"/>
      <c r="AM20" s="402"/>
      <c r="AN20" s="402"/>
      <c r="AO20" s="402"/>
      <c r="AP20" s="402"/>
      <c r="AQ20" s="240"/>
      <c r="AR20" s="240"/>
      <c r="AS20" s="240"/>
      <c r="AT20" s="240"/>
      <c r="AU20" s="128"/>
      <c r="AV20" s="416" t="s">
        <v>251</v>
      </c>
      <c r="AW20" s="417"/>
      <c r="AX20" s="417"/>
      <c r="AY20" s="417"/>
      <c r="AZ20" s="417"/>
      <c r="BA20" s="417"/>
      <c r="BB20" s="460"/>
      <c r="BC20" s="440">
        <v>3278</v>
      </c>
      <c r="BD20" s="433"/>
      <c r="BE20" s="433"/>
      <c r="BF20" s="433"/>
      <c r="BG20" s="433">
        <v>39</v>
      </c>
      <c r="BH20" s="433"/>
      <c r="BI20" s="433"/>
      <c r="BJ20" s="433"/>
      <c r="BK20" s="433">
        <v>311</v>
      </c>
      <c r="BL20" s="433"/>
      <c r="BM20" s="433"/>
      <c r="BN20" s="433"/>
      <c r="BO20" s="433">
        <v>9</v>
      </c>
      <c r="BP20" s="433"/>
      <c r="BQ20" s="433"/>
      <c r="BR20" s="433"/>
      <c r="BS20" s="433">
        <v>170</v>
      </c>
      <c r="BT20" s="433"/>
      <c r="BU20" s="433"/>
      <c r="BV20" s="433"/>
      <c r="BW20" s="433">
        <v>7</v>
      </c>
      <c r="BX20" s="433"/>
      <c r="BY20" s="433"/>
      <c r="BZ20" s="433"/>
      <c r="CA20" s="433">
        <v>33</v>
      </c>
      <c r="CB20" s="433"/>
      <c r="CC20" s="433"/>
      <c r="CD20" s="433"/>
      <c r="CE20" s="433">
        <v>1</v>
      </c>
      <c r="CF20" s="433"/>
      <c r="CG20" s="433"/>
      <c r="CH20" s="433"/>
      <c r="CI20" s="433">
        <v>1740</v>
      </c>
      <c r="CJ20" s="433"/>
      <c r="CK20" s="433"/>
      <c r="CL20" s="433"/>
      <c r="CM20" s="433">
        <v>78</v>
      </c>
      <c r="CN20" s="433"/>
      <c r="CO20" s="433"/>
      <c r="CP20" s="433"/>
    </row>
    <row r="21" spans="1:94" ht="14.25">
      <c r="A21" s="471" t="s">
        <v>320</v>
      </c>
      <c r="B21" s="472"/>
      <c r="C21" s="472"/>
      <c r="D21" s="472"/>
      <c r="E21" s="472"/>
      <c r="F21" s="460"/>
      <c r="G21" s="401" t="s">
        <v>283</v>
      </c>
      <c r="H21" s="399"/>
      <c r="I21" s="399"/>
      <c r="J21" s="399"/>
      <c r="K21" s="399"/>
      <c r="L21" s="399"/>
      <c r="M21" s="403" t="s">
        <v>283</v>
      </c>
      <c r="N21" s="402"/>
      <c r="O21" s="402"/>
      <c r="P21" s="402"/>
      <c r="Q21" s="402"/>
      <c r="R21" s="402"/>
      <c r="S21" s="403" t="s">
        <v>283</v>
      </c>
      <c r="T21" s="402"/>
      <c r="U21" s="402"/>
      <c r="V21" s="402"/>
      <c r="W21" s="402"/>
      <c r="X21" s="402"/>
      <c r="Y21" s="403" t="s">
        <v>283</v>
      </c>
      <c r="Z21" s="402"/>
      <c r="AA21" s="402"/>
      <c r="AB21" s="402"/>
      <c r="AC21" s="402"/>
      <c r="AD21" s="402"/>
      <c r="AE21" s="403" t="s">
        <v>283</v>
      </c>
      <c r="AF21" s="402"/>
      <c r="AG21" s="402"/>
      <c r="AH21" s="402"/>
      <c r="AI21" s="402"/>
      <c r="AJ21" s="402"/>
      <c r="AK21" s="403" t="s">
        <v>283</v>
      </c>
      <c r="AL21" s="402"/>
      <c r="AM21" s="402"/>
      <c r="AN21" s="402"/>
      <c r="AO21" s="402"/>
      <c r="AP21" s="402"/>
      <c r="AQ21" s="240"/>
      <c r="AR21" s="240"/>
      <c r="AS21" s="240"/>
      <c r="AT21" s="240"/>
      <c r="AU21" s="128"/>
      <c r="AV21" s="416" t="s">
        <v>252</v>
      </c>
      <c r="AW21" s="417"/>
      <c r="AX21" s="417"/>
      <c r="AY21" s="417"/>
      <c r="AZ21" s="417"/>
      <c r="BA21" s="417"/>
      <c r="BB21" s="460"/>
      <c r="BC21" s="440">
        <v>1064</v>
      </c>
      <c r="BD21" s="433"/>
      <c r="BE21" s="433"/>
      <c r="BF21" s="433"/>
      <c r="BG21" s="433">
        <v>4</v>
      </c>
      <c r="BH21" s="433"/>
      <c r="BI21" s="433"/>
      <c r="BJ21" s="433"/>
      <c r="BK21" s="433">
        <v>325</v>
      </c>
      <c r="BL21" s="433"/>
      <c r="BM21" s="433"/>
      <c r="BN21" s="433"/>
      <c r="BO21" s="433">
        <v>13</v>
      </c>
      <c r="BP21" s="433"/>
      <c r="BQ21" s="433"/>
      <c r="BR21" s="433"/>
      <c r="BS21" s="433">
        <v>973</v>
      </c>
      <c r="BT21" s="433"/>
      <c r="BU21" s="433"/>
      <c r="BV21" s="433"/>
      <c r="BW21" s="433">
        <v>64</v>
      </c>
      <c r="BX21" s="433"/>
      <c r="BY21" s="433"/>
      <c r="BZ21" s="433"/>
      <c r="CA21" s="433">
        <v>31</v>
      </c>
      <c r="CB21" s="433"/>
      <c r="CC21" s="433"/>
      <c r="CD21" s="433"/>
      <c r="CE21" s="433">
        <v>3</v>
      </c>
      <c r="CF21" s="433"/>
      <c r="CG21" s="433"/>
      <c r="CH21" s="433"/>
      <c r="CI21" s="433">
        <v>1605</v>
      </c>
      <c r="CJ21" s="433"/>
      <c r="CK21" s="433"/>
      <c r="CL21" s="433"/>
      <c r="CM21" s="433">
        <v>28</v>
      </c>
      <c r="CN21" s="433"/>
      <c r="CO21" s="433"/>
      <c r="CP21" s="433"/>
    </row>
    <row r="22" spans="1:94" ht="14.25">
      <c r="A22" s="172"/>
      <c r="B22" s="172"/>
      <c r="C22" s="172"/>
      <c r="D22" s="172"/>
      <c r="E22" s="172"/>
      <c r="F22" s="256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416" t="s">
        <v>253</v>
      </c>
      <c r="AW22" s="417"/>
      <c r="AX22" s="417"/>
      <c r="AY22" s="417"/>
      <c r="AZ22" s="417"/>
      <c r="BA22" s="417"/>
      <c r="BB22" s="460"/>
      <c r="BC22" s="440">
        <v>1762</v>
      </c>
      <c r="BD22" s="433"/>
      <c r="BE22" s="433"/>
      <c r="BF22" s="433"/>
      <c r="BG22" s="433">
        <v>22</v>
      </c>
      <c r="BH22" s="433"/>
      <c r="BI22" s="433"/>
      <c r="BJ22" s="433"/>
      <c r="BK22" s="433">
        <v>264</v>
      </c>
      <c r="BL22" s="433"/>
      <c r="BM22" s="433"/>
      <c r="BN22" s="433"/>
      <c r="BO22" s="433">
        <v>9</v>
      </c>
      <c r="BP22" s="433"/>
      <c r="BQ22" s="433"/>
      <c r="BR22" s="433"/>
      <c r="BS22" s="433">
        <v>357</v>
      </c>
      <c r="BT22" s="433"/>
      <c r="BU22" s="433"/>
      <c r="BV22" s="433"/>
      <c r="BW22" s="433">
        <v>22</v>
      </c>
      <c r="BX22" s="433"/>
      <c r="BY22" s="433"/>
      <c r="BZ22" s="433"/>
      <c r="CA22" s="433">
        <v>9</v>
      </c>
      <c r="CB22" s="433"/>
      <c r="CC22" s="433"/>
      <c r="CD22" s="433"/>
      <c r="CE22" s="433">
        <v>3</v>
      </c>
      <c r="CF22" s="433"/>
      <c r="CG22" s="433"/>
      <c r="CH22" s="433"/>
      <c r="CI22" s="433">
        <v>1928</v>
      </c>
      <c r="CJ22" s="433"/>
      <c r="CK22" s="433"/>
      <c r="CL22" s="433"/>
      <c r="CM22" s="433">
        <v>24</v>
      </c>
      <c r="CN22" s="433"/>
      <c r="CO22" s="433"/>
      <c r="CP22" s="433"/>
    </row>
    <row r="23" spans="1:94" ht="14.25">
      <c r="A23" s="471" t="s">
        <v>255</v>
      </c>
      <c r="B23" s="472"/>
      <c r="C23" s="472"/>
      <c r="D23" s="472"/>
      <c r="E23" s="472"/>
      <c r="F23" s="460"/>
      <c r="G23" s="401" t="s">
        <v>283</v>
      </c>
      <c r="H23" s="399"/>
      <c r="I23" s="399"/>
      <c r="J23" s="399"/>
      <c r="K23" s="399"/>
      <c r="L23" s="399"/>
      <c r="M23" s="403" t="s">
        <v>283</v>
      </c>
      <c r="N23" s="402"/>
      <c r="O23" s="402"/>
      <c r="P23" s="402"/>
      <c r="Q23" s="402"/>
      <c r="R23" s="402"/>
      <c r="S23" s="403" t="s">
        <v>283</v>
      </c>
      <c r="T23" s="402"/>
      <c r="U23" s="402"/>
      <c r="V23" s="402"/>
      <c r="W23" s="402"/>
      <c r="X23" s="402"/>
      <c r="Y23" s="403" t="s">
        <v>283</v>
      </c>
      <c r="Z23" s="402"/>
      <c r="AA23" s="402"/>
      <c r="AB23" s="402"/>
      <c r="AC23" s="402"/>
      <c r="AD23" s="402"/>
      <c r="AE23" s="403" t="s">
        <v>283</v>
      </c>
      <c r="AF23" s="402"/>
      <c r="AG23" s="402"/>
      <c r="AH23" s="402"/>
      <c r="AI23" s="402"/>
      <c r="AJ23" s="402"/>
      <c r="AK23" s="403" t="s">
        <v>283</v>
      </c>
      <c r="AL23" s="402"/>
      <c r="AM23" s="402"/>
      <c r="AN23" s="402"/>
      <c r="AO23" s="402"/>
      <c r="AP23" s="402"/>
      <c r="AQ23" s="240"/>
      <c r="AR23" s="240"/>
      <c r="AS23" s="240"/>
      <c r="AT23" s="240"/>
      <c r="AU23" s="128"/>
      <c r="AV23" s="416" t="s">
        <v>254</v>
      </c>
      <c r="AW23" s="417"/>
      <c r="AX23" s="417"/>
      <c r="AY23" s="417"/>
      <c r="AZ23" s="417"/>
      <c r="BA23" s="417"/>
      <c r="BB23" s="460"/>
      <c r="BC23" s="440">
        <v>550</v>
      </c>
      <c r="BD23" s="433"/>
      <c r="BE23" s="433"/>
      <c r="BF23" s="433"/>
      <c r="BG23" s="433">
        <v>29</v>
      </c>
      <c r="BH23" s="433"/>
      <c r="BI23" s="433"/>
      <c r="BJ23" s="433"/>
      <c r="BK23" s="433">
        <v>424</v>
      </c>
      <c r="BL23" s="433"/>
      <c r="BM23" s="433"/>
      <c r="BN23" s="433"/>
      <c r="BO23" s="433">
        <v>16</v>
      </c>
      <c r="BP23" s="433"/>
      <c r="BQ23" s="433"/>
      <c r="BR23" s="433"/>
      <c r="BS23" s="433">
        <v>1191</v>
      </c>
      <c r="BT23" s="433"/>
      <c r="BU23" s="433"/>
      <c r="BV23" s="433"/>
      <c r="BW23" s="433">
        <v>133</v>
      </c>
      <c r="BX23" s="433"/>
      <c r="BY23" s="433"/>
      <c r="BZ23" s="433"/>
      <c r="CA23" s="433">
        <v>58</v>
      </c>
      <c r="CB23" s="433"/>
      <c r="CC23" s="433"/>
      <c r="CD23" s="433"/>
      <c r="CE23" s="433">
        <v>10</v>
      </c>
      <c r="CF23" s="433"/>
      <c r="CG23" s="433"/>
      <c r="CH23" s="433"/>
      <c r="CI23" s="433">
        <v>2089</v>
      </c>
      <c r="CJ23" s="433"/>
      <c r="CK23" s="433"/>
      <c r="CL23" s="433"/>
      <c r="CM23" s="433">
        <v>75</v>
      </c>
      <c r="CN23" s="433"/>
      <c r="CO23" s="433"/>
      <c r="CP23" s="433"/>
    </row>
    <row r="24" spans="1:94" ht="14.25">
      <c r="A24" s="471" t="s">
        <v>256</v>
      </c>
      <c r="B24" s="472"/>
      <c r="C24" s="472"/>
      <c r="D24" s="472"/>
      <c r="E24" s="472"/>
      <c r="F24" s="460"/>
      <c r="G24" s="401" t="s">
        <v>283</v>
      </c>
      <c r="H24" s="399"/>
      <c r="I24" s="399"/>
      <c r="J24" s="399"/>
      <c r="K24" s="399"/>
      <c r="L24" s="399"/>
      <c r="M24" s="403" t="s">
        <v>283</v>
      </c>
      <c r="N24" s="402"/>
      <c r="O24" s="402"/>
      <c r="P24" s="402"/>
      <c r="Q24" s="402"/>
      <c r="R24" s="402"/>
      <c r="S24" s="403" t="s">
        <v>283</v>
      </c>
      <c r="T24" s="402"/>
      <c r="U24" s="402"/>
      <c r="V24" s="402"/>
      <c r="W24" s="402"/>
      <c r="X24" s="402"/>
      <c r="Y24" s="403" t="s">
        <v>283</v>
      </c>
      <c r="Z24" s="402"/>
      <c r="AA24" s="402"/>
      <c r="AB24" s="402"/>
      <c r="AC24" s="402"/>
      <c r="AD24" s="402"/>
      <c r="AE24" s="403" t="s">
        <v>283</v>
      </c>
      <c r="AF24" s="402"/>
      <c r="AG24" s="402"/>
      <c r="AH24" s="402"/>
      <c r="AI24" s="402"/>
      <c r="AJ24" s="402"/>
      <c r="AK24" s="403" t="s">
        <v>283</v>
      </c>
      <c r="AL24" s="402"/>
      <c r="AM24" s="402"/>
      <c r="AN24" s="402"/>
      <c r="AO24" s="402"/>
      <c r="AP24" s="402"/>
      <c r="AQ24" s="240"/>
      <c r="AR24" s="240"/>
      <c r="AS24" s="240"/>
      <c r="AT24" s="240"/>
      <c r="AU24" s="128"/>
      <c r="AV24" s="171"/>
      <c r="AW24" s="171"/>
      <c r="AX24" s="171"/>
      <c r="AY24" s="171"/>
      <c r="AZ24" s="171"/>
      <c r="BA24" s="171"/>
      <c r="BB24" s="256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</row>
    <row r="25" spans="1:94" ht="14.25">
      <c r="A25" s="471" t="s">
        <v>257</v>
      </c>
      <c r="B25" s="472"/>
      <c r="C25" s="472"/>
      <c r="D25" s="472"/>
      <c r="E25" s="472"/>
      <c r="F25" s="460"/>
      <c r="G25" s="400">
        <v>332</v>
      </c>
      <c r="H25" s="399"/>
      <c r="I25" s="399"/>
      <c r="J25" s="399"/>
      <c r="K25" s="399"/>
      <c r="L25" s="399"/>
      <c r="M25" s="402">
        <v>21</v>
      </c>
      <c r="N25" s="402"/>
      <c r="O25" s="402"/>
      <c r="P25" s="402"/>
      <c r="Q25" s="402"/>
      <c r="R25" s="402"/>
      <c r="S25" s="402">
        <v>41</v>
      </c>
      <c r="T25" s="402"/>
      <c r="U25" s="402"/>
      <c r="V25" s="402"/>
      <c r="W25" s="402"/>
      <c r="X25" s="402"/>
      <c r="Y25" s="402">
        <v>1276</v>
      </c>
      <c r="Z25" s="402"/>
      <c r="AA25" s="402"/>
      <c r="AB25" s="402"/>
      <c r="AC25" s="402"/>
      <c r="AD25" s="402"/>
      <c r="AE25" s="402">
        <v>1217</v>
      </c>
      <c r="AF25" s="402"/>
      <c r="AG25" s="402"/>
      <c r="AH25" s="402"/>
      <c r="AI25" s="402"/>
      <c r="AJ25" s="402"/>
      <c r="AK25" s="402">
        <v>59</v>
      </c>
      <c r="AL25" s="402"/>
      <c r="AM25" s="402"/>
      <c r="AN25" s="402"/>
      <c r="AO25" s="402"/>
      <c r="AP25" s="402"/>
      <c r="AQ25" s="240"/>
      <c r="AR25" s="240"/>
      <c r="AS25" s="240"/>
      <c r="AT25" s="240"/>
      <c r="AU25" s="128"/>
      <c r="AV25" s="416" t="s">
        <v>255</v>
      </c>
      <c r="AW25" s="417"/>
      <c r="AX25" s="417"/>
      <c r="AY25" s="417"/>
      <c r="AZ25" s="417"/>
      <c r="BA25" s="417"/>
      <c r="BB25" s="460"/>
      <c r="BC25" s="440">
        <v>108</v>
      </c>
      <c r="BD25" s="433"/>
      <c r="BE25" s="433"/>
      <c r="BF25" s="433"/>
      <c r="BG25" s="433">
        <v>2</v>
      </c>
      <c r="BH25" s="433"/>
      <c r="BI25" s="433"/>
      <c r="BJ25" s="433"/>
      <c r="BK25" s="433">
        <v>11</v>
      </c>
      <c r="BL25" s="433"/>
      <c r="BM25" s="433"/>
      <c r="BN25" s="433"/>
      <c r="BO25" s="433">
        <v>2</v>
      </c>
      <c r="BP25" s="433"/>
      <c r="BQ25" s="433"/>
      <c r="BR25" s="433"/>
      <c r="BS25" s="433">
        <v>18</v>
      </c>
      <c r="BT25" s="433"/>
      <c r="BU25" s="433"/>
      <c r="BV25" s="433"/>
      <c r="BW25" s="433">
        <v>1</v>
      </c>
      <c r="BX25" s="433"/>
      <c r="BY25" s="433"/>
      <c r="BZ25" s="433"/>
      <c r="CA25" s="433" t="s">
        <v>352</v>
      </c>
      <c r="CB25" s="433"/>
      <c r="CC25" s="433"/>
      <c r="CD25" s="433"/>
      <c r="CE25" s="433" t="s">
        <v>352</v>
      </c>
      <c r="CF25" s="433"/>
      <c r="CG25" s="433"/>
      <c r="CH25" s="433"/>
      <c r="CI25" s="433">
        <v>108</v>
      </c>
      <c r="CJ25" s="433"/>
      <c r="CK25" s="433"/>
      <c r="CL25" s="433"/>
      <c r="CM25" s="433">
        <v>3</v>
      </c>
      <c r="CN25" s="433"/>
      <c r="CO25" s="433"/>
      <c r="CP25" s="433"/>
    </row>
    <row r="26" spans="1:94" ht="14.25">
      <c r="A26" s="471" t="s">
        <v>258</v>
      </c>
      <c r="B26" s="472"/>
      <c r="C26" s="472"/>
      <c r="D26" s="472"/>
      <c r="E26" s="472"/>
      <c r="F26" s="460"/>
      <c r="G26" s="400">
        <v>3</v>
      </c>
      <c r="H26" s="399"/>
      <c r="I26" s="399"/>
      <c r="J26" s="399"/>
      <c r="K26" s="399"/>
      <c r="L26" s="399"/>
      <c r="M26" s="402">
        <v>1</v>
      </c>
      <c r="N26" s="402"/>
      <c r="O26" s="402"/>
      <c r="P26" s="402"/>
      <c r="Q26" s="402"/>
      <c r="R26" s="402"/>
      <c r="S26" s="402">
        <v>3</v>
      </c>
      <c r="T26" s="402"/>
      <c r="U26" s="402"/>
      <c r="V26" s="402"/>
      <c r="W26" s="402"/>
      <c r="X26" s="402"/>
      <c r="Y26" s="402">
        <v>115</v>
      </c>
      <c r="Z26" s="402"/>
      <c r="AA26" s="402"/>
      <c r="AB26" s="402"/>
      <c r="AC26" s="402"/>
      <c r="AD26" s="402"/>
      <c r="AE26" s="402">
        <v>112</v>
      </c>
      <c r="AF26" s="402"/>
      <c r="AG26" s="402"/>
      <c r="AH26" s="402"/>
      <c r="AI26" s="402"/>
      <c r="AJ26" s="402"/>
      <c r="AK26" s="402">
        <v>3</v>
      </c>
      <c r="AL26" s="402"/>
      <c r="AM26" s="402"/>
      <c r="AN26" s="402"/>
      <c r="AO26" s="402"/>
      <c r="AP26" s="402"/>
      <c r="AQ26" s="240"/>
      <c r="AR26" s="240"/>
      <c r="AS26" s="240"/>
      <c r="AT26" s="240"/>
      <c r="AU26" s="128"/>
      <c r="AV26" s="416" t="s">
        <v>256</v>
      </c>
      <c r="AW26" s="417"/>
      <c r="AX26" s="417"/>
      <c r="AY26" s="417"/>
      <c r="AZ26" s="417"/>
      <c r="BA26" s="417"/>
      <c r="BB26" s="460"/>
      <c r="BC26" s="440">
        <v>791</v>
      </c>
      <c r="BD26" s="433"/>
      <c r="BE26" s="433"/>
      <c r="BF26" s="433"/>
      <c r="BG26" s="433">
        <v>28</v>
      </c>
      <c r="BH26" s="433"/>
      <c r="BI26" s="433"/>
      <c r="BJ26" s="433"/>
      <c r="BK26" s="433">
        <v>461</v>
      </c>
      <c r="BL26" s="433"/>
      <c r="BM26" s="433"/>
      <c r="BN26" s="433"/>
      <c r="BO26" s="433">
        <v>40</v>
      </c>
      <c r="BP26" s="433"/>
      <c r="BQ26" s="433"/>
      <c r="BR26" s="433"/>
      <c r="BS26" s="433">
        <v>873</v>
      </c>
      <c r="BT26" s="433"/>
      <c r="BU26" s="433"/>
      <c r="BV26" s="433"/>
      <c r="BW26" s="433">
        <v>109</v>
      </c>
      <c r="BX26" s="433"/>
      <c r="BY26" s="433"/>
      <c r="BZ26" s="433"/>
      <c r="CA26" s="433">
        <v>44</v>
      </c>
      <c r="CB26" s="433"/>
      <c r="CC26" s="433"/>
      <c r="CD26" s="433"/>
      <c r="CE26" s="433">
        <v>6</v>
      </c>
      <c r="CF26" s="433"/>
      <c r="CG26" s="433"/>
      <c r="CH26" s="433"/>
      <c r="CI26" s="433">
        <v>2022</v>
      </c>
      <c r="CJ26" s="433"/>
      <c r="CK26" s="433"/>
      <c r="CL26" s="433"/>
      <c r="CM26" s="433">
        <v>78</v>
      </c>
      <c r="CN26" s="433"/>
      <c r="CO26" s="433"/>
      <c r="CP26" s="433"/>
    </row>
    <row r="27" spans="1:94" ht="14.25">
      <c r="A27" s="471" t="s">
        <v>259</v>
      </c>
      <c r="B27" s="472"/>
      <c r="C27" s="472"/>
      <c r="D27" s="472"/>
      <c r="E27" s="472"/>
      <c r="F27" s="460"/>
      <c r="G27" s="400">
        <v>466</v>
      </c>
      <c r="H27" s="399"/>
      <c r="I27" s="399"/>
      <c r="J27" s="399"/>
      <c r="K27" s="399"/>
      <c r="L27" s="399"/>
      <c r="M27" s="402">
        <v>43</v>
      </c>
      <c r="N27" s="402"/>
      <c r="O27" s="402"/>
      <c r="P27" s="402"/>
      <c r="Q27" s="402"/>
      <c r="R27" s="402"/>
      <c r="S27" s="402">
        <v>405</v>
      </c>
      <c r="T27" s="402"/>
      <c r="U27" s="402"/>
      <c r="V27" s="402"/>
      <c r="W27" s="402"/>
      <c r="X27" s="402"/>
      <c r="Y27" s="402">
        <v>13069</v>
      </c>
      <c r="Z27" s="402"/>
      <c r="AA27" s="402"/>
      <c r="AB27" s="402"/>
      <c r="AC27" s="402"/>
      <c r="AD27" s="402"/>
      <c r="AE27" s="402">
        <v>12717</v>
      </c>
      <c r="AF27" s="402"/>
      <c r="AG27" s="402"/>
      <c r="AH27" s="402"/>
      <c r="AI27" s="402"/>
      <c r="AJ27" s="402"/>
      <c r="AK27" s="402">
        <v>352</v>
      </c>
      <c r="AL27" s="402"/>
      <c r="AM27" s="402"/>
      <c r="AN27" s="402"/>
      <c r="AO27" s="402"/>
      <c r="AP27" s="402"/>
      <c r="AQ27" s="240"/>
      <c r="AR27" s="240"/>
      <c r="AS27" s="240"/>
      <c r="AT27" s="240"/>
      <c r="AU27" s="128"/>
      <c r="AV27" s="416" t="s">
        <v>257</v>
      </c>
      <c r="AW27" s="417"/>
      <c r="AX27" s="417"/>
      <c r="AY27" s="417"/>
      <c r="AZ27" s="417"/>
      <c r="BA27" s="417"/>
      <c r="BB27" s="460"/>
      <c r="BC27" s="440">
        <v>1195</v>
      </c>
      <c r="BD27" s="433"/>
      <c r="BE27" s="433"/>
      <c r="BF27" s="433"/>
      <c r="BG27" s="433">
        <v>40</v>
      </c>
      <c r="BH27" s="433"/>
      <c r="BI27" s="433"/>
      <c r="BJ27" s="433"/>
      <c r="BK27" s="433">
        <v>452</v>
      </c>
      <c r="BL27" s="433"/>
      <c r="BM27" s="433"/>
      <c r="BN27" s="433"/>
      <c r="BO27" s="433">
        <v>33</v>
      </c>
      <c r="BP27" s="433"/>
      <c r="BQ27" s="433"/>
      <c r="BR27" s="433"/>
      <c r="BS27" s="433">
        <v>787</v>
      </c>
      <c r="BT27" s="433"/>
      <c r="BU27" s="433"/>
      <c r="BV27" s="433"/>
      <c r="BW27" s="433">
        <v>101</v>
      </c>
      <c r="BX27" s="433"/>
      <c r="BY27" s="433"/>
      <c r="BZ27" s="433"/>
      <c r="CA27" s="433">
        <v>27</v>
      </c>
      <c r="CB27" s="433"/>
      <c r="CC27" s="433"/>
      <c r="CD27" s="433"/>
      <c r="CE27" s="433">
        <v>3</v>
      </c>
      <c r="CF27" s="433"/>
      <c r="CG27" s="433"/>
      <c r="CH27" s="433"/>
      <c r="CI27" s="433">
        <v>1667</v>
      </c>
      <c r="CJ27" s="433"/>
      <c r="CK27" s="433"/>
      <c r="CL27" s="433"/>
      <c r="CM27" s="433">
        <v>68</v>
      </c>
      <c r="CN27" s="433"/>
      <c r="CO27" s="433"/>
      <c r="CP27" s="433"/>
    </row>
    <row r="28" spans="1:94" ht="14.25">
      <c r="A28" s="471" t="s">
        <v>260</v>
      </c>
      <c r="B28" s="472"/>
      <c r="C28" s="472"/>
      <c r="D28" s="472"/>
      <c r="E28" s="472"/>
      <c r="F28" s="460"/>
      <c r="G28" s="400">
        <v>285</v>
      </c>
      <c r="H28" s="399"/>
      <c r="I28" s="399"/>
      <c r="J28" s="399"/>
      <c r="K28" s="399"/>
      <c r="L28" s="399"/>
      <c r="M28" s="402">
        <v>24</v>
      </c>
      <c r="N28" s="402"/>
      <c r="O28" s="402"/>
      <c r="P28" s="402"/>
      <c r="Q28" s="402"/>
      <c r="R28" s="402"/>
      <c r="S28" s="402">
        <v>337</v>
      </c>
      <c r="T28" s="402"/>
      <c r="U28" s="402"/>
      <c r="V28" s="402"/>
      <c r="W28" s="402"/>
      <c r="X28" s="402"/>
      <c r="Y28" s="402">
        <v>9740</v>
      </c>
      <c r="Z28" s="402"/>
      <c r="AA28" s="402"/>
      <c r="AB28" s="402"/>
      <c r="AC28" s="402"/>
      <c r="AD28" s="402"/>
      <c r="AE28" s="402">
        <v>9167</v>
      </c>
      <c r="AF28" s="402"/>
      <c r="AG28" s="402"/>
      <c r="AH28" s="402"/>
      <c r="AI28" s="402"/>
      <c r="AJ28" s="402"/>
      <c r="AK28" s="402">
        <v>573</v>
      </c>
      <c r="AL28" s="402"/>
      <c r="AM28" s="402"/>
      <c r="AN28" s="402"/>
      <c r="AO28" s="402"/>
      <c r="AP28" s="402"/>
      <c r="AQ28" s="240"/>
      <c r="AR28" s="240"/>
      <c r="AS28" s="240"/>
      <c r="AT28" s="240"/>
      <c r="AU28" s="128"/>
      <c r="AV28" s="416" t="s">
        <v>258</v>
      </c>
      <c r="AW28" s="417"/>
      <c r="AX28" s="417"/>
      <c r="AY28" s="417"/>
      <c r="AZ28" s="417"/>
      <c r="BA28" s="417"/>
      <c r="BB28" s="460"/>
      <c r="BC28" s="440">
        <v>2129</v>
      </c>
      <c r="BD28" s="433"/>
      <c r="BE28" s="433"/>
      <c r="BF28" s="433"/>
      <c r="BG28" s="433">
        <v>69</v>
      </c>
      <c r="BH28" s="433"/>
      <c r="BI28" s="433"/>
      <c r="BJ28" s="433"/>
      <c r="BK28" s="433">
        <v>665</v>
      </c>
      <c r="BL28" s="433"/>
      <c r="BM28" s="433"/>
      <c r="BN28" s="433"/>
      <c r="BO28" s="433">
        <v>33</v>
      </c>
      <c r="BP28" s="433"/>
      <c r="BQ28" s="433"/>
      <c r="BR28" s="433"/>
      <c r="BS28" s="433">
        <v>498</v>
      </c>
      <c r="BT28" s="433"/>
      <c r="BU28" s="433"/>
      <c r="BV28" s="433"/>
      <c r="BW28" s="433">
        <v>53</v>
      </c>
      <c r="BX28" s="433"/>
      <c r="BY28" s="433"/>
      <c r="BZ28" s="433"/>
      <c r="CA28" s="433">
        <v>31</v>
      </c>
      <c r="CB28" s="433"/>
      <c r="CC28" s="433"/>
      <c r="CD28" s="433"/>
      <c r="CE28" s="433">
        <v>5</v>
      </c>
      <c r="CF28" s="433"/>
      <c r="CG28" s="433"/>
      <c r="CH28" s="433"/>
      <c r="CI28" s="433">
        <v>2567</v>
      </c>
      <c r="CJ28" s="433"/>
      <c r="CK28" s="433"/>
      <c r="CL28" s="433"/>
      <c r="CM28" s="433">
        <v>88</v>
      </c>
      <c r="CN28" s="433"/>
      <c r="CO28" s="433"/>
      <c r="CP28" s="433"/>
    </row>
    <row r="29" spans="1:94" ht="14.25">
      <c r="A29" s="471" t="s">
        <v>261</v>
      </c>
      <c r="B29" s="472"/>
      <c r="C29" s="472"/>
      <c r="D29" s="472"/>
      <c r="E29" s="472"/>
      <c r="F29" s="460"/>
      <c r="G29" s="400">
        <v>569</v>
      </c>
      <c r="H29" s="399"/>
      <c r="I29" s="399"/>
      <c r="J29" s="399"/>
      <c r="K29" s="399"/>
      <c r="L29" s="399"/>
      <c r="M29" s="402">
        <v>49</v>
      </c>
      <c r="N29" s="402"/>
      <c r="O29" s="402"/>
      <c r="P29" s="402"/>
      <c r="Q29" s="402"/>
      <c r="R29" s="402"/>
      <c r="S29" s="402">
        <v>466</v>
      </c>
      <c r="T29" s="402"/>
      <c r="U29" s="402"/>
      <c r="V29" s="402"/>
      <c r="W29" s="402"/>
      <c r="X29" s="402"/>
      <c r="Y29" s="402">
        <v>14849</v>
      </c>
      <c r="Z29" s="402"/>
      <c r="AA29" s="402"/>
      <c r="AB29" s="402"/>
      <c r="AC29" s="402"/>
      <c r="AD29" s="402"/>
      <c r="AE29" s="402">
        <v>14389</v>
      </c>
      <c r="AF29" s="402"/>
      <c r="AG29" s="402"/>
      <c r="AH29" s="402"/>
      <c r="AI29" s="402"/>
      <c r="AJ29" s="402"/>
      <c r="AK29" s="402">
        <v>460</v>
      </c>
      <c r="AL29" s="402"/>
      <c r="AM29" s="402"/>
      <c r="AN29" s="402"/>
      <c r="AO29" s="402"/>
      <c r="AP29" s="402"/>
      <c r="AQ29" s="240"/>
      <c r="AR29" s="240"/>
      <c r="AS29" s="240"/>
      <c r="AT29" s="240"/>
      <c r="AU29" s="128"/>
      <c r="AV29" s="416" t="s">
        <v>259</v>
      </c>
      <c r="AW29" s="417"/>
      <c r="AX29" s="417"/>
      <c r="AY29" s="417"/>
      <c r="AZ29" s="417"/>
      <c r="BA29" s="417"/>
      <c r="BB29" s="460"/>
      <c r="BC29" s="440">
        <v>4230</v>
      </c>
      <c r="BD29" s="433"/>
      <c r="BE29" s="433"/>
      <c r="BF29" s="433"/>
      <c r="BG29" s="433">
        <v>43</v>
      </c>
      <c r="BH29" s="433"/>
      <c r="BI29" s="433"/>
      <c r="BJ29" s="433"/>
      <c r="BK29" s="433">
        <v>665</v>
      </c>
      <c r="BL29" s="433"/>
      <c r="BM29" s="433"/>
      <c r="BN29" s="433"/>
      <c r="BO29" s="433">
        <v>29</v>
      </c>
      <c r="BP29" s="433"/>
      <c r="BQ29" s="433"/>
      <c r="BR29" s="433"/>
      <c r="BS29" s="433">
        <v>777</v>
      </c>
      <c r="BT29" s="433"/>
      <c r="BU29" s="433"/>
      <c r="BV29" s="433"/>
      <c r="BW29" s="433">
        <v>43</v>
      </c>
      <c r="BX29" s="433"/>
      <c r="BY29" s="433"/>
      <c r="BZ29" s="433"/>
      <c r="CA29" s="433">
        <v>31</v>
      </c>
      <c r="CB29" s="433"/>
      <c r="CC29" s="433"/>
      <c r="CD29" s="433"/>
      <c r="CE29" s="433">
        <v>4</v>
      </c>
      <c r="CF29" s="433"/>
      <c r="CG29" s="433"/>
      <c r="CH29" s="433"/>
      <c r="CI29" s="433">
        <v>3959</v>
      </c>
      <c r="CJ29" s="433"/>
      <c r="CK29" s="433"/>
      <c r="CL29" s="433"/>
      <c r="CM29" s="433">
        <v>85</v>
      </c>
      <c r="CN29" s="433"/>
      <c r="CO29" s="433"/>
      <c r="CP29" s="433"/>
    </row>
    <row r="30" spans="1:94" ht="14.25">
      <c r="A30" s="471" t="s">
        <v>262</v>
      </c>
      <c r="B30" s="472"/>
      <c r="C30" s="472"/>
      <c r="D30" s="472"/>
      <c r="E30" s="472"/>
      <c r="F30" s="460"/>
      <c r="G30" s="400">
        <v>4</v>
      </c>
      <c r="H30" s="399"/>
      <c r="I30" s="399"/>
      <c r="J30" s="399"/>
      <c r="K30" s="399"/>
      <c r="L30" s="399"/>
      <c r="M30" s="402">
        <v>4</v>
      </c>
      <c r="N30" s="402"/>
      <c r="O30" s="402"/>
      <c r="P30" s="402"/>
      <c r="Q30" s="402"/>
      <c r="R30" s="402"/>
      <c r="S30" s="403" t="s">
        <v>283</v>
      </c>
      <c r="T30" s="402"/>
      <c r="U30" s="402"/>
      <c r="V30" s="402"/>
      <c r="W30" s="402"/>
      <c r="X30" s="402"/>
      <c r="Y30" s="403" t="s">
        <v>283</v>
      </c>
      <c r="Z30" s="402"/>
      <c r="AA30" s="402"/>
      <c r="AB30" s="402"/>
      <c r="AC30" s="402"/>
      <c r="AD30" s="402"/>
      <c r="AE30" s="403" t="s">
        <v>283</v>
      </c>
      <c r="AF30" s="402"/>
      <c r="AG30" s="402"/>
      <c r="AH30" s="402"/>
      <c r="AI30" s="402"/>
      <c r="AJ30" s="402"/>
      <c r="AK30" s="403" t="s">
        <v>283</v>
      </c>
      <c r="AL30" s="402"/>
      <c r="AM30" s="402"/>
      <c r="AN30" s="402"/>
      <c r="AO30" s="402"/>
      <c r="AP30" s="402"/>
      <c r="AQ30" s="240"/>
      <c r="AR30" s="240"/>
      <c r="AS30" s="240"/>
      <c r="AT30" s="240"/>
      <c r="AU30" s="128"/>
      <c r="AV30" s="416" t="s">
        <v>260</v>
      </c>
      <c r="AW30" s="417"/>
      <c r="AX30" s="417"/>
      <c r="AY30" s="417"/>
      <c r="AZ30" s="417"/>
      <c r="BA30" s="417"/>
      <c r="BB30" s="460"/>
      <c r="BC30" s="440">
        <v>4373</v>
      </c>
      <c r="BD30" s="433"/>
      <c r="BE30" s="433"/>
      <c r="BF30" s="433"/>
      <c r="BG30" s="433">
        <v>72</v>
      </c>
      <c r="BH30" s="433"/>
      <c r="BI30" s="433"/>
      <c r="BJ30" s="433"/>
      <c r="BK30" s="433">
        <v>321</v>
      </c>
      <c r="BL30" s="433"/>
      <c r="BM30" s="433"/>
      <c r="BN30" s="433"/>
      <c r="BO30" s="433">
        <v>21</v>
      </c>
      <c r="BP30" s="433"/>
      <c r="BQ30" s="433"/>
      <c r="BR30" s="433"/>
      <c r="BS30" s="433">
        <v>279</v>
      </c>
      <c r="BT30" s="433"/>
      <c r="BU30" s="433"/>
      <c r="BV30" s="433"/>
      <c r="BW30" s="433">
        <v>28</v>
      </c>
      <c r="BX30" s="433"/>
      <c r="BY30" s="433"/>
      <c r="BZ30" s="433"/>
      <c r="CA30" s="433">
        <v>14</v>
      </c>
      <c r="CB30" s="433"/>
      <c r="CC30" s="433"/>
      <c r="CD30" s="433"/>
      <c r="CE30" s="433">
        <v>3</v>
      </c>
      <c r="CF30" s="433"/>
      <c r="CG30" s="433"/>
      <c r="CH30" s="433"/>
      <c r="CI30" s="433">
        <v>3403</v>
      </c>
      <c r="CJ30" s="433"/>
      <c r="CK30" s="433"/>
      <c r="CL30" s="433"/>
      <c r="CM30" s="433">
        <v>108</v>
      </c>
      <c r="CN30" s="433"/>
      <c r="CO30" s="433"/>
      <c r="CP30" s="433"/>
    </row>
    <row r="31" spans="1:94" ht="14.25">
      <c r="A31" s="153"/>
      <c r="B31" s="153"/>
      <c r="C31" s="153"/>
      <c r="D31" s="153"/>
      <c r="E31" s="153"/>
      <c r="F31" s="164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239"/>
      <c r="AR31" s="239"/>
      <c r="AS31" s="239"/>
      <c r="AT31" s="239"/>
      <c r="AU31" s="128"/>
      <c r="AV31" s="416" t="s">
        <v>261</v>
      </c>
      <c r="AW31" s="417"/>
      <c r="AX31" s="417"/>
      <c r="AY31" s="417"/>
      <c r="AZ31" s="417"/>
      <c r="BA31" s="417"/>
      <c r="BB31" s="460"/>
      <c r="BC31" s="440">
        <v>5473</v>
      </c>
      <c r="BD31" s="433"/>
      <c r="BE31" s="433"/>
      <c r="BF31" s="433"/>
      <c r="BG31" s="433">
        <v>27</v>
      </c>
      <c r="BH31" s="433"/>
      <c r="BI31" s="433"/>
      <c r="BJ31" s="433"/>
      <c r="BK31" s="433">
        <v>562</v>
      </c>
      <c r="BL31" s="433"/>
      <c r="BM31" s="433"/>
      <c r="BN31" s="433"/>
      <c r="BO31" s="433">
        <v>16</v>
      </c>
      <c r="BP31" s="433"/>
      <c r="BQ31" s="433"/>
      <c r="BR31" s="433"/>
      <c r="BS31" s="433">
        <v>381</v>
      </c>
      <c r="BT31" s="433"/>
      <c r="BU31" s="433"/>
      <c r="BV31" s="433"/>
      <c r="BW31" s="433">
        <v>19</v>
      </c>
      <c r="BX31" s="433"/>
      <c r="BY31" s="433"/>
      <c r="BZ31" s="433"/>
      <c r="CA31" s="433">
        <v>47</v>
      </c>
      <c r="CB31" s="433"/>
      <c r="CC31" s="433"/>
      <c r="CD31" s="433"/>
      <c r="CE31" s="433">
        <v>5</v>
      </c>
      <c r="CF31" s="433"/>
      <c r="CG31" s="433"/>
      <c r="CH31" s="433"/>
      <c r="CI31" s="433">
        <v>3934</v>
      </c>
      <c r="CJ31" s="433"/>
      <c r="CK31" s="433"/>
      <c r="CL31" s="433"/>
      <c r="CM31" s="433">
        <v>48</v>
      </c>
      <c r="CN31" s="433"/>
      <c r="CO31" s="433"/>
      <c r="CP31" s="433"/>
    </row>
    <row r="32" spans="1:94" ht="14.25">
      <c r="A32" s="68" t="s">
        <v>389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416" t="s">
        <v>262</v>
      </c>
      <c r="AW32" s="417"/>
      <c r="AX32" s="417"/>
      <c r="AY32" s="417"/>
      <c r="AZ32" s="417"/>
      <c r="BA32" s="417"/>
      <c r="BB32" s="460"/>
      <c r="BC32" s="440">
        <v>1157</v>
      </c>
      <c r="BD32" s="433"/>
      <c r="BE32" s="433"/>
      <c r="BF32" s="433"/>
      <c r="BG32" s="433">
        <v>5</v>
      </c>
      <c r="BH32" s="433"/>
      <c r="BI32" s="433"/>
      <c r="BJ32" s="433"/>
      <c r="BK32" s="433">
        <v>65</v>
      </c>
      <c r="BL32" s="433"/>
      <c r="BM32" s="433"/>
      <c r="BN32" s="433"/>
      <c r="BO32" s="433">
        <v>2</v>
      </c>
      <c r="BP32" s="433"/>
      <c r="BQ32" s="433"/>
      <c r="BR32" s="433"/>
      <c r="BS32" s="433">
        <v>141</v>
      </c>
      <c r="BT32" s="433"/>
      <c r="BU32" s="433"/>
      <c r="BV32" s="433"/>
      <c r="BW32" s="433">
        <v>5</v>
      </c>
      <c r="BX32" s="433"/>
      <c r="BY32" s="433"/>
      <c r="BZ32" s="433"/>
      <c r="CA32" s="433">
        <v>10</v>
      </c>
      <c r="CB32" s="433"/>
      <c r="CC32" s="433"/>
      <c r="CD32" s="433"/>
      <c r="CE32" s="433">
        <v>1</v>
      </c>
      <c r="CF32" s="433"/>
      <c r="CG32" s="433"/>
      <c r="CH32" s="433"/>
      <c r="CI32" s="433">
        <v>596</v>
      </c>
      <c r="CJ32" s="433"/>
      <c r="CK32" s="433"/>
      <c r="CL32" s="433"/>
      <c r="CM32" s="433">
        <v>11</v>
      </c>
      <c r="CN32" s="433"/>
      <c r="CO32" s="433"/>
      <c r="CP32" s="433"/>
    </row>
    <row r="33" spans="1:94" ht="14.25">
      <c r="A33" s="235" t="s">
        <v>390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53"/>
      <c r="AW33" s="153"/>
      <c r="AX33" s="153"/>
      <c r="AY33" s="153"/>
      <c r="AZ33" s="153"/>
      <c r="BA33" s="153"/>
      <c r="BB33" s="164"/>
      <c r="BC33" s="236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</row>
    <row r="34" spans="1:94" ht="14.25">
      <c r="A34" s="23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243"/>
      <c r="AW34" s="243"/>
      <c r="AX34" s="243"/>
      <c r="AY34" s="243"/>
      <c r="AZ34" s="243"/>
      <c r="BA34" s="243"/>
      <c r="BB34" s="243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</row>
    <row r="35" spans="1:94" ht="14.2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</row>
    <row r="36" spans="1:94" ht="17.25">
      <c r="A36" s="439" t="s">
        <v>504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128"/>
      <c r="X36" s="439" t="s">
        <v>505</v>
      </c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259"/>
      <c r="AR36" s="259"/>
      <c r="AS36" s="259"/>
      <c r="AT36" s="259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</row>
    <row r="37" spans="1:94" ht="15" thickBo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249" t="s">
        <v>322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</row>
    <row r="38" spans="1:94" ht="18" customHeight="1">
      <c r="A38" s="495" t="s">
        <v>294</v>
      </c>
      <c r="B38" s="451"/>
      <c r="C38" s="451"/>
      <c r="D38" s="451"/>
      <c r="E38" s="450" t="s">
        <v>295</v>
      </c>
      <c r="F38" s="451"/>
      <c r="G38" s="451"/>
      <c r="H38" s="450" t="s">
        <v>289</v>
      </c>
      <c r="I38" s="451"/>
      <c r="J38" s="451"/>
      <c r="K38" s="450" t="s">
        <v>293</v>
      </c>
      <c r="L38" s="451"/>
      <c r="M38" s="451"/>
      <c r="N38" s="492" t="s">
        <v>285</v>
      </c>
      <c r="O38" s="485"/>
      <c r="P38" s="484" t="s">
        <v>287</v>
      </c>
      <c r="Q38" s="484"/>
      <c r="R38" s="495"/>
      <c r="S38" s="492" t="s">
        <v>288</v>
      </c>
      <c r="T38" s="484"/>
      <c r="U38" s="484"/>
      <c r="V38" s="484"/>
      <c r="W38" s="128"/>
      <c r="X38" s="495" t="s">
        <v>294</v>
      </c>
      <c r="Y38" s="451"/>
      <c r="Z38" s="451"/>
      <c r="AA38" s="451"/>
      <c r="AB38" s="492" t="s">
        <v>290</v>
      </c>
      <c r="AC38" s="484"/>
      <c r="AD38" s="484"/>
      <c r="AE38" s="484"/>
      <c r="AF38" s="495"/>
      <c r="AG38" s="499" t="s">
        <v>291</v>
      </c>
      <c r="AH38" s="427"/>
      <c r="AI38" s="427"/>
      <c r="AJ38" s="427"/>
      <c r="AK38" s="500"/>
      <c r="AL38" s="454" t="s">
        <v>297</v>
      </c>
      <c r="AM38" s="478"/>
      <c r="AN38" s="478"/>
      <c r="AO38" s="478"/>
      <c r="AP38" s="478"/>
      <c r="AQ38" s="263"/>
      <c r="AR38" s="263"/>
      <c r="AS38" s="263"/>
      <c r="AT38" s="263"/>
      <c r="AU38" s="262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</row>
    <row r="39" spans="1:94" ht="18" customHeight="1">
      <c r="A39" s="489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501" t="s">
        <v>286</v>
      </c>
      <c r="O39" s="502"/>
      <c r="P39" s="494"/>
      <c r="Q39" s="494"/>
      <c r="R39" s="503"/>
      <c r="S39" s="493" t="s">
        <v>287</v>
      </c>
      <c r="T39" s="494"/>
      <c r="U39" s="494"/>
      <c r="V39" s="494"/>
      <c r="W39" s="128"/>
      <c r="X39" s="489"/>
      <c r="Y39" s="453"/>
      <c r="Z39" s="453"/>
      <c r="AA39" s="453"/>
      <c r="AB39" s="496" t="s">
        <v>287</v>
      </c>
      <c r="AC39" s="497"/>
      <c r="AD39" s="497"/>
      <c r="AE39" s="497"/>
      <c r="AF39" s="498"/>
      <c r="AG39" s="504" t="s">
        <v>292</v>
      </c>
      <c r="AH39" s="429"/>
      <c r="AI39" s="429"/>
      <c r="AJ39" s="429"/>
      <c r="AK39" s="505"/>
      <c r="AL39" s="479"/>
      <c r="AM39" s="480"/>
      <c r="AN39" s="480"/>
      <c r="AO39" s="480"/>
      <c r="AP39" s="480"/>
      <c r="AQ39" s="263"/>
      <c r="AR39" s="263"/>
      <c r="AS39" s="263"/>
      <c r="AT39" s="263"/>
      <c r="AU39" s="262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</row>
    <row r="40" spans="1:94" ht="14.25">
      <c r="A40" s="128"/>
      <c r="B40" s="128"/>
      <c r="C40" s="128"/>
      <c r="D40" s="242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242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</row>
    <row r="41" spans="1:94" ht="14.25">
      <c r="A41" s="415" t="s">
        <v>242</v>
      </c>
      <c r="B41" s="474"/>
      <c r="C41" s="474"/>
      <c r="D41" s="475"/>
      <c r="E41" s="400">
        <v>8930</v>
      </c>
      <c r="F41" s="399"/>
      <c r="G41" s="399"/>
      <c r="H41" s="399">
        <v>4960</v>
      </c>
      <c r="I41" s="399"/>
      <c r="J41" s="399"/>
      <c r="K41" s="468">
        <v>85400</v>
      </c>
      <c r="L41" s="468"/>
      <c r="M41" s="468"/>
      <c r="N41" s="399">
        <v>2300</v>
      </c>
      <c r="O41" s="399"/>
      <c r="P41" s="399"/>
      <c r="Q41" s="399"/>
      <c r="R41" s="399"/>
      <c r="S41" s="399">
        <v>103</v>
      </c>
      <c r="T41" s="399"/>
      <c r="U41" s="399"/>
      <c r="V41" s="399"/>
      <c r="W41" s="128"/>
      <c r="X41" s="415" t="s">
        <v>241</v>
      </c>
      <c r="Y41" s="474"/>
      <c r="Z41" s="474"/>
      <c r="AA41" s="475"/>
      <c r="AB41" s="400">
        <v>1753</v>
      </c>
      <c r="AC41" s="399"/>
      <c r="AD41" s="399"/>
      <c r="AE41" s="399"/>
      <c r="AF41" s="399"/>
      <c r="AG41" s="466">
        <v>15.2</v>
      </c>
      <c r="AH41" s="466"/>
      <c r="AI41" s="466"/>
      <c r="AJ41" s="466"/>
      <c r="AK41" s="466"/>
      <c r="AL41" s="399">
        <v>26600</v>
      </c>
      <c r="AM41" s="399"/>
      <c r="AN41" s="399"/>
      <c r="AO41" s="399"/>
      <c r="AP41" s="399"/>
      <c r="AQ41" s="237"/>
      <c r="AR41" s="237"/>
      <c r="AS41" s="237"/>
      <c r="AT41" s="237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</row>
    <row r="42" spans="1:94" ht="14.25">
      <c r="A42" s="415" t="s">
        <v>244</v>
      </c>
      <c r="B42" s="474"/>
      <c r="C42" s="474"/>
      <c r="D42" s="475"/>
      <c r="E42" s="400">
        <v>9110</v>
      </c>
      <c r="F42" s="399"/>
      <c r="G42" s="399"/>
      <c r="H42" s="399">
        <v>5170</v>
      </c>
      <c r="I42" s="399"/>
      <c r="J42" s="399"/>
      <c r="K42" s="399">
        <v>57500</v>
      </c>
      <c r="L42" s="399"/>
      <c r="M42" s="399"/>
      <c r="N42" s="399">
        <v>2443</v>
      </c>
      <c r="O42" s="399"/>
      <c r="P42" s="399"/>
      <c r="Q42" s="399"/>
      <c r="R42" s="399"/>
      <c r="S42" s="399">
        <v>83</v>
      </c>
      <c r="T42" s="399"/>
      <c r="U42" s="399"/>
      <c r="V42" s="399"/>
      <c r="W42" s="128"/>
      <c r="X42" s="415" t="s">
        <v>243</v>
      </c>
      <c r="Y42" s="474"/>
      <c r="Z42" s="474"/>
      <c r="AA42" s="475"/>
      <c r="AB42" s="400">
        <v>1804</v>
      </c>
      <c r="AC42" s="399"/>
      <c r="AD42" s="399"/>
      <c r="AE42" s="399"/>
      <c r="AF42" s="399"/>
      <c r="AG42" s="466">
        <v>15</v>
      </c>
      <c r="AH42" s="466"/>
      <c r="AI42" s="466"/>
      <c r="AJ42" s="466"/>
      <c r="AK42" s="466"/>
      <c r="AL42" s="399">
        <v>26988</v>
      </c>
      <c r="AM42" s="399"/>
      <c r="AN42" s="399"/>
      <c r="AO42" s="399"/>
      <c r="AP42" s="399"/>
      <c r="AQ42" s="237"/>
      <c r="AR42" s="237"/>
      <c r="AS42" s="237"/>
      <c r="AT42" s="23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</row>
    <row r="43" spans="1:94" ht="14.25">
      <c r="A43" s="415" t="s">
        <v>245</v>
      </c>
      <c r="B43" s="474"/>
      <c r="C43" s="474"/>
      <c r="D43" s="475"/>
      <c r="E43" s="400">
        <v>8900</v>
      </c>
      <c r="F43" s="399"/>
      <c r="G43" s="399"/>
      <c r="H43" s="399">
        <v>5630</v>
      </c>
      <c r="I43" s="399"/>
      <c r="J43" s="399"/>
      <c r="K43" s="399">
        <v>89100</v>
      </c>
      <c r="L43" s="399"/>
      <c r="M43" s="399"/>
      <c r="N43" s="399">
        <v>2411</v>
      </c>
      <c r="O43" s="399"/>
      <c r="P43" s="399"/>
      <c r="Q43" s="399"/>
      <c r="R43" s="399"/>
      <c r="S43" s="399">
        <v>128</v>
      </c>
      <c r="T43" s="399"/>
      <c r="U43" s="399"/>
      <c r="V43" s="399"/>
      <c r="W43" s="128"/>
      <c r="X43" s="415" t="s">
        <v>244</v>
      </c>
      <c r="Y43" s="474"/>
      <c r="Z43" s="474"/>
      <c r="AA43" s="475"/>
      <c r="AB43" s="400">
        <v>1858</v>
      </c>
      <c r="AC43" s="399"/>
      <c r="AD43" s="399"/>
      <c r="AE43" s="399"/>
      <c r="AF43" s="399"/>
      <c r="AG43" s="466">
        <v>14.9</v>
      </c>
      <c r="AH43" s="466"/>
      <c r="AI43" s="466"/>
      <c r="AJ43" s="466"/>
      <c r="AK43" s="466"/>
      <c r="AL43" s="399">
        <v>27759</v>
      </c>
      <c r="AM43" s="399"/>
      <c r="AN43" s="399"/>
      <c r="AO43" s="399"/>
      <c r="AP43" s="399"/>
      <c r="AQ43" s="237"/>
      <c r="AR43" s="237"/>
      <c r="AS43" s="237"/>
      <c r="AT43" s="237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</row>
    <row r="44" spans="1:94" ht="14.25">
      <c r="A44" s="415" t="s">
        <v>246</v>
      </c>
      <c r="B44" s="474"/>
      <c r="C44" s="474"/>
      <c r="D44" s="475"/>
      <c r="E44" s="400">
        <v>9240</v>
      </c>
      <c r="F44" s="399"/>
      <c r="G44" s="399"/>
      <c r="H44" s="399">
        <v>5840</v>
      </c>
      <c r="I44" s="399"/>
      <c r="J44" s="399"/>
      <c r="K44" s="399">
        <v>90100</v>
      </c>
      <c r="L44" s="399"/>
      <c r="M44" s="399"/>
      <c r="N44" s="399">
        <v>2796</v>
      </c>
      <c r="O44" s="399"/>
      <c r="P44" s="399"/>
      <c r="Q44" s="399"/>
      <c r="R44" s="399"/>
      <c r="S44" s="399">
        <v>137</v>
      </c>
      <c r="T44" s="399"/>
      <c r="U44" s="399"/>
      <c r="V44" s="399"/>
      <c r="W44" s="128"/>
      <c r="X44" s="415" t="s">
        <v>245</v>
      </c>
      <c r="Y44" s="474"/>
      <c r="Z44" s="474"/>
      <c r="AA44" s="475"/>
      <c r="AB44" s="400">
        <v>1931</v>
      </c>
      <c r="AC44" s="399"/>
      <c r="AD44" s="399"/>
      <c r="AE44" s="399"/>
      <c r="AF44" s="399"/>
      <c r="AG44" s="466">
        <v>15.4</v>
      </c>
      <c r="AH44" s="466"/>
      <c r="AI44" s="466"/>
      <c r="AJ44" s="466"/>
      <c r="AK44" s="466"/>
      <c r="AL44" s="399">
        <v>29651</v>
      </c>
      <c r="AM44" s="399"/>
      <c r="AN44" s="399"/>
      <c r="AO44" s="399"/>
      <c r="AP44" s="399"/>
      <c r="AQ44" s="237"/>
      <c r="AR44" s="237"/>
      <c r="AS44" s="237"/>
      <c r="AT44" s="237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</row>
    <row r="45" spans="1:94" ht="14.25">
      <c r="A45" s="476" t="s">
        <v>321</v>
      </c>
      <c r="B45" s="476"/>
      <c r="C45" s="476"/>
      <c r="D45" s="477"/>
      <c r="E45" s="467">
        <v>8820</v>
      </c>
      <c r="F45" s="405"/>
      <c r="G45" s="405"/>
      <c r="H45" s="405">
        <v>5250</v>
      </c>
      <c r="I45" s="405"/>
      <c r="J45" s="405"/>
      <c r="K45" s="405">
        <v>87100</v>
      </c>
      <c r="L45" s="405"/>
      <c r="M45" s="405"/>
      <c r="N45" s="405">
        <v>2964</v>
      </c>
      <c r="O45" s="405"/>
      <c r="P45" s="405"/>
      <c r="Q45" s="405"/>
      <c r="R45" s="405"/>
      <c r="S45" s="405">
        <v>128</v>
      </c>
      <c r="T45" s="405"/>
      <c r="U45" s="405"/>
      <c r="V45" s="405"/>
      <c r="W45" s="128"/>
      <c r="X45" s="476" t="s">
        <v>281</v>
      </c>
      <c r="Y45" s="476"/>
      <c r="Z45" s="476"/>
      <c r="AA45" s="477"/>
      <c r="AB45" s="467">
        <v>2170</v>
      </c>
      <c r="AC45" s="405"/>
      <c r="AD45" s="405"/>
      <c r="AE45" s="405"/>
      <c r="AF45" s="405"/>
      <c r="AG45" s="572">
        <f>AL45/AB45</f>
        <v>15.789861751152074</v>
      </c>
      <c r="AH45" s="572"/>
      <c r="AI45" s="572"/>
      <c r="AJ45" s="572"/>
      <c r="AK45" s="572"/>
      <c r="AL45" s="405">
        <v>34264</v>
      </c>
      <c r="AM45" s="405"/>
      <c r="AN45" s="405"/>
      <c r="AO45" s="405"/>
      <c r="AP45" s="405"/>
      <c r="AQ45" s="190"/>
      <c r="AR45" s="190"/>
      <c r="AS45" s="190"/>
      <c r="AT45" s="190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</row>
    <row r="46" spans="1:94" ht="14.25">
      <c r="A46" s="153"/>
      <c r="B46" s="153"/>
      <c r="C46" s="153"/>
      <c r="D46" s="164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28"/>
      <c r="X46" s="153"/>
      <c r="Y46" s="153"/>
      <c r="Z46" s="153"/>
      <c r="AA46" s="164"/>
      <c r="AB46" s="153"/>
      <c r="AC46" s="153"/>
      <c r="AD46" s="153"/>
      <c r="AE46" s="153"/>
      <c r="AF46" s="153"/>
      <c r="AG46" s="153"/>
      <c r="AH46" s="261"/>
      <c r="AI46" s="153"/>
      <c r="AJ46" s="153"/>
      <c r="AK46" s="153"/>
      <c r="AL46" s="153"/>
      <c r="AM46" s="153"/>
      <c r="AN46" s="153"/>
      <c r="AO46" s="153"/>
      <c r="AP46" s="153"/>
      <c r="AQ46" s="239"/>
      <c r="AR46" s="239"/>
      <c r="AS46" s="239"/>
      <c r="AT46" s="239"/>
      <c r="AU46" s="239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</row>
    <row r="47" spans="1:94" ht="17.25">
      <c r="A47" s="260" t="s">
        <v>391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235" t="s">
        <v>393</v>
      </c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439" t="s">
        <v>508</v>
      </c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/>
      <c r="CP47" s="439"/>
    </row>
    <row r="48" spans="1:94" ht="15" thickBot="1">
      <c r="A48" s="235" t="s">
        <v>392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235" t="s">
        <v>394</v>
      </c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249" t="s">
        <v>338</v>
      </c>
    </row>
    <row r="49" spans="1:94" ht="14.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449" t="s">
        <v>240</v>
      </c>
      <c r="AW49" s="442"/>
      <c r="AX49" s="442"/>
      <c r="AY49" s="442"/>
      <c r="AZ49" s="442"/>
      <c r="BA49" s="442"/>
      <c r="BB49" s="443"/>
      <c r="BC49" s="441" t="s">
        <v>346</v>
      </c>
      <c r="BD49" s="442"/>
      <c r="BE49" s="442"/>
      <c r="BF49" s="442"/>
      <c r="BG49" s="442"/>
      <c r="BH49" s="442"/>
      <c r="BI49" s="442"/>
      <c r="BJ49" s="442"/>
      <c r="BK49" s="442"/>
      <c r="BL49" s="443"/>
      <c r="BM49" s="441" t="s">
        <v>348</v>
      </c>
      <c r="BN49" s="442"/>
      <c r="BO49" s="442"/>
      <c r="BP49" s="442"/>
      <c r="BQ49" s="442"/>
      <c r="BR49" s="442"/>
      <c r="BS49" s="442"/>
      <c r="BT49" s="442"/>
      <c r="BU49" s="442"/>
      <c r="BV49" s="443"/>
      <c r="BW49" s="450" t="s">
        <v>349</v>
      </c>
      <c r="BX49" s="451"/>
      <c r="BY49" s="451"/>
      <c r="BZ49" s="451"/>
      <c r="CA49" s="451"/>
      <c r="CB49" s="451"/>
      <c r="CC49" s="451"/>
      <c r="CD49" s="451"/>
      <c r="CE49" s="451"/>
      <c r="CF49" s="451"/>
      <c r="CG49" s="454" t="s">
        <v>350</v>
      </c>
      <c r="CH49" s="455"/>
      <c r="CI49" s="455"/>
      <c r="CJ49" s="455"/>
      <c r="CK49" s="455"/>
      <c r="CL49" s="455"/>
      <c r="CM49" s="455"/>
      <c r="CN49" s="455"/>
      <c r="CO49" s="455"/>
      <c r="CP49" s="455"/>
    </row>
    <row r="50" spans="1:94" ht="14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445"/>
      <c r="AW50" s="445"/>
      <c r="AX50" s="445"/>
      <c r="AY50" s="445"/>
      <c r="AZ50" s="445"/>
      <c r="BA50" s="445"/>
      <c r="BB50" s="446"/>
      <c r="BC50" s="444"/>
      <c r="BD50" s="445"/>
      <c r="BE50" s="445"/>
      <c r="BF50" s="445"/>
      <c r="BG50" s="445"/>
      <c r="BH50" s="445"/>
      <c r="BI50" s="445"/>
      <c r="BJ50" s="445"/>
      <c r="BK50" s="445"/>
      <c r="BL50" s="446"/>
      <c r="BM50" s="444"/>
      <c r="BN50" s="445"/>
      <c r="BO50" s="445"/>
      <c r="BP50" s="445"/>
      <c r="BQ50" s="445"/>
      <c r="BR50" s="445"/>
      <c r="BS50" s="445"/>
      <c r="BT50" s="445"/>
      <c r="BU50" s="445"/>
      <c r="BV50" s="446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6"/>
      <c r="CH50" s="457"/>
      <c r="CI50" s="457"/>
      <c r="CJ50" s="457"/>
      <c r="CK50" s="457"/>
      <c r="CL50" s="457"/>
      <c r="CM50" s="457"/>
      <c r="CN50" s="457"/>
      <c r="CO50" s="457"/>
      <c r="CP50" s="457"/>
    </row>
    <row r="51" spans="1:94" ht="17.25">
      <c r="A51" s="439" t="s">
        <v>506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259"/>
      <c r="AR51" s="259"/>
      <c r="AS51" s="259"/>
      <c r="AT51" s="259"/>
      <c r="AU51" s="128"/>
      <c r="AV51" s="445"/>
      <c r="AW51" s="445"/>
      <c r="AX51" s="445"/>
      <c r="AY51" s="445"/>
      <c r="AZ51" s="445"/>
      <c r="BA51" s="445"/>
      <c r="BB51" s="446"/>
      <c r="BC51" s="444"/>
      <c r="BD51" s="445"/>
      <c r="BE51" s="445"/>
      <c r="BF51" s="445"/>
      <c r="BG51" s="445"/>
      <c r="BH51" s="445"/>
      <c r="BI51" s="445"/>
      <c r="BJ51" s="445"/>
      <c r="BK51" s="445"/>
      <c r="BL51" s="446"/>
      <c r="BM51" s="444"/>
      <c r="BN51" s="445"/>
      <c r="BO51" s="445"/>
      <c r="BP51" s="445"/>
      <c r="BQ51" s="445"/>
      <c r="BR51" s="445"/>
      <c r="BS51" s="445"/>
      <c r="BT51" s="445"/>
      <c r="BU51" s="445"/>
      <c r="BV51" s="446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6"/>
      <c r="CH51" s="457"/>
      <c r="CI51" s="457"/>
      <c r="CJ51" s="457"/>
      <c r="CK51" s="457"/>
      <c r="CL51" s="457"/>
      <c r="CM51" s="457"/>
      <c r="CN51" s="457"/>
      <c r="CO51" s="457"/>
      <c r="CP51" s="457"/>
    </row>
    <row r="52" spans="1:94" ht="15" thickBo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249" t="s">
        <v>336</v>
      </c>
      <c r="AQ52" s="249"/>
      <c r="AR52" s="249"/>
      <c r="AS52" s="249"/>
      <c r="AT52" s="249"/>
      <c r="AU52" s="128"/>
      <c r="AV52" s="445"/>
      <c r="AW52" s="445"/>
      <c r="AX52" s="445"/>
      <c r="AY52" s="445"/>
      <c r="AZ52" s="445"/>
      <c r="BA52" s="445"/>
      <c r="BB52" s="446"/>
      <c r="BC52" s="438"/>
      <c r="BD52" s="447"/>
      <c r="BE52" s="447"/>
      <c r="BF52" s="447"/>
      <c r="BG52" s="447"/>
      <c r="BH52" s="447"/>
      <c r="BI52" s="447"/>
      <c r="BJ52" s="447"/>
      <c r="BK52" s="447"/>
      <c r="BL52" s="448"/>
      <c r="BM52" s="438"/>
      <c r="BN52" s="447"/>
      <c r="BO52" s="447"/>
      <c r="BP52" s="447"/>
      <c r="BQ52" s="447"/>
      <c r="BR52" s="447"/>
      <c r="BS52" s="447"/>
      <c r="BT52" s="447"/>
      <c r="BU52" s="447"/>
      <c r="BV52" s="448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8"/>
      <c r="CH52" s="459"/>
      <c r="CI52" s="459"/>
      <c r="CJ52" s="459"/>
      <c r="CK52" s="459"/>
      <c r="CL52" s="459"/>
      <c r="CM52" s="459"/>
      <c r="CN52" s="459"/>
      <c r="CO52" s="459"/>
      <c r="CP52" s="459"/>
    </row>
    <row r="53" spans="1:94" ht="14.25">
      <c r="A53" s="484" t="s">
        <v>298</v>
      </c>
      <c r="B53" s="485"/>
      <c r="C53" s="485"/>
      <c r="D53" s="485"/>
      <c r="E53" s="485"/>
      <c r="F53" s="486"/>
      <c r="G53" s="450" t="s">
        <v>303</v>
      </c>
      <c r="H53" s="451"/>
      <c r="I53" s="451"/>
      <c r="J53" s="451"/>
      <c r="K53" s="451"/>
      <c r="L53" s="450" t="s">
        <v>304</v>
      </c>
      <c r="M53" s="451"/>
      <c r="N53" s="451"/>
      <c r="O53" s="451"/>
      <c r="P53" s="451"/>
      <c r="Q53" s="450" t="s">
        <v>305</v>
      </c>
      <c r="R53" s="451"/>
      <c r="S53" s="451"/>
      <c r="T53" s="451"/>
      <c r="U53" s="451"/>
      <c r="V53" s="441" t="s">
        <v>299</v>
      </c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258"/>
      <c r="AR53" s="258"/>
      <c r="AS53" s="258"/>
      <c r="AT53" s="258"/>
      <c r="AU53" s="239"/>
      <c r="AV53" s="445"/>
      <c r="AW53" s="445"/>
      <c r="AX53" s="445"/>
      <c r="AY53" s="445"/>
      <c r="AZ53" s="445"/>
      <c r="BA53" s="445"/>
      <c r="BB53" s="446"/>
      <c r="BC53" s="434" t="s">
        <v>347</v>
      </c>
      <c r="BD53" s="435"/>
      <c r="BE53" s="435"/>
      <c r="BF53" s="435"/>
      <c r="BG53" s="435"/>
      <c r="BH53" s="434" t="s">
        <v>344</v>
      </c>
      <c r="BI53" s="435"/>
      <c r="BJ53" s="435"/>
      <c r="BK53" s="435"/>
      <c r="BL53" s="435"/>
      <c r="BM53" s="434" t="s">
        <v>347</v>
      </c>
      <c r="BN53" s="435"/>
      <c r="BO53" s="435"/>
      <c r="BP53" s="435"/>
      <c r="BQ53" s="435"/>
      <c r="BR53" s="434" t="s">
        <v>344</v>
      </c>
      <c r="BS53" s="435"/>
      <c r="BT53" s="435"/>
      <c r="BU53" s="435"/>
      <c r="BV53" s="435"/>
      <c r="BW53" s="434" t="s">
        <v>347</v>
      </c>
      <c r="BX53" s="435"/>
      <c r="BY53" s="435"/>
      <c r="BZ53" s="435"/>
      <c r="CA53" s="435"/>
      <c r="CB53" s="434" t="s">
        <v>344</v>
      </c>
      <c r="CC53" s="435"/>
      <c r="CD53" s="435"/>
      <c r="CE53" s="435"/>
      <c r="CF53" s="435"/>
      <c r="CG53" s="434" t="s">
        <v>347</v>
      </c>
      <c r="CH53" s="435"/>
      <c r="CI53" s="435"/>
      <c r="CJ53" s="435"/>
      <c r="CK53" s="435"/>
      <c r="CL53" s="434" t="s">
        <v>344</v>
      </c>
      <c r="CM53" s="435"/>
      <c r="CN53" s="435"/>
      <c r="CO53" s="435"/>
      <c r="CP53" s="436"/>
    </row>
    <row r="54" spans="1:94" ht="14.25">
      <c r="A54" s="487"/>
      <c r="B54" s="487"/>
      <c r="C54" s="487"/>
      <c r="D54" s="487"/>
      <c r="E54" s="487"/>
      <c r="F54" s="475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38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258"/>
      <c r="AR54" s="258"/>
      <c r="AS54" s="258"/>
      <c r="AT54" s="258"/>
      <c r="AU54" s="239"/>
      <c r="AV54" s="447"/>
      <c r="AW54" s="447"/>
      <c r="AX54" s="447"/>
      <c r="AY54" s="447"/>
      <c r="AZ54" s="447"/>
      <c r="BA54" s="447"/>
      <c r="BB54" s="448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8"/>
    </row>
    <row r="55" spans="1:94" ht="14.25">
      <c r="A55" s="487"/>
      <c r="B55" s="487"/>
      <c r="C55" s="487"/>
      <c r="D55" s="487"/>
      <c r="E55" s="487"/>
      <c r="F55" s="475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90" t="s">
        <v>300</v>
      </c>
      <c r="W55" s="491"/>
      <c r="X55" s="491"/>
      <c r="Y55" s="491"/>
      <c r="Z55" s="491"/>
      <c r="AA55" s="491"/>
      <c r="AB55" s="490" t="s">
        <v>296</v>
      </c>
      <c r="AC55" s="491"/>
      <c r="AD55" s="491"/>
      <c r="AE55" s="491"/>
      <c r="AF55" s="491"/>
      <c r="AG55" s="434" t="s">
        <v>301</v>
      </c>
      <c r="AH55" s="435"/>
      <c r="AI55" s="435"/>
      <c r="AJ55" s="435"/>
      <c r="AK55" s="435"/>
      <c r="AL55" s="463" t="s">
        <v>302</v>
      </c>
      <c r="AM55" s="464"/>
      <c r="AN55" s="464"/>
      <c r="AO55" s="464"/>
      <c r="AP55" s="464"/>
      <c r="AQ55" s="258"/>
      <c r="AR55" s="258"/>
      <c r="AS55" s="258"/>
      <c r="AT55" s="258"/>
      <c r="AU55" s="239"/>
      <c r="AV55" s="243"/>
      <c r="AW55" s="243"/>
      <c r="AX55" s="243"/>
      <c r="AY55" s="243"/>
      <c r="AZ55" s="243"/>
      <c r="BA55" s="243"/>
      <c r="BB55" s="242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</row>
    <row r="56" spans="1:94" ht="14.25">
      <c r="A56" s="488"/>
      <c r="B56" s="488"/>
      <c r="C56" s="488"/>
      <c r="D56" s="488"/>
      <c r="E56" s="488"/>
      <c r="F56" s="489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37"/>
      <c r="AH56" s="437"/>
      <c r="AI56" s="437"/>
      <c r="AJ56" s="437"/>
      <c r="AK56" s="437"/>
      <c r="AL56" s="438"/>
      <c r="AM56" s="447"/>
      <c r="AN56" s="447"/>
      <c r="AO56" s="447"/>
      <c r="AP56" s="447"/>
      <c r="AQ56" s="258"/>
      <c r="AR56" s="258"/>
      <c r="AS56" s="258"/>
      <c r="AT56" s="258"/>
      <c r="AU56" s="239"/>
      <c r="AV56" s="425" t="s">
        <v>310</v>
      </c>
      <c r="AW56" s="425"/>
      <c r="AX56" s="425"/>
      <c r="AY56" s="425"/>
      <c r="AZ56" s="425"/>
      <c r="BA56" s="425"/>
      <c r="BB56" s="461"/>
      <c r="BC56" s="467">
        <f>SUM(BC58:BG74)</f>
        <v>24533</v>
      </c>
      <c r="BD56" s="405"/>
      <c r="BE56" s="405"/>
      <c r="BF56" s="405"/>
      <c r="BG56" s="405"/>
      <c r="BH56" s="405">
        <f>SUM(BH58:BL74)</f>
        <v>2099</v>
      </c>
      <c r="BI56" s="405"/>
      <c r="BJ56" s="405"/>
      <c r="BK56" s="405"/>
      <c r="BL56" s="405"/>
      <c r="BM56" s="405">
        <f>SUM(BM58:BQ74)</f>
        <v>18984</v>
      </c>
      <c r="BN56" s="405"/>
      <c r="BO56" s="405"/>
      <c r="BP56" s="405"/>
      <c r="BQ56" s="405"/>
      <c r="BR56" s="405">
        <f>SUM(BR58:BV74)</f>
        <v>383</v>
      </c>
      <c r="BS56" s="405"/>
      <c r="BT56" s="405"/>
      <c r="BU56" s="405"/>
      <c r="BV56" s="405"/>
      <c r="BW56" s="405">
        <f>SUM(BW58:CA74)</f>
        <v>19320</v>
      </c>
      <c r="BX56" s="405"/>
      <c r="BY56" s="405"/>
      <c r="BZ56" s="405"/>
      <c r="CA56" s="405"/>
      <c r="CB56" s="405">
        <f>SUM(CB58:CF74)</f>
        <v>1225</v>
      </c>
      <c r="CC56" s="405"/>
      <c r="CD56" s="405"/>
      <c r="CE56" s="405"/>
      <c r="CF56" s="405"/>
      <c r="CG56" s="405">
        <f>SUM(CG58:CK74)</f>
        <v>24005</v>
      </c>
      <c r="CH56" s="405"/>
      <c r="CI56" s="405"/>
      <c r="CJ56" s="405"/>
      <c r="CK56" s="405"/>
      <c r="CL56" s="405">
        <f>SUM(CL58:CP74)</f>
        <v>439</v>
      </c>
      <c r="CM56" s="405"/>
      <c r="CN56" s="405"/>
      <c r="CO56" s="405"/>
      <c r="CP56" s="405"/>
    </row>
    <row r="57" spans="1:94" ht="14.25">
      <c r="A57" s="128"/>
      <c r="B57" s="128"/>
      <c r="C57" s="128"/>
      <c r="D57" s="128"/>
      <c r="E57" s="128"/>
      <c r="F57" s="242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71"/>
      <c r="AW57" s="171"/>
      <c r="AX57" s="171"/>
      <c r="AY57" s="171"/>
      <c r="AZ57" s="171"/>
      <c r="BA57" s="171"/>
      <c r="BB57" s="256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</row>
    <row r="58" spans="1:94" ht="14.25">
      <c r="A58" s="471" t="s">
        <v>241</v>
      </c>
      <c r="B58" s="472"/>
      <c r="C58" s="472"/>
      <c r="D58" s="472"/>
      <c r="E58" s="472"/>
      <c r="F58" s="460"/>
      <c r="G58" s="400">
        <v>33061</v>
      </c>
      <c r="H58" s="399"/>
      <c r="I58" s="399"/>
      <c r="J58" s="399"/>
      <c r="K58" s="399"/>
      <c r="L58" s="402">
        <v>9130</v>
      </c>
      <c r="M58" s="402"/>
      <c r="N58" s="402"/>
      <c r="O58" s="402"/>
      <c r="P58" s="402"/>
      <c r="Q58" s="402">
        <v>3205</v>
      </c>
      <c r="R58" s="399"/>
      <c r="S58" s="399"/>
      <c r="T58" s="399"/>
      <c r="U58" s="399"/>
      <c r="V58" s="399">
        <v>38986</v>
      </c>
      <c r="W58" s="399"/>
      <c r="X58" s="399"/>
      <c r="Y58" s="399"/>
      <c r="Z58" s="399"/>
      <c r="AA58" s="399"/>
      <c r="AB58" s="399">
        <v>36446</v>
      </c>
      <c r="AC58" s="399"/>
      <c r="AD58" s="399"/>
      <c r="AE58" s="399"/>
      <c r="AF58" s="399"/>
      <c r="AG58" s="399">
        <v>1760</v>
      </c>
      <c r="AH58" s="399"/>
      <c r="AI58" s="399"/>
      <c r="AJ58" s="399"/>
      <c r="AK58" s="399"/>
      <c r="AL58" s="399">
        <v>780</v>
      </c>
      <c r="AM58" s="399"/>
      <c r="AN58" s="399"/>
      <c r="AO58" s="399"/>
      <c r="AP58" s="399"/>
      <c r="AQ58" s="237"/>
      <c r="AR58" s="237"/>
      <c r="AS58" s="237"/>
      <c r="AT58" s="237"/>
      <c r="AU58" s="128"/>
      <c r="AV58" s="416" t="s">
        <v>247</v>
      </c>
      <c r="AW58" s="417"/>
      <c r="AX58" s="417"/>
      <c r="AY58" s="417"/>
      <c r="AZ58" s="417"/>
      <c r="BA58" s="417"/>
      <c r="BB58" s="460"/>
      <c r="BC58" s="400">
        <v>3048</v>
      </c>
      <c r="BD58" s="399"/>
      <c r="BE58" s="399"/>
      <c r="BF58" s="399"/>
      <c r="BG58" s="399"/>
      <c r="BH58" s="399">
        <v>400</v>
      </c>
      <c r="BI58" s="399"/>
      <c r="BJ58" s="399"/>
      <c r="BK58" s="399"/>
      <c r="BL58" s="399"/>
      <c r="BM58" s="399">
        <v>1747</v>
      </c>
      <c r="BN58" s="399"/>
      <c r="BO58" s="399"/>
      <c r="BP58" s="399"/>
      <c r="BQ58" s="399"/>
      <c r="BR58" s="399">
        <v>62</v>
      </c>
      <c r="BS58" s="399"/>
      <c r="BT58" s="399"/>
      <c r="BU58" s="399"/>
      <c r="BV58" s="399"/>
      <c r="BW58" s="399">
        <v>2945</v>
      </c>
      <c r="BX58" s="399"/>
      <c r="BY58" s="399"/>
      <c r="BZ58" s="399"/>
      <c r="CA58" s="399"/>
      <c r="CB58" s="399">
        <v>170</v>
      </c>
      <c r="CC58" s="399"/>
      <c r="CD58" s="399"/>
      <c r="CE58" s="399"/>
      <c r="CF58" s="399"/>
      <c r="CG58" s="399">
        <v>3489</v>
      </c>
      <c r="CH58" s="399"/>
      <c r="CI58" s="399"/>
      <c r="CJ58" s="399"/>
      <c r="CK58" s="399"/>
      <c r="CL58" s="399">
        <v>59</v>
      </c>
      <c r="CM58" s="399"/>
      <c r="CN58" s="399"/>
      <c r="CO58" s="399"/>
      <c r="CP58" s="399"/>
    </row>
    <row r="59" spans="1:94" ht="14.25">
      <c r="A59" s="471" t="s">
        <v>243</v>
      </c>
      <c r="B59" s="472"/>
      <c r="C59" s="472"/>
      <c r="D59" s="472"/>
      <c r="E59" s="472"/>
      <c r="F59" s="460"/>
      <c r="G59" s="400">
        <v>33896</v>
      </c>
      <c r="H59" s="399"/>
      <c r="I59" s="399"/>
      <c r="J59" s="399"/>
      <c r="K59" s="399"/>
      <c r="L59" s="402">
        <v>8727</v>
      </c>
      <c r="M59" s="402"/>
      <c r="N59" s="402"/>
      <c r="O59" s="402"/>
      <c r="P59" s="402"/>
      <c r="Q59" s="402">
        <v>1874</v>
      </c>
      <c r="R59" s="399"/>
      <c r="S59" s="399"/>
      <c r="T59" s="399"/>
      <c r="U59" s="399"/>
      <c r="V59" s="399">
        <v>40749</v>
      </c>
      <c r="W59" s="399"/>
      <c r="X59" s="399"/>
      <c r="Y59" s="399"/>
      <c r="Z59" s="399"/>
      <c r="AA59" s="399"/>
      <c r="AB59" s="399">
        <v>38372</v>
      </c>
      <c r="AC59" s="399"/>
      <c r="AD59" s="399"/>
      <c r="AE59" s="399"/>
      <c r="AF59" s="399"/>
      <c r="AG59" s="399">
        <v>1598</v>
      </c>
      <c r="AH59" s="399"/>
      <c r="AI59" s="399"/>
      <c r="AJ59" s="399"/>
      <c r="AK59" s="399"/>
      <c r="AL59" s="399">
        <v>779</v>
      </c>
      <c r="AM59" s="399"/>
      <c r="AN59" s="399"/>
      <c r="AO59" s="399"/>
      <c r="AP59" s="399"/>
      <c r="AQ59" s="237"/>
      <c r="AR59" s="237"/>
      <c r="AS59" s="237"/>
      <c r="AT59" s="237"/>
      <c r="AU59" s="128"/>
      <c r="AV59" s="416" t="s">
        <v>248</v>
      </c>
      <c r="AW59" s="417"/>
      <c r="AX59" s="417"/>
      <c r="AY59" s="417"/>
      <c r="AZ59" s="417"/>
      <c r="BA59" s="417"/>
      <c r="BB59" s="460"/>
      <c r="BC59" s="400">
        <v>1312</v>
      </c>
      <c r="BD59" s="399"/>
      <c r="BE59" s="399"/>
      <c r="BF59" s="399"/>
      <c r="BG59" s="399"/>
      <c r="BH59" s="399">
        <v>87</v>
      </c>
      <c r="BI59" s="399"/>
      <c r="BJ59" s="399"/>
      <c r="BK59" s="399"/>
      <c r="BL59" s="399"/>
      <c r="BM59" s="399">
        <v>1785</v>
      </c>
      <c r="BN59" s="399"/>
      <c r="BO59" s="399"/>
      <c r="BP59" s="399"/>
      <c r="BQ59" s="399"/>
      <c r="BR59" s="399">
        <v>27</v>
      </c>
      <c r="BS59" s="399"/>
      <c r="BT59" s="399"/>
      <c r="BU59" s="399"/>
      <c r="BV59" s="399"/>
      <c r="BW59" s="399">
        <v>740</v>
      </c>
      <c r="BX59" s="399"/>
      <c r="BY59" s="399"/>
      <c r="BZ59" s="399"/>
      <c r="CA59" s="399"/>
      <c r="CB59" s="399">
        <v>34</v>
      </c>
      <c r="CC59" s="399"/>
      <c r="CD59" s="399"/>
      <c r="CE59" s="399"/>
      <c r="CF59" s="399"/>
      <c r="CG59" s="399">
        <v>1576</v>
      </c>
      <c r="CH59" s="399"/>
      <c r="CI59" s="399"/>
      <c r="CJ59" s="399"/>
      <c r="CK59" s="399"/>
      <c r="CL59" s="399">
        <v>18</v>
      </c>
      <c r="CM59" s="399"/>
      <c r="CN59" s="399"/>
      <c r="CO59" s="399"/>
      <c r="CP59" s="399"/>
    </row>
    <row r="60" spans="1:94" ht="14.25">
      <c r="A60" s="471" t="s">
        <v>244</v>
      </c>
      <c r="B60" s="472"/>
      <c r="C60" s="472"/>
      <c r="D60" s="472"/>
      <c r="E60" s="472"/>
      <c r="F60" s="460"/>
      <c r="G60" s="400">
        <v>34504</v>
      </c>
      <c r="H60" s="399"/>
      <c r="I60" s="399"/>
      <c r="J60" s="399"/>
      <c r="K60" s="399"/>
      <c r="L60" s="402">
        <v>6298</v>
      </c>
      <c r="M60" s="402"/>
      <c r="N60" s="402"/>
      <c r="O60" s="402"/>
      <c r="P60" s="402"/>
      <c r="Q60" s="402">
        <v>1810</v>
      </c>
      <c r="R60" s="399"/>
      <c r="S60" s="399"/>
      <c r="T60" s="399"/>
      <c r="U60" s="399"/>
      <c r="V60" s="399">
        <v>38992</v>
      </c>
      <c r="W60" s="399"/>
      <c r="X60" s="399"/>
      <c r="Y60" s="399"/>
      <c r="Z60" s="399"/>
      <c r="AA60" s="399"/>
      <c r="AB60" s="399">
        <v>36605</v>
      </c>
      <c r="AC60" s="399"/>
      <c r="AD60" s="399"/>
      <c r="AE60" s="399"/>
      <c r="AF60" s="399"/>
      <c r="AG60" s="399">
        <v>1703</v>
      </c>
      <c r="AH60" s="399"/>
      <c r="AI60" s="399"/>
      <c r="AJ60" s="399"/>
      <c r="AK60" s="399"/>
      <c r="AL60" s="399">
        <v>684</v>
      </c>
      <c r="AM60" s="399"/>
      <c r="AN60" s="399"/>
      <c r="AO60" s="399"/>
      <c r="AP60" s="399"/>
      <c r="AQ60" s="237"/>
      <c r="AR60" s="237"/>
      <c r="AS60" s="237"/>
      <c r="AT60" s="237"/>
      <c r="AU60" s="128"/>
      <c r="AV60" s="416" t="s">
        <v>249</v>
      </c>
      <c r="AW60" s="417"/>
      <c r="AX60" s="417"/>
      <c r="AY60" s="417"/>
      <c r="AZ60" s="417"/>
      <c r="BA60" s="417"/>
      <c r="BB60" s="460"/>
      <c r="BC60" s="400">
        <v>2303</v>
      </c>
      <c r="BD60" s="399"/>
      <c r="BE60" s="399"/>
      <c r="BF60" s="399"/>
      <c r="BG60" s="399"/>
      <c r="BH60" s="399">
        <v>154</v>
      </c>
      <c r="BI60" s="399"/>
      <c r="BJ60" s="399"/>
      <c r="BK60" s="399"/>
      <c r="BL60" s="399"/>
      <c r="BM60" s="399">
        <v>709</v>
      </c>
      <c r="BN60" s="399"/>
      <c r="BO60" s="399"/>
      <c r="BP60" s="399"/>
      <c r="BQ60" s="399"/>
      <c r="BR60" s="399">
        <v>14</v>
      </c>
      <c r="BS60" s="399"/>
      <c r="BT60" s="399"/>
      <c r="BU60" s="399"/>
      <c r="BV60" s="399"/>
      <c r="BW60" s="399">
        <v>2207</v>
      </c>
      <c r="BX60" s="399"/>
      <c r="BY60" s="399"/>
      <c r="BZ60" s="399"/>
      <c r="CA60" s="399"/>
      <c r="CB60" s="399">
        <v>84</v>
      </c>
      <c r="CC60" s="399"/>
      <c r="CD60" s="399"/>
      <c r="CE60" s="399"/>
      <c r="CF60" s="399"/>
      <c r="CG60" s="399">
        <v>2226</v>
      </c>
      <c r="CH60" s="399"/>
      <c r="CI60" s="399"/>
      <c r="CJ60" s="399"/>
      <c r="CK60" s="399"/>
      <c r="CL60" s="399">
        <v>32</v>
      </c>
      <c r="CM60" s="399"/>
      <c r="CN60" s="399"/>
      <c r="CO60" s="399"/>
      <c r="CP60" s="399"/>
    </row>
    <row r="61" spans="1:94" ht="14.25">
      <c r="A61" s="471" t="s">
        <v>245</v>
      </c>
      <c r="B61" s="472"/>
      <c r="C61" s="472"/>
      <c r="D61" s="472"/>
      <c r="E61" s="472"/>
      <c r="F61" s="460"/>
      <c r="G61" s="400">
        <v>35512</v>
      </c>
      <c r="H61" s="399"/>
      <c r="I61" s="399"/>
      <c r="J61" s="399"/>
      <c r="K61" s="399"/>
      <c r="L61" s="402">
        <v>5206</v>
      </c>
      <c r="M61" s="402"/>
      <c r="N61" s="402"/>
      <c r="O61" s="402"/>
      <c r="P61" s="402"/>
      <c r="Q61" s="402">
        <v>1376</v>
      </c>
      <c r="R61" s="399"/>
      <c r="S61" s="399"/>
      <c r="T61" s="399"/>
      <c r="U61" s="399"/>
      <c r="V61" s="399">
        <v>39342</v>
      </c>
      <c r="W61" s="399"/>
      <c r="X61" s="399"/>
      <c r="Y61" s="399"/>
      <c r="Z61" s="399"/>
      <c r="AA61" s="399"/>
      <c r="AB61" s="399">
        <v>37517</v>
      </c>
      <c r="AC61" s="399"/>
      <c r="AD61" s="399"/>
      <c r="AE61" s="399"/>
      <c r="AF61" s="399"/>
      <c r="AG61" s="399">
        <v>1282</v>
      </c>
      <c r="AH61" s="399"/>
      <c r="AI61" s="399"/>
      <c r="AJ61" s="399"/>
      <c r="AK61" s="399"/>
      <c r="AL61" s="399">
        <v>543</v>
      </c>
      <c r="AM61" s="399"/>
      <c r="AN61" s="399"/>
      <c r="AO61" s="399"/>
      <c r="AP61" s="399"/>
      <c r="AQ61" s="237"/>
      <c r="AR61" s="237"/>
      <c r="AS61" s="237"/>
      <c r="AT61" s="237"/>
      <c r="AU61" s="128"/>
      <c r="AV61" s="416" t="s">
        <v>250</v>
      </c>
      <c r="AW61" s="417"/>
      <c r="AX61" s="417"/>
      <c r="AY61" s="417"/>
      <c r="AZ61" s="417"/>
      <c r="BA61" s="417"/>
      <c r="BB61" s="460"/>
      <c r="BC61" s="400">
        <v>915</v>
      </c>
      <c r="BD61" s="399"/>
      <c r="BE61" s="399"/>
      <c r="BF61" s="399"/>
      <c r="BG61" s="399"/>
      <c r="BH61" s="399">
        <v>79</v>
      </c>
      <c r="BI61" s="399"/>
      <c r="BJ61" s="399"/>
      <c r="BK61" s="399"/>
      <c r="BL61" s="399"/>
      <c r="BM61" s="399">
        <v>1479</v>
      </c>
      <c r="BN61" s="399"/>
      <c r="BO61" s="399"/>
      <c r="BP61" s="399"/>
      <c r="BQ61" s="399"/>
      <c r="BR61" s="399">
        <v>42</v>
      </c>
      <c r="BS61" s="399"/>
      <c r="BT61" s="399"/>
      <c r="BU61" s="399"/>
      <c r="BV61" s="399"/>
      <c r="BW61" s="399">
        <v>324</v>
      </c>
      <c r="BX61" s="399"/>
      <c r="BY61" s="399"/>
      <c r="BZ61" s="399"/>
      <c r="CA61" s="399"/>
      <c r="CB61" s="399">
        <v>52</v>
      </c>
      <c r="CC61" s="399"/>
      <c r="CD61" s="399"/>
      <c r="CE61" s="399"/>
      <c r="CF61" s="399"/>
      <c r="CG61" s="399">
        <v>871</v>
      </c>
      <c r="CH61" s="399"/>
      <c r="CI61" s="399"/>
      <c r="CJ61" s="399"/>
      <c r="CK61" s="399"/>
      <c r="CL61" s="399">
        <v>39</v>
      </c>
      <c r="CM61" s="399"/>
      <c r="CN61" s="399"/>
      <c r="CO61" s="399"/>
      <c r="CP61" s="399"/>
    </row>
    <row r="62" spans="1:94" ht="14.25">
      <c r="A62" s="473" t="s">
        <v>281</v>
      </c>
      <c r="B62" s="473"/>
      <c r="C62" s="473"/>
      <c r="D62" s="473"/>
      <c r="E62" s="473"/>
      <c r="F62" s="461"/>
      <c r="G62" s="467">
        <f>SUM(G64:K77)</f>
        <v>36119</v>
      </c>
      <c r="H62" s="405"/>
      <c r="I62" s="405"/>
      <c r="J62" s="405"/>
      <c r="K62" s="405"/>
      <c r="L62" s="404">
        <f>SUM(L64:P77)</f>
        <v>3923</v>
      </c>
      <c r="M62" s="404"/>
      <c r="N62" s="404"/>
      <c r="O62" s="404"/>
      <c r="P62" s="404"/>
      <c r="Q62" s="404">
        <f>SUM(Q64:U77)</f>
        <v>1401</v>
      </c>
      <c r="R62" s="405"/>
      <c r="S62" s="405"/>
      <c r="T62" s="405"/>
      <c r="U62" s="405"/>
      <c r="V62" s="405">
        <f>SUM(V64:AA77)</f>
        <v>38641</v>
      </c>
      <c r="W62" s="405"/>
      <c r="X62" s="405"/>
      <c r="Y62" s="405"/>
      <c r="Z62" s="405"/>
      <c r="AA62" s="405"/>
      <c r="AB62" s="405">
        <f>SUM(AB64:AF77)</f>
        <v>37993</v>
      </c>
      <c r="AC62" s="405"/>
      <c r="AD62" s="405"/>
      <c r="AE62" s="405"/>
      <c r="AF62" s="405"/>
      <c r="AG62" s="405">
        <f>SUM(AG64:AK77)</f>
        <v>285</v>
      </c>
      <c r="AH62" s="405"/>
      <c r="AI62" s="405"/>
      <c r="AJ62" s="405"/>
      <c r="AK62" s="405"/>
      <c r="AL62" s="405">
        <f>SUM(AL64:AP77)</f>
        <v>363</v>
      </c>
      <c r="AM62" s="405"/>
      <c r="AN62" s="405"/>
      <c r="AO62" s="405"/>
      <c r="AP62" s="405"/>
      <c r="AQ62" s="190"/>
      <c r="AR62" s="190"/>
      <c r="AS62" s="190"/>
      <c r="AT62" s="190"/>
      <c r="AU62" s="128"/>
      <c r="AV62" s="416" t="s">
        <v>251</v>
      </c>
      <c r="AW62" s="417"/>
      <c r="AX62" s="417"/>
      <c r="AY62" s="417"/>
      <c r="AZ62" s="417"/>
      <c r="BA62" s="417"/>
      <c r="BB62" s="460"/>
      <c r="BC62" s="400">
        <v>1237</v>
      </c>
      <c r="BD62" s="399"/>
      <c r="BE62" s="399"/>
      <c r="BF62" s="399"/>
      <c r="BG62" s="399"/>
      <c r="BH62" s="399">
        <v>45</v>
      </c>
      <c r="BI62" s="399"/>
      <c r="BJ62" s="399"/>
      <c r="BK62" s="399"/>
      <c r="BL62" s="399"/>
      <c r="BM62" s="399">
        <v>1876</v>
      </c>
      <c r="BN62" s="399"/>
      <c r="BO62" s="399"/>
      <c r="BP62" s="399"/>
      <c r="BQ62" s="399"/>
      <c r="BR62" s="399">
        <v>39</v>
      </c>
      <c r="BS62" s="399"/>
      <c r="BT62" s="399"/>
      <c r="BU62" s="399"/>
      <c r="BV62" s="399"/>
      <c r="BW62" s="399">
        <v>352</v>
      </c>
      <c r="BX62" s="399"/>
      <c r="BY62" s="399"/>
      <c r="BZ62" s="399"/>
      <c r="CA62" s="399"/>
      <c r="CB62" s="399">
        <v>19</v>
      </c>
      <c r="CC62" s="399"/>
      <c r="CD62" s="399"/>
      <c r="CE62" s="399"/>
      <c r="CF62" s="399"/>
      <c r="CG62" s="399">
        <v>977</v>
      </c>
      <c r="CH62" s="399"/>
      <c r="CI62" s="399"/>
      <c r="CJ62" s="399"/>
      <c r="CK62" s="399"/>
      <c r="CL62" s="399">
        <v>8</v>
      </c>
      <c r="CM62" s="399"/>
      <c r="CN62" s="399"/>
      <c r="CO62" s="399"/>
      <c r="CP62" s="399"/>
    </row>
    <row r="63" spans="1:94" ht="14.25">
      <c r="A63" s="128"/>
      <c r="B63" s="128"/>
      <c r="C63" s="128"/>
      <c r="D63" s="128"/>
      <c r="E63" s="128"/>
      <c r="F63" s="238"/>
      <c r="G63" s="237"/>
      <c r="H63" s="237"/>
      <c r="I63" s="237"/>
      <c r="J63" s="237"/>
      <c r="K63" s="237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237"/>
      <c r="W63" s="237"/>
      <c r="X63" s="237"/>
      <c r="Y63" s="237"/>
      <c r="Z63" s="237"/>
      <c r="AA63" s="237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416" t="s">
        <v>252</v>
      </c>
      <c r="AW63" s="417"/>
      <c r="AX63" s="417"/>
      <c r="AY63" s="417"/>
      <c r="AZ63" s="417"/>
      <c r="BA63" s="417"/>
      <c r="BB63" s="460"/>
      <c r="BC63" s="400">
        <v>1446</v>
      </c>
      <c r="BD63" s="399"/>
      <c r="BE63" s="399"/>
      <c r="BF63" s="399"/>
      <c r="BG63" s="399"/>
      <c r="BH63" s="399">
        <v>107</v>
      </c>
      <c r="BI63" s="399"/>
      <c r="BJ63" s="399"/>
      <c r="BK63" s="399"/>
      <c r="BL63" s="399"/>
      <c r="BM63" s="399">
        <v>324</v>
      </c>
      <c r="BN63" s="399"/>
      <c r="BO63" s="399"/>
      <c r="BP63" s="399"/>
      <c r="BQ63" s="399"/>
      <c r="BR63" s="398" t="s">
        <v>283</v>
      </c>
      <c r="BS63" s="399"/>
      <c r="BT63" s="399"/>
      <c r="BU63" s="399"/>
      <c r="BV63" s="399"/>
      <c r="BW63" s="399">
        <v>1525</v>
      </c>
      <c r="BX63" s="399"/>
      <c r="BY63" s="399"/>
      <c r="BZ63" s="399"/>
      <c r="CA63" s="399"/>
      <c r="CB63" s="399">
        <v>59</v>
      </c>
      <c r="CC63" s="399"/>
      <c r="CD63" s="399"/>
      <c r="CE63" s="399"/>
      <c r="CF63" s="399"/>
      <c r="CG63" s="399">
        <v>1628</v>
      </c>
      <c r="CH63" s="399"/>
      <c r="CI63" s="399"/>
      <c r="CJ63" s="399"/>
      <c r="CK63" s="399"/>
      <c r="CL63" s="399">
        <v>8</v>
      </c>
      <c r="CM63" s="399"/>
      <c r="CN63" s="399"/>
      <c r="CO63" s="399"/>
      <c r="CP63" s="399"/>
    </row>
    <row r="64" spans="1:94" ht="14.25">
      <c r="A64" s="471" t="s">
        <v>323</v>
      </c>
      <c r="B64" s="471"/>
      <c r="C64" s="471"/>
      <c r="D64" s="471"/>
      <c r="E64" s="470" t="s">
        <v>324</v>
      </c>
      <c r="F64" s="446"/>
      <c r="G64" s="400">
        <v>2895</v>
      </c>
      <c r="H64" s="399"/>
      <c r="I64" s="399"/>
      <c r="J64" s="399"/>
      <c r="K64" s="399"/>
      <c r="L64" s="402">
        <v>247</v>
      </c>
      <c r="M64" s="402"/>
      <c r="N64" s="402"/>
      <c r="O64" s="402"/>
      <c r="P64" s="402"/>
      <c r="Q64" s="402">
        <v>148</v>
      </c>
      <c r="R64" s="399"/>
      <c r="S64" s="399"/>
      <c r="T64" s="399"/>
      <c r="U64" s="399"/>
      <c r="V64" s="399">
        <v>2994</v>
      </c>
      <c r="W64" s="399"/>
      <c r="X64" s="399"/>
      <c r="Y64" s="399"/>
      <c r="Z64" s="399"/>
      <c r="AA64" s="399"/>
      <c r="AB64" s="399">
        <v>2925</v>
      </c>
      <c r="AC64" s="399"/>
      <c r="AD64" s="399"/>
      <c r="AE64" s="399"/>
      <c r="AF64" s="399"/>
      <c r="AG64" s="399">
        <v>35</v>
      </c>
      <c r="AH64" s="399"/>
      <c r="AI64" s="399"/>
      <c r="AJ64" s="399"/>
      <c r="AK64" s="399"/>
      <c r="AL64" s="399">
        <v>34</v>
      </c>
      <c r="AM64" s="399"/>
      <c r="AN64" s="399"/>
      <c r="AO64" s="399"/>
      <c r="AP64" s="399"/>
      <c r="AQ64" s="237"/>
      <c r="AR64" s="237"/>
      <c r="AS64" s="237"/>
      <c r="AT64" s="237"/>
      <c r="AU64" s="128"/>
      <c r="AV64" s="416" t="s">
        <v>253</v>
      </c>
      <c r="AW64" s="417"/>
      <c r="AX64" s="417"/>
      <c r="AY64" s="417"/>
      <c r="AZ64" s="417"/>
      <c r="BA64" s="417"/>
      <c r="BB64" s="460"/>
      <c r="BC64" s="400">
        <v>1081</v>
      </c>
      <c r="BD64" s="399"/>
      <c r="BE64" s="399"/>
      <c r="BF64" s="399"/>
      <c r="BG64" s="399"/>
      <c r="BH64" s="399">
        <v>76</v>
      </c>
      <c r="BI64" s="399"/>
      <c r="BJ64" s="399"/>
      <c r="BK64" s="399"/>
      <c r="BL64" s="399"/>
      <c r="BM64" s="399">
        <v>587</v>
      </c>
      <c r="BN64" s="399"/>
      <c r="BO64" s="399"/>
      <c r="BP64" s="399"/>
      <c r="BQ64" s="399"/>
      <c r="BR64" s="399">
        <v>14</v>
      </c>
      <c r="BS64" s="399"/>
      <c r="BT64" s="399"/>
      <c r="BU64" s="399"/>
      <c r="BV64" s="399"/>
      <c r="BW64" s="399">
        <v>1050</v>
      </c>
      <c r="BX64" s="399"/>
      <c r="BY64" s="399"/>
      <c r="BZ64" s="399"/>
      <c r="CA64" s="399"/>
      <c r="CB64" s="399">
        <v>68</v>
      </c>
      <c r="CC64" s="399"/>
      <c r="CD64" s="399"/>
      <c r="CE64" s="399"/>
      <c r="CF64" s="399"/>
      <c r="CG64" s="399">
        <v>1256</v>
      </c>
      <c r="CH64" s="399"/>
      <c r="CI64" s="399"/>
      <c r="CJ64" s="399"/>
      <c r="CK64" s="399"/>
      <c r="CL64" s="399">
        <v>15</v>
      </c>
      <c r="CM64" s="399"/>
      <c r="CN64" s="399"/>
      <c r="CO64" s="399"/>
      <c r="CP64" s="399"/>
    </row>
    <row r="65" spans="1:94" ht="14.25">
      <c r="A65" s="128"/>
      <c r="B65" s="128"/>
      <c r="C65" s="128"/>
      <c r="D65" s="128"/>
      <c r="E65" s="469" t="s">
        <v>325</v>
      </c>
      <c r="F65" s="446"/>
      <c r="G65" s="400">
        <v>2750</v>
      </c>
      <c r="H65" s="399"/>
      <c r="I65" s="399"/>
      <c r="J65" s="399"/>
      <c r="K65" s="399"/>
      <c r="L65" s="402">
        <v>286</v>
      </c>
      <c r="M65" s="402"/>
      <c r="N65" s="402"/>
      <c r="O65" s="402"/>
      <c r="P65" s="402"/>
      <c r="Q65" s="402">
        <v>91</v>
      </c>
      <c r="R65" s="399"/>
      <c r="S65" s="399"/>
      <c r="T65" s="399"/>
      <c r="U65" s="399"/>
      <c r="V65" s="399">
        <v>2945</v>
      </c>
      <c r="W65" s="399"/>
      <c r="X65" s="399"/>
      <c r="Y65" s="399"/>
      <c r="Z65" s="399"/>
      <c r="AA65" s="399"/>
      <c r="AB65" s="399">
        <v>2903</v>
      </c>
      <c r="AC65" s="399"/>
      <c r="AD65" s="399"/>
      <c r="AE65" s="399"/>
      <c r="AF65" s="399"/>
      <c r="AG65" s="399">
        <v>3</v>
      </c>
      <c r="AH65" s="399"/>
      <c r="AI65" s="399"/>
      <c r="AJ65" s="399"/>
      <c r="AK65" s="399"/>
      <c r="AL65" s="399">
        <v>39</v>
      </c>
      <c r="AM65" s="399"/>
      <c r="AN65" s="399"/>
      <c r="AO65" s="399"/>
      <c r="AP65" s="399"/>
      <c r="AQ65" s="237"/>
      <c r="AR65" s="237"/>
      <c r="AS65" s="237"/>
      <c r="AT65" s="237"/>
      <c r="AU65" s="128"/>
      <c r="AV65" s="416" t="s">
        <v>254</v>
      </c>
      <c r="AW65" s="417"/>
      <c r="AX65" s="417"/>
      <c r="AY65" s="417"/>
      <c r="AZ65" s="417"/>
      <c r="BA65" s="417"/>
      <c r="BB65" s="460"/>
      <c r="BC65" s="400">
        <v>1503</v>
      </c>
      <c r="BD65" s="399"/>
      <c r="BE65" s="399"/>
      <c r="BF65" s="399"/>
      <c r="BG65" s="399"/>
      <c r="BH65" s="399">
        <v>191</v>
      </c>
      <c r="BI65" s="399"/>
      <c r="BJ65" s="399"/>
      <c r="BK65" s="399"/>
      <c r="BL65" s="399"/>
      <c r="BM65" s="399">
        <v>149</v>
      </c>
      <c r="BN65" s="399"/>
      <c r="BO65" s="399"/>
      <c r="BP65" s="399"/>
      <c r="BQ65" s="399"/>
      <c r="BR65" s="399">
        <v>2</v>
      </c>
      <c r="BS65" s="399"/>
      <c r="BT65" s="399"/>
      <c r="BU65" s="399"/>
      <c r="BV65" s="399"/>
      <c r="BW65" s="399">
        <v>1413</v>
      </c>
      <c r="BX65" s="399"/>
      <c r="BY65" s="399"/>
      <c r="BZ65" s="399"/>
      <c r="CA65" s="399"/>
      <c r="CB65" s="399">
        <v>93</v>
      </c>
      <c r="CC65" s="399"/>
      <c r="CD65" s="399"/>
      <c r="CE65" s="399"/>
      <c r="CF65" s="399"/>
      <c r="CG65" s="399">
        <v>752</v>
      </c>
      <c r="CH65" s="399"/>
      <c r="CI65" s="399"/>
      <c r="CJ65" s="399"/>
      <c r="CK65" s="399"/>
      <c r="CL65" s="399">
        <v>6</v>
      </c>
      <c r="CM65" s="399"/>
      <c r="CN65" s="399"/>
      <c r="CO65" s="399"/>
      <c r="CP65" s="399"/>
    </row>
    <row r="66" spans="1:94" ht="14.25">
      <c r="A66" s="128"/>
      <c r="B66" s="128"/>
      <c r="C66" s="128"/>
      <c r="D66" s="128"/>
      <c r="E66" s="469" t="s">
        <v>326</v>
      </c>
      <c r="F66" s="446"/>
      <c r="G66" s="400">
        <v>3195</v>
      </c>
      <c r="H66" s="399"/>
      <c r="I66" s="399"/>
      <c r="J66" s="399"/>
      <c r="K66" s="399"/>
      <c r="L66" s="402">
        <v>351</v>
      </c>
      <c r="M66" s="402"/>
      <c r="N66" s="402"/>
      <c r="O66" s="402"/>
      <c r="P66" s="402"/>
      <c r="Q66" s="402">
        <v>192</v>
      </c>
      <c r="R66" s="399"/>
      <c r="S66" s="399"/>
      <c r="T66" s="399"/>
      <c r="U66" s="399"/>
      <c r="V66" s="399">
        <v>3354</v>
      </c>
      <c r="W66" s="399"/>
      <c r="X66" s="399"/>
      <c r="Y66" s="399"/>
      <c r="Z66" s="399"/>
      <c r="AA66" s="399"/>
      <c r="AB66" s="399">
        <v>3282</v>
      </c>
      <c r="AC66" s="399"/>
      <c r="AD66" s="399"/>
      <c r="AE66" s="399"/>
      <c r="AF66" s="399"/>
      <c r="AG66" s="399">
        <v>35</v>
      </c>
      <c r="AH66" s="399"/>
      <c r="AI66" s="399"/>
      <c r="AJ66" s="399"/>
      <c r="AK66" s="399"/>
      <c r="AL66" s="399">
        <v>37</v>
      </c>
      <c r="AM66" s="399"/>
      <c r="AN66" s="399"/>
      <c r="AO66" s="399"/>
      <c r="AP66" s="399"/>
      <c r="AQ66" s="237"/>
      <c r="AR66" s="237"/>
      <c r="AS66" s="237"/>
      <c r="AT66" s="237"/>
      <c r="AU66" s="128"/>
      <c r="AV66" s="171"/>
      <c r="AW66" s="171"/>
      <c r="AX66" s="171"/>
      <c r="AY66" s="171"/>
      <c r="AZ66" s="171"/>
      <c r="BA66" s="171"/>
      <c r="BB66" s="256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</row>
    <row r="67" spans="1:94" ht="14.25">
      <c r="A67" s="128"/>
      <c r="B67" s="128"/>
      <c r="C67" s="128"/>
      <c r="D67" s="128"/>
      <c r="E67" s="469" t="s">
        <v>327</v>
      </c>
      <c r="F67" s="446"/>
      <c r="G67" s="400">
        <v>3214</v>
      </c>
      <c r="H67" s="399"/>
      <c r="I67" s="399"/>
      <c r="J67" s="399"/>
      <c r="K67" s="399"/>
      <c r="L67" s="402">
        <v>252</v>
      </c>
      <c r="M67" s="402"/>
      <c r="N67" s="402"/>
      <c r="O67" s="402"/>
      <c r="P67" s="402"/>
      <c r="Q67" s="402">
        <v>152</v>
      </c>
      <c r="R67" s="399"/>
      <c r="S67" s="399"/>
      <c r="T67" s="399"/>
      <c r="U67" s="399"/>
      <c r="V67" s="399">
        <v>3314</v>
      </c>
      <c r="W67" s="399"/>
      <c r="X67" s="399"/>
      <c r="Y67" s="399"/>
      <c r="Z67" s="399"/>
      <c r="AA67" s="399"/>
      <c r="AB67" s="399">
        <v>3244</v>
      </c>
      <c r="AC67" s="399"/>
      <c r="AD67" s="399"/>
      <c r="AE67" s="399"/>
      <c r="AF67" s="399"/>
      <c r="AG67" s="399">
        <v>35</v>
      </c>
      <c r="AH67" s="399"/>
      <c r="AI67" s="399"/>
      <c r="AJ67" s="399"/>
      <c r="AK67" s="399"/>
      <c r="AL67" s="399">
        <v>35</v>
      </c>
      <c r="AM67" s="399"/>
      <c r="AN67" s="399"/>
      <c r="AO67" s="399"/>
      <c r="AP67" s="399"/>
      <c r="AQ67" s="237"/>
      <c r="AR67" s="237"/>
      <c r="AS67" s="237"/>
      <c r="AT67" s="237"/>
      <c r="AU67" s="128"/>
      <c r="AV67" s="416" t="s">
        <v>255</v>
      </c>
      <c r="AW67" s="417"/>
      <c r="AX67" s="417"/>
      <c r="AY67" s="417"/>
      <c r="AZ67" s="417"/>
      <c r="BA67" s="417"/>
      <c r="BB67" s="460"/>
      <c r="BC67" s="400">
        <v>41</v>
      </c>
      <c r="BD67" s="399"/>
      <c r="BE67" s="399"/>
      <c r="BF67" s="399"/>
      <c r="BG67" s="399"/>
      <c r="BH67" s="399">
        <v>10</v>
      </c>
      <c r="BI67" s="399"/>
      <c r="BJ67" s="399"/>
      <c r="BK67" s="399"/>
      <c r="BL67" s="399"/>
      <c r="BM67" s="399">
        <v>45</v>
      </c>
      <c r="BN67" s="399"/>
      <c r="BO67" s="399"/>
      <c r="BP67" s="399"/>
      <c r="BQ67" s="399"/>
      <c r="BR67" s="399">
        <v>5</v>
      </c>
      <c r="BS67" s="399"/>
      <c r="BT67" s="399"/>
      <c r="BU67" s="399"/>
      <c r="BV67" s="399"/>
      <c r="BW67" s="399">
        <v>27</v>
      </c>
      <c r="BX67" s="399"/>
      <c r="BY67" s="399"/>
      <c r="BZ67" s="399"/>
      <c r="CA67" s="399"/>
      <c r="CB67" s="399">
        <v>6</v>
      </c>
      <c r="CC67" s="399"/>
      <c r="CD67" s="399"/>
      <c r="CE67" s="399"/>
      <c r="CF67" s="399"/>
      <c r="CG67" s="399">
        <v>45</v>
      </c>
      <c r="CH67" s="399"/>
      <c r="CI67" s="399"/>
      <c r="CJ67" s="399"/>
      <c r="CK67" s="399"/>
      <c r="CL67" s="399">
        <v>6</v>
      </c>
      <c r="CM67" s="399"/>
      <c r="CN67" s="399"/>
      <c r="CO67" s="399"/>
      <c r="CP67" s="399"/>
    </row>
    <row r="68" spans="1:94" ht="14.25">
      <c r="A68" s="128"/>
      <c r="B68" s="128"/>
      <c r="C68" s="128"/>
      <c r="D68" s="128"/>
      <c r="E68" s="257"/>
      <c r="F68" s="255"/>
      <c r="G68" s="237"/>
      <c r="H68" s="237"/>
      <c r="I68" s="237"/>
      <c r="J68" s="237"/>
      <c r="K68" s="237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237"/>
      <c r="W68" s="237"/>
      <c r="X68" s="237"/>
      <c r="Y68" s="237"/>
      <c r="Z68" s="237"/>
      <c r="AA68" s="237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416" t="s">
        <v>256</v>
      </c>
      <c r="AW68" s="417"/>
      <c r="AX68" s="417"/>
      <c r="AY68" s="417"/>
      <c r="AZ68" s="417"/>
      <c r="BA68" s="417"/>
      <c r="BB68" s="460"/>
      <c r="BC68" s="400">
        <v>1517</v>
      </c>
      <c r="BD68" s="399"/>
      <c r="BE68" s="399"/>
      <c r="BF68" s="399"/>
      <c r="BG68" s="399"/>
      <c r="BH68" s="399">
        <v>147</v>
      </c>
      <c r="BI68" s="399"/>
      <c r="BJ68" s="399"/>
      <c r="BK68" s="399"/>
      <c r="BL68" s="399"/>
      <c r="BM68" s="399">
        <v>474</v>
      </c>
      <c r="BN68" s="399"/>
      <c r="BO68" s="399"/>
      <c r="BP68" s="399"/>
      <c r="BQ68" s="399"/>
      <c r="BR68" s="399">
        <v>18</v>
      </c>
      <c r="BS68" s="399"/>
      <c r="BT68" s="399"/>
      <c r="BU68" s="399"/>
      <c r="BV68" s="399"/>
      <c r="BW68" s="399">
        <v>1377</v>
      </c>
      <c r="BX68" s="399"/>
      <c r="BY68" s="399"/>
      <c r="BZ68" s="399"/>
      <c r="CA68" s="399"/>
      <c r="CB68" s="399">
        <v>133</v>
      </c>
      <c r="CC68" s="399"/>
      <c r="CD68" s="399"/>
      <c r="CE68" s="399"/>
      <c r="CF68" s="399"/>
      <c r="CG68" s="399">
        <v>1218</v>
      </c>
      <c r="CH68" s="399"/>
      <c r="CI68" s="399"/>
      <c r="CJ68" s="399"/>
      <c r="CK68" s="399"/>
      <c r="CL68" s="399">
        <v>34</v>
      </c>
      <c r="CM68" s="399"/>
      <c r="CN68" s="399"/>
      <c r="CO68" s="399"/>
      <c r="CP68" s="399"/>
    </row>
    <row r="69" spans="1:94" ht="14.25">
      <c r="A69" s="128"/>
      <c r="B69" s="128"/>
      <c r="C69" s="128"/>
      <c r="D69" s="128"/>
      <c r="E69" s="469" t="s">
        <v>328</v>
      </c>
      <c r="F69" s="446"/>
      <c r="G69" s="400">
        <v>3336</v>
      </c>
      <c r="H69" s="399"/>
      <c r="I69" s="399"/>
      <c r="J69" s="399"/>
      <c r="K69" s="399"/>
      <c r="L69" s="402">
        <v>259</v>
      </c>
      <c r="M69" s="402"/>
      <c r="N69" s="402"/>
      <c r="O69" s="402"/>
      <c r="P69" s="402"/>
      <c r="Q69" s="402">
        <v>139</v>
      </c>
      <c r="R69" s="399"/>
      <c r="S69" s="399"/>
      <c r="T69" s="399"/>
      <c r="U69" s="399"/>
      <c r="V69" s="399">
        <v>3456</v>
      </c>
      <c r="W69" s="399"/>
      <c r="X69" s="399"/>
      <c r="Y69" s="399"/>
      <c r="Z69" s="399"/>
      <c r="AA69" s="399"/>
      <c r="AB69" s="399">
        <v>3399</v>
      </c>
      <c r="AC69" s="399"/>
      <c r="AD69" s="399"/>
      <c r="AE69" s="399"/>
      <c r="AF69" s="399"/>
      <c r="AG69" s="399">
        <v>21</v>
      </c>
      <c r="AH69" s="399"/>
      <c r="AI69" s="399"/>
      <c r="AJ69" s="399"/>
      <c r="AK69" s="399"/>
      <c r="AL69" s="399">
        <v>36</v>
      </c>
      <c r="AM69" s="399"/>
      <c r="AN69" s="399"/>
      <c r="AO69" s="399"/>
      <c r="AP69" s="399"/>
      <c r="AQ69" s="237"/>
      <c r="AR69" s="237"/>
      <c r="AS69" s="237"/>
      <c r="AT69" s="237"/>
      <c r="AU69" s="128"/>
      <c r="AV69" s="416" t="s">
        <v>257</v>
      </c>
      <c r="AW69" s="417"/>
      <c r="AX69" s="417"/>
      <c r="AY69" s="417"/>
      <c r="AZ69" s="417"/>
      <c r="BA69" s="417"/>
      <c r="BB69" s="460"/>
      <c r="BC69" s="400">
        <v>1351</v>
      </c>
      <c r="BD69" s="399"/>
      <c r="BE69" s="399"/>
      <c r="BF69" s="399"/>
      <c r="BG69" s="399"/>
      <c r="BH69" s="399">
        <v>184</v>
      </c>
      <c r="BI69" s="399"/>
      <c r="BJ69" s="399"/>
      <c r="BK69" s="399"/>
      <c r="BL69" s="399"/>
      <c r="BM69" s="399">
        <v>446</v>
      </c>
      <c r="BN69" s="399"/>
      <c r="BO69" s="399"/>
      <c r="BP69" s="399"/>
      <c r="BQ69" s="399"/>
      <c r="BR69" s="399">
        <v>11</v>
      </c>
      <c r="BS69" s="399"/>
      <c r="BT69" s="399"/>
      <c r="BU69" s="399"/>
      <c r="BV69" s="399"/>
      <c r="BW69" s="399">
        <v>1213</v>
      </c>
      <c r="BX69" s="399"/>
      <c r="BY69" s="399"/>
      <c r="BZ69" s="399"/>
      <c r="CA69" s="399"/>
      <c r="CB69" s="399">
        <v>156</v>
      </c>
      <c r="CC69" s="399"/>
      <c r="CD69" s="399"/>
      <c r="CE69" s="399"/>
      <c r="CF69" s="399"/>
      <c r="CG69" s="399">
        <v>1082</v>
      </c>
      <c r="CH69" s="399"/>
      <c r="CI69" s="399"/>
      <c r="CJ69" s="399"/>
      <c r="CK69" s="399"/>
      <c r="CL69" s="399">
        <v>45</v>
      </c>
      <c r="CM69" s="399"/>
      <c r="CN69" s="399"/>
      <c r="CO69" s="399"/>
      <c r="CP69" s="399"/>
    </row>
    <row r="70" spans="1:94" ht="14.25">
      <c r="A70" s="128"/>
      <c r="B70" s="128"/>
      <c r="C70" s="128"/>
      <c r="D70" s="128"/>
      <c r="E70" s="469" t="s">
        <v>329</v>
      </c>
      <c r="F70" s="446"/>
      <c r="G70" s="400">
        <v>3114</v>
      </c>
      <c r="H70" s="399"/>
      <c r="I70" s="399"/>
      <c r="J70" s="399"/>
      <c r="K70" s="399"/>
      <c r="L70" s="402">
        <v>291</v>
      </c>
      <c r="M70" s="402"/>
      <c r="N70" s="402"/>
      <c r="O70" s="402"/>
      <c r="P70" s="402"/>
      <c r="Q70" s="402">
        <v>106</v>
      </c>
      <c r="R70" s="399"/>
      <c r="S70" s="399"/>
      <c r="T70" s="399"/>
      <c r="U70" s="399"/>
      <c r="V70" s="399">
        <v>3299</v>
      </c>
      <c r="W70" s="399"/>
      <c r="X70" s="399"/>
      <c r="Y70" s="399"/>
      <c r="Z70" s="399"/>
      <c r="AA70" s="399"/>
      <c r="AB70" s="399">
        <v>3241</v>
      </c>
      <c r="AC70" s="399"/>
      <c r="AD70" s="399"/>
      <c r="AE70" s="399"/>
      <c r="AF70" s="399"/>
      <c r="AG70" s="399">
        <v>24</v>
      </c>
      <c r="AH70" s="399"/>
      <c r="AI70" s="399"/>
      <c r="AJ70" s="399"/>
      <c r="AK70" s="399"/>
      <c r="AL70" s="399">
        <v>34</v>
      </c>
      <c r="AM70" s="399"/>
      <c r="AN70" s="399"/>
      <c r="AO70" s="399"/>
      <c r="AP70" s="399"/>
      <c r="AQ70" s="237"/>
      <c r="AR70" s="237"/>
      <c r="AS70" s="237"/>
      <c r="AT70" s="237"/>
      <c r="AU70" s="128"/>
      <c r="AV70" s="416" t="s">
        <v>258</v>
      </c>
      <c r="AW70" s="417"/>
      <c r="AX70" s="417"/>
      <c r="AY70" s="417"/>
      <c r="AZ70" s="417"/>
      <c r="BA70" s="417"/>
      <c r="BB70" s="460"/>
      <c r="BC70" s="400">
        <v>1671</v>
      </c>
      <c r="BD70" s="399"/>
      <c r="BE70" s="399"/>
      <c r="BF70" s="399"/>
      <c r="BG70" s="399"/>
      <c r="BH70" s="399">
        <v>219</v>
      </c>
      <c r="BI70" s="399"/>
      <c r="BJ70" s="399"/>
      <c r="BK70" s="399"/>
      <c r="BL70" s="399"/>
      <c r="BM70" s="399">
        <v>540</v>
      </c>
      <c r="BN70" s="399"/>
      <c r="BO70" s="399"/>
      <c r="BP70" s="399"/>
      <c r="BQ70" s="399"/>
      <c r="BR70" s="399">
        <v>13</v>
      </c>
      <c r="BS70" s="399"/>
      <c r="BT70" s="399"/>
      <c r="BU70" s="399"/>
      <c r="BV70" s="399"/>
      <c r="BW70" s="399">
        <v>1891</v>
      </c>
      <c r="BX70" s="399"/>
      <c r="BY70" s="399"/>
      <c r="BZ70" s="399"/>
      <c r="CA70" s="399"/>
      <c r="CB70" s="399">
        <v>120</v>
      </c>
      <c r="CC70" s="399"/>
      <c r="CD70" s="399"/>
      <c r="CE70" s="399"/>
      <c r="CF70" s="399"/>
      <c r="CG70" s="399">
        <v>2244</v>
      </c>
      <c r="CH70" s="399"/>
      <c r="CI70" s="399"/>
      <c r="CJ70" s="399"/>
      <c r="CK70" s="399"/>
      <c r="CL70" s="399">
        <v>32</v>
      </c>
      <c r="CM70" s="399"/>
      <c r="CN70" s="399"/>
      <c r="CO70" s="399"/>
      <c r="CP70" s="399"/>
    </row>
    <row r="71" spans="1:94" ht="14.25">
      <c r="A71" s="128"/>
      <c r="B71" s="128"/>
      <c r="C71" s="128"/>
      <c r="D71" s="128"/>
      <c r="E71" s="469" t="s">
        <v>330</v>
      </c>
      <c r="F71" s="446"/>
      <c r="G71" s="400">
        <v>3095</v>
      </c>
      <c r="H71" s="399"/>
      <c r="I71" s="399"/>
      <c r="J71" s="399"/>
      <c r="K71" s="399"/>
      <c r="L71" s="402">
        <v>329</v>
      </c>
      <c r="M71" s="402"/>
      <c r="N71" s="402"/>
      <c r="O71" s="402"/>
      <c r="P71" s="402"/>
      <c r="Q71" s="402">
        <v>111</v>
      </c>
      <c r="R71" s="399"/>
      <c r="S71" s="399"/>
      <c r="T71" s="399"/>
      <c r="U71" s="399"/>
      <c r="V71" s="399">
        <v>3313</v>
      </c>
      <c r="W71" s="399"/>
      <c r="X71" s="399"/>
      <c r="Y71" s="399"/>
      <c r="Z71" s="399"/>
      <c r="AA71" s="399"/>
      <c r="AB71" s="399">
        <v>3257</v>
      </c>
      <c r="AC71" s="399"/>
      <c r="AD71" s="399"/>
      <c r="AE71" s="399"/>
      <c r="AF71" s="399"/>
      <c r="AG71" s="399">
        <v>27</v>
      </c>
      <c r="AH71" s="399"/>
      <c r="AI71" s="399"/>
      <c r="AJ71" s="399"/>
      <c r="AK71" s="399"/>
      <c r="AL71" s="399">
        <v>29</v>
      </c>
      <c r="AM71" s="399"/>
      <c r="AN71" s="399"/>
      <c r="AO71" s="399"/>
      <c r="AP71" s="399"/>
      <c r="AQ71" s="237"/>
      <c r="AR71" s="237"/>
      <c r="AS71" s="237"/>
      <c r="AT71" s="237"/>
      <c r="AU71" s="128"/>
      <c r="AV71" s="416" t="s">
        <v>259</v>
      </c>
      <c r="AW71" s="417"/>
      <c r="AX71" s="417"/>
      <c r="AY71" s="417"/>
      <c r="AZ71" s="417"/>
      <c r="BA71" s="417"/>
      <c r="BB71" s="460"/>
      <c r="BC71" s="400">
        <v>2668</v>
      </c>
      <c r="BD71" s="399"/>
      <c r="BE71" s="399"/>
      <c r="BF71" s="399"/>
      <c r="BG71" s="399"/>
      <c r="BH71" s="399">
        <v>181</v>
      </c>
      <c r="BI71" s="399"/>
      <c r="BJ71" s="399"/>
      <c r="BK71" s="399"/>
      <c r="BL71" s="399"/>
      <c r="BM71" s="399">
        <v>2612</v>
      </c>
      <c r="BN71" s="399"/>
      <c r="BO71" s="399"/>
      <c r="BP71" s="399"/>
      <c r="BQ71" s="399"/>
      <c r="BR71" s="399">
        <v>45</v>
      </c>
      <c r="BS71" s="399"/>
      <c r="BT71" s="399"/>
      <c r="BU71" s="399"/>
      <c r="BV71" s="399"/>
      <c r="BW71" s="399">
        <v>1922</v>
      </c>
      <c r="BX71" s="399"/>
      <c r="BY71" s="399"/>
      <c r="BZ71" s="399"/>
      <c r="CA71" s="399"/>
      <c r="CB71" s="399">
        <v>115</v>
      </c>
      <c r="CC71" s="399"/>
      <c r="CD71" s="399"/>
      <c r="CE71" s="399"/>
      <c r="CF71" s="399"/>
      <c r="CG71" s="399">
        <v>2224</v>
      </c>
      <c r="CH71" s="399"/>
      <c r="CI71" s="399"/>
      <c r="CJ71" s="399"/>
      <c r="CK71" s="399"/>
      <c r="CL71" s="399">
        <v>52</v>
      </c>
      <c r="CM71" s="399"/>
      <c r="CN71" s="399"/>
      <c r="CO71" s="399"/>
      <c r="CP71" s="399"/>
    </row>
    <row r="72" spans="1:94" ht="14.25">
      <c r="A72" s="128"/>
      <c r="B72" s="128"/>
      <c r="C72" s="128"/>
      <c r="D72" s="128"/>
      <c r="E72" s="469" t="s">
        <v>331</v>
      </c>
      <c r="F72" s="446"/>
      <c r="G72" s="400">
        <v>2931</v>
      </c>
      <c r="H72" s="399"/>
      <c r="I72" s="399"/>
      <c r="J72" s="399"/>
      <c r="K72" s="399"/>
      <c r="L72" s="402">
        <v>441</v>
      </c>
      <c r="M72" s="402"/>
      <c r="N72" s="402"/>
      <c r="O72" s="402"/>
      <c r="P72" s="402"/>
      <c r="Q72" s="402">
        <v>136</v>
      </c>
      <c r="R72" s="399"/>
      <c r="S72" s="399"/>
      <c r="T72" s="399"/>
      <c r="U72" s="399"/>
      <c r="V72" s="399">
        <v>3236</v>
      </c>
      <c r="W72" s="399"/>
      <c r="X72" s="399"/>
      <c r="Y72" s="399"/>
      <c r="Z72" s="399"/>
      <c r="AA72" s="399"/>
      <c r="AB72" s="399">
        <v>3183</v>
      </c>
      <c r="AC72" s="399"/>
      <c r="AD72" s="399"/>
      <c r="AE72" s="399"/>
      <c r="AF72" s="399"/>
      <c r="AG72" s="399">
        <v>27</v>
      </c>
      <c r="AH72" s="399"/>
      <c r="AI72" s="399"/>
      <c r="AJ72" s="399"/>
      <c r="AK72" s="399"/>
      <c r="AL72" s="399">
        <v>26</v>
      </c>
      <c r="AM72" s="399"/>
      <c r="AN72" s="399"/>
      <c r="AO72" s="399"/>
      <c r="AP72" s="399"/>
      <c r="AQ72" s="237"/>
      <c r="AR72" s="237"/>
      <c r="AS72" s="237"/>
      <c r="AT72" s="237"/>
      <c r="AU72" s="128"/>
      <c r="AV72" s="416" t="s">
        <v>260</v>
      </c>
      <c r="AW72" s="417"/>
      <c r="AX72" s="417"/>
      <c r="AY72" s="417"/>
      <c r="AZ72" s="417"/>
      <c r="BA72" s="417"/>
      <c r="BB72" s="460"/>
      <c r="BC72" s="400">
        <v>2044</v>
      </c>
      <c r="BD72" s="399"/>
      <c r="BE72" s="399"/>
      <c r="BF72" s="399"/>
      <c r="BG72" s="399"/>
      <c r="BH72" s="399">
        <v>145</v>
      </c>
      <c r="BI72" s="399"/>
      <c r="BJ72" s="399"/>
      <c r="BK72" s="399"/>
      <c r="BL72" s="399"/>
      <c r="BM72" s="399">
        <v>2630</v>
      </c>
      <c r="BN72" s="399"/>
      <c r="BO72" s="399"/>
      <c r="BP72" s="399"/>
      <c r="BQ72" s="399"/>
      <c r="BR72" s="399">
        <v>53</v>
      </c>
      <c r="BS72" s="399"/>
      <c r="BT72" s="399"/>
      <c r="BU72" s="399"/>
      <c r="BV72" s="399"/>
      <c r="BW72" s="399">
        <v>1377</v>
      </c>
      <c r="BX72" s="399"/>
      <c r="BY72" s="399"/>
      <c r="BZ72" s="399"/>
      <c r="CA72" s="399"/>
      <c r="CB72" s="399">
        <v>88</v>
      </c>
      <c r="CC72" s="399"/>
      <c r="CD72" s="399"/>
      <c r="CE72" s="399"/>
      <c r="CF72" s="399"/>
      <c r="CG72" s="399">
        <v>2213</v>
      </c>
      <c r="CH72" s="399"/>
      <c r="CI72" s="399"/>
      <c r="CJ72" s="399"/>
      <c r="CK72" s="399"/>
      <c r="CL72" s="399">
        <v>65</v>
      </c>
      <c r="CM72" s="399"/>
      <c r="CN72" s="399"/>
      <c r="CO72" s="399"/>
      <c r="CP72" s="399"/>
    </row>
    <row r="73" spans="1:94" ht="14.25">
      <c r="A73" s="128"/>
      <c r="B73" s="128"/>
      <c r="C73" s="128"/>
      <c r="D73" s="128"/>
      <c r="E73" s="257"/>
      <c r="F73" s="255"/>
      <c r="G73" s="237"/>
      <c r="H73" s="237"/>
      <c r="I73" s="237"/>
      <c r="J73" s="237"/>
      <c r="K73" s="237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237"/>
      <c r="W73" s="237"/>
      <c r="X73" s="237"/>
      <c r="Y73" s="237"/>
      <c r="Z73" s="237"/>
      <c r="AA73" s="237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416" t="s">
        <v>261</v>
      </c>
      <c r="AW73" s="417"/>
      <c r="AX73" s="417"/>
      <c r="AY73" s="417"/>
      <c r="AZ73" s="417"/>
      <c r="BA73" s="417"/>
      <c r="BB73" s="460"/>
      <c r="BC73" s="400">
        <v>2191</v>
      </c>
      <c r="BD73" s="399"/>
      <c r="BE73" s="399"/>
      <c r="BF73" s="399"/>
      <c r="BG73" s="399"/>
      <c r="BH73" s="399">
        <v>69</v>
      </c>
      <c r="BI73" s="399"/>
      <c r="BJ73" s="399"/>
      <c r="BK73" s="399"/>
      <c r="BL73" s="399"/>
      <c r="BM73" s="399">
        <v>3194</v>
      </c>
      <c r="BN73" s="399"/>
      <c r="BO73" s="399"/>
      <c r="BP73" s="399"/>
      <c r="BQ73" s="399"/>
      <c r="BR73" s="399">
        <v>32</v>
      </c>
      <c r="BS73" s="399"/>
      <c r="BT73" s="399"/>
      <c r="BU73" s="399"/>
      <c r="BV73" s="399"/>
      <c r="BW73" s="399">
        <v>893</v>
      </c>
      <c r="BX73" s="399"/>
      <c r="BY73" s="399"/>
      <c r="BZ73" s="399"/>
      <c r="CA73" s="399"/>
      <c r="CB73" s="399">
        <v>23</v>
      </c>
      <c r="CC73" s="399"/>
      <c r="CD73" s="399"/>
      <c r="CE73" s="399"/>
      <c r="CF73" s="399"/>
      <c r="CG73" s="399">
        <v>2001</v>
      </c>
      <c r="CH73" s="399"/>
      <c r="CI73" s="399"/>
      <c r="CJ73" s="399"/>
      <c r="CK73" s="399"/>
      <c r="CL73" s="399">
        <v>16</v>
      </c>
      <c r="CM73" s="399"/>
      <c r="CN73" s="399"/>
      <c r="CO73" s="399"/>
      <c r="CP73" s="399"/>
    </row>
    <row r="74" spans="1:94" ht="14.25">
      <c r="A74" s="128"/>
      <c r="B74" s="128"/>
      <c r="C74" s="128"/>
      <c r="D74" s="128"/>
      <c r="E74" s="469" t="s">
        <v>332</v>
      </c>
      <c r="F74" s="446"/>
      <c r="G74" s="400">
        <v>2866</v>
      </c>
      <c r="H74" s="399"/>
      <c r="I74" s="399"/>
      <c r="J74" s="399"/>
      <c r="K74" s="399"/>
      <c r="L74" s="402">
        <v>600</v>
      </c>
      <c r="M74" s="402"/>
      <c r="N74" s="402"/>
      <c r="O74" s="402"/>
      <c r="P74" s="402"/>
      <c r="Q74" s="402">
        <v>72</v>
      </c>
      <c r="R74" s="399"/>
      <c r="S74" s="399"/>
      <c r="T74" s="399"/>
      <c r="U74" s="399"/>
      <c r="V74" s="399">
        <v>3394</v>
      </c>
      <c r="W74" s="399"/>
      <c r="X74" s="399"/>
      <c r="Y74" s="399"/>
      <c r="Z74" s="399"/>
      <c r="AA74" s="399"/>
      <c r="AB74" s="399">
        <v>3354</v>
      </c>
      <c r="AC74" s="399"/>
      <c r="AD74" s="399"/>
      <c r="AE74" s="399"/>
      <c r="AF74" s="399"/>
      <c r="AG74" s="399">
        <v>16</v>
      </c>
      <c r="AH74" s="399"/>
      <c r="AI74" s="399"/>
      <c r="AJ74" s="399"/>
      <c r="AK74" s="399"/>
      <c r="AL74" s="399">
        <v>24</v>
      </c>
      <c r="AM74" s="399"/>
      <c r="AN74" s="399"/>
      <c r="AO74" s="399"/>
      <c r="AP74" s="399"/>
      <c r="AQ74" s="237"/>
      <c r="AR74" s="237"/>
      <c r="AS74" s="237"/>
      <c r="AT74" s="237"/>
      <c r="AU74" s="128"/>
      <c r="AV74" s="416" t="s">
        <v>262</v>
      </c>
      <c r="AW74" s="417"/>
      <c r="AX74" s="417"/>
      <c r="AY74" s="417"/>
      <c r="AZ74" s="417"/>
      <c r="BA74" s="417"/>
      <c r="BB74" s="460"/>
      <c r="BC74" s="400">
        <v>205</v>
      </c>
      <c r="BD74" s="399"/>
      <c r="BE74" s="399"/>
      <c r="BF74" s="399"/>
      <c r="BG74" s="399"/>
      <c r="BH74" s="399">
        <v>5</v>
      </c>
      <c r="BI74" s="399"/>
      <c r="BJ74" s="399"/>
      <c r="BK74" s="399"/>
      <c r="BL74" s="399"/>
      <c r="BM74" s="399">
        <v>387</v>
      </c>
      <c r="BN74" s="399"/>
      <c r="BO74" s="399"/>
      <c r="BP74" s="399"/>
      <c r="BQ74" s="399"/>
      <c r="BR74" s="399">
        <v>6</v>
      </c>
      <c r="BS74" s="399"/>
      <c r="BT74" s="399"/>
      <c r="BU74" s="399"/>
      <c r="BV74" s="399"/>
      <c r="BW74" s="399">
        <v>64</v>
      </c>
      <c r="BX74" s="399"/>
      <c r="BY74" s="399"/>
      <c r="BZ74" s="399"/>
      <c r="CA74" s="399"/>
      <c r="CB74" s="399">
        <v>5</v>
      </c>
      <c r="CC74" s="399"/>
      <c r="CD74" s="399"/>
      <c r="CE74" s="399"/>
      <c r="CF74" s="399"/>
      <c r="CG74" s="399">
        <v>203</v>
      </c>
      <c r="CH74" s="399"/>
      <c r="CI74" s="399"/>
      <c r="CJ74" s="399"/>
      <c r="CK74" s="399"/>
      <c r="CL74" s="399">
        <v>4</v>
      </c>
      <c r="CM74" s="399"/>
      <c r="CN74" s="399"/>
      <c r="CO74" s="399"/>
      <c r="CP74" s="399"/>
    </row>
    <row r="75" spans="1:94" ht="14.25">
      <c r="A75" s="128"/>
      <c r="B75" s="128"/>
      <c r="C75" s="128"/>
      <c r="D75" s="128"/>
      <c r="E75" s="469" t="s">
        <v>333</v>
      </c>
      <c r="F75" s="446"/>
      <c r="G75" s="400">
        <v>2955</v>
      </c>
      <c r="H75" s="399"/>
      <c r="I75" s="399"/>
      <c r="J75" s="399"/>
      <c r="K75" s="399"/>
      <c r="L75" s="402">
        <v>400</v>
      </c>
      <c r="M75" s="402"/>
      <c r="N75" s="402"/>
      <c r="O75" s="402"/>
      <c r="P75" s="402"/>
      <c r="Q75" s="402">
        <v>76</v>
      </c>
      <c r="R75" s="399"/>
      <c r="S75" s="399"/>
      <c r="T75" s="399"/>
      <c r="U75" s="399"/>
      <c r="V75" s="399">
        <v>3279</v>
      </c>
      <c r="W75" s="399"/>
      <c r="X75" s="399"/>
      <c r="Y75" s="399"/>
      <c r="Z75" s="399"/>
      <c r="AA75" s="399"/>
      <c r="AB75" s="399">
        <v>3250</v>
      </c>
      <c r="AC75" s="399"/>
      <c r="AD75" s="399"/>
      <c r="AE75" s="399"/>
      <c r="AF75" s="399"/>
      <c r="AG75" s="399">
        <v>4</v>
      </c>
      <c r="AH75" s="399"/>
      <c r="AI75" s="399"/>
      <c r="AJ75" s="399"/>
      <c r="AK75" s="399"/>
      <c r="AL75" s="399">
        <v>25</v>
      </c>
      <c r="AM75" s="399"/>
      <c r="AN75" s="399"/>
      <c r="AO75" s="399"/>
      <c r="AP75" s="399"/>
      <c r="AQ75" s="237"/>
      <c r="AR75" s="237"/>
      <c r="AS75" s="237"/>
      <c r="AT75" s="237"/>
      <c r="AU75" s="128"/>
      <c r="AV75" s="153"/>
      <c r="AW75" s="153"/>
      <c r="AX75" s="153"/>
      <c r="AY75" s="153"/>
      <c r="AZ75" s="153"/>
      <c r="BA75" s="153"/>
      <c r="BB75" s="164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</row>
    <row r="76" spans="1:94" ht="14.25">
      <c r="A76" s="128"/>
      <c r="B76" s="128"/>
      <c r="C76" s="128"/>
      <c r="D76" s="128"/>
      <c r="E76" s="469" t="s">
        <v>334</v>
      </c>
      <c r="F76" s="446"/>
      <c r="G76" s="400">
        <v>2851</v>
      </c>
      <c r="H76" s="399"/>
      <c r="I76" s="399"/>
      <c r="J76" s="399"/>
      <c r="K76" s="399"/>
      <c r="L76" s="402">
        <v>229</v>
      </c>
      <c r="M76" s="402"/>
      <c r="N76" s="402"/>
      <c r="O76" s="402"/>
      <c r="P76" s="402"/>
      <c r="Q76" s="402">
        <v>71</v>
      </c>
      <c r="R76" s="399"/>
      <c r="S76" s="399"/>
      <c r="T76" s="399"/>
      <c r="U76" s="399"/>
      <c r="V76" s="399">
        <v>3009</v>
      </c>
      <c r="W76" s="399"/>
      <c r="X76" s="399"/>
      <c r="Y76" s="399"/>
      <c r="Z76" s="399"/>
      <c r="AA76" s="399"/>
      <c r="AB76" s="399">
        <v>2983</v>
      </c>
      <c r="AC76" s="399"/>
      <c r="AD76" s="399"/>
      <c r="AE76" s="399"/>
      <c r="AF76" s="399"/>
      <c r="AG76" s="399">
        <v>3</v>
      </c>
      <c r="AH76" s="399"/>
      <c r="AI76" s="399"/>
      <c r="AJ76" s="399"/>
      <c r="AK76" s="399"/>
      <c r="AL76" s="399">
        <v>23</v>
      </c>
      <c r="AM76" s="399"/>
      <c r="AN76" s="399"/>
      <c r="AO76" s="399"/>
      <c r="AP76" s="399"/>
      <c r="AQ76" s="237"/>
      <c r="AR76" s="237"/>
      <c r="AS76" s="237"/>
      <c r="AT76" s="237"/>
      <c r="AU76" s="128"/>
      <c r="AV76" s="235" t="s">
        <v>396</v>
      </c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</row>
    <row r="77" spans="1:94" ht="14.25">
      <c r="A77" s="128"/>
      <c r="B77" s="128"/>
      <c r="C77" s="128"/>
      <c r="D77" s="128"/>
      <c r="E77" s="469" t="s">
        <v>335</v>
      </c>
      <c r="F77" s="446"/>
      <c r="G77" s="400">
        <v>2917</v>
      </c>
      <c r="H77" s="399"/>
      <c r="I77" s="399"/>
      <c r="J77" s="399"/>
      <c r="K77" s="399"/>
      <c r="L77" s="402">
        <v>238</v>
      </c>
      <c r="M77" s="402"/>
      <c r="N77" s="402"/>
      <c r="O77" s="402"/>
      <c r="P77" s="402"/>
      <c r="Q77" s="402">
        <v>107</v>
      </c>
      <c r="R77" s="399"/>
      <c r="S77" s="399"/>
      <c r="T77" s="399"/>
      <c r="U77" s="399"/>
      <c r="V77" s="399">
        <v>3048</v>
      </c>
      <c r="W77" s="399"/>
      <c r="X77" s="399"/>
      <c r="Y77" s="399"/>
      <c r="Z77" s="399"/>
      <c r="AA77" s="399"/>
      <c r="AB77" s="399">
        <v>2972</v>
      </c>
      <c r="AC77" s="399"/>
      <c r="AD77" s="399"/>
      <c r="AE77" s="399"/>
      <c r="AF77" s="399"/>
      <c r="AG77" s="399">
        <v>55</v>
      </c>
      <c r="AH77" s="399"/>
      <c r="AI77" s="399"/>
      <c r="AJ77" s="399"/>
      <c r="AK77" s="399"/>
      <c r="AL77" s="399">
        <v>21</v>
      </c>
      <c r="AM77" s="399"/>
      <c r="AN77" s="399"/>
      <c r="AO77" s="399"/>
      <c r="AP77" s="399"/>
      <c r="AQ77" s="237"/>
      <c r="AR77" s="237"/>
      <c r="AS77" s="237"/>
      <c r="AT77" s="237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</row>
    <row r="78" spans="1:94" ht="14.25">
      <c r="A78" s="153"/>
      <c r="B78" s="153"/>
      <c r="C78" s="153"/>
      <c r="D78" s="153"/>
      <c r="E78" s="153"/>
      <c r="F78" s="164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239"/>
      <c r="AR78" s="239"/>
      <c r="AS78" s="239"/>
      <c r="AT78" s="239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</row>
    <row r="79" spans="1:94" ht="14.25">
      <c r="A79" s="235" t="s">
        <v>395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254"/>
    </row>
  </sheetData>
  <sheetProtection/>
  <mergeCells count="746">
    <mergeCell ref="A5:F5"/>
    <mergeCell ref="M6:R6"/>
    <mergeCell ref="G6:L6"/>
    <mergeCell ref="Y6:AD6"/>
    <mergeCell ref="AE6:AJ6"/>
    <mergeCell ref="A41:D41"/>
    <mergeCell ref="M11:R11"/>
    <mergeCell ref="M12:R12"/>
    <mergeCell ref="M14:R14"/>
    <mergeCell ref="M15:R15"/>
    <mergeCell ref="A6:F6"/>
    <mergeCell ref="G5:L5"/>
    <mergeCell ref="M5:R5"/>
    <mergeCell ref="S5:X5"/>
    <mergeCell ref="S6:X6"/>
    <mergeCell ref="A30:F30"/>
    <mergeCell ref="A14:F14"/>
    <mergeCell ref="A23:F23"/>
    <mergeCell ref="M9:R9"/>
    <mergeCell ref="M10:R10"/>
    <mergeCell ref="E38:G39"/>
    <mergeCell ref="H38:J39"/>
    <mergeCell ref="K38:M39"/>
    <mergeCell ref="AG39:AK39"/>
    <mergeCell ref="A25:F25"/>
    <mergeCell ref="A26:F26"/>
    <mergeCell ref="A27:F27"/>
    <mergeCell ref="A28:F28"/>
    <mergeCell ref="A29:F29"/>
    <mergeCell ref="N38:O38"/>
    <mergeCell ref="N39:O39"/>
    <mergeCell ref="A17:F17"/>
    <mergeCell ref="A18:F18"/>
    <mergeCell ref="A19:F19"/>
    <mergeCell ref="A20:F20"/>
    <mergeCell ref="A21:F21"/>
    <mergeCell ref="A24:F24"/>
    <mergeCell ref="M23:R23"/>
    <mergeCell ref="A38:D39"/>
    <mergeCell ref="P38:R39"/>
    <mergeCell ref="S38:V38"/>
    <mergeCell ref="S39:V39"/>
    <mergeCell ref="AB38:AF38"/>
    <mergeCell ref="AB39:AF39"/>
    <mergeCell ref="AG38:AK38"/>
    <mergeCell ref="X38:AA39"/>
    <mergeCell ref="AK6:AP6"/>
    <mergeCell ref="Y5:AP5"/>
    <mergeCell ref="A53:F56"/>
    <mergeCell ref="G53:K56"/>
    <mergeCell ref="L53:P56"/>
    <mergeCell ref="Q53:U56"/>
    <mergeCell ref="V55:AA56"/>
    <mergeCell ref="AB55:AF56"/>
    <mergeCell ref="AG55:AK56"/>
    <mergeCell ref="AL55:AP56"/>
    <mergeCell ref="V53:AP54"/>
    <mergeCell ref="AL38:AP39"/>
    <mergeCell ref="A8:F8"/>
    <mergeCell ref="A9:F9"/>
    <mergeCell ref="A10:F10"/>
    <mergeCell ref="A11:F11"/>
    <mergeCell ref="A12:F12"/>
    <mergeCell ref="A15:F15"/>
    <mergeCell ref="A16:F16"/>
    <mergeCell ref="M8:R8"/>
    <mergeCell ref="A42:D42"/>
    <mergeCell ref="A43:D43"/>
    <mergeCell ref="A44:D44"/>
    <mergeCell ref="A45:D45"/>
    <mergeCell ref="X41:AA41"/>
    <mergeCell ref="X42:AA42"/>
    <mergeCell ref="X43:AA43"/>
    <mergeCell ref="X44:AA44"/>
    <mergeCell ref="X45:AA45"/>
    <mergeCell ref="H43:J43"/>
    <mergeCell ref="A58:F58"/>
    <mergeCell ref="A59:F59"/>
    <mergeCell ref="A60:F60"/>
    <mergeCell ref="A61:F61"/>
    <mergeCell ref="A62:F62"/>
    <mergeCell ref="G29:L29"/>
    <mergeCell ref="G30:L30"/>
    <mergeCell ref="E43:G43"/>
    <mergeCell ref="E44:G44"/>
    <mergeCell ref="E45:G45"/>
    <mergeCell ref="E65:F65"/>
    <mergeCell ref="E66:F66"/>
    <mergeCell ref="E67:F67"/>
    <mergeCell ref="E69:F69"/>
    <mergeCell ref="G23:L23"/>
    <mergeCell ref="G24:L24"/>
    <mergeCell ref="G25:L25"/>
    <mergeCell ref="G26:L26"/>
    <mergeCell ref="G27:L27"/>
    <mergeCell ref="G28:L28"/>
    <mergeCell ref="E77:F77"/>
    <mergeCell ref="G12:L12"/>
    <mergeCell ref="G14:L14"/>
    <mergeCell ref="G15:L15"/>
    <mergeCell ref="G16:L16"/>
    <mergeCell ref="G17:L17"/>
    <mergeCell ref="G18:L18"/>
    <mergeCell ref="G19:L19"/>
    <mergeCell ref="G20:L20"/>
    <mergeCell ref="G21:L21"/>
    <mergeCell ref="A3:AP3"/>
    <mergeCell ref="A36:V36"/>
    <mergeCell ref="X36:AP36"/>
    <mergeCell ref="E64:F64"/>
    <mergeCell ref="A64:D64"/>
    <mergeCell ref="A51:AP51"/>
    <mergeCell ref="G8:L8"/>
    <mergeCell ref="G9:L9"/>
    <mergeCell ref="G10:L10"/>
    <mergeCell ref="G11:L11"/>
    <mergeCell ref="E70:F70"/>
    <mergeCell ref="E71:F71"/>
    <mergeCell ref="E72:F72"/>
    <mergeCell ref="E74:F74"/>
    <mergeCell ref="E75:F75"/>
    <mergeCell ref="E76:F76"/>
    <mergeCell ref="M16:R16"/>
    <mergeCell ref="M17:R17"/>
    <mergeCell ref="M18:R18"/>
    <mergeCell ref="M19:R19"/>
    <mergeCell ref="M20:R20"/>
    <mergeCell ref="M21:R21"/>
    <mergeCell ref="M24:R24"/>
    <mergeCell ref="M25:R25"/>
    <mergeCell ref="M26:R26"/>
    <mergeCell ref="M27:R27"/>
    <mergeCell ref="M28:R28"/>
    <mergeCell ref="M29:R29"/>
    <mergeCell ref="M30:R30"/>
    <mergeCell ref="S8:X8"/>
    <mergeCell ref="Y8:AD8"/>
    <mergeCell ref="AE8:AJ8"/>
    <mergeCell ref="AK8:AP8"/>
    <mergeCell ref="S9:X9"/>
    <mergeCell ref="Y9:AD9"/>
    <mergeCell ref="AE9:AJ9"/>
    <mergeCell ref="AK9:AP9"/>
    <mergeCell ref="S10:X10"/>
    <mergeCell ref="Y10:AD10"/>
    <mergeCell ref="AE10:AJ10"/>
    <mergeCell ref="AK10:AP10"/>
    <mergeCell ref="S11:X11"/>
    <mergeCell ref="Y11:AD11"/>
    <mergeCell ref="AE11:AJ11"/>
    <mergeCell ref="AK11:AP11"/>
    <mergeCell ref="S12:X12"/>
    <mergeCell ref="Y12:AD12"/>
    <mergeCell ref="AE12:AJ12"/>
    <mergeCell ref="AK12:AP12"/>
    <mergeCell ref="S14:X14"/>
    <mergeCell ref="Y14:AD14"/>
    <mergeCell ref="AE14:AJ14"/>
    <mergeCell ref="AK14:AP14"/>
    <mergeCell ref="S15:X15"/>
    <mergeCell ref="Y15:AD15"/>
    <mergeCell ref="AE15:AJ15"/>
    <mergeCell ref="AK15:AP15"/>
    <mergeCell ref="S16:X16"/>
    <mergeCell ref="Y16:AD16"/>
    <mergeCell ref="AE16:AJ16"/>
    <mergeCell ref="AK16:AP16"/>
    <mergeCell ref="S17:X17"/>
    <mergeCell ref="Y17:AD17"/>
    <mergeCell ref="AE17:AJ17"/>
    <mergeCell ref="AK17:AP17"/>
    <mergeCell ref="S18:X18"/>
    <mergeCell ref="Y18:AD18"/>
    <mergeCell ref="AE18:AJ18"/>
    <mergeCell ref="AK18:AP18"/>
    <mergeCell ref="S19:X19"/>
    <mergeCell ref="Y19:AD19"/>
    <mergeCell ref="AE19:AJ19"/>
    <mergeCell ref="AK19:AP19"/>
    <mergeCell ref="S20:X20"/>
    <mergeCell ref="Y20:AD20"/>
    <mergeCell ref="AE20:AJ20"/>
    <mergeCell ref="AK20:AP20"/>
    <mergeCell ref="S21:X21"/>
    <mergeCell ref="Y21:AD21"/>
    <mergeCell ref="AE21:AJ21"/>
    <mergeCell ref="AK21:AP21"/>
    <mergeCell ref="S23:X23"/>
    <mergeCell ref="Y23:AD23"/>
    <mergeCell ref="AE23:AJ23"/>
    <mergeCell ref="AK23:AP23"/>
    <mergeCell ref="S24:X24"/>
    <mergeCell ref="Y24:AD24"/>
    <mergeCell ref="AE24:AJ24"/>
    <mergeCell ref="AK24:AP24"/>
    <mergeCell ref="S25:X25"/>
    <mergeCell ref="Y25:AD25"/>
    <mergeCell ref="AE25:AJ25"/>
    <mergeCell ref="AK25:AP25"/>
    <mergeCell ref="S26:X26"/>
    <mergeCell ref="Y26:AD26"/>
    <mergeCell ref="AE26:AJ26"/>
    <mergeCell ref="AK26:AP26"/>
    <mergeCell ref="S27:X27"/>
    <mergeCell ref="Y27:AD27"/>
    <mergeCell ref="AE27:AJ27"/>
    <mergeCell ref="AK27:AP27"/>
    <mergeCell ref="S28:X28"/>
    <mergeCell ref="Y28:AD28"/>
    <mergeCell ref="AE28:AJ28"/>
    <mergeCell ref="AK28:AP28"/>
    <mergeCell ref="S29:X29"/>
    <mergeCell ref="Y29:AD29"/>
    <mergeCell ref="AE29:AJ29"/>
    <mergeCell ref="AK29:AP29"/>
    <mergeCell ref="S30:X30"/>
    <mergeCell ref="Y30:AD30"/>
    <mergeCell ref="AE30:AJ30"/>
    <mergeCell ref="AK30:AP30"/>
    <mergeCell ref="E41:G41"/>
    <mergeCell ref="E42:G42"/>
    <mergeCell ref="H41:J41"/>
    <mergeCell ref="H42:J42"/>
    <mergeCell ref="N41:R41"/>
    <mergeCell ref="S41:V41"/>
    <mergeCell ref="S43:V43"/>
    <mergeCell ref="N44:R44"/>
    <mergeCell ref="S44:V44"/>
    <mergeCell ref="H45:J45"/>
    <mergeCell ref="H44:J44"/>
    <mergeCell ref="K41:M41"/>
    <mergeCell ref="K42:M42"/>
    <mergeCell ref="K43:M43"/>
    <mergeCell ref="K44:M44"/>
    <mergeCell ref="K45:M45"/>
    <mergeCell ref="N45:R45"/>
    <mergeCell ref="S45:V45"/>
    <mergeCell ref="AB41:AF41"/>
    <mergeCell ref="AB42:AF42"/>
    <mergeCell ref="AB43:AF43"/>
    <mergeCell ref="AB44:AF44"/>
    <mergeCell ref="AB45:AF45"/>
    <mergeCell ref="N42:R42"/>
    <mergeCell ref="S42:V42"/>
    <mergeCell ref="N43:R43"/>
    <mergeCell ref="AG41:AK41"/>
    <mergeCell ref="AG42:AK42"/>
    <mergeCell ref="AG43:AK43"/>
    <mergeCell ref="AG44:AK44"/>
    <mergeCell ref="AG45:AK45"/>
    <mergeCell ref="AL41:AP41"/>
    <mergeCell ref="AL42:AP42"/>
    <mergeCell ref="AL43:AP43"/>
    <mergeCell ref="AL44:AP44"/>
    <mergeCell ref="AL45:AP45"/>
    <mergeCell ref="G58:K58"/>
    <mergeCell ref="G59:K59"/>
    <mergeCell ref="G60:K60"/>
    <mergeCell ref="G61:K61"/>
    <mergeCell ref="G62:K62"/>
    <mergeCell ref="G64:K64"/>
    <mergeCell ref="G65:K65"/>
    <mergeCell ref="G66:K66"/>
    <mergeCell ref="G67:K67"/>
    <mergeCell ref="G69:K69"/>
    <mergeCell ref="G70:K70"/>
    <mergeCell ref="G71:K71"/>
    <mergeCell ref="G72:K72"/>
    <mergeCell ref="G74:K74"/>
    <mergeCell ref="G75:K75"/>
    <mergeCell ref="G76:K76"/>
    <mergeCell ref="G77:K77"/>
    <mergeCell ref="L58:P58"/>
    <mergeCell ref="L62:P62"/>
    <mergeCell ref="L67:P67"/>
    <mergeCell ref="L72:P72"/>
    <mergeCell ref="L77:P77"/>
    <mergeCell ref="Q58:U58"/>
    <mergeCell ref="L59:P59"/>
    <mergeCell ref="Q59:U59"/>
    <mergeCell ref="L60:P60"/>
    <mergeCell ref="Q60:U60"/>
    <mergeCell ref="L61:P61"/>
    <mergeCell ref="Q61:U61"/>
    <mergeCell ref="Q62:U62"/>
    <mergeCell ref="L64:P64"/>
    <mergeCell ref="Q64:U64"/>
    <mergeCell ref="L65:P65"/>
    <mergeCell ref="Q65:U65"/>
    <mergeCell ref="L66:P66"/>
    <mergeCell ref="Q66:U66"/>
    <mergeCell ref="Q67:U67"/>
    <mergeCell ref="L69:P69"/>
    <mergeCell ref="Q69:U69"/>
    <mergeCell ref="L70:P70"/>
    <mergeCell ref="Q70:U70"/>
    <mergeCell ref="L71:P71"/>
    <mergeCell ref="Q71:U71"/>
    <mergeCell ref="Q72:U72"/>
    <mergeCell ref="L74:P74"/>
    <mergeCell ref="Q74:U74"/>
    <mergeCell ref="L75:P75"/>
    <mergeCell ref="Q75:U75"/>
    <mergeCell ref="L76:P76"/>
    <mergeCell ref="Q76:U76"/>
    <mergeCell ref="Q77:U77"/>
    <mergeCell ref="V58:AA58"/>
    <mergeCell ref="V59:AA59"/>
    <mergeCell ref="V60:AA60"/>
    <mergeCell ref="V61:AA61"/>
    <mergeCell ref="V62:AA62"/>
    <mergeCell ref="V64:AA64"/>
    <mergeCell ref="V65:AA65"/>
    <mergeCell ref="V66:AA66"/>
    <mergeCell ref="V67:AA67"/>
    <mergeCell ref="V69:AA69"/>
    <mergeCell ref="V70:AA70"/>
    <mergeCell ref="V71:AA71"/>
    <mergeCell ref="V72:AA72"/>
    <mergeCell ref="V74:AA74"/>
    <mergeCell ref="V75:AA75"/>
    <mergeCell ref="V76:AA76"/>
    <mergeCell ref="V77:AA77"/>
    <mergeCell ref="AB58:AF58"/>
    <mergeCell ref="AB59:AF59"/>
    <mergeCell ref="AB60:AF60"/>
    <mergeCell ref="AB61:AF61"/>
    <mergeCell ref="AB62:AF62"/>
    <mergeCell ref="AB66:AF66"/>
    <mergeCell ref="AB67:AF67"/>
    <mergeCell ref="AB70:AF70"/>
    <mergeCell ref="AG58:AK58"/>
    <mergeCell ref="AL58:AP58"/>
    <mergeCell ref="AG59:AK59"/>
    <mergeCell ref="AL59:AP59"/>
    <mergeCell ref="AG60:AK60"/>
    <mergeCell ref="AL60:AP60"/>
    <mergeCell ref="AG61:AK61"/>
    <mergeCell ref="AL61:AP61"/>
    <mergeCell ref="AG62:AK62"/>
    <mergeCell ref="AL62:AP62"/>
    <mergeCell ref="AB64:AF64"/>
    <mergeCell ref="AB65:AF65"/>
    <mergeCell ref="AG64:AK64"/>
    <mergeCell ref="AL64:AP64"/>
    <mergeCell ref="AG65:AK65"/>
    <mergeCell ref="AL65:AP65"/>
    <mergeCell ref="AG66:AK66"/>
    <mergeCell ref="AL66:AP66"/>
    <mergeCell ref="AG67:AK67"/>
    <mergeCell ref="AL67:AP67"/>
    <mergeCell ref="AB69:AF69"/>
    <mergeCell ref="AG69:AK69"/>
    <mergeCell ref="AL69:AP69"/>
    <mergeCell ref="AG70:AK70"/>
    <mergeCell ref="AL70:AP70"/>
    <mergeCell ref="AB71:AF71"/>
    <mergeCell ref="AG71:AK71"/>
    <mergeCell ref="AL71:AP71"/>
    <mergeCell ref="AB72:AF72"/>
    <mergeCell ref="AG72:AK72"/>
    <mergeCell ref="AL72:AP72"/>
    <mergeCell ref="AB74:AF74"/>
    <mergeCell ref="AG74:AK74"/>
    <mergeCell ref="AL74:AP74"/>
    <mergeCell ref="AB75:AF75"/>
    <mergeCell ref="AG75:AK75"/>
    <mergeCell ref="AL75:AP75"/>
    <mergeCell ref="AB76:AF76"/>
    <mergeCell ref="AG76:AK76"/>
    <mergeCell ref="AL76:AP76"/>
    <mergeCell ref="AB77:AF77"/>
    <mergeCell ref="AG77:AK77"/>
    <mergeCell ref="AL77:AP77"/>
    <mergeCell ref="BS9:BZ10"/>
    <mergeCell ref="CA11:CD12"/>
    <mergeCell ref="AV7:BB12"/>
    <mergeCell ref="BC11:BF12"/>
    <mergeCell ref="BG11:BJ12"/>
    <mergeCell ref="BC9:BJ10"/>
    <mergeCell ref="BK11:BN12"/>
    <mergeCell ref="CE11:CH12"/>
    <mergeCell ref="CA9:CH10"/>
    <mergeCell ref="BC7:CH8"/>
    <mergeCell ref="CI11:CL12"/>
    <mergeCell ref="CM11:CP12"/>
    <mergeCell ref="CI7:CP10"/>
    <mergeCell ref="BO11:BR12"/>
    <mergeCell ref="BK9:BR10"/>
    <mergeCell ref="BS11:BV12"/>
    <mergeCell ref="BW11:BZ12"/>
    <mergeCell ref="AV5:CP5"/>
    <mergeCell ref="AV14:BB14"/>
    <mergeCell ref="AV16:BB16"/>
    <mergeCell ref="AV17:BB17"/>
    <mergeCell ref="AV18:BB18"/>
    <mergeCell ref="AV19:BB19"/>
    <mergeCell ref="BC14:BF14"/>
    <mergeCell ref="BG14:BJ14"/>
    <mergeCell ref="BK14:BN14"/>
    <mergeCell ref="BO14:BR14"/>
    <mergeCell ref="AV20:BB20"/>
    <mergeCell ref="AV21:BB21"/>
    <mergeCell ref="AV22:BB22"/>
    <mergeCell ref="AV23:BB23"/>
    <mergeCell ref="AV25:BB25"/>
    <mergeCell ref="AV26:BB26"/>
    <mergeCell ref="AV27:BB27"/>
    <mergeCell ref="AV28:BB28"/>
    <mergeCell ref="AV29:BB29"/>
    <mergeCell ref="AV30:BB30"/>
    <mergeCell ref="AV31:BB31"/>
    <mergeCell ref="AV32:BB32"/>
    <mergeCell ref="AV65:BB65"/>
    <mergeCell ref="AV67:BB67"/>
    <mergeCell ref="AV59:BB59"/>
    <mergeCell ref="AV60:BB60"/>
    <mergeCell ref="AV61:BB61"/>
    <mergeCell ref="AV62:BB62"/>
    <mergeCell ref="AV56:BB56"/>
    <mergeCell ref="AV58:BB58"/>
    <mergeCell ref="AV74:BB74"/>
    <mergeCell ref="BC53:BG54"/>
    <mergeCell ref="BC56:BG56"/>
    <mergeCell ref="BC67:BG67"/>
    <mergeCell ref="BC68:BG68"/>
    <mergeCell ref="BC69:BG69"/>
    <mergeCell ref="AV63:BB63"/>
    <mergeCell ref="AV64:BB64"/>
    <mergeCell ref="AV70:BB70"/>
    <mergeCell ref="AV71:BB71"/>
    <mergeCell ref="AV72:BB72"/>
    <mergeCell ref="AV73:BB73"/>
    <mergeCell ref="AV68:BB68"/>
    <mergeCell ref="AV69:BB69"/>
    <mergeCell ref="BC49:BL52"/>
    <mergeCell ref="AV49:BB54"/>
    <mergeCell ref="BM49:BV52"/>
    <mergeCell ref="BW49:CF52"/>
    <mergeCell ref="CG49:CP52"/>
    <mergeCell ref="BH53:BL54"/>
    <mergeCell ref="BM53:BQ54"/>
    <mergeCell ref="BR53:BV54"/>
    <mergeCell ref="BW53:CA54"/>
    <mergeCell ref="CB53:CF54"/>
    <mergeCell ref="BS14:BV14"/>
    <mergeCell ref="BW14:BZ14"/>
    <mergeCell ref="CA14:CD14"/>
    <mergeCell ref="CE14:CH14"/>
    <mergeCell ref="CI14:CL14"/>
    <mergeCell ref="CM14:CP14"/>
    <mergeCell ref="BC16:BF16"/>
    <mergeCell ref="BC17:BF17"/>
    <mergeCell ref="BC18:BF18"/>
    <mergeCell ref="BC19:BF19"/>
    <mergeCell ref="BC20:BF20"/>
    <mergeCell ref="BC21:BF21"/>
    <mergeCell ref="BC22:BF22"/>
    <mergeCell ref="BC23:BF23"/>
    <mergeCell ref="BC25:BF25"/>
    <mergeCell ref="BC26:BF26"/>
    <mergeCell ref="BC27:BF27"/>
    <mergeCell ref="BC28:BF28"/>
    <mergeCell ref="BC29:BF29"/>
    <mergeCell ref="BC30:BF30"/>
    <mergeCell ref="BC31:BF31"/>
    <mergeCell ref="BC32:BF32"/>
    <mergeCell ref="BG16:BJ16"/>
    <mergeCell ref="BK16:BN16"/>
    <mergeCell ref="BG22:BJ22"/>
    <mergeCell ref="BG23:BJ23"/>
    <mergeCell ref="BK20:BN20"/>
    <mergeCell ref="BK22:BN22"/>
    <mergeCell ref="BO16:BR16"/>
    <mergeCell ref="BS16:BV16"/>
    <mergeCell ref="BW16:BZ16"/>
    <mergeCell ref="CA16:CD16"/>
    <mergeCell ref="CE16:CH16"/>
    <mergeCell ref="CI16:CL16"/>
    <mergeCell ref="CM16:CP16"/>
    <mergeCell ref="BG17:BJ17"/>
    <mergeCell ref="BG18:BJ18"/>
    <mergeCell ref="BG19:BJ19"/>
    <mergeCell ref="BG20:BJ20"/>
    <mergeCell ref="BG21:BJ21"/>
    <mergeCell ref="BK17:BN17"/>
    <mergeCell ref="BO17:BR17"/>
    <mergeCell ref="BS17:BV17"/>
    <mergeCell ref="BW17:BZ17"/>
    <mergeCell ref="CA17:CD17"/>
    <mergeCell ref="CE17:CH17"/>
    <mergeCell ref="CI17:CL17"/>
    <mergeCell ref="CM17:CP17"/>
    <mergeCell ref="BK18:BN18"/>
    <mergeCell ref="BO18:BR18"/>
    <mergeCell ref="BS18:BV18"/>
    <mergeCell ref="BW18:BZ18"/>
    <mergeCell ref="CA18:CD18"/>
    <mergeCell ref="CE18:CH18"/>
    <mergeCell ref="CI18:CL18"/>
    <mergeCell ref="CM18:CP18"/>
    <mergeCell ref="BK19:BN19"/>
    <mergeCell ref="BO19:BR19"/>
    <mergeCell ref="BS19:BV19"/>
    <mergeCell ref="BW19:BZ19"/>
    <mergeCell ref="CA19:CD19"/>
    <mergeCell ref="CE19:CH19"/>
    <mergeCell ref="CI19:CL19"/>
    <mergeCell ref="CM19:CP19"/>
    <mergeCell ref="BO20:BR20"/>
    <mergeCell ref="BS20:BV20"/>
    <mergeCell ref="BW20:BZ20"/>
    <mergeCell ref="CA20:CD20"/>
    <mergeCell ref="CE20:CH20"/>
    <mergeCell ref="CI20:CL20"/>
    <mergeCell ref="BK21:BN21"/>
    <mergeCell ref="BO21:BR21"/>
    <mergeCell ref="BS21:BV21"/>
    <mergeCell ref="BW21:BZ21"/>
    <mergeCell ref="CA21:CD21"/>
    <mergeCell ref="CE21:CH21"/>
    <mergeCell ref="BS22:BV22"/>
    <mergeCell ref="BW22:BZ22"/>
    <mergeCell ref="CA22:CD22"/>
    <mergeCell ref="CE22:CH22"/>
    <mergeCell ref="CI22:CL22"/>
    <mergeCell ref="CM20:CP20"/>
    <mergeCell ref="CI21:CL21"/>
    <mergeCell ref="CM21:CP21"/>
    <mergeCell ref="CM22:CP22"/>
    <mergeCell ref="BK23:BN23"/>
    <mergeCell ref="BO23:BR23"/>
    <mergeCell ref="BS23:BV23"/>
    <mergeCell ref="BW23:BZ23"/>
    <mergeCell ref="CA23:CD23"/>
    <mergeCell ref="CE23:CH23"/>
    <mergeCell ref="CI23:CL23"/>
    <mergeCell ref="CM23:CP23"/>
    <mergeCell ref="BO22:BR22"/>
    <mergeCell ref="BG25:BJ25"/>
    <mergeCell ref="BK25:BN25"/>
    <mergeCell ref="BO25:BR25"/>
    <mergeCell ref="BS25:BV25"/>
    <mergeCell ref="BW25:BZ25"/>
    <mergeCell ref="CA25:CD25"/>
    <mergeCell ref="CE25:CH25"/>
    <mergeCell ref="CI25:CL25"/>
    <mergeCell ref="CM25:CP25"/>
    <mergeCell ref="BG26:BJ26"/>
    <mergeCell ref="BK26:BN26"/>
    <mergeCell ref="BO26:BR26"/>
    <mergeCell ref="BS26:BV26"/>
    <mergeCell ref="BW26:BZ26"/>
    <mergeCell ref="CA26:CD26"/>
    <mergeCell ref="CE26:CH26"/>
    <mergeCell ref="CI26:CL26"/>
    <mergeCell ref="CM26:CP26"/>
    <mergeCell ref="BG27:BJ27"/>
    <mergeCell ref="BK27:BN27"/>
    <mergeCell ref="BO27:BR27"/>
    <mergeCell ref="BS27:BV27"/>
    <mergeCell ref="BW27:BZ27"/>
    <mergeCell ref="CA27:CD27"/>
    <mergeCell ref="CE27:CH27"/>
    <mergeCell ref="CI27:CL27"/>
    <mergeCell ref="CM27:CP27"/>
    <mergeCell ref="BG28:BJ28"/>
    <mergeCell ref="BK28:BN28"/>
    <mergeCell ref="BO28:BR28"/>
    <mergeCell ref="BS28:BV28"/>
    <mergeCell ref="BW28:BZ28"/>
    <mergeCell ref="CA28:CD28"/>
    <mergeCell ref="CE28:CH28"/>
    <mergeCell ref="CI28:CL28"/>
    <mergeCell ref="CM28:CP28"/>
    <mergeCell ref="BG29:BJ29"/>
    <mergeCell ref="BK29:BN29"/>
    <mergeCell ref="BO29:BR29"/>
    <mergeCell ref="BS29:BV29"/>
    <mergeCell ref="BW29:BZ29"/>
    <mergeCell ref="CA29:CD29"/>
    <mergeCell ref="CE29:CH29"/>
    <mergeCell ref="CI29:CL29"/>
    <mergeCell ref="CM29:CP29"/>
    <mergeCell ref="BG30:BJ30"/>
    <mergeCell ref="BK30:BN30"/>
    <mergeCell ref="BO30:BR30"/>
    <mergeCell ref="BS30:BV30"/>
    <mergeCell ref="BW30:BZ30"/>
    <mergeCell ref="CA30:CD30"/>
    <mergeCell ref="CE30:CH30"/>
    <mergeCell ref="CI30:CL30"/>
    <mergeCell ref="CM30:CP30"/>
    <mergeCell ref="BG31:BJ31"/>
    <mergeCell ref="BK31:BN31"/>
    <mergeCell ref="BO31:BR31"/>
    <mergeCell ref="BS31:BV31"/>
    <mergeCell ref="BW31:BZ31"/>
    <mergeCell ref="CA31:CD31"/>
    <mergeCell ref="CE31:CH31"/>
    <mergeCell ref="CI31:CL31"/>
    <mergeCell ref="CM31:CP31"/>
    <mergeCell ref="BG32:BJ32"/>
    <mergeCell ref="BK32:BN32"/>
    <mergeCell ref="BO32:BR32"/>
    <mergeCell ref="BS32:BV32"/>
    <mergeCell ref="BW32:BZ32"/>
    <mergeCell ref="CA32:CD32"/>
    <mergeCell ref="CE32:CH32"/>
    <mergeCell ref="CI32:CL32"/>
    <mergeCell ref="CM32:CP32"/>
    <mergeCell ref="BW56:CA56"/>
    <mergeCell ref="CB56:CF56"/>
    <mergeCell ref="CG56:CK56"/>
    <mergeCell ref="CL56:CP56"/>
    <mergeCell ref="CL53:CP54"/>
    <mergeCell ref="CG53:CK54"/>
    <mergeCell ref="AV47:CP47"/>
    <mergeCell ref="BH58:BL58"/>
    <mergeCell ref="BR58:BV58"/>
    <mergeCell ref="BW58:CA58"/>
    <mergeCell ref="CB58:CF58"/>
    <mergeCell ref="CG58:CK58"/>
    <mergeCell ref="BH56:BL56"/>
    <mergeCell ref="BH60:BL60"/>
    <mergeCell ref="BH61:BL61"/>
    <mergeCell ref="BH62:BL62"/>
    <mergeCell ref="BH63:BL63"/>
    <mergeCell ref="BH64:BL64"/>
    <mergeCell ref="BR56:BV56"/>
    <mergeCell ref="BM56:BQ56"/>
    <mergeCell ref="BR60:BV60"/>
    <mergeCell ref="BM62:BQ62"/>
    <mergeCell ref="BR62:BV62"/>
    <mergeCell ref="BH65:BL65"/>
    <mergeCell ref="BC58:BG58"/>
    <mergeCell ref="BC59:BG59"/>
    <mergeCell ref="BC60:BG60"/>
    <mergeCell ref="BC61:BG61"/>
    <mergeCell ref="BC62:BG62"/>
    <mergeCell ref="BC63:BG63"/>
    <mergeCell ref="BC64:BG64"/>
    <mergeCell ref="BC65:BG65"/>
    <mergeCell ref="BH59:BL59"/>
    <mergeCell ref="BC70:BG70"/>
    <mergeCell ref="BC71:BG71"/>
    <mergeCell ref="BC72:BG72"/>
    <mergeCell ref="BC73:BG73"/>
    <mergeCell ref="BC74:BG74"/>
    <mergeCell ref="BM58:BQ58"/>
    <mergeCell ref="BM60:BQ60"/>
    <mergeCell ref="BM63:BQ63"/>
    <mergeCell ref="BH67:BL67"/>
    <mergeCell ref="BH68:BL68"/>
    <mergeCell ref="CL58:CP58"/>
    <mergeCell ref="BM59:BQ59"/>
    <mergeCell ref="BR59:BV59"/>
    <mergeCell ref="BW59:CA59"/>
    <mergeCell ref="CB59:CF59"/>
    <mergeCell ref="CG59:CK59"/>
    <mergeCell ref="CL59:CP59"/>
    <mergeCell ref="BW60:CA60"/>
    <mergeCell ref="CB60:CF60"/>
    <mergeCell ref="CG60:CK60"/>
    <mergeCell ref="CL60:CP60"/>
    <mergeCell ref="BM61:BQ61"/>
    <mergeCell ref="BR61:BV61"/>
    <mergeCell ref="BW61:CA61"/>
    <mergeCell ref="CB61:CF61"/>
    <mergeCell ref="CG61:CK61"/>
    <mergeCell ref="CL61:CP61"/>
    <mergeCell ref="BW62:CA62"/>
    <mergeCell ref="CB62:CF62"/>
    <mergeCell ref="CG62:CK62"/>
    <mergeCell ref="CL62:CP62"/>
    <mergeCell ref="BR63:BV63"/>
    <mergeCell ref="BW63:CA63"/>
    <mergeCell ref="CB63:CF63"/>
    <mergeCell ref="CG63:CK63"/>
    <mergeCell ref="CL63:CP63"/>
    <mergeCell ref="BM64:BQ64"/>
    <mergeCell ref="BR64:BV64"/>
    <mergeCell ref="BW64:CA64"/>
    <mergeCell ref="CB64:CF64"/>
    <mergeCell ref="CG64:CK64"/>
    <mergeCell ref="CL64:CP64"/>
    <mergeCell ref="BM65:BQ65"/>
    <mergeCell ref="BR65:BV65"/>
    <mergeCell ref="BW65:CA65"/>
    <mergeCell ref="CB65:CF65"/>
    <mergeCell ref="CG65:CK65"/>
    <mergeCell ref="CL65:CP65"/>
    <mergeCell ref="BH69:BL69"/>
    <mergeCell ref="BH70:BL70"/>
    <mergeCell ref="BH71:BL71"/>
    <mergeCell ref="BH72:BL72"/>
    <mergeCell ref="BH73:BL73"/>
    <mergeCell ref="BH74:BL74"/>
    <mergeCell ref="BM67:BQ67"/>
    <mergeCell ref="BR67:BV67"/>
    <mergeCell ref="BW67:CA67"/>
    <mergeCell ref="CB67:CF67"/>
    <mergeCell ref="CG67:CK67"/>
    <mergeCell ref="CL67:CP67"/>
    <mergeCell ref="BM68:BQ68"/>
    <mergeCell ref="BR68:BV68"/>
    <mergeCell ref="BW68:CA68"/>
    <mergeCell ref="CB68:CF68"/>
    <mergeCell ref="CG68:CK68"/>
    <mergeCell ref="CL68:CP68"/>
    <mergeCell ref="BM69:BQ69"/>
    <mergeCell ref="BR69:BV69"/>
    <mergeCell ref="BW69:CA69"/>
    <mergeCell ref="CB69:CF69"/>
    <mergeCell ref="CG69:CK69"/>
    <mergeCell ref="CL69:CP69"/>
    <mergeCell ref="BM70:BQ70"/>
    <mergeCell ref="BR70:BV70"/>
    <mergeCell ref="BW70:CA70"/>
    <mergeCell ref="CB70:CF70"/>
    <mergeCell ref="CG70:CK70"/>
    <mergeCell ref="CL70:CP70"/>
    <mergeCell ref="BM71:BQ71"/>
    <mergeCell ref="BR71:BV71"/>
    <mergeCell ref="BW71:CA71"/>
    <mergeCell ref="CB71:CF71"/>
    <mergeCell ref="CG71:CK71"/>
    <mergeCell ref="CL71:CP71"/>
    <mergeCell ref="BM72:BQ72"/>
    <mergeCell ref="BR72:BV72"/>
    <mergeCell ref="BW72:CA72"/>
    <mergeCell ref="CB72:CF72"/>
    <mergeCell ref="CG72:CK72"/>
    <mergeCell ref="CL72:CP72"/>
    <mergeCell ref="BM73:BQ73"/>
    <mergeCell ref="BR73:BV73"/>
    <mergeCell ref="BW73:CA73"/>
    <mergeCell ref="CB73:CF73"/>
    <mergeCell ref="CG73:CK73"/>
    <mergeCell ref="CL73:CP73"/>
    <mergeCell ref="BM74:BQ74"/>
    <mergeCell ref="BR74:BV74"/>
    <mergeCell ref="BW74:CA74"/>
    <mergeCell ref="CB74:CF74"/>
    <mergeCell ref="CG74:CK74"/>
    <mergeCell ref="CL74:CP74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SheetLayoutView="75" zoomScalePageLayoutView="0" workbookViewId="0" topLeftCell="A25">
      <selection activeCell="A47" sqref="A47"/>
    </sheetView>
  </sheetViews>
  <sheetFormatPr defaultColWidth="10.59765625" defaultRowHeight="15"/>
  <cols>
    <col min="1" max="1" width="3.59765625" style="2" customWidth="1"/>
    <col min="2" max="2" width="8.19921875" style="2" customWidth="1"/>
    <col min="3" max="3" width="25" style="2" customWidth="1"/>
    <col min="4" max="4" width="21" style="2" customWidth="1"/>
    <col min="5" max="13" width="14.59765625" style="2" customWidth="1"/>
    <col min="14" max="16384" width="10.59765625" style="2" customWidth="1"/>
  </cols>
  <sheetData>
    <row r="1" spans="1:14" s="77" customFormat="1" ht="18.75" customHeight="1">
      <c r="A1" s="269" t="s">
        <v>486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2" t="s">
        <v>353</v>
      </c>
      <c r="N1" s="93"/>
    </row>
    <row r="2" spans="1:14" s="77" customFormat="1" ht="18.75" customHeight="1">
      <c r="A2" s="7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3"/>
      <c r="N2" s="93"/>
    </row>
    <row r="3" spans="1:14" s="77" customFormat="1" ht="18.75" customHeight="1">
      <c r="A3" s="7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3"/>
      <c r="N3" s="93"/>
    </row>
    <row r="4" spans="1:14" s="77" customFormat="1" ht="18.75" customHeight="1">
      <c r="A4" s="7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77" customFormat="1" ht="18.75" customHeight="1">
      <c r="A5" s="539" t="s">
        <v>510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3"/>
    </row>
    <row r="6" spans="1:14" s="77" customFormat="1" ht="18.75" customHeight="1">
      <c r="A6" s="126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3"/>
    </row>
    <row r="7" spans="1:14" s="77" customFormat="1" ht="18.75" customHeight="1">
      <c r="A7" s="541" t="s">
        <v>509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"/>
    </row>
    <row r="8" spans="1:14" s="77" customFormat="1" ht="18.75" customHeight="1">
      <c r="A8" s="12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3" ht="18.75" customHeight="1" thickBot="1">
      <c r="A9" s="279" t="s">
        <v>493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8" t="s">
        <v>131</v>
      </c>
    </row>
    <row r="10" spans="1:13" ht="18.75" customHeight="1">
      <c r="A10" s="515" t="s">
        <v>492</v>
      </c>
      <c r="B10" s="516"/>
      <c r="C10" s="517"/>
      <c r="D10" s="520" t="s">
        <v>318</v>
      </c>
      <c r="E10" s="520" t="s">
        <v>354</v>
      </c>
      <c r="F10" s="520" t="s">
        <v>170</v>
      </c>
      <c r="G10" s="520" t="s">
        <v>132</v>
      </c>
      <c r="H10" s="520" t="s">
        <v>133</v>
      </c>
      <c r="I10" s="511" t="s">
        <v>68</v>
      </c>
      <c r="J10" s="512"/>
      <c r="K10" s="512"/>
      <c r="L10" s="512"/>
      <c r="M10" s="512"/>
    </row>
    <row r="11" spans="1:13" ht="18.75" customHeight="1">
      <c r="A11" s="518"/>
      <c r="B11" s="518"/>
      <c r="C11" s="519"/>
      <c r="D11" s="521"/>
      <c r="E11" s="521"/>
      <c r="F11" s="521"/>
      <c r="G11" s="521"/>
      <c r="H11" s="521"/>
      <c r="I11" s="277" t="s">
        <v>491</v>
      </c>
      <c r="J11" s="277" t="s">
        <v>69</v>
      </c>
      <c r="K11" s="277" t="s">
        <v>70</v>
      </c>
      <c r="L11" s="277" t="s">
        <v>71</v>
      </c>
      <c r="M11" s="276" t="s">
        <v>490</v>
      </c>
    </row>
    <row r="12" spans="1:13" ht="18.75" customHeight="1">
      <c r="A12" s="522" t="s">
        <v>357</v>
      </c>
      <c r="B12" s="513" t="s">
        <v>358</v>
      </c>
      <c r="C12" s="514"/>
      <c r="D12" s="573">
        <v>4.79</v>
      </c>
      <c r="E12" s="574">
        <v>4.52</v>
      </c>
      <c r="F12" s="574">
        <v>4.57</v>
      </c>
      <c r="G12" s="574">
        <v>4.55</v>
      </c>
      <c r="H12" s="574">
        <v>4.56</v>
      </c>
      <c r="I12" s="574">
        <v>4</v>
      </c>
      <c r="J12" s="574">
        <v>4.5</v>
      </c>
      <c r="K12" s="575">
        <v>4.63</v>
      </c>
      <c r="L12" s="574">
        <v>5.86</v>
      </c>
      <c r="M12" s="574">
        <v>5.41</v>
      </c>
    </row>
    <row r="13" spans="1:13" ht="18.75" customHeight="1">
      <c r="A13" s="523"/>
      <c r="B13" s="525" t="s">
        <v>489</v>
      </c>
      <c r="C13" s="526"/>
      <c r="D13" s="576">
        <v>87.4</v>
      </c>
      <c r="E13" s="577">
        <v>88.7</v>
      </c>
      <c r="F13" s="578">
        <v>92.5</v>
      </c>
      <c r="G13" s="578">
        <v>94</v>
      </c>
      <c r="H13" s="578">
        <v>93.4</v>
      </c>
      <c r="I13" s="578">
        <v>35.1</v>
      </c>
      <c r="J13" s="578">
        <v>70.4</v>
      </c>
      <c r="K13" s="575">
        <v>120.6</v>
      </c>
      <c r="L13" s="578">
        <v>167.2</v>
      </c>
      <c r="M13" s="578">
        <v>302.4</v>
      </c>
    </row>
    <row r="14" spans="1:13" ht="18.75" customHeight="1">
      <c r="A14" s="523"/>
      <c r="B14" s="525" t="s">
        <v>72</v>
      </c>
      <c r="C14" s="526"/>
      <c r="D14" s="585">
        <v>1039</v>
      </c>
      <c r="E14" s="586">
        <v>1137</v>
      </c>
      <c r="F14" s="586">
        <v>1075</v>
      </c>
      <c r="G14" s="586">
        <v>1098</v>
      </c>
      <c r="H14" s="586">
        <v>1073</v>
      </c>
      <c r="I14" s="586">
        <v>484</v>
      </c>
      <c r="J14" s="586">
        <v>1023</v>
      </c>
      <c r="K14" s="587">
        <v>1067</v>
      </c>
      <c r="L14" s="586">
        <v>1868</v>
      </c>
      <c r="M14" s="586">
        <v>2702</v>
      </c>
    </row>
    <row r="15" spans="1:13" ht="18.75" customHeight="1">
      <c r="A15" s="524"/>
      <c r="B15" s="527" t="s">
        <v>168</v>
      </c>
      <c r="C15" s="528"/>
      <c r="D15" s="588">
        <v>124</v>
      </c>
      <c r="E15" s="589">
        <v>139</v>
      </c>
      <c r="F15" s="589">
        <v>153</v>
      </c>
      <c r="G15" s="589">
        <v>147</v>
      </c>
      <c r="H15" s="589">
        <v>142</v>
      </c>
      <c r="I15" s="589">
        <v>69</v>
      </c>
      <c r="J15" s="589">
        <v>123</v>
      </c>
      <c r="K15" s="590">
        <v>200</v>
      </c>
      <c r="L15" s="589">
        <v>267</v>
      </c>
      <c r="M15" s="589">
        <v>300</v>
      </c>
    </row>
    <row r="16" spans="1:13" ht="18.75" customHeight="1">
      <c r="A16" s="535" t="s">
        <v>117</v>
      </c>
      <c r="B16" s="529" t="s">
        <v>488</v>
      </c>
      <c r="C16" s="530"/>
      <c r="D16" s="578">
        <v>1483.8</v>
      </c>
      <c r="E16" s="578">
        <v>1611</v>
      </c>
      <c r="F16" s="578">
        <v>1770.7</v>
      </c>
      <c r="G16" s="578">
        <v>1640.2</v>
      </c>
      <c r="H16" s="578">
        <v>1932.1</v>
      </c>
      <c r="I16" s="578">
        <v>765.2</v>
      </c>
      <c r="J16" s="578">
        <v>1770.5</v>
      </c>
      <c r="K16" s="575">
        <v>2690.9</v>
      </c>
      <c r="L16" s="578">
        <v>2284.3</v>
      </c>
      <c r="M16" s="578">
        <v>5802.8</v>
      </c>
    </row>
    <row r="17" spans="1:13" ht="18.75" customHeight="1">
      <c r="A17" s="535"/>
      <c r="B17" s="275"/>
      <c r="C17" s="274" t="s">
        <v>487</v>
      </c>
      <c r="D17" s="578">
        <v>767.4</v>
      </c>
      <c r="E17" s="578">
        <v>843.6</v>
      </c>
      <c r="F17" s="578">
        <v>808.1</v>
      </c>
      <c r="G17" s="578">
        <v>786.5</v>
      </c>
      <c r="H17" s="578">
        <v>820.7</v>
      </c>
      <c r="I17" s="578">
        <v>300.6</v>
      </c>
      <c r="J17" s="578">
        <v>730.8</v>
      </c>
      <c r="K17" s="575">
        <v>1163.4</v>
      </c>
      <c r="L17" s="578">
        <v>1337.8</v>
      </c>
      <c r="M17" s="578">
        <v>2249.8</v>
      </c>
    </row>
    <row r="18" spans="1:13" ht="18.75" customHeight="1">
      <c r="A18" s="535"/>
      <c r="B18" s="537" t="s">
        <v>73</v>
      </c>
      <c r="C18" s="526"/>
      <c r="D18" s="579">
        <f aca="true" t="shared" si="0" ref="D18:M18">D19+D22</f>
        <v>5263.4</v>
      </c>
      <c r="E18" s="578">
        <f t="shared" si="0"/>
        <v>5330.299999999999</v>
      </c>
      <c r="F18" s="578">
        <f t="shared" si="0"/>
        <v>5632.8</v>
      </c>
      <c r="G18" s="578">
        <f t="shared" si="0"/>
        <v>5902.2</v>
      </c>
      <c r="H18" s="578">
        <f t="shared" si="0"/>
        <v>5998.4</v>
      </c>
      <c r="I18" s="578">
        <f t="shared" si="0"/>
        <v>4946.200000000001</v>
      </c>
      <c r="J18" s="578">
        <f t="shared" si="0"/>
        <v>5855.3</v>
      </c>
      <c r="K18" s="575">
        <f t="shared" si="0"/>
        <v>6403.4</v>
      </c>
      <c r="L18" s="578">
        <f t="shared" si="0"/>
        <v>8028.1</v>
      </c>
      <c r="M18" s="578">
        <f t="shared" si="0"/>
        <v>8054.999999999999</v>
      </c>
    </row>
    <row r="19" spans="1:13" ht="18.75" customHeight="1">
      <c r="A19" s="535"/>
      <c r="B19" s="533" t="s">
        <v>74</v>
      </c>
      <c r="C19" s="534"/>
      <c r="D19" s="579">
        <f aca="true" t="shared" si="1" ref="D19:M19">D20-D21</f>
        <v>700.4000000000001</v>
      </c>
      <c r="E19" s="578">
        <f t="shared" si="1"/>
        <v>701.4000000000001</v>
      </c>
      <c r="F19" s="578">
        <f t="shared" si="1"/>
        <v>707.7</v>
      </c>
      <c r="G19" s="578">
        <f t="shared" si="1"/>
        <v>776.3</v>
      </c>
      <c r="H19" s="578">
        <f t="shared" si="1"/>
        <v>722.5</v>
      </c>
      <c r="I19" s="578">
        <f t="shared" si="1"/>
        <v>147.10000000000002</v>
      </c>
      <c r="J19" s="578">
        <f t="shared" si="1"/>
        <v>488.6999999999998</v>
      </c>
      <c r="K19" s="575">
        <f t="shared" si="1"/>
        <v>653.8999999999999</v>
      </c>
      <c r="L19" s="578">
        <f t="shared" si="1"/>
        <v>1766.2000000000003</v>
      </c>
      <c r="M19" s="578">
        <f t="shared" si="1"/>
        <v>2872.7</v>
      </c>
    </row>
    <row r="20" spans="1:13" ht="18.75" customHeight="1">
      <c r="A20" s="535"/>
      <c r="B20" s="533" t="s">
        <v>75</v>
      </c>
      <c r="C20" s="534"/>
      <c r="D20" s="579">
        <v>1763.9</v>
      </c>
      <c r="E20" s="578">
        <v>1865</v>
      </c>
      <c r="F20" s="578">
        <v>1923.4</v>
      </c>
      <c r="G20" s="578">
        <v>2042.5</v>
      </c>
      <c r="H20" s="578">
        <v>2066.1</v>
      </c>
      <c r="I20" s="578">
        <v>639.7</v>
      </c>
      <c r="J20" s="578">
        <v>1750.6</v>
      </c>
      <c r="K20" s="575">
        <v>1827.1</v>
      </c>
      <c r="L20" s="578">
        <v>3843.9</v>
      </c>
      <c r="M20" s="578">
        <v>7204.3</v>
      </c>
    </row>
    <row r="21" spans="1:13" ht="18.75" customHeight="1">
      <c r="A21" s="535"/>
      <c r="B21" s="533" t="s">
        <v>76</v>
      </c>
      <c r="C21" s="534"/>
      <c r="D21" s="579">
        <v>1063.5</v>
      </c>
      <c r="E21" s="578">
        <v>1163.6</v>
      </c>
      <c r="F21" s="578">
        <v>1215.7</v>
      </c>
      <c r="G21" s="578">
        <v>1266.2</v>
      </c>
      <c r="H21" s="578">
        <v>1343.6</v>
      </c>
      <c r="I21" s="578">
        <v>492.6</v>
      </c>
      <c r="J21" s="578">
        <v>1261.9</v>
      </c>
      <c r="K21" s="575">
        <v>1173.2</v>
      </c>
      <c r="L21" s="578">
        <v>2077.7</v>
      </c>
      <c r="M21" s="578">
        <v>4331.6</v>
      </c>
    </row>
    <row r="22" spans="1:13" ht="18.75" customHeight="1">
      <c r="A22" s="535"/>
      <c r="B22" s="533" t="s">
        <v>77</v>
      </c>
      <c r="C22" s="534"/>
      <c r="D22" s="579">
        <f aca="true" t="shared" si="2" ref="D22:M22">D23-D24</f>
        <v>4563</v>
      </c>
      <c r="E22" s="578">
        <f t="shared" si="2"/>
        <v>4628.9</v>
      </c>
      <c r="F22" s="578">
        <f t="shared" si="2"/>
        <v>4925.1</v>
      </c>
      <c r="G22" s="578">
        <f t="shared" si="2"/>
        <v>5125.9</v>
      </c>
      <c r="H22" s="578">
        <f t="shared" si="2"/>
        <v>5275.9</v>
      </c>
      <c r="I22" s="578">
        <f t="shared" si="2"/>
        <v>4799.1</v>
      </c>
      <c r="J22" s="578">
        <f t="shared" si="2"/>
        <v>5366.6</v>
      </c>
      <c r="K22" s="575">
        <f t="shared" si="2"/>
        <v>5749.5</v>
      </c>
      <c r="L22" s="578">
        <f t="shared" si="2"/>
        <v>6261.900000000001</v>
      </c>
      <c r="M22" s="578">
        <f t="shared" si="2"/>
        <v>5182.299999999999</v>
      </c>
    </row>
    <row r="23" spans="1:13" ht="18.75" customHeight="1">
      <c r="A23" s="535"/>
      <c r="B23" s="533" t="s">
        <v>78</v>
      </c>
      <c r="C23" s="534"/>
      <c r="D23" s="579">
        <v>4845.4</v>
      </c>
      <c r="E23" s="578">
        <v>4943</v>
      </c>
      <c r="F23" s="578">
        <v>5294.1</v>
      </c>
      <c r="G23" s="578">
        <v>5540.5</v>
      </c>
      <c r="H23" s="578">
        <v>5745.2</v>
      </c>
      <c r="I23" s="578">
        <v>4855.3</v>
      </c>
      <c r="J23" s="578">
        <v>5949.1</v>
      </c>
      <c r="K23" s="575">
        <v>5995.9</v>
      </c>
      <c r="L23" s="578">
        <v>6939.8</v>
      </c>
      <c r="M23" s="578">
        <v>6780.9</v>
      </c>
    </row>
    <row r="24" spans="1:13" ht="18.75" customHeight="1">
      <c r="A24" s="535"/>
      <c r="B24" s="533" t="s">
        <v>79</v>
      </c>
      <c r="C24" s="534"/>
      <c r="D24" s="579">
        <v>282.4</v>
      </c>
      <c r="E24" s="578">
        <v>314.1</v>
      </c>
      <c r="F24" s="578">
        <v>369</v>
      </c>
      <c r="G24" s="578">
        <v>414.6</v>
      </c>
      <c r="H24" s="578">
        <v>469.3</v>
      </c>
      <c r="I24" s="578">
        <v>56.2</v>
      </c>
      <c r="J24" s="578">
        <v>582.5</v>
      </c>
      <c r="K24" s="575">
        <v>246.4</v>
      </c>
      <c r="L24" s="578">
        <v>677.9</v>
      </c>
      <c r="M24" s="578">
        <v>1598.6</v>
      </c>
    </row>
    <row r="25" spans="1:13" ht="18.75" customHeight="1">
      <c r="A25" s="535"/>
      <c r="B25" s="537" t="s">
        <v>80</v>
      </c>
      <c r="C25" s="526"/>
      <c r="D25" s="579">
        <v>770.2</v>
      </c>
      <c r="E25" s="578">
        <v>884.9</v>
      </c>
      <c r="F25" s="578">
        <v>911.3</v>
      </c>
      <c r="G25" s="578">
        <v>992.9</v>
      </c>
      <c r="H25" s="578">
        <v>1056.3</v>
      </c>
      <c r="I25" s="578">
        <v>852.3</v>
      </c>
      <c r="J25" s="578">
        <v>1069.6</v>
      </c>
      <c r="K25" s="575">
        <v>1222.8</v>
      </c>
      <c r="L25" s="578">
        <v>1300.5</v>
      </c>
      <c r="M25" s="578">
        <v>1338.9</v>
      </c>
    </row>
    <row r="26" spans="1:13" ht="18.75" customHeight="1">
      <c r="A26" s="535"/>
      <c r="B26" s="537" t="s">
        <v>169</v>
      </c>
      <c r="C26" s="526"/>
      <c r="D26" s="579">
        <v>941.5</v>
      </c>
      <c r="E26" s="578">
        <v>1227.2</v>
      </c>
      <c r="F26" s="578">
        <v>1480.1</v>
      </c>
      <c r="G26" s="578">
        <v>1655</v>
      </c>
      <c r="H26" s="578">
        <v>1501.1</v>
      </c>
      <c r="I26" s="591">
        <v>2230.1</v>
      </c>
      <c r="J26" s="591">
        <v>1097.7</v>
      </c>
      <c r="K26" s="575">
        <v>1632.4</v>
      </c>
      <c r="L26" s="591">
        <v>977.1</v>
      </c>
      <c r="M26" s="591">
        <v>794.3</v>
      </c>
    </row>
    <row r="27" spans="1:13" ht="18.75" customHeight="1">
      <c r="A27" s="535"/>
      <c r="B27" s="537" t="s">
        <v>81</v>
      </c>
      <c r="C27" s="526"/>
      <c r="D27" s="579">
        <f aca="true" t="shared" si="3" ref="D27:M27">D18-D25+D26</f>
        <v>5434.7</v>
      </c>
      <c r="E27" s="578">
        <f t="shared" si="3"/>
        <v>5672.599999999999</v>
      </c>
      <c r="F27" s="578">
        <f t="shared" si="3"/>
        <v>6201.6</v>
      </c>
      <c r="G27" s="578">
        <f t="shared" si="3"/>
        <v>6564.3</v>
      </c>
      <c r="H27" s="578">
        <f t="shared" si="3"/>
        <v>6443.199999999999</v>
      </c>
      <c r="I27" s="578">
        <f t="shared" si="3"/>
        <v>6324</v>
      </c>
      <c r="J27" s="578">
        <f t="shared" si="3"/>
        <v>5883.400000000001</v>
      </c>
      <c r="K27" s="575">
        <f t="shared" si="3"/>
        <v>6813</v>
      </c>
      <c r="L27" s="578">
        <f t="shared" si="3"/>
        <v>7704.700000000001</v>
      </c>
      <c r="M27" s="578">
        <f t="shared" si="3"/>
        <v>7510.399999999999</v>
      </c>
    </row>
    <row r="28" spans="1:13" ht="18.75" customHeight="1">
      <c r="A28" s="535"/>
      <c r="B28" s="537" t="s">
        <v>82</v>
      </c>
      <c r="C28" s="526"/>
      <c r="D28" s="579">
        <v>4165.6</v>
      </c>
      <c r="E28" s="578">
        <v>4516.8</v>
      </c>
      <c r="F28" s="578">
        <v>4519.9</v>
      </c>
      <c r="G28" s="578">
        <v>4764</v>
      </c>
      <c r="H28" s="578">
        <v>4975.1</v>
      </c>
      <c r="I28" s="578">
        <v>5277</v>
      </c>
      <c r="J28" s="578">
        <v>4287.8</v>
      </c>
      <c r="K28" s="582">
        <v>5275.5</v>
      </c>
      <c r="L28" s="578">
        <v>5772.5</v>
      </c>
      <c r="M28" s="578">
        <v>5521.1</v>
      </c>
    </row>
    <row r="29" spans="1:13" ht="18.75" customHeight="1">
      <c r="A29" s="536"/>
      <c r="B29" s="532" t="s">
        <v>83</v>
      </c>
      <c r="C29" s="538"/>
      <c r="D29" s="592">
        <f aca="true" t="shared" si="4" ref="D29:M29">D27-D28</f>
        <v>1269.0999999999995</v>
      </c>
      <c r="E29" s="584">
        <f t="shared" si="4"/>
        <v>1155.7999999999993</v>
      </c>
      <c r="F29" s="580">
        <f t="shared" si="4"/>
        <v>1681.7000000000007</v>
      </c>
      <c r="G29" s="584">
        <f t="shared" si="4"/>
        <v>1800.3000000000002</v>
      </c>
      <c r="H29" s="584">
        <f t="shared" si="4"/>
        <v>1468.0999999999985</v>
      </c>
      <c r="I29" s="578">
        <f t="shared" si="4"/>
        <v>1047</v>
      </c>
      <c r="J29" s="578">
        <f t="shared" si="4"/>
        <v>1595.6000000000004</v>
      </c>
      <c r="K29" s="581">
        <f t="shared" si="4"/>
        <v>1537.5</v>
      </c>
      <c r="L29" s="578">
        <f t="shared" si="4"/>
        <v>1932.2000000000007</v>
      </c>
      <c r="M29" s="578">
        <f t="shared" si="4"/>
        <v>1989.2999999999984</v>
      </c>
    </row>
    <row r="30" spans="1:13" ht="18.75" customHeight="1">
      <c r="A30" s="522" t="s">
        <v>355</v>
      </c>
      <c r="B30" s="513" t="s">
        <v>134</v>
      </c>
      <c r="C30" s="514"/>
      <c r="D30" s="573">
        <v>126.9</v>
      </c>
      <c r="E30" s="574">
        <v>127.4</v>
      </c>
      <c r="F30" s="578">
        <v>97.4</v>
      </c>
      <c r="G30" s="574">
        <v>124.8</v>
      </c>
      <c r="H30" s="574">
        <v>140.4</v>
      </c>
      <c r="I30" s="574">
        <v>140.3</v>
      </c>
      <c r="J30" s="574">
        <v>128.7</v>
      </c>
      <c r="K30" s="575">
        <v>211.5</v>
      </c>
      <c r="L30" s="574">
        <v>121.1</v>
      </c>
      <c r="M30" s="574">
        <v>131.7</v>
      </c>
    </row>
    <row r="31" spans="1:13" ht="18.75" customHeight="1">
      <c r="A31" s="523"/>
      <c r="B31" s="525" t="s">
        <v>120</v>
      </c>
      <c r="C31" s="526"/>
      <c r="D31" s="578">
        <f aca="true" t="shared" si="5" ref="D31:M31">D32+D33</f>
        <v>11282.5</v>
      </c>
      <c r="E31" s="578">
        <f t="shared" si="5"/>
        <v>12610.4</v>
      </c>
      <c r="F31" s="578">
        <f t="shared" si="5"/>
        <v>12781.7</v>
      </c>
      <c r="G31" s="578">
        <f t="shared" si="5"/>
        <v>14765.1</v>
      </c>
      <c r="H31" s="578">
        <f t="shared" si="5"/>
        <v>14513.900000000001</v>
      </c>
      <c r="I31" s="578">
        <f t="shared" si="5"/>
        <v>11328.7</v>
      </c>
      <c r="J31" s="578">
        <f t="shared" si="5"/>
        <v>14858.5</v>
      </c>
      <c r="K31" s="575">
        <f t="shared" si="5"/>
        <v>13476.199999999999</v>
      </c>
      <c r="L31" s="578">
        <f t="shared" si="5"/>
        <v>17421.7</v>
      </c>
      <c r="M31" s="578">
        <f t="shared" si="5"/>
        <v>23316</v>
      </c>
    </row>
    <row r="32" spans="1:13" ht="18.75" customHeight="1">
      <c r="A32" s="523"/>
      <c r="B32" s="273"/>
      <c r="C32" s="272" t="s">
        <v>84</v>
      </c>
      <c r="D32" s="579">
        <v>7304</v>
      </c>
      <c r="E32" s="578">
        <v>7786.5</v>
      </c>
      <c r="F32" s="578">
        <v>8433</v>
      </c>
      <c r="G32" s="578">
        <v>8966.2</v>
      </c>
      <c r="H32" s="578">
        <v>9036.1</v>
      </c>
      <c r="I32" s="578">
        <v>7497.7</v>
      </c>
      <c r="J32" s="578">
        <v>8548.4</v>
      </c>
      <c r="K32" s="575">
        <v>9219.8</v>
      </c>
      <c r="L32" s="578">
        <v>11354.4</v>
      </c>
      <c r="M32" s="578">
        <v>14293.4</v>
      </c>
    </row>
    <row r="33" spans="1:13" ht="18.75" customHeight="1">
      <c r="A33" s="523"/>
      <c r="B33" s="273"/>
      <c r="C33" s="272" t="s">
        <v>85</v>
      </c>
      <c r="D33" s="579">
        <v>3978.5</v>
      </c>
      <c r="E33" s="578">
        <v>4823.9</v>
      </c>
      <c r="F33" s="578">
        <v>4348.7</v>
      </c>
      <c r="G33" s="578">
        <v>5798.9</v>
      </c>
      <c r="H33" s="578">
        <v>5477.8</v>
      </c>
      <c r="I33" s="578">
        <v>3831</v>
      </c>
      <c r="J33" s="578">
        <v>6310.1</v>
      </c>
      <c r="K33" s="575">
        <v>4256.4</v>
      </c>
      <c r="L33" s="578">
        <v>6067.3</v>
      </c>
      <c r="M33" s="578">
        <v>9022.6</v>
      </c>
    </row>
    <row r="34" spans="1:13" ht="18.75" customHeight="1">
      <c r="A34" s="523"/>
      <c r="B34" s="525" t="s">
        <v>121</v>
      </c>
      <c r="C34" s="526"/>
      <c r="D34" s="578">
        <f>D35+D36</f>
        <v>11293.7</v>
      </c>
      <c r="E34" s="578">
        <f>E35+E36</f>
        <v>12611.2</v>
      </c>
      <c r="F34" s="578">
        <f>F35+F36</f>
        <v>12761.599999999999</v>
      </c>
      <c r="G34" s="578">
        <f>G35+G36</f>
        <v>14762.5</v>
      </c>
      <c r="H34" s="578">
        <v>14528.4</v>
      </c>
      <c r="I34" s="578">
        <v>11340</v>
      </c>
      <c r="J34" s="578">
        <v>14885.2</v>
      </c>
      <c r="K34" s="575">
        <v>13413.9</v>
      </c>
      <c r="L34" s="578">
        <v>17465.2</v>
      </c>
      <c r="M34" s="578">
        <v>23347.4</v>
      </c>
    </row>
    <row r="35" spans="1:13" ht="18.75" customHeight="1">
      <c r="A35" s="523"/>
      <c r="B35" s="273"/>
      <c r="C35" s="272" t="s">
        <v>86</v>
      </c>
      <c r="D35" s="579">
        <v>5286</v>
      </c>
      <c r="E35" s="578">
        <v>5812.8</v>
      </c>
      <c r="F35" s="578">
        <v>5906.7</v>
      </c>
      <c r="G35" s="578">
        <v>6300.2</v>
      </c>
      <c r="H35" s="578">
        <v>6655.6</v>
      </c>
      <c r="I35" s="578">
        <v>5817.1</v>
      </c>
      <c r="J35" s="578">
        <v>6054.1</v>
      </c>
      <c r="K35" s="575">
        <v>6556.1</v>
      </c>
      <c r="L35" s="578">
        <v>8337.9</v>
      </c>
      <c r="M35" s="578">
        <v>10693.9</v>
      </c>
    </row>
    <row r="36" spans="1:13" ht="18.75" customHeight="1">
      <c r="A36" s="523"/>
      <c r="B36" s="273"/>
      <c r="C36" s="272" t="s">
        <v>87</v>
      </c>
      <c r="D36" s="579">
        <v>6007.7</v>
      </c>
      <c r="E36" s="578">
        <v>6798.4</v>
      </c>
      <c r="F36" s="578">
        <v>6854.9</v>
      </c>
      <c r="G36" s="578">
        <v>8462.3</v>
      </c>
      <c r="H36" s="578">
        <v>7873.1</v>
      </c>
      <c r="I36" s="578">
        <v>5523.5</v>
      </c>
      <c r="J36" s="578">
        <v>8830.8</v>
      </c>
      <c r="K36" s="575">
        <v>6858</v>
      </c>
      <c r="L36" s="578">
        <v>9127.4</v>
      </c>
      <c r="M36" s="578">
        <v>12653.7</v>
      </c>
    </row>
    <row r="37" spans="1:13" ht="18.75" customHeight="1">
      <c r="A37" s="546"/>
      <c r="B37" s="531" t="s">
        <v>135</v>
      </c>
      <c r="C37" s="532"/>
      <c r="D37" s="583">
        <v>110.8</v>
      </c>
      <c r="E37" s="580">
        <v>126.6</v>
      </c>
      <c r="F37" s="580">
        <v>117.4</v>
      </c>
      <c r="G37" s="580">
        <v>130.5</v>
      </c>
      <c r="H37" s="580">
        <v>125.9</v>
      </c>
      <c r="I37" s="580">
        <v>129</v>
      </c>
      <c r="J37" s="580">
        <v>101.5</v>
      </c>
      <c r="K37" s="581">
        <v>273.8</v>
      </c>
      <c r="L37" s="580">
        <v>77.6</v>
      </c>
      <c r="M37" s="580">
        <v>100.3</v>
      </c>
    </row>
    <row r="38" spans="1:13" ht="18.75" customHeight="1">
      <c r="A38" s="542" t="s">
        <v>356</v>
      </c>
      <c r="B38" s="513" t="s">
        <v>136</v>
      </c>
      <c r="C38" s="545"/>
      <c r="D38" s="576">
        <v>875.1</v>
      </c>
      <c r="E38" s="577">
        <v>994.9</v>
      </c>
      <c r="F38" s="577">
        <v>989</v>
      </c>
      <c r="G38" s="577">
        <v>1054</v>
      </c>
      <c r="H38" s="577">
        <v>1118</v>
      </c>
      <c r="I38" s="578">
        <v>1385</v>
      </c>
      <c r="J38" s="578">
        <v>963.6</v>
      </c>
      <c r="K38" s="575">
        <v>1167.1</v>
      </c>
      <c r="L38" s="578">
        <v>997</v>
      </c>
      <c r="M38" s="578">
        <v>1024.3</v>
      </c>
    </row>
    <row r="39" spans="1:13" ht="18.75" customHeight="1">
      <c r="A39" s="543"/>
      <c r="B39" s="525" t="s">
        <v>88</v>
      </c>
      <c r="C39" s="526"/>
      <c r="D39" s="576">
        <v>25.7</v>
      </c>
      <c r="E39" s="577">
        <v>23.4</v>
      </c>
      <c r="F39" s="577">
        <v>23.3</v>
      </c>
      <c r="G39" s="577">
        <v>23.1</v>
      </c>
      <c r="H39" s="577">
        <v>21.7</v>
      </c>
      <c r="I39" s="577">
        <v>18.6</v>
      </c>
      <c r="J39" s="577">
        <v>24.3</v>
      </c>
      <c r="K39" s="575">
        <v>20.6</v>
      </c>
      <c r="L39" s="577">
        <v>25.4</v>
      </c>
      <c r="M39" s="577">
        <v>22.2</v>
      </c>
    </row>
    <row r="40" spans="1:13" ht="18.75" customHeight="1">
      <c r="A40" s="544"/>
      <c r="B40" s="531" t="s">
        <v>89</v>
      </c>
      <c r="C40" s="538"/>
      <c r="D40" s="584">
        <v>76.7</v>
      </c>
      <c r="E40" s="584">
        <v>79.6</v>
      </c>
      <c r="F40" s="584">
        <v>72.9</v>
      </c>
      <c r="G40" s="584">
        <v>72.6</v>
      </c>
      <c r="H40" s="584">
        <v>77.2</v>
      </c>
      <c r="I40" s="584">
        <v>83.4</v>
      </c>
      <c r="J40" s="584">
        <v>72.9</v>
      </c>
      <c r="K40" s="581">
        <v>77.4</v>
      </c>
      <c r="L40" s="584">
        <v>74.9</v>
      </c>
      <c r="M40" s="584">
        <v>73.5</v>
      </c>
    </row>
    <row r="41" spans="1:13" ht="18.75" customHeight="1">
      <c r="A41" s="124" t="s">
        <v>516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</row>
    <row r="42" spans="1:13" ht="18.75" customHeight="1">
      <c r="A42" s="593" t="s">
        <v>515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</row>
    <row r="43" ht="15" customHeight="1"/>
    <row r="44" ht="15" customHeight="1"/>
    <row r="105" ht="14.25">
      <c r="A105"/>
    </row>
  </sheetData>
  <sheetProtection/>
  <mergeCells count="37">
    <mergeCell ref="A5:M5"/>
    <mergeCell ref="A7:M7"/>
    <mergeCell ref="A38:A40"/>
    <mergeCell ref="B38:C38"/>
    <mergeCell ref="B39:C39"/>
    <mergeCell ref="B40:C40"/>
    <mergeCell ref="A30:A37"/>
    <mergeCell ref="B30:C30"/>
    <mergeCell ref="B31:C31"/>
    <mergeCell ref="B34:C34"/>
    <mergeCell ref="A16:A29"/>
    <mergeCell ref="B18:C18"/>
    <mergeCell ref="B25:C25"/>
    <mergeCell ref="B26:C26"/>
    <mergeCell ref="B27:C27"/>
    <mergeCell ref="B28:C28"/>
    <mergeCell ref="B29:C29"/>
    <mergeCell ref="B20:C20"/>
    <mergeCell ref="B21:C21"/>
    <mergeCell ref="B22:C22"/>
    <mergeCell ref="B16:C16"/>
    <mergeCell ref="H10:H11"/>
    <mergeCell ref="D10:D11"/>
    <mergeCell ref="B37:C37"/>
    <mergeCell ref="B13:C13"/>
    <mergeCell ref="B23:C23"/>
    <mergeCell ref="B24:C24"/>
    <mergeCell ref="B19:C19"/>
    <mergeCell ref="I10:M10"/>
    <mergeCell ref="B12:C12"/>
    <mergeCell ref="A10:C11"/>
    <mergeCell ref="E10:E11"/>
    <mergeCell ref="F10:F11"/>
    <mergeCell ref="G10:G11"/>
    <mergeCell ref="A12:A15"/>
    <mergeCell ref="B14:C14"/>
    <mergeCell ref="B15:C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2" width="3.59765625" style="128" customWidth="1"/>
    <col min="3" max="8" width="17.59765625" style="128" customWidth="1"/>
    <col min="9" max="9" width="16.5" style="128" customWidth="1"/>
    <col min="10" max="11" width="3.59765625" style="128" customWidth="1"/>
    <col min="12" max="17" width="17.59765625" style="128" customWidth="1"/>
    <col min="18" max="16384" width="10.59765625" style="128" customWidth="1"/>
  </cols>
  <sheetData>
    <row r="1" spans="1:17" s="127" customFormat="1" ht="13.5" customHeight="1">
      <c r="A1" s="1" t="s">
        <v>158</v>
      </c>
      <c r="Q1" s="170" t="s">
        <v>365</v>
      </c>
    </row>
    <row r="2" spans="1:17" ht="13.5" customHeight="1">
      <c r="A2" s="551"/>
      <c r="B2" s="551"/>
      <c r="C2" s="551"/>
      <c r="D2" s="551"/>
      <c r="E2" s="551"/>
      <c r="F2" s="551"/>
      <c r="G2" s="551"/>
      <c r="H2" s="551"/>
      <c r="J2" s="551"/>
      <c r="K2" s="551"/>
      <c r="L2" s="551"/>
      <c r="M2" s="551"/>
      <c r="N2" s="551"/>
      <c r="O2" s="551"/>
      <c r="P2" s="551"/>
      <c r="Q2" s="551"/>
    </row>
    <row r="3" spans="1:17" ht="15.75" customHeight="1">
      <c r="A3" s="552" t="s">
        <v>363</v>
      </c>
      <c r="B3" s="552"/>
      <c r="C3" s="552"/>
      <c r="D3" s="552"/>
      <c r="E3" s="552"/>
      <c r="F3" s="552"/>
      <c r="G3" s="552"/>
      <c r="H3" s="552"/>
      <c r="I3" s="130"/>
      <c r="J3" s="552" t="s">
        <v>397</v>
      </c>
      <c r="K3" s="552"/>
      <c r="L3" s="552"/>
      <c r="M3" s="552"/>
      <c r="N3" s="552"/>
      <c r="O3" s="552"/>
      <c r="P3" s="552"/>
      <c r="Q3" s="552"/>
    </row>
    <row r="4" spans="1:17" ht="18" customHeight="1" thickBot="1">
      <c r="A4" s="227" t="s">
        <v>361</v>
      </c>
      <c r="H4" s="178" t="s">
        <v>172</v>
      </c>
      <c r="J4" s="227" t="s">
        <v>361</v>
      </c>
      <c r="Q4" s="178" t="s">
        <v>172</v>
      </c>
    </row>
    <row r="5" spans="1:17" ht="30" customHeight="1">
      <c r="A5" s="553" t="s">
        <v>362</v>
      </c>
      <c r="B5" s="553"/>
      <c r="C5" s="554"/>
      <c r="D5" s="228" t="s">
        <v>318</v>
      </c>
      <c r="E5" s="228" t="s">
        <v>354</v>
      </c>
      <c r="F5" s="228" t="s">
        <v>170</v>
      </c>
      <c r="G5" s="228" t="s">
        <v>132</v>
      </c>
      <c r="H5" s="229" t="s">
        <v>133</v>
      </c>
      <c r="I5" s="130"/>
      <c r="J5" s="555" t="s">
        <v>362</v>
      </c>
      <c r="K5" s="553"/>
      <c r="L5" s="554"/>
      <c r="M5" s="228" t="s">
        <v>318</v>
      </c>
      <c r="N5" s="228" t="s">
        <v>354</v>
      </c>
      <c r="O5" s="228" t="s">
        <v>170</v>
      </c>
      <c r="P5" s="228" t="s">
        <v>132</v>
      </c>
      <c r="Q5" s="229" t="s">
        <v>133</v>
      </c>
    </row>
    <row r="6" spans="1:17" ht="14.25" customHeight="1">
      <c r="A6" s="562" t="s">
        <v>381</v>
      </c>
      <c r="B6" s="149"/>
      <c r="C6" s="150"/>
      <c r="D6" s="230"/>
      <c r="E6" s="231"/>
      <c r="F6" s="231"/>
      <c r="G6" s="231"/>
      <c r="H6" s="231"/>
      <c r="I6" s="130"/>
      <c r="J6" s="568" t="s">
        <v>359</v>
      </c>
      <c r="K6" s="151"/>
      <c r="L6" s="152"/>
      <c r="M6" s="232"/>
      <c r="N6" s="233"/>
      <c r="O6" s="233"/>
      <c r="P6" s="233"/>
      <c r="Q6" s="233"/>
    </row>
    <row r="7" spans="1:17" ht="14.25" customHeight="1">
      <c r="A7" s="563"/>
      <c r="B7" s="549" t="s">
        <v>382</v>
      </c>
      <c r="C7" s="550"/>
      <c r="D7" s="192">
        <f>SUM(D11,D31:D33)</f>
        <v>1763.8999999999999</v>
      </c>
      <c r="E7" s="193">
        <f>SUM(E11,E31:E33)</f>
        <v>1864.9999999999998</v>
      </c>
      <c r="F7" s="193">
        <f>SUM(F11,F31:F33)</f>
        <v>1923.3999999999996</v>
      </c>
      <c r="G7" s="193">
        <f>SUM(G11,G31:G33)</f>
        <v>2042.5000000000002</v>
      </c>
      <c r="H7" s="193">
        <f>SUM(H11,H31:H33)</f>
        <v>2066.1000000000004</v>
      </c>
      <c r="I7" s="130"/>
      <c r="J7" s="569"/>
      <c r="K7" s="558" t="s">
        <v>90</v>
      </c>
      <c r="L7" s="550"/>
      <c r="M7" s="192">
        <f>SUM(M12,M22)</f>
        <v>4845.4</v>
      </c>
      <c r="N7" s="193">
        <f>SUM(N12,N22)</f>
        <v>4943</v>
      </c>
      <c r="O7" s="193">
        <f>SUM(O12,O22)</f>
        <v>5294.099999999999</v>
      </c>
      <c r="P7" s="193">
        <f>SUM(P12,P22)</f>
        <v>5540.5</v>
      </c>
      <c r="Q7" s="193">
        <f>SUM(Q12,Q22)</f>
        <v>5745.200000000001</v>
      </c>
    </row>
    <row r="8" spans="1:17" ht="13.5" customHeight="1">
      <c r="A8" s="563"/>
      <c r="B8" s="145"/>
      <c r="C8" s="131"/>
      <c r="D8" s="133"/>
      <c r="E8" s="134"/>
      <c r="F8" s="129"/>
      <c r="G8" s="129"/>
      <c r="H8" s="129"/>
      <c r="I8" s="130"/>
      <c r="J8" s="569"/>
      <c r="K8" s="175"/>
      <c r="L8" s="174"/>
      <c r="M8" s="192"/>
      <c r="N8" s="193"/>
      <c r="O8" s="193"/>
      <c r="P8" s="193"/>
      <c r="Q8" s="193"/>
    </row>
    <row r="9" spans="1:17" ht="14.25" customHeight="1">
      <c r="A9" s="563"/>
      <c r="B9" s="547" t="s">
        <v>364</v>
      </c>
      <c r="C9" s="548"/>
      <c r="D9" s="137">
        <v>1533.5</v>
      </c>
      <c r="E9" s="134">
        <v>1687.4</v>
      </c>
      <c r="F9" s="134">
        <v>1677.3</v>
      </c>
      <c r="G9" s="134">
        <v>1787.5</v>
      </c>
      <c r="H9" s="134">
        <v>1806</v>
      </c>
      <c r="I9" s="130"/>
      <c r="J9" s="569"/>
      <c r="K9" s="557"/>
      <c r="L9" s="548"/>
      <c r="M9" s="133"/>
      <c r="N9" s="129"/>
      <c r="O9" s="129"/>
      <c r="P9" s="129"/>
      <c r="Q9" s="129"/>
    </row>
    <row r="10" spans="1:17" ht="14.25" customHeight="1">
      <c r="A10" s="563"/>
      <c r="B10" s="169"/>
      <c r="C10" s="136"/>
      <c r="D10" s="137"/>
      <c r="E10" s="134"/>
      <c r="F10" s="134"/>
      <c r="G10" s="134"/>
      <c r="H10" s="134"/>
      <c r="I10" s="130"/>
      <c r="J10" s="569"/>
      <c r="K10" s="557" t="s">
        <v>364</v>
      </c>
      <c r="L10" s="548"/>
      <c r="M10" s="137">
        <v>4829</v>
      </c>
      <c r="N10" s="134">
        <v>1921.9</v>
      </c>
      <c r="O10" s="134">
        <v>5275.6</v>
      </c>
      <c r="P10" s="134">
        <v>5523.7</v>
      </c>
      <c r="Q10" s="134">
        <v>5729</v>
      </c>
    </row>
    <row r="11" spans="1:17" ht="14.25" customHeight="1">
      <c r="A11" s="563"/>
      <c r="B11" s="547" t="s">
        <v>366</v>
      </c>
      <c r="C11" s="548"/>
      <c r="D11" s="137">
        <f>SUM(D13:D27)</f>
        <v>1348.8999999999999</v>
      </c>
      <c r="E11" s="138">
        <f>SUM(E13:E27)</f>
        <v>1452.4999999999998</v>
      </c>
      <c r="F11" s="138">
        <f>SUM(F13:F27)</f>
        <v>1449.4999999999995</v>
      </c>
      <c r="G11" s="134">
        <f>SUM(G13:G27)</f>
        <v>1561.9</v>
      </c>
      <c r="H11" s="134">
        <f>SUM(H13:H27)</f>
        <v>1546.5</v>
      </c>
      <c r="I11" s="130"/>
      <c r="J11" s="569"/>
      <c r="K11" s="135"/>
      <c r="L11" s="136"/>
      <c r="M11" s="137"/>
      <c r="N11" s="134"/>
      <c r="O11" s="134"/>
      <c r="P11" s="134"/>
      <c r="Q11" s="134"/>
    </row>
    <row r="12" spans="1:17" ht="14.25" customHeight="1">
      <c r="A12" s="563"/>
      <c r="B12" s="169"/>
      <c r="C12" s="136"/>
      <c r="D12" s="137"/>
      <c r="E12" s="138"/>
      <c r="F12" s="134"/>
      <c r="G12" s="134"/>
      <c r="H12" s="134"/>
      <c r="I12" s="130"/>
      <c r="J12" s="569"/>
      <c r="K12" s="557" t="s">
        <v>173</v>
      </c>
      <c r="L12" s="548"/>
      <c r="M12" s="137">
        <v>677.4</v>
      </c>
      <c r="N12" s="134">
        <v>644.3</v>
      </c>
      <c r="O12" s="128">
        <v>735.7</v>
      </c>
      <c r="P12" s="134">
        <v>748.3</v>
      </c>
      <c r="Q12" s="134">
        <v>729.6</v>
      </c>
    </row>
    <row r="13" spans="1:17" ht="14.25" customHeight="1">
      <c r="A13" s="563"/>
      <c r="B13" s="145"/>
      <c r="C13" s="136" t="s">
        <v>367</v>
      </c>
      <c r="D13" s="139">
        <v>1095</v>
      </c>
      <c r="E13" s="138">
        <v>1146.5</v>
      </c>
      <c r="F13" s="138">
        <v>1116.6</v>
      </c>
      <c r="G13" s="138">
        <v>1297</v>
      </c>
      <c r="H13" s="138">
        <v>1227.9</v>
      </c>
      <c r="I13" s="130"/>
      <c r="J13" s="569"/>
      <c r="K13" s="135"/>
      <c r="L13" s="136"/>
      <c r="M13" s="137"/>
      <c r="N13" s="134"/>
      <c r="P13" s="134"/>
      <c r="Q13" s="134"/>
    </row>
    <row r="14" spans="1:17" ht="14.25" customHeight="1">
      <c r="A14" s="563"/>
      <c r="B14" s="145"/>
      <c r="C14" s="136"/>
      <c r="D14" s="139"/>
      <c r="E14" s="138"/>
      <c r="F14" s="138"/>
      <c r="G14" s="138"/>
      <c r="H14" s="138"/>
      <c r="I14" s="130"/>
      <c r="J14" s="569"/>
      <c r="K14" s="132"/>
      <c r="L14" s="136" t="s">
        <v>92</v>
      </c>
      <c r="M14" s="137">
        <v>28.1</v>
      </c>
      <c r="N14" s="134">
        <v>19.9</v>
      </c>
      <c r="O14" s="134">
        <v>23.1</v>
      </c>
      <c r="P14" s="134">
        <v>48.2</v>
      </c>
      <c r="Q14" s="134">
        <v>40.2</v>
      </c>
    </row>
    <row r="15" spans="1:17" ht="14.25" customHeight="1">
      <c r="A15" s="563"/>
      <c r="B15" s="145"/>
      <c r="C15" s="136" t="s">
        <v>368</v>
      </c>
      <c r="D15" s="139">
        <v>4.6</v>
      </c>
      <c r="E15" s="138">
        <v>17.1</v>
      </c>
      <c r="F15" s="138">
        <v>20</v>
      </c>
      <c r="G15" s="138">
        <v>6.6</v>
      </c>
      <c r="H15" s="138">
        <v>9.3</v>
      </c>
      <c r="I15" s="130"/>
      <c r="J15" s="569"/>
      <c r="K15" s="132"/>
      <c r="L15" s="136"/>
      <c r="M15" s="137"/>
      <c r="N15" s="134"/>
      <c r="O15" s="134"/>
      <c r="P15" s="134"/>
      <c r="Q15" s="134"/>
    </row>
    <row r="16" spans="1:17" ht="14.25" customHeight="1">
      <c r="A16" s="563"/>
      <c r="B16" s="145"/>
      <c r="C16" s="136"/>
      <c r="D16" s="139"/>
      <c r="E16" s="138"/>
      <c r="F16" s="138"/>
      <c r="G16" s="138"/>
      <c r="H16" s="138"/>
      <c r="I16" s="130"/>
      <c r="J16" s="569"/>
      <c r="K16" s="132"/>
      <c r="L16" s="136" t="s">
        <v>93</v>
      </c>
      <c r="M16" s="137">
        <v>224</v>
      </c>
      <c r="N16" s="134">
        <v>206.2</v>
      </c>
      <c r="O16" s="134">
        <v>274.7</v>
      </c>
      <c r="P16" s="134">
        <v>247.9</v>
      </c>
      <c r="Q16" s="134">
        <v>218.4</v>
      </c>
    </row>
    <row r="17" spans="1:17" ht="14.25" customHeight="1">
      <c r="A17" s="563"/>
      <c r="B17" s="145"/>
      <c r="C17" s="136" t="s">
        <v>171</v>
      </c>
      <c r="D17" s="139">
        <v>13.8</v>
      </c>
      <c r="E17" s="138">
        <v>24.7</v>
      </c>
      <c r="F17" s="138">
        <v>15.1</v>
      </c>
      <c r="G17" s="138">
        <v>20.4</v>
      </c>
      <c r="H17" s="138">
        <v>15.8</v>
      </c>
      <c r="I17" s="130"/>
      <c r="J17" s="569"/>
      <c r="K17" s="132"/>
      <c r="L17" s="136"/>
      <c r="M17" s="137"/>
      <c r="N17" s="134"/>
      <c r="O17" s="134"/>
      <c r="P17" s="134"/>
      <c r="Q17" s="134"/>
    </row>
    <row r="18" spans="1:17" ht="14.25" customHeight="1">
      <c r="A18" s="563"/>
      <c r="B18" s="145"/>
      <c r="C18" s="136"/>
      <c r="D18" s="139"/>
      <c r="E18" s="138"/>
      <c r="F18" s="138"/>
      <c r="G18" s="138"/>
      <c r="H18" s="138"/>
      <c r="I18" s="130"/>
      <c r="J18" s="569"/>
      <c r="K18" s="132"/>
      <c r="L18" s="136" t="s">
        <v>174</v>
      </c>
      <c r="M18" s="137">
        <v>387.9</v>
      </c>
      <c r="N18" s="134">
        <v>379.9</v>
      </c>
      <c r="O18" s="134">
        <v>389.9</v>
      </c>
      <c r="P18" s="134">
        <v>418.6</v>
      </c>
      <c r="Q18" s="134">
        <v>443.3</v>
      </c>
    </row>
    <row r="19" spans="1:17" ht="14.25" customHeight="1">
      <c r="A19" s="563"/>
      <c r="B19" s="145"/>
      <c r="C19" s="136" t="s">
        <v>369</v>
      </c>
      <c r="D19" s="139">
        <v>17.8</v>
      </c>
      <c r="E19" s="138">
        <v>13.1</v>
      </c>
      <c r="F19" s="138">
        <v>16.1</v>
      </c>
      <c r="G19" s="138">
        <v>14.9</v>
      </c>
      <c r="H19" s="138">
        <v>14.4</v>
      </c>
      <c r="I19" s="130"/>
      <c r="J19" s="569"/>
      <c r="K19" s="132"/>
      <c r="L19" s="136"/>
      <c r="M19" s="137"/>
      <c r="N19" s="134"/>
      <c r="O19" s="134"/>
      <c r="P19" s="134"/>
      <c r="Q19" s="134"/>
    </row>
    <row r="20" spans="1:17" ht="14.25" customHeight="1">
      <c r="A20" s="563"/>
      <c r="B20" s="145"/>
      <c r="C20" s="136"/>
      <c r="D20" s="139"/>
      <c r="E20" s="138"/>
      <c r="F20" s="138"/>
      <c r="G20" s="138"/>
      <c r="H20" s="138"/>
      <c r="I20" s="130"/>
      <c r="J20" s="569"/>
      <c r="K20" s="132"/>
      <c r="L20" s="136" t="s">
        <v>94</v>
      </c>
      <c r="M20" s="137">
        <v>37.4</v>
      </c>
      <c r="N20" s="134">
        <v>38.3</v>
      </c>
      <c r="O20" s="134">
        <v>48</v>
      </c>
      <c r="P20" s="134">
        <v>33.6</v>
      </c>
      <c r="Q20" s="134">
        <v>27.7</v>
      </c>
    </row>
    <row r="21" spans="1:17" ht="14.25" customHeight="1">
      <c r="A21" s="563"/>
      <c r="B21" s="145"/>
      <c r="C21" s="136" t="s">
        <v>370</v>
      </c>
      <c r="D21" s="139">
        <v>147.7</v>
      </c>
      <c r="E21" s="138">
        <v>156.5</v>
      </c>
      <c r="F21" s="138">
        <v>171.8</v>
      </c>
      <c r="G21" s="138">
        <v>156.9</v>
      </c>
      <c r="H21" s="138">
        <v>182</v>
      </c>
      <c r="I21" s="130"/>
      <c r="J21" s="569"/>
      <c r="K21" s="132"/>
      <c r="L21" s="136"/>
      <c r="M21" s="137"/>
      <c r="N21" s="134"/>
      <c r="O21" s="134"/>
      <c r="P21" s="134"/>
      <c r="Q21" s="134"/>
    </row>
    <row r="22" spans="1:17" ht="14.25" customHeight="1">
      <c r="A22" s="563"/>
      <c r="B22" s="145"/>
      <c r="C22" s="136"/>
      <c r="D22" s="139"/>
      <c r="E22" s="138"/>
      <c r="F22" s="138"/>
      <c r="G22" s="138"/>
      <c r="H22" s="138"/>
      <c r="I22" s="130"/>
      <c r="J22" s="569"/>
      <c r="K22" s="557" t="s">
        <v>175</v>
      </c>
      <c r="L22" s="548"/>
      <c r="M22" s="137">
        <v>4168</v>
      </c>
      <c r="N22" s="134">
        <v>4298.7</v>
      </c>
      <c r="O22" s="134">
        <v>4558.4</v>
      </c>
      <c r="P22" s="134">
        <v>4792.2</v>
      </c>
      <c r="Q22" s="134">
        <v>5015.6</v>
      </c>
    </row>
    <row r="23" spans="1:17" ht="14.25" customHeight="1">
      <c r="A23" s="563"/>
      <c r="B23" s="145"/>
      <c r="C23" s="136" t="s">
        <v>371</v>
      </c>
      <c r="D23" s="139">
        <v>11.3</v>
      </c>
      <c r="E23" s="138">
        <v>14</v>
      </c>
      <c r="F23" s="138">
        <v>15.8</v>
      </c>
      <c r="G23" s="138">
        <v>15.3</v>
      </c>
      <c r="H23" s="128">
        <v>26.8</v>
      </c>
      <c r="I23" s="130"/>
      <c r="J23" s="569"/>
      <c r="K23" s="135"/>
      <c r="L23" s="136"/>
      <c r="M23" s="137"/>
      <c r="N23" s="134"/>
      <c r="O23" s="134"/>
      <c r="P23" s="134"/>
      <c r="Q23" s="134"/>
    </row>
    <row r="24" spans="1:17" ht="14.25" customHeight="1">
      <c r="A24" s="563"/>
      <c r="B24" s="145"/>
      <c r="C24" s="136"/>
      <c r="D24" s="139"/>
      <c r="E24" s="138"/>
      <c r="F24" s="138"/>
      <c r="G24" s="138"/>
      <c r="I24" s="130"/>
      <c r="J24" s="569"/>
      <c r="K24" s="132"/>
      <c r="L24" s="136" t="s">
        <v>95</v>
      </c>
      <c r="M24" s="137">
        <v>341.1</v>
      </c>
      <c r="N24" s="134">
        <v>195.9</v>
      </c>
      <c r="O24" s="134">
        <v>167.6</v>
      </c>
      <c r="P24" s="134">
        <v>194.4</v>
      </c>
      <c r="Q24" s="134">
        <v>182.6</v>
      </c>
    </row>
    <row r="25" spans="1:17" ht="14.25" customHeight="1">
      <c r="A25" s="563"/>
      <c r="B25" s="145"/>
      <c r="C25" s="136" t="s">
        <v>66</v>
      </c>
      <c r="D25" s="139">
        <v>37.8</v>
      </c>
      <c r="E25" s="138">
        <v>43</v>
      </c>
      <c r="F25" s="138">
        <v>49.8</v>
      </c>
      <c r="G25" s="138">
        <v>37.2</v>
      </c>
      <c r="H25" s="138">
        <v>35.1</v>
      </c>
      <c r="I25" s="130"/>
      <c r="J25" s="569"/>
      <c r="K25" s="132"/>
      <c r="L25" s="136"/>
      <c r="M25" s="137"/>
      <c r="N25" s="134"/>
      <c r="O25" s="134"/>
      <c r="P25" s="134"/>
      <c r="Q25" s="134"/>
    </row>
    <row r="26" spans="1:17" ht="14.25" customHeight="1">
      <c r="A26" s="563"/>
      <c r="B26" s="145"/>
      <c r="C26" s="136"/>
      <c r="D26" s="139"/>
      <c r="E26" s="138"/>
      <c r="F26" s="138"/>
      <c r="G26" s="138"/>
      <c r="H26" s="138"/>
      <c r="I26" s="130"/>
      <c r="J26" s="569"/>
      <c r="K26" s="132"/>
      <c r="L26" s="136" t="s">
        <v>176</v>
      </c>
      <c r="M26" s="137">
        <v>1542</v>
      </c>
      <c r="N26" s="134">
        <v>1683.5</v>
      </c>
      <c r="O26" s="134">
        <v>2054.8</v>
      </c>
      <c r="P26" s="134">
        <v>2031</v>
      </c>
      <c r="Q26" s="134">
        <v>2158.5</v>
      </c>
    </row>
    <row r="27" spans="1:17" ht="14.25" customHeight="1">
      <c r="A27" s="563"/>
      <c r="B27" s="145"/>
      <c r="C27" s="136" t="s">
        <v>96</v>
      </c>
      <c r="D27" s="139">
        <v>20.9</v>
      </c>
      <c r="E27" s="138">
        <v>37.6</v>
      </c>
      <c r="F27" s="138">
        <v>44.3</v>
      </c>
      <c r="G27" s="138">
        <v>13.6</v>
      </c>
      <c r="H27" s="138">
        <v>35.2</v>
      </c>
      <c r="I27" s="130"/>
      <c r="J27" s="569"/>
      <c r="K27" s="132"/>
      <c r="L27" s="136"/>
      <c r="M27" s="137"/>
      <c r="N27" s="134"/>
      <c r="O27" s="134"/>
      <c r="P27" s="134"/>
      <c r="Q27" s="134"/>
    </row>
    <row r="28" spans="1:17" ht="14.25" customHeight="1">
      <c r="A28" s="563"/>
      <c r="B28" s="145"/>
      <c r="C28" s="136"/>
      <c r="D28" s="139"/>
      <c r="E28" s="138"/>
      <c r="F28" s="138"/>
      <c r="G28" s="138"/>
      <c r="H28" s="138"/>
      <c r="I28" s="130"/>
      <c r="J28" s="569"/>
      <c r="K28" s="132"/>
      <c r="L28" s="136" t="s">
        <v>67</v>
      </c>
      <c r="M28" s="137">
        <v>2284.9</v>
      </c>
      <c r="N28" s="134">
        <v>2419.3</v>
      </c>
      <c r="O28" s="134">
        <v>2336</v>
      </c>
      <c r="P28" s="134">
        <v>2566.8</v>
      </c>
      <c r="Q28" s="134">
        <v>2674.5</v>
      </c>
    </row>
    <row r="29" spans="1:17" ht="14.25" customHeight="1">
      <c r="A29" s="563"/>
      <c r="B29" s="547" t="s">
        <v>372</v>
      </c>
      <c r="C29" s="548"/>
      <c r="D29" s="139" t="s">
        <v>283</v>
      </c>
      <c r="E29" s="138" t="s">
        <v>283</v>
      </c>
      <c r="F29" s="138" t="s">
        <v>283</v>
      </c>
      <c r="G29" s="138" t="s">
        <v>283</v>
      </c>
      <c r="H29" s="138" t="s">
        <v>283</v>
      </c>
      <c r="I29" s="130"/>
      <c r="J29" s="570"/>
      <c r="K29" s="141"/>
      <c r="L29" s="142"/>
      <c r="M29" s="146"/>
      <c r="N29" s="162"/>
      <c r="O29" s="162"/>
      <c r="P29" s="162"/>
      <c r="Q29" s="162"/>
    </row>
    <row r="30" spans="1:17" ht="14.25" customHeight="1">
      <c r="A30" s="563"/>
      <c r="B30" s="169"/>
      <c r="C30" s="136"/>
      <c r="D30" s="139"/>
      <c r="E30" s="138"/>
      <c r="F30" s="138"/>
      <c r="G30" s="138"/>
      <c r="H30" s="138"/>
      <c r="I30" s="130"/>
      <c r="J30" s="565" t="s">
        <v>80</v>
      </c>
      <c r="K30" s="157"/>
      <c r="L30" s="158"/>
      <c r="M30" s="159"/>
      <c r="N30" s="160"/>
      <c r="O30" s="160"/>
      <c r="P30" s="160"/>
      <c r="Q30" s="160"/>
    </row>
    <row r="31" spans="1:17" ht="14.25" customHeight="1">
      <c r="A31" s="563"/>
      <c r="B31" s="547" t="s">
        <v>373</v>
      </c>
      <c r="C31" s="548"/>
      <c r="D31" s="139">
        <v>399.2</v>
      </c>
      <c r="E31" s="128">
        <v>399.3</v>
      </c>
      <c r="F31" s="138">
        <v>459.5</v>
      </c>
      <c r="G31" s="138">
        <v>464.7</v>
      </c>
      <c r="H31" s="138">
        <v>506.8</v>
      </c>
      <c r="I31" s="130"/>
      <c r="J31" s="566"/>
      <c r="K31" s="558" t="s">
        <v>90</v>
      </c>
      <c r="L31" s="550"/>
      <c r="M31" s="192">
        <f>SUM(M33:M39)</f>
        <v>770.2</v>
      </c>
      <c r="N31" s="193">
        <f>SUM(N33:N39)</f>
        <v>884.9</v>
      </c>
      <c r="O31" s="193">
        <f>SUM(O33:O39)</f>
        <v>911.3</v>
      </c>
      <c r="P31" s="193">
        <f>SUM(P33:P39)</f>
        <v>992.9</v>
      </c>
      <c r="Q31" s="193">
        <f>SUM(Q33:Q39)</f>
        <v>1056.3000000000002</v>
      </c>
    </row>
    <row r="32" spans="1:17" ht="14.25" customHeight="1">
      <c r="A32" s="563"/>
      <c r="B32" s="169"/>
      <c r="C32" s="136"/>
      <c r="D32" s="139"/>
      <c r="F32" s="138"/>
      <c r="G32" s="138"/>
      <c r="H32" s="138"/>
      <c r="I32" s="130"/>
      <c r="J32" s="566"/>
      <c r="K32" s="132"/>
      <c r="L32" s="131"/>
      <c r="M32" s="133"/>
      <c r="N32" s="129"/>
      <c r="O32" s="129"/>
      <c r="P32" s="129"/>
      <c r="Q32" s="129"/>
    </row>
    <row r="33" spans="1:17" ht="14.25" customHeight="1">
      <c r="A33" s="563"/>
      <c r="B33" s="547" t="s">
        <v>374</v>
      </c>
      <c r="C33" s="548"/>
      <c r="D33" s="139">
        <v>15.8</v>
      </c>
      <c r="E33" s="138">
        <v>13.2</v>
      </c>
      <c r="F33" s="138">
        <v>14.4</v>
      </c>
      <c r="G33" s="138">
        <v>15.9</v>
      </c>
      <c r="H33" s="138">
        <v>12.8</v>
      </c>
      <c r="I33" s="130"/>
      <c r="J33" s="566"/>
      <c r="K33" s="557" t="s">
        <v>97</v>
      </c>
      <c r="L33" s="548"/>
      <c r="M33" s="137">
        <v>120.2</v>
      </c>
      <c r="N33" s="134">
        <v>171.1</v>
      </c>
      <c r="O33" s="134">
        <v>166.1</v>
      </c>
      <c r="P33" s="134">
        <v>210</v>
      </c>
      <c r="Q33" s="134">
        <v>200.6</v>
      </c>
    </row>
    <row r="34" spans="1:17" ht="14.25" customHeight="1">
      <c r="A34" s="564"/>
      <c r="B34" s="169"/>
      <c r="C34" s="136"/>
      <c r="D34" s="139"/>
      <c r="E34" s="138"/>
      <c r="F34" s="138"/>
      <c r="G34" s="138"/>
      <c r="H34" s="138"/>
      <c r="I34" s="130"/>
      <c r="J34" s="566"/>
      <c r="K34" s="135"/>
      <c r="L34" s="136"/>
      <c r="M34" s="137"/>
      <c r="N34" s="134"/>
      <c r="O34" s="134"/>
      <c r="P34" s="134"/>
      <c r="Q34" s="134"/>
    </row>
    <row r="35" spans="1:17" ht="14.25" customHeight="1">
      <c r="A35" s="559" t="s">
        <v>383</v>
      </c>
      <c r="B35" s="168"/>
      <c r="C35" s="165"/>
      <c r="D35" s="166"/>
      <c r="E35" s="167"/>
      <c r="F35" s="167"/>
      <c r="G35" s="167"/>
      <c r="H35" s="167"/>
      <c r="I35" s="130"/>
      <c r="J35" s="566"/>
      <c r="K35" s="557" t="s">
        <v>98</v>
      </c>
      <c r="L35" s="548"/>
      <c r="M35" s="137">
        <v>73.9</v>
      </c>
      <c r="N35" s="134">
        <v>60.9</v>
      </c>
      <c r="O35" s="134">
        <v>78.6</v>
      </c>
      <c r="P35" s="134">
        <v>77.7</v>
      </c>
      <c r="Q35" s="134">
        <v>92.6</v>
      </c>
    </row>
    <row r="36" spans="1:17" ht="14.25" customHeight="1">
      <c r="A36" s="560"/>
      <c r="B36" s="169"/>
      <c r="C36" s="136"/>
      <c r="D36" s="139"/>
      <c r="E36" s="138"/>
      <c r="F36" s="138"/>
      <c r="G36" s="138"/>
      <c r="H36" s="138"/>
      <c r="I36" s="130"/>
      <c r="J36" s="566"/>
      <c r="K36" s="135"/>
      <c r="L36" s="136"/>
      <c r="M36" s="137"/>
      <c r="N36" s="134"/>
      <c r="O36" s="134"/>
      <c r="P36" s="134"/>
      <c r="Q36" s="134"/>
    </row>
    <row r="37" spans="1:17" ht="14.25" customHeight="1">
      <c r="A37" s="560"/>
      <c r="B37" s="549" t="s">
        <v>382</v>
      </c>
      <c r="C37" s="550"/>
      <c r="D37" s="192">
        <f>SUM(D44:D70)</f>
        <v>1063.5</v>
      </c>
      <c r="E37" s="193">
        <f>SUM(E44:E70)</f>
        <v>1163.5999999999997</v>
      </c>
      <c r="F37" s="193">
        <f>SUM(F44:F70)</f>
        <v>1215.6999999999998</v>
      </c>
      <c r="G37" s="193">
        <f>SUM(G44:G70)</f>
        <v>1266.1999999999998</v>
      </c>
      <c r="H37" s="193">
        <f>SUM(H44:H70)</f>
        <v>1343.6</v>
      </c>
      <c r="I37" s="130"/>
      <c r="J37" s="566"/>
      <c r="K37" s="557" t="s">
        <v>99</v>
      </c>
      <c r="L37" s="548"/>
      <c r="M37" s="137">
        <v>195.7</v>
      </c>
      <c r="N37" s="134">
        <v>184.9</v>
      </c>
      <c r="O37" s="134">
        <v>209.2</v>
      </c>
      <c r="P37" s="134">
        <v>214.3</v>
      </c>
      <c r="Q37" s="134">
        <v>228</v>
      </c>
    </row>
    <row r="38" spans="1:17" ht="14.25" customHeight="1">
      <c r="A38" s="560"/>
      <c r="B38" s="171"/>
      <c r="C38" s="161"/>
      <c r="D38" s="148"/>
      <c r="E38" s="147"/>
      <c r="F38" s="147"/>
      <c r="G38" s="147"/>
      <c r="H38" s="147"/>
      <c r="I38" s="130"/>
      <c r="J38" s="566"/>
      <c r="K38" s="135"/>
      <c r="L38" s="136"/>
      <c r="M38" s="137"/>
      <c r="N38" s="134"/>
      <c r="O38" s="134"/>
      <c r="P38" s="134"/>
      <c r="Q38" s="134"/>
    </row>
    <row r="39" spans="1:17" ht="14.25" customHeight="1">
      <c r="A39" s="560"/>
      <c r="B39" s="172"/>
      <c r="C39" s="136"/>
      <c r="D39" s="133"/>
      <c r="E39" s="129"/>
      <c r="F39" s="129"/>
      <c r="G39" s="129"/>
      <c r="H39" s="129"/>
      <c r="I39" s="130"/>
      <c r="J39" s="566"/>
      <c r="K39" s="557" t="s">
        <v>100</v>
      </c>
      <c r="L39" s="548"/>
      <c r="M39" s="137">
        <v>380.4</v>
      </c>
      <c r="N39" s="134">
        <v>468</v>
      </c>
      <c r="O39" s="134">
        <v>457.4</v>
      </c>
      <c r="P39" s="134">
        <v>490.9</v>
      </c>
      <c r="Q39" s="134">
        <v>535.1</v>
      </c>
    </row>
    <row r="40" spans="1:17" ht="14.25" customHeight="1">
      <c r="A40" s="560"/>
      <c r="B40" s="547" t="s">
        <v>364</v>
      </c>
      <c r="C40" s="548"/>
      <c r="D40" s="137">
        <v>701</v>
      </c>
      <c r="E40" s="134">
        <v>761.2</v>
      </c>
      <c r="F40" s="134">
        <v>799</v>
      </c>
      <c r="G40" s="134">
        <v>855.2</v>
      </c>
      <c r="H40" s="134">
        <v>903.9</v>
      </c>
      <c r="I40" s="130"/>
      <c r="J40" s="567"/>
      <c r="K40" s="141"/>
      <c r="L40" s="140"/>
      <c r="M40" s="143"/>
      <c r="N40" s="144"/>
      <c r="O40" s="144"/>
      <c r="P40" s="144"/>
      <c r="Q40" s="144"/>
    </row>
    <row r="41" spans="1:17" ht="14.25" customHeight="1">
      <c r="A41" s="560"/>
      <c r="B41" s="169"/>
      <c r="C41" s="136"/>
      <c r="D41" s="137"/>
      <c r="E41" s="134"/>
      <c r="F41" s="134"/>
      <c r="G41" s="134"/>
      <c r="H41" s="134"/>
      <c r="I41" s="130"/>
      <c r="J41" s="568" t="s">
        <v>360</v>
      </c>
      <c r="K41" s="176"/>
      <c r="L41" s="156"/>
      <c r="M41" s="163"/>
      <c r="N41" s="151"/>
      <c r="O41" s="151"/>
      <c r="P41" s="151"/>
      <c r="Q41" s="151"/>
    </row>
    <row r="42" spans="1:17" ht="14.25" customHeight="1">
      <c r="A42" s="560"/>
      <c r="B42" s="547" t="s">
        <v>101</v>
      </c>
      <c r="C42" s="548"/>
      <c r="D42" s="137">
        <v>353.8</v>
      </c>
      <c r="E42" s="134">
        <v>397.5</v>
      </c>
      <c r="F42" s="134">
        <v>420.4</v>
      </c>
      <c r="G42" s="134">
        <v>413.2</v>
      </c>
      <c r="H42" s="134">
        <v>434.3</v>
      </c>
      <c r="I42" s="130"/>
      <c r="J42" s="569"/>
      <c r="K42" s="145"/>
      <c r="L42" s="131"/>
      <c r="M42" s="133"/>
      <c r="N42" s="129"/>
      <c r="O42" s="129"/>
      <c r="P42" s="129"/>
      <c r="Q42" s="129"/>
    </row>
    <row r="43" spans="1:17" ht="15" customHeight="1">
      <c r="A43" s="560"/>
      <c r="B43" s="169"/>
      <c r="C43" s="136"/>
      <c r="D43" s="137"/>
      <c r="E43" s="134"/>
      <c r="F43" s="134"/>
      <c r="G43" s="134"/>
      <c r="H43" s="134"/>
      <c r="I43" s="130"/>
      <c r="J43" s="569"/>
      <c r="K43" s="549" t="s">
        <v>90</v>
      </c>
      <c r="L43" s="556"/>
      <c r="M43" s="192">
        <f>SUM(M50:M70)</f>
        <v>4165.6</v>
      </c>
      <c r="N43" s="193">
        <f>SUM(N50:N70)</f>
        <v>4516.7</v>
      </c>
      <c r="O43" s="193">
        <f>SUM(O50:O70)</f>
        <v>4519.9</v>
      </c>
      <c r="P43" s="193">
        <f>SUM(P50:P70)</f>
        <v>4764</v>
      </c>
      <c r="Q43" s="193">
        <f>SUM(Q50:Q70)</f>
        <v>4975.1</v>
      </c>
    </row>
    <row r="44" spans="1:17" ht="15" customHeight="1">
      <c r="A44" s="560"/>
      <c r="B44" s="547" t="s">
        <v>102</v>
      </c>
      <c r="C44" s="548"/>
      <c r="D44" s="132">
        <v>8.8</v>
      </c>
      <c r="E44" s="134">
        <v>14.4</v>
      </c>
      <c r="F44" s="134">
        <v>6.1</v>
      </c>
      <c r="G44" s="134">
        <v>6.8</v>
      </c>
      <c r="H44" s="134">
        <v>17.7</v>
      </c>
      <c r="I44" s="130"/>
      <c r="J44" s="569"/>
      <c r="K44" s="173"/>
      <c r="L44" s="226"/>
      <c r="M44" s="192"/>
      <c r="N44" s="193"/>
      <c r="O44" s="193"/>
      <c r="P44" s="193"/>
      <c r="Q44" s="193"/>
    </row>
    <row r="45" spans="1:17" ht="15" customHeight="1">
      <c r="A45" s="560"/>
      <c r="B45" s="169"/>
      <c r="C45" s="136"/>
      <c r="D45" s="132"/>
      <c r="E45" s="134"/>
      <c r="F45" s="134"/>
      <c r="G45" s="134"/>
      <c r="H45" s="134"/>
      <c r="I45" s="130"/>
      <c r="J45" s="569"/>
      <c r="K45" s="169"/>
      <c r="L45" s="136"/>
      <c r="M45" s="137"/>
      <c r="N45" s="134"/>
      <c r="O45" s="134"/>
      <c r="P45" s="134"/>
      <c r="Q45" s="134"/>
    </row>
    <row r="46" spans="1:17" ht="15" customHeight="1">
      <c r="A46" s="560"/>
      <c r="B46" s="547" t="s">
        <v>118</v>
      </c>
      <c r="C46" s="548"/>
      <c r="D46" s="137">
        <v>49.4</v>
      </c>
      <c r="E46" s="134">
        <v>48.4</v>
      </c>
      <c r="F46" s="134">
        <v>44.4</v>
      </c>
      <c r="G46" s="134">
        <v>46.4</v>
      </c>
      <c r="H46" s="134">
        <v>65.4</v>
      </c>
      <c r="I46" s="130"/>
      <c r="J46" s="569"/>
      <c r="K46" s="547" t="s">
        <v>91</v>
      </c>
      <c r="L46" s="548"/>
      <c r="M46" s="137">
        <v>3575.6</v>
      </c>
      <c r="N46" s="134">
        <v>3900.1</v>
      </c>
      <c r="O46" s="134">
        <v>3871.7</v>
      </c>
      <c r="P46" s="134">
        <v>4082.6</v>
      </c>
      <c r="Q46" s="134">
        <v>7273.3</v>
      </c>
    </row>
    <row r="47" spans="1:17" ht="15" customHeight="1">
      <c r="A47" s="560"/>
      <c r="B47" s="169"/>
      <c r="C47" s="136"/>
      <c r="D47" s="137"/>
      <c r="E47" s="134"/>
      <c r="F47" s="134"/>
      <c r="G47" s="134"/>
      <c r="H47" s="134"/>
      <c r="J47" s="569"/>
      <c r="K47" s="169"/>
      <c r="L47" s="136"/>
      <c r="M47" s="137"/>
      <c r="N47" s="134"/>
      <c r="O47" s="134"/>
      <c r="P47" s="134"/>
      <c r="Q47" s="134"/>
    </row>
    <row r="48" spans="1:17" ht="15" customHeight="1">
      <c r="A48" s="560"/>
      <c r="B48" s="547" t="s">
        <v>375</v>
      </c>
      <c r="C48" s="548"/>
      <c r="D48" s="137">
        <v>13.9</v>
      </c>
      <c r="E48" s="134">
        <v>19.5</v>
      </c>
      <c r="F48" s="134">
        <v>28.1</v>
      </c>
      <c r="G48" s="134">
        <v>31</v>
      </c>
      <c r="H48" s="134">
        <v>28.3</v>
      </c>
      <c r="J48" s="569"/>
      <c r="K48" s="547" t="s">
        <v>101</v>
      </c>
      <c r="L48" s="548"/>
      <c r="M48" s="137">
        <v>369.6</v>
      </c>
      <c r="N48" s="134">
        <v>379.2</v>
      </c>
      <c r="O48" s="134">
        <v>401.1</v>
      </c>
      <c r="P48" s="134">
        <v>438.2</v>
      </c>
      <c r="Q48" s="134">
        <v>463.9</v>
      </c>
    </row>
    <row r="49" spans="1:17" ht="15" customHeight="1">
      <c r="A49" s="560"/>
      <c r="B49" s="169"/>
      <c r="C49" s="136"/>
      <c r="D49" s="137"/>
      <c r="E49" s="134"/>
      <c r="F49" s="134"/>
      <c r="G49" s="134"/>
      <c r="H49" s="134"/>
      <c r="J49" s="569"/>
      <c r="K49" s="169"/>
      <c r="L49" s="136"/>
      <c r="M49" s="137"/>
      <c r="N49" s="134"/>
      <c r="O49" s="134"/>
      <c r="P49" s="134"/>
      <c r="Q49" s="134"/>
    </row>
    <row r="50" spans="1:17" ht="14.25">
      <c r="A50" s="560"/>
      <c r="B50" s="547" t="s">
        <v>376</v>
      </c>
      <c r="C50" s="548"/>
      <c r="D50" s="137">
        <v>85.5</v>
      </c>
      <c r="E50" s="134">
        <v>96.1</v>
      </c>
      <c r="F50" s="134">
        <v>94.9</v>
      </c>
      <c r="G50" s="134">
        <v>99.8</v>
      </c>
      <c r="H50" s="134">
        <v>101.1</v>
      </c>
      <c r="J50" s="569"/>
      <c r="K50" s="547" t="s">
        <v>103</v>
      </c>
      <c r="L50" s="548"/>
      <c r="M50" s="137">
        <v>1069.8</v>
      </c>
      <c r="N50" s="134">
        <v>1054.7</v>
      </c>
      <c r="O50" s="134">
        <v>1053.9</v>
      </c>
      <c r="P50" s="134">
        <v>1098.2</v>
      </c>
      <c r="Q50" s="134">
        <v>1080.5</v>
      </c>
    </row>
    <row r="51" spans="1:17" ht="14.25">
      <c r="A51" s="560"/>
      <c r="B51" s="169"/>
      <c r="C51" s="136"/>
      <c r="D51" s="137"/>
      <c r="E51" s="134"/>
      <c r="F51" s="134"/>
      <c r="G51" s="134"/>
      <c r="H51" s="134"/>
      <c r="J51" s="569"/>
      <c r="K51" s="169"/>
      <c r="L51" s="136"/>
      <c r="M51" s="137"/>
      <c r="N51" s="134"/>
      <c r="O51" s="134"/>
      <c r="P51" s="134"/>
      <c r="Q51" s="134"/>
    </row>
    <row r="52" spans="1:17" ht="14.25">
      <c r="A52" s="560"/>
      <c r="B52" s="547" t="s">
        <v>377</v>
      </c>
      <c r="C52" s="548"/>
      <c r="D52" s="137">
        <v>213.2</v>
      </c>
      <c r="E52" s="134">
        <v>207.7</v>
      </c>
      <c r="F52" s="134">
        <v>236.5</v>
      </c>
      <c r="G52" s="134">
        <v>245.4</v>
      </c>
      <c r="H52" s="134">
        <v>236.5</v>
      </c>
      <c r="J52" s="569"/>
      <c r="K52" s="547" t="s">
        <v>104</v>
      </c>
      <c r="L52" s="548"/>
      <c r="M52" s="137">
        <v>277</v>
      </c>
      <c r="N52" s="134">
        <v>315.9</v>
      </c>
      <c r="O52" s="134">
        <v>263.2</v>
      </c>
      <c r="P52" s="134">
        <v>311.7</v>
      </c>
      <c r="Q52" s="134">
        <v>275.7</v>
      </c>
    </row>
    <row r="53" spans="1:17" ht="14.25">
      <c r="A53" s="560"/>
      <c r="B53" s="169"/>
      <c r="C53" s="136"/>
      <c r="D53" s="137"/>
      <c r="E53" s="134"/>
      <c r="F53" s="134"/>
      <c r="G53" s="134"/>
      <c r="H53" s="134"/>
      <c r="J53" s="569"/>
      <c r="K53" s="169"/>
      <c r="L53" s="136"/>
      <c r="M53" s="137"/>
      <c r="N53" s="134"/>
      <c r="O53" s="134"/>
      <c r="P53" s="134"/>
      <c r="Q53" s="134"/>
    </row>
    <row r="54" spans="1:17" ht="14.25">
      <c r="A54" s="560"/>
      <c r="B54" s="547" t="s">
        <v>378</v>
      </c>
      <c r="C54" s="548"/>
      <c r="D54" s="137">
        <v>77.4</v>
      </c>
      <c r="E54" s="134">
        <v>78.2</v>
      </c>
      <c r="F54" s="134">
        <v>86.9</v>
      </c>
      <c r="G54" s="134">
        <v>92.9</v>
      </c>
      <c r="H54" s="134">
        <v>100.6</v>
      </c>
      <c r="J54" s="569"/>
      <c r="K54" s="547" t="s">
        <v>177</v>
      </c>
      <c r="L54" s="548"/>
      <c r="M54" s="137">
        <v>188.4</v>
      </c>
      <c r="N54" s="134">
        <v>209.6</v>
      </c>
      <c r="O54" s="134">
        <v>207.6</v>
      </c>
      <c r="P54" s="134">
        <v>227.9</v>
      </c>
      <c r="Q54" s="134">
        <v>227.5</v>
      </c>
    </row>
    <row r="55" spans="1:17" ht="14.25">
      <c r="A55" s="560"/>
      <c r="B55" s="169"/>
      <c r="C55" s="136"/>
      <c r="D55" s="137"/>
      <c r="E55" s="134"/>
      <c r="F55" s="134"/>
      <c r="G55" s="134"/>
      <c r="H55" s="134"/>
      <c r="J55" s="569"/>
      <c r="K55" s="169"/>
      <c r="L55" s="136"/>
      <c r="M55" s="137"/>
      <c r="N55" s="134"/>
      <c r="O55" s="134"/>
      <c r="P55" s="134"/>
      <c r="Q55" s="134"/>
    </row>
    <row r="56" spans="1:17" ht="14.25">
      <c r="A56" s="560"/>
      <c r="B56" s="547" t="s">
        <v>119</v>
      </c>
      <c r="C56" s="548"/>
      <c r="D56" s="137">
        <v>42.6</v>
      </c>
      <c r="E56" s="134">
        <v>46.9</v>
      </c>
      <c r="F56" s="134">
        <v>48.2</v>
      </c>
      <c r="G56" s="134">
        <v>51.6</v>
      </c>
      <c r="H56" s="134">
        <v>55</v>
      </c>
      <c r="J56" s="569"/>
      <c r="K56" s="547" t="s">
        <v>105</v>
      </c>
      <c r="L56" s="548"/>
      <c r="M56" s="137">
        <v>198.5</v>
      </c>
      <c r="N56" s="134">
        <v>205.1</v>
      </c>
      <c r="O56" s="134">
        <v>222</v>
      </c>
      <c r="P56" s="134">
        <v>213.8</v>
      </c>
      <c r="Q56" s="134">
        <v>224.6</v>
      </c>
    </row>
    <row r="57" spans="1:17" ht="14.25">
      <c r="A57" s="560"/>
      <c r="B57" s="169"/>
      <c r="C57" s="136"/>
      <c r="D57" s="137"/>
      <c r="E57" s="134"/>
      <c r="F57" s="134"/>
      <c r="G57" s="134"/>
      <c r="H57" s="134"/>
      <c r="J57" s="569"/>
      <c r="K57" s="169"/>
      <c r="L57" s="136"/>
      <c r="M57" s="137"/>
      <c r="N57" s="134"/>
      <c r="O57" s="134"/>
      <c r="P57" s="134"/>
      <c r="Q57" s="134"/>
    </row>
    <row r="58" spans="1:17" ht="14.25">
      <c r="A58" s="560"/>
      <c r="B58" s="547" t="s">
        <v>379</v>
      </c>
      <c r="C58" s="548"/>
      <c r="D58" s="137">
        <v>37.2</v>
      </c>
      <c r="E58" s="134">
        <v>46.3</v>
      </c>
      <c r="F58" s="134">
        <v>39</v>
      </c>
      <c r="G58" s="134">
        <v>38.9</v>
      </c>
      <c r="H58" s="134">
        <v>41.3</v>
      </c>
      <c r="J58" s="569"/>
      <c r="K58" s="547" t="s">
        <v>106</v>
      </c>
      <c r="L58" s="548"/>
      <c r="M58" s="137">
        <v>236.6</v>
      </c>
      <c r="N58" s="134">
        <v>254.7</v>
      </c>
      <c r="O58" s="134">
        <v>291.5</v>
      </c>
      <c r="P58" s="134">
        <v>293.8</v>
      </c>
      <c r="Q58" s="134">
        <v>316.6</v>
      </c>
    </row>
    <row r="59" spans="1:17" ht="14.25">
      <c r="A59" s="560"/>
      <c r="B59" s="169"/>
      <c r="C59" s="136"/>
      <c r="D59" s="137"/>
      <c r="E59" s="134"/>
      <c r="F59" s="134"/>
      <c r="G59" s="134"/>
      <c r="H59" s="134"/>
      <c r="J59" s="569"/>
      <c r="K59" s="169"/>
      <c r="L59" s="136"/>
      <c r="M59" s="137"/>
      <c r="N59" s="134"/>
      <c r="O59" s="134"/>
      <c r="P59" s="134"/>
      <c r="Q59" s="134"/>
    </row>
    <row r="60" spans="1:17" ht="14.25">
      <c r="A60" s="560"/>
      <c r="B60" s="547" t="s">
        <v>137</v>
      </c>
      <c r="C60" s="548"/>
      <c r="D60" s="137">
        <v>252.2</v>
      </c>
      <c r="E60" s="134">
        <v>307.2</v>
      </c>
      <c r="F60" s="134">
        <v>313.4</v>
      </c>
      <c r="G60" s="134">
        <v>319.1</v>
      </c>
      <c r="H60" s="134">
        <v>323</v>
      </c>
      <c r="J60" s="569"/>
      <c r="K60" s="547" t="s">
        <v>108</v>
      </c>
      <c r="L60" s="548"/>
      <c r="M60" s="137">
        <v>70.7</v>
      </c>
      <c r="N60" s="134">
        <v>83.1</v>
      </c>
      <c r="O60" s="134">
        <v>92.6</v>
      </c>
      <c r="P60" s="134">
        <v>101.6</v>
      </c>
      <c r="Q60" s="134">
        <v>98.8</v>
      </c>
    </row>
    <row r="61" spans="1:17" ht="14.25">
      <c r="A61" s="560"/>
      <c r="B61" s="169"/>
      <c r="C61" s="136"/>
      <c r="D61" s="137"/>
      <c r="E61" s="134"/>
      <c r="F61" s="134"/>
      <c r="G61" s="134"/>
      <c r="H61" s="134"/>
      <c r="J61" s="569"/>
      <c r="K61" s="169"/>
      <c r="L61" s="136"/>
      <c r="M61" s="137"/>
      <c r="N61" s="134"/>
      <c r="O61" s="134"/>
      <c r="P61" s="134"/>
      <c r="Q61" s="134"/>
    </row>
    <row r="62" spans="1:17" ht="14.25">
      <c r="A62" s="560"/>
      <c r="B62" s="547" t="s">
        <v>159</v>
      </c>
      <c r="C62" s="548"/>
      <c r="D62" s="137">
        <v>108.6</v>
      </c>
      <c r="E62" s="134">
        <v>96.1</v>
      </c>
      <c r="F62" s="134">
        <v>99.1</v>
      </c>
      <c r="G62" s="134">
        <v>97.4</v>
      </c>
      <c r="H62" s="134">
        <v>113.6</v>
      </c>
      <c r="J62" s="569"/>
      <c r="K62" s="547" t="s">
        <v>110</v>
      </c>
      <c r="L62" s="548"/>
      <c r="M62" s="137">
        <v>619.3</v>
      </c>
      <c r="N62" s="134">
        <v>575.1</v>
      </c>
      <c r="O62" s="134">
        <v>614.2</v>
      </c>
      <c r="P62" s="134">
        <v>681.3</v>
      </c>
      <c r="Q62" s="134">
        <v>640.8</v>
      </c>
    </row>
    <row r="63" spans="1:17" ht="14.25">
      <c r="A63" s="560"/>
      <c r="B63" s="169"/>
      <c r="C63" s="136"/>
      <c r="D63" s="137"/>
      <c r="E63" s="134"/>
      <c r="F63" s="134"/>
      <c r="G63" s="134"/>
      <c r="H63" s="134"/>
      <c r="J63" s="569"/>
      <c r="K63" s="169"/>
      <c r="L63" s="136"/>
      <c r="M63" s="137"/>
      <c r="N63" s="134"/>
      <c r="O63" s="134"/>
      <c r="P63" s="134"/>
      <c r="Q63" s="134"/>
    </row>
    <row r="64" spans="1:17" ht="14.25">
      <c r="A64" s="560"/>
      <c r="B64" s="547" t="s">
        <v>107</v>
      </c>
      <c r="C64" s="548"/>
      <c r="D64" s="137">
        <v>59.6</v>
      </c>
      <c r="E64" s="134">
        <v>54.3</v>
      </c>
      <c r="F64" s="134">
        <v>61.5</v>
      </c>
      <c r="G64" s="134">
        <v>72.3</v>
      </c>
      <c r="H64" s="134">
        <v>85.3</v>
      </c>
      <c r="J64" s="569"/>
      <c r="K64" s="547" t="s">
        <v>112</v>
      </c>
      <c r="L64" s="548"/>
      <c r="M64" s="137">
        <v>106.5</v>
      </c>
      <c r="N64" s="128">
        <v>107</v>
      </c>
      <c r="O64" s="134">
        <v>147</v>
      </c>
      <c r="P64" s="134">
        <v>151.3</v>
      </c>
      <c r="Q64" s="134">
        <v>153.8</v>
      </c>
    </row>
    <row r="65" spans="1:17" ht="14.25">
      <c r="A65" s="560"/>
      <c r="B65" s="169"/>
      <c r="C65" s="136"/>
      <c r="D65" s="137"/>
      <c r="E65" s="134"/>
      <c r="F65" s="134"/>
      <c r="G65" s="134"/>
      <c r="H65" s="134"/>
      <c r="J65" s="569"/>
      <c r="K65" s="169"/>
      <c r="L65" s="136"/>
      <c r="M65" s="137"/>
      <c r="O65" s="134"/>
      <c r="P65" s="134"/>
      <c r="Q65" s="134"/>
    </row>
    <row r="66" spans="1:17" ht="14.25">
      <c r="A66" s="560"/>
      <c r="B66" s="547" t="s">
        <v>109</v>
      </c>
      <c r="C66" s="548"/>
      <c r="D66" s="137">
        <v>53.7</v>
      </c>
      <c r="E66" s="134">
        <v>72.9</v>
      </c>
      <c r="F66" s="134">
        <v>67.9</v>
      </c>
      <c r="G66" s="134">
        <v>70</v>
      </c>
      <c r="H66" s="134">
        <v>74</v>
      </c>
      <c r="J66" s="569"/>
      <c r="K66" s="547" t="s">
        <v>113</v>
      </c>
      <c r="L66" s="548"/>
      <c r="M66" s="137">
        <v>287.8</v>
      </c>
      <c r="N66" s="134">
        <v>246.7</v>
      </c>
      <c r="O66" s="134">
        <v>249.2</v>
      </c>
      <c r="P66" s="134">
        <v>320.1</v>
      </c>
      <c r="Q66" s="134">
        <v>334.4</v>
      </c>
    </row>
    <row r="67" spans="1:17" ht="14.25">
      <c r="A67" s="560"/>
      <c r="B67" s="169"/>
      <c r="C67" s="136"/>
      <c r="D67" s="137"/>
      <c r="E67" s="134"/>
      <c r="F67" s="134"/>
      <c r="G67" s="134"/>
      <c r="H67" s="134"/>
      <c r="J67" s="569"/>
      <c r="K67" s="169"/>
      <c r="L67" s="136"/>
      <c r="M67" s="137"/>
      <c r="N67" s="134"/>
      <c r="O67" s="134"/>
      <c r="P67" s="134"/>
      <c r="Q67" s="134"/>
    </row>
    <row r="68" spans="1:17" ht="14.25">
      <c r="A68" s="560"/>
      <c r="B68" s="547" t="s">
        <v>111</v>
      </c>
      <c r="C68" s="548"/>
      <c r="D68" s="137">
        <v>23.6</v>
      </c>
      <c r="E68" s="134">
        <v>35.5</v>
      </c>
      <c r="F68" s="134">
        <v>41.1</v>
      </c>
      <c r="G68" s="134">
        <v>37.6</v>
      </c>
      <c r="H68" s="134">
        <v>40.3</v>
      </c>
      <c r="J68" s="569"/>
      <c r="K68" s="547" t="s">
        <v>114</v>
      </c>
      <c r="L68" s="548"/>
      <c r="M68" s="137">
        <v>947.7</v>
      </c>
      <c r="N68" s="134">
        <v>1050.3</v>
      </c>
      <c r="O68" s="134">
        <v>1020.7</v>
      </c>
      <c r="P68" s="134">
        <v>1081.4</v>
      </c>
      <c r="Q68" s="134">
        <v>1056</v>
      </c>
    </row>
    <row r="69" spans="1:17" ht="14.25">
      <c r="A69" s="560"/>
      <c r="B69" s="169"/>
      <c r="C69" s="136"/>
      <c r="D69" s="137"/>
      <c r="E69" s="134"/>
      <c r="F69" s="134"/>
      <c r="G69" s="134"/>
      <c r="H69" s="134"/>
      <c r="J69" s="569"/>
      <c r="K69" s="169"/>
      <c r="L69" s="136"/>
      <c r="M69" s="137"/>
      <c r="N69" s="134"/>
      <c r="O69" s="134"/>
      <c r="P69" s="134"/>
      <c r="Q69" s="134"/>
    </row>
    <row r="70" spans="1:17" ht="14.25">
      <c r="A70" s="560"/>
      <c r="B70" s="547" t="s">
        <v>380</v>
      </c>
      <c r="C70" s="548"/>
      <c r="D70" s="137">
        <v>37.8</v>
      </c>
      <c r="E70" s="134">
        <v>40.1</v>
      </c>
      <c r="F70" s="134">
        <v>48.6</v>
      </c>
      <c r="G70" s="134">
        <v>57</v>
      </c>
      <c r="H70" s="134">
        <v>61.5</v>
      </c>
      <c r="J70" s="569"/>
      <c r="K70" s="547" t="s">
        <v>115</v>
      </c>
      <c r="L70" s="548"/>
      <c r="M70" s="137">
        <v>163.3</v>
      </c>
      <c r="N70" s="134">
        <v>414.5</v>
      </c>
      <c r="O70" s="134">
        <v>358</v>
      </c>
      <c r="P70" s="134">
        <v>282.9</v>
      </c>
      <c r="Q70" s="134">
        <v>566.4</v>
      </c>
    </row>
    <row r="71" spans="1:17" ht="14.25">
      <c r="A71" s="561"/>
      <c r="B71" s="153"/>
      <c r="C71" s="155"/>
      <c r="D71" s="154"/>
      <c r="E71" s="154"/>
      <c r="F71" s="154"/>
      <c r="G71" s="154"/>
      <c r="H71" s="154"/>
      <c r="J71" s="570"/>
      <c r="K71" s="177"/>
      <c r="L71" s="164"/>
      <c r="M71" s="153"/>
      <c r="N71" s="153"/>
      <c r="O71" s="153"/>
      <c r="P71" s="153"/>
      <c r="Q71" s="153"/>
    </row>
    <row r="72" spans="2:8" ht="14.25">
      <c r="B72" s="130"/>
      <c r="C72" s="130"/>
      <c r="D72" s="130"/>
      <c r="E72" s="130"/>
      <c r="F72" s="130"/>
      <c r="G72" s="130"/>
      <c r="H72" s="130"/>
    </row>
    <row r="73" spans="2:8" ht="14.25">
      <c r="B73" s="130"/>
      <c r="C73" s="68"/>
      <c r="D73" s="68"/>
      <c r="E73" s="130"/>
      <c r="F73" s="130"/>
      <c r="G73" s="130"/>
      <c r="H73" s="130"/>
    </row>
    <row r="74" ht="14.25">
      <c r="B74" s="68"/>
    </row>
    <row r="105" ht="14.25">
      <c r="A105" s="234"/>
    </row>
  </sheetData>
  <sheetProtection/>
  <mergeCells count="58">
    <mergeCell ref="A35:A71"/>
    <mergeCell ref="A6:A34"/>
    <mergeCell ref="J30:J40"/>
    <mergeCell ref="J41:J71"/>
    <mergeCell ref="J6:J29"/>
    <mergeCell ref="K46:L46"/>
    <mergeCell ref="K48:L48"/>
    <mergeCell ref="K50:L50"/>
    <mergeCell ref="B7:C7"/>
    <mergeCell ref="K7:L7"/>
    <mergeCell ref="K9:L9"/>
    <mergeCell ref="B50:C50"/>
    <mergeCell ref="B52:C52"/>
    <mergeCell ref="K10:L10"/>
    <mergeCell ref="B9:C9"/>
    <mergeCell ref="B29:C29"/>
    <mergeCell ref="B11:C11"/>
    <mergeCell ref="K35:L35"/>
    <mergeCell ref="K12:L12"/>
    <mergeCell ref="K22:L22"/>
    <mergeCell ref="B31:C31"/>
    <mergeCell ref="B33:C33"/>
    <mergeCell ref="K43:L43"/>
    <mergeCell ref="K33:L33"/>
    <mergeCell ref="K31:L31"/>
    <mergeCell ref="K52:L52"/>
    <mergeCell ref="B40:C40"/>
    <mergeCell ref="B42:C42"/>
    <mergeCell ref="K37:L37"/>
    <mergeCell ref="K39:L39"/>
    <mergeCell ref="J5:L5"/>
    <mergeCell ref="K66:L66"/>
    <mergeCell ref="K68:L68"/>
    <mergeCell ref="B56:C56"/>
    <mergeCell ref="K56:L56"/>
    <mergeCell ref="K58:L58"/>
    <mergeCell ref="K60:L60"/>
    <mergeCell ref="B66:C66"/>
    <mergeCell ref="B68:C68"/>
    <mergeCell ref="B54:C54"/>
    <mergeCell ref="B37:C37"/>
    <mergeCell ref="K70:L70"/>
    <mergeCell ref="K62:L62"/>
    <mergeCell ref="A2:H2"/>
    <mergeCell ref="J2:Q2"/>
    <mergeCell ref="A3:H3"/>
    <mergeCell ref="J3:Q3"/>
    <mergeCell ref="A5:C5"/>
    <mergeCell ref="B44:C44"/>
    <mergeCell ref="B46:C46"/>
    <mergeCell ref="B48:C48"/>
    <mergeCell ref="K64:L64"/>
    <mergeCell ref="B70:C70"/>
    <mergeCell ref="B58:C58"/>
    <mergeCell ref="B60:C60"/>
    <mergeCell ref="B62:C62"/>
    <mergeCell ref="B64:C64"/>
    <mergeCell ref="K54:L54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6" r:id="rId1"/>
  <rowBreaks count="1" manualBreakCount="1">
    <brk id="42" max="255" man="1"/>
  </rowBreaks>
  <ignoredErrors>
    <ignoredError sqref="D37 E37:H37 M43 N43:Q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2013-07-02T00:48:22Z</cp:lastPrinted>
  <dcterms:created xsi:type="dcterms:W3CDTF">1998-03-25T07:08:10Z</dcterms:created>
  <dcterms:modified xsi:type="dcterms:W3CDTF">2013-07-02T00:48:25Z</dcterms:modified>
  <cp:category/>
  <cp:version/>
  <cp:contentType/>
  <cp:contentStatus/>
</cp:coreProperties>
</file>