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90" yWindow="900" windowWidth="9690" windowHeight="6750" activeTab="7"/>
  </bookViews>
  <sheets>
    <sheet name="020" sheetId="1" r:id="rId1"/>
    <sheet name="022" sheetId="2" r:id="rId2"/>
    <sheet name="024" sheetId="3" r:id="rId3"/>
    <sheet name="026" sheetId="4" r:id="rId4"/>
    <sheet name="028" sheetId="5" r:id="rId5"/>
    <sheet name="030" sheetId="6" r:id="rId6"/>
    <sheet name="032" sheetId="7" r:id="rId7"/>
    <sheet name="034" sheetId="8" r:id="rId8"/>
  </sheets>
  <definedNames>
    <definedName name="_xlnm.Print_Area" localSheetId="4">'028'!$A$1:$U$49</definedName>
    <definedName name="_xlnm.Print_Area" localSheetId="6">'032'!$A$1:$R$63</definedName>
    <definedName name="_xlnm.Print_Area" localSheetId="7">'034'!$A$1:$V$69</definedName>
  </definedNames>
  <calcPr fullCalcOnLoad="1"/>
</workbook>
</file>

<file path=xl/sharedStrings.xml><?xml version="1.0" encoding="utf-8"?>
<sst xmlns="http://schemas.openxmlformats.org/spreadsheetml/2006/main" count="1893" uniqueCount="415">
  <si>
    <t>民　　　　　　　　　営</t>
  </si>
  <si>
    <t>市 町 村 別</t>
  </si>
  <si>
    <t>総  数</t>
  </si>
  <si>
    <t>個  人</t>
  </si>
  <si>
    <t>法  人</t>
  </si>
  <si>
    <t>総数</t>
  </si>
  <si>
    <t>農林漁業</t>
  </si>
  <si>
    <t>合計</t>
  </si>
  <si>
    <t>非農林漁業</t>
  </si>
  <si>
    <t>鉱業</t>
  </si>
  <si>
    <t>金沢市</t>
  </si>
  <si>
    <t>建設業</t>
  </si>
  <si>
    <t>七尾市</t>
  </si>
  <si>
    <t>製造業</t>
  </si>
  <si>
    <t>小松市</t>
  </si>
  <si>
    <t>電気・ガス・熱供給・水道業</t>
  </si>
  <si>
    <t>輪島市</t>
  </si>
  <si>
    <t>運輸・通信業</t>
  </si>
  <si>
    <t>珠洲市</t>
  </si>
  <si>
    <t>卸売・小売業、飲食店</t>
  </si>
  <si>
    <t>加賀市</t>
  </si>
  <si>
    <t>金融・保険業</t>
  </si>
  <si>
    <t>羽咋市</t>
  </si>
  <si>
    <t>不動産業</t>
  </si>
  <si>
    <t>松任市</t>
  </si>
  <si>
    <t>サ－ビス業</t>
  </si>
  <si>
    <t>公 務（他に分類されないもの）</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</si>
  <si>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</si>
  <si>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</si>
  <si>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</si>
  <si>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</si>
  <si>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</si>
  <si>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</si>
  <si>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</si>
  <si>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</si>
  <si>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</si>
  <si>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</si>
  <si>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</si>
  <si>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</si>
  <si>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</si>
  <si>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</si>
  <si>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</si>
  <si>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</si>
  <si>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</si>
  <si>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</si>
  <si>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</si>
  <si>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</si>
  <si>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</si>
  <si>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</si>
  <si>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</si>
  <si>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</si>
  <si>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</si>
  <si>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</si>
  <si>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</si>
  <si>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</si>
  <si>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</si>
  <si>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総　数</t>
  </si>
  <si>
    <t>鳥屋町</t>
  </si>
  <si>
    <t>中島町</t>
  </si>
  <si>
    <t>鹿島町</t>
  </si>
  <si>
    <t>能登島町</t>
  </si>
  <si>
    <t>鹿西町</t>
  </si>
  <si>
    <t>鳳至郡</t>
  </si>
  <si>
    <t>穴水町</t>
  </si>
  <si>
    <t>門前町</t>
  </si>
  <si>
    <t>能都町</t>
  </si>
  <si>
    <t>柳田村</t>
  </si>
  <si>
    <t>珠洲郡</t>
  </si>
  <si>
    <t>内浦町</t>
  </si>
  <si>
    <t>法人でない　　　団体</t>
  </si>
  <si>
    <t>うち会社</t>
  </si>
  <si>
    <t>有給役員</t>
  </si>
  <si>
    <t>卸売･小売業､飲食店</t>
  </si>
  <si>
    <t>人</t>
  </si>
  <si>
    <t>県　計</t>
  </si>
  <si>
    <t>金沢市</t>
  </si>
  <si>
    <t>七尾市</t>
  </si>
  <si>
    <t>小松市</t>
  </si>
  <si>
    <t>輪島市</t>
  </si>
  <si>
    <t>珠洲市</t>
  </si>
  <si>
    <t>加賀市</t>
  </si>
  <si>
    <t>羽咋市</t>
  </si>
  <si>
    <t>―</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</si>
  <si>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</si>
  <si>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</si>
  <si>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</si>
  <si>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</si>
  <si>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</si>
  <si>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</si>
  <si>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</si>
  <si>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</si>
  <si>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</si>
  <si>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</si>
  <si>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</si>
  <si>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</si>
  <si>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</si>
  <si>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</si>
  <si>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</si>
  <si>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</si>
  <si>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</si>
  <si>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</si>
  <si>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</si>
  <si>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</si>
  <si>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</si>
  <si>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</si>
  <si>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</si>
  <si>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</si>
  <si>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</si>
  <si>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</si>
  <si>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</si>
  <si>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</si>
  <si>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</si>
  <si>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</si>
  <si>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</si>
  <si>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</si>
  <si>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</si>
  <si>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</si>
  <si>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</si>
  <si>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</si>
  <si>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</si>
  <si>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</si>
  <si>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</si>
  <si>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</si>
  <si>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</si>
  <si>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</si>
  <si>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事　業　　所　数</t>
  </si>
  <si>
    <t>従　業　　者　数</t>
  </si>
  <si>
    <t>事　業    所　数</t>
  </si>
  <si>
    <t>　　　</t>
  </si>
  <si>
    <t>農業</t>
  </si>
  <si>
    <t>林業</t>
  </si>
  <si>
    <t>漁業</t>
  </si>
  <si>
    <t>食料品製造業</t>
  </si>
  <si>
    <t>飲料・たばこ・飼料製造業</t>
  </si>
  <si>
    <t>衣服・その他の繊維製品製造業</t>
  </si>
  <si>
    <t>木材・木製品製造業（家具を除く）</t>
  </si>
  <si>
    <t>家具・装備品製造業</t>
  </si>
  <si>
    <t>パルプ・紙・紙加工品製造業</t>
  </si>
  <si>
    <t>出版・印刷・同関連産業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</si>
  <si>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</si>
  <si>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</si>
  <si>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</si>
  <si>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</si>
  <si>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</si>
  <si>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</si>
  <si>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</si>
  <si>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</si>
  <si>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</si>
  <si>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</si>
  <si>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</si>
  <si>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</si>
  <si>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</si>
  <si>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</si>
  <si>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</si>
  <si>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電気･ガス･熱供給･水道業</t>
  </si>
  <si>
    <t>運 　輸 ・ 通 　信　 業</t>
  </si>
  <si>
    <t>卸 売･小 売 業､飲 食 店</t>
  </si>
  <si>
    <t>各 種 商 品 卸 売 業</t>
  </si>
  <si>
    <t>小　　　売　　　業</t>
  </si>
  <si>
    <t>各  種  商  品  小  売  業</t>
  </si>
  <si>
    <t>織物･衣服･身の回り品小売業</t>
  </si>
  <si>
    <t>自 動 車・自 転 車 小 売 業</t>
  </si>
  <si>
    <t>そ　の　他　の　小　売　業</t>
  </si>
  <si>
    <t>金  融 ・ 保  険  業</t>
  </si>
  <si>
    <t>不  　動　  産　  業</t>
  </si>
  <si>
    <t>サ  ー　 ビ　 ス  業</t>
  </si>
  <si>
    <t>洗濯・理容・浴場業</t>
  </si>
  <si>
    <t>旅館、その他の宿泊所</t>
  </si>
  <si>
    <t>自　動　車　整　備　業</t>
  </si>
  <si>
    <t>物　品　賃　貸　業</t>
  </si>
  <si>
    <t>放　　　送　　　業</t>
  </si>
  <si>
    <t>その他の事業サービス業</t>
  </si>
  <si>
    <t>廃 棄 物 処 理 業</t>
  </si>
  <si>
    <t>保 　健　 衛　 生</t>
  </si>
  <si>
    <t>教　　　　　　　育</t>
  </si>
  <si>
    <t>学 術 研 究 機 関</t>
  </si>
  <si>
    <t>政治・経済・文化団体</t>
  </si>
  <si>
    <t>その他のサービス業</t>
  </si>
  <si>
    <t>民　　　　　　　　　営</t>
  </si>
  <si>
    <t>人</t>
  </si>
  <si>
    <t>年次及び　　 市町村別</t>
  </si>
  <si>
    <t>県計</t>
  </si>
  <si>
    <t>-</t>
  </si>
  <si>
    <t>26 事業所</t>
  </si>
  <si>
    <t>衣服・食料・家具等 卸 売 業</t>
  </si>
  <si>
    <t>代理商・仲立業</t>
  </si>
  <si>
    <t>家具･建具・じゅう器小売業</t>
  </si>
  <si>
    <t>飲食店</t>
  </si>
  <si>
    <t>その他の個人サービス業</t>
  </si>
  <si>
    <t>映画業</t>
  </si>
  <si>
    <t>娯楽業(映画業を除く)</t>
  </si>
  <si>
    <t>駐車場業</t>
  </si>
  <si>
    <t>その他の修理業</t>
  </si>
  <si>
    <t>情報サービス・調査・広告業</t>
  </si>
  <si>
    <t>専門サービス業</t>
  </si>
  <si>
    <t>医療業</t>
  </si>
  <si>
    <t>宗教</t>
  </si>
  <si>
    <t>社会保険・社会福祉</t>
  </si>
  <si>
    <t>人</t>
  </si>
  <si>
    <t>20　事業所</t>
  </si>
  <si>
    <t>事業所　21</t>
  </si>
  <si>
    <t>22 事業所</t>
  </si>
  <si>
    <t>事業所 23</t>
  </si>
  <si>
    <t>24 事業所</t>
  </si>
  <si>
    <t>事業所 25</t>
  </si>
  <si>
    <t>事業所 27</t>
  </si>
  <si>
    <t>28 事業所</t>
  </si>
  <si>
    <t>事業所 29</t>
  </si>
  <si>
    <t>30 事業所</t>
  </si>
  <si>
    <t>事業所 31</t>
  </si>
  <si>
    <t>（単位　百万円）</t>
  </si>
  <si>
    <t>売上高</t>
  </si>
  <si>
    <t>営業損益</t>
  </si>
  <si>
    <t>営業外収益</t>
  </si>
  <si>
    <t>営業外費用</t>
  </si>
  <si>
    <t>特別利益</t>
  </si>
  <si>
    <t>特別損失</t>
  </si>
  <si>
    <t>純損益</t>
  </si>
  <si>
    <t>法人税等引当後純損益</t>
  </si>
  <si>
    <t>売上原価</t>
  </si>
  <si>
    <t>当期商品たな卸高</t>
  </si>
  <si>
    <t>産業別</t>
  </si>
  <si>
    <t>総額</t>
  </si>
  <si>
    <t>農林水産業</t>
  </si>
  <si>
    <t>鉱業</t>
  </si>
  <si>
    <t>建設業</t>
  </si>
  <si>
    <t>製造業</t>
  </si>
  <si>
    <t>電気・ガス業</t>
  </si>
  <si>
    <t>運輸・通信業</t>
  </si>
  <si>
    <t>卸売・小売業</t>
  </si>
  <si>
    <t>サービス業</t>
  </si>
  <si>
    <t>資本金階層別</t>
  </si>
  <si>
    <t>200万円以下</t>
  </si>
  <si>
    <t>2,000万円超</t>
  </si>
  <si>
    <t>資料　石川県統計情報課「石川県企業経済調査」」による。</t>
  </si>
  <si>
    <t>商品仕入高</t>
  </si>
  <si>
    <t>原材料費</t>
  </si>
  <si>
    <t>福利費</t>
  </si>
  <si>
    <t>減価償却費</t>
  </si>
  <si>
    <t>修繕費</t>
  </si>
  <si>
    <t>租税公課</t>
  </si>
  <si>
    <t>外注費</t>
  </si>
  <si>
    <t>その他の費用</t>
  </si>
  <si>
    <t>土地</t>
  </si>
  <si>
    <t>建物</t>
  </si>
  <si>
    <t>建築物</t>
  </si>
  <si>
    <t>車両及び運搬具（船舶・航空機含む）</t>
  </si>
  <si>
    <t>機械及び装置その他の有形固定資産</t>
  </si>
  <si>
    <t>うち県内本社法人</t>
  </si>
  <si>
    <t>小計</t>
  </si>
  <si>
    <t>注　本表において「全法人」とは、「県内本社法人」+「県外本社法人」の意である。</t>
  </si>
  <si>
    <t>本調査は、県内で活動中の法人企業（金融、保険及び不動産業を除く。）のうちから抽出された法人について平昭和62年度の確定決算の計数を調査し、その集計値に調査対象企業数の割合を乗じて拡大推計したものである。</t>
  </si>
  <si>
    <t>（1）　資産、負債及び資本（県内本社法人）</t>
  </si>
  <si>
    <t>資産合計</t>
  </si>
  <si>
    <t>流動資産</t>
  </si>
  <si>
    <t>固定資産</t>
  </si>
  <si>
    <t>繰延勘定</t>
  </si>
  <si>
    <t>計</t>
  </si>
  <si>
    <t>現金・預金</t>
  </si>
  <si>
    <t>たな卸資産</t>
  </si>
  <si>
    <t>その他の流動資産</t>
  </si>
  <si>
    <t>有形固定資産</t>
  </si>
  <si>
    <t>無形固定資産</t>
  </si>
  <si>
    <t>投資</t>
  </si>
  <si>
    <t>建設仮勘定</t>
  </si>
  <si>
    <t>流動負債</t>
  </si>
  <si>
    <t>固定負債</t>
  </si>
  <si>
    <t>資本</t>
  </si>
  <si>
    <t>買掛金及び支払手形</t>
  </si>
  <si>
    <t>短期借入金</t>
  </si>
  <si>
    <t>諸引当金</t>
  </si>
  <si>
    <t>その他の流動負債</t>
  </si>
  <si>
    <t>長期借入金</t>
  </si>
  <si>
    <t>資本金</t>
  </si>
  <si>
    <t>法定準備金</t>
  </si>
  <si>
    <t>任意積立金</t>
  </si>
  <si>
    <t>前期繰越利益</t>
  </si>
  <si>
    <t>税引護登記純利益</t>
  </si>
  <si>
    <t>前期繰越損失</t>
  </si>
  <si>
    <t>税引護登記純損失</t>
  </si>
  <si>
    <t>資料　石川県統計情報課「石川県企業経済調査」による。</t>
  </si>
  <si>
    <t>経常損益</t>
  </si>
  <si>
    <t>34　事業所</t>
  </si>
  <si>
    <t>事業所　35</t>
  </si>
  <si>
    <t>事業所　33</t>
  </si>
  <si>
    <t>32　　事業所</t>
  </si>
  <si>
    <t>資料　総務省統計局「事業所統計調査報告」による。</t>
  </si>
  <si>
    <t>個人業主</t>
  </si>
  <si>
    <t>家族従業者</t>
  </si>
  <si>
    <t>雇　　用　　者</t>
  </si>
  <si>
    <t>常雇</t>
  </si>
  <si>
    <t>臨時日雇</t>
  </si>
  <si>
    <t>資料　総務庁統計局「事業所統計調査報告」による。</t>
  </si>
  <si>
    <t>対前回比</t>
  </si>
  <si>
    <t>％</t>
  </si>
  <si>
    <t>地方公共　   団    体</t>
  </si>
  <si>
    <t>合  　　計</t>
  </si>
  <si>
    <t>農 林 漁 業</t>
  </si>
  <si>
    <t>非 農 林 漁 業</t>
  </si>
  <si>
    <t>金 融・保険業</t>
  </si>
  <si>
    <t>公務</t>
  </si>
  <si>
    <t>　　市 町 村 、産 業（大分類）、経 営 組 織 別 事 業 所 数、従 業 者 数　　（昭和56・61年）　　（つづき）</t>
  </si>
  <si>
    <t>（対前回比 ％）</t>
  </si>
  <si>
    <t>産業分類別</t>
  </si>
  <si>
    <t>　総 　　　数　</t>
  </si>
  <si>
    <t>　10　～　29　人　</t>
  </si>
  <si>
    <t>　30　～　49　人　</t>
  </si>
  <si>
    <t>　50　～　99　人　</t>
  </si>
  <si>
    <t>　100 ～ 299 人　</t>
  </si>
  <si>
    <t>　300 人 以 上　</t>
  </si>
  <si>
    <t>食  料  品  小  売  業</t>
  </si>
  <si>
    <t>協同組合（他に分類されないもの）</t>
  </si>
  <si>
    <t>卸売業</t>
  </si>
  <si>
    <t>繊維・機械器具・建築材料等卸売業</t>
  </si>
  <si>
    <t>産業別
資本金階層別</t>
  </si>
  <si>
    <t>　3　～　4　人　</t>
  </si>
  <si>
    <t>　5　～　9　人　</t>
  </si>
  <si>
    <t>　30　～　39　人　</t>
  </si>
  <si>
    <t>　50 ～ 99 人　</t>
  </si>
  <si>
    <t>昭 和５６ 年</t>
  </si>
  <si>
    <t>６１ 年</t>
  </si>
  <si>
    <t>-</t>
  </si>
  <si>
    <r>
      <t>（単位</t>
    </r>
    <r>
      <rPr>
        <sz val="12"/>
        <rFont val="ＭＳ 明朝"/>
        <family val="1"/>
      </rPr>
      <t xml:space="preserve">  人）</t>
    </r>
  </si>
  <si>
    <t>産業大分類</t>
  </si>
  <si>
    <t>18　　市 町 村 別 事 業 所 数、従 業 者 数 の 推 移（昭和56・61年）</t>
  </si>
  <si>
    <t>昭和56年</t>
  </si>
  <si>
    <t>61年</t>
  </si>
  <si>
    <t>構成比</t>
  </si>
  <si>
    <t>従業者数</t>
  </si>
  <si>
    <t>事業所数</t>
  </si>
  <si>
    <t>国・公共
企 業 体</t>
  </si>
  <si>
    <t>19　　市 町 村 、産 業（大分類）、経 営 組 織 別 事 業 所 数、従 業 者 数（昭和56・61年）</t>
  </si>
  <si>
    <t>(1)  　総　　　　　　　　　　数</t>
  </si>
  <si>
    <t>昭和61年</t>
  </si>
  <si>
    <t>（対前回比％）</t>
  </si>
  <si>
    <t>年次及び　　 
市町村別</t>
  </si>
  <si>
    <t xml:space="preserve"> 電気 ･ ガス ･ 熱
 供給 ･ 水道業</t>
  </si>
  <si>
    <t>不動産業</t>
  </si>
  <si>
    <t>サービス業</t>
  </si>
  <si>
    <t>運輸・通信業</t>
  </si>
  <si>
    <t>鉱業</t>
  </si>
  <si>
    <t>建設業</t>
  </si>
  <si>
    <t>製造業</t>
  </si>
  <si>
    <t>農林漁業</t>
  </si>
  <si>
    <t>合計</t>
  </si>
  <si>
    <t>年次及び 　　
市町村別</t>
  </si>
  <si>
    <t>非農林漁業</t>
  </si>
  <si>
    <t>電気･ガス･熱
供給･水道業</t>
  </si>
  <si>
    <t>運　輸・通信業</t>
  </si>
  <si>
    <t>卸売･小売業､
飲食店</t>
  </si>
  <si>
    <t>金　融・保険業</t>
  </si>
  <si>
    <t>(2)　　　民　　　　　　　　　　営</t>
  </si>
  <si>
    <t>昭和56年</t>
  </si>
  <si>
    <t>昭和61年</t>
  </si>
  <si>
    <t>昭和56年</t>
  </si>
  <si>
    <t>卸売･小売業、
飲食店</t>
  </si>
  <si>
    <t>　　市町村、産業（大分類）、経営組織別事業所数、従業者数　(昭和56・61年)　（つづき）</t>
  </si>
  <si>
    <t>運  輸・通信業</t>
  </si>
  <si>
    <t xml:space="preserve"> 電気 ･ ガス ･ 熱
 供給･水道業</t>
  </si>
  <si>
    <t>昭和61年</t>
  </si>
  <si>
    <t>（対　　　前　　　回　　　比　　　％）</t>
  </si>
  <si>
    <r>
      <t>1　～　　2</t>
    </r>
    <r>
      <rPr>
        <sz val="12"/>
        <rFont val="ＭＳ 明朝"/>
        <family val="1"/>
      </rPr>
      <t xml:space="preserve"> </t>
    </r>
    <r>
      <rPr>
        <sz val="12"/>
        <rFont val="ＭＳ 明朝"/>
        <family val="1"/>
      </rPr>
      <t>人</t>
    </r>
  </si>
  <si>
    <t>(公　務　を　除　く)</t>
  </si>
  <si>
    <t>繊維工業</t>
  </si>
  <si>
    <t>（衣服、その他の繊維製品を除く）</t>
  </si>
  <si>
    <t>産業（中分類） 従業者規模別事業所数及び従業者数（民営）（つづき）（昭和61.7.1現在）</t>
  </si>
  <si>
    <t>1  ～  2 人　</t>
  </si>
  <si>
    <t>3  ～  4 人　</t>
  </si>
  <si>
    <t>5　～　9　人　</t>
  </si>
  <si>
    <t>事　業
所　数</t>
  </si>
  <si>
    <t>従　業　　
者　数</t>
  </si>
  <si>
    <t>売掛金及び
受取手形</t>
  </si>
  <si>
    <t>負債・資本
合計</t>
  </si>
  <si>
    <t>その他の
固定負債</t>
  </si>
  <si>
    <t>資本金階層別</t>
  </si>
  <si>
    <t>200万円超
500万円以下</t>
  </si>
  <si>
    <t>500万円超
1,000万円以下</t>
  </si>
  <si>
    <t>1,000万円超
2,000万円以下</t>
  </si>
  <si>
    <t>（3）　営　　　　　　業　　　　　　費　　　　　　用　（県内本社法人）</t>
  </si>
  <si>
    <t>（2）　　損　　　　　益　　　　　計　　　　　算　（県内本社法人）</t>
  </si>
  <si>
    <t>（4）　設　　備　　投　　資　（購入取得額）</t>
  </si>
  <si>
    <t>（5）　設　　備　　投　　資（減価償却費）</t>
  </si>
  <si>
    <t>産業別
資本金階層別</t>
  </si>
  <si>
    <t>産業別
資本金階層別</t>
  </si>
  <si>
    <t>全　　法　　人</t>
  </si>
  <si>
    <t>販 売 費
及び一般
管 理 費</t>
  </si>
  <si>
    <t>従 業 員
給料手当</t>
  </si>
  <si>
    <t>車両及び運搬具
（船舶・航空機含む）</t>
  </si>
  <si>
    <t>産業別</t>
  </si>
  <si>
    <t>期首商品
たな卸高</t>
  </si>
  <si>
    <t>当  期
仕入高</t>
  </si>
  <si>
    <t>法人税等
引 当 金</t>
  </si>
  <si>
    <t>支払利息
割 引 料</t>
  </si>
  <si>
    <t>動産･不動産
賃  借   料</t>
  </si>
  <si>
    <t>役員給料
手　　当</t>
  </si>
  <si>
    <t>燃料・電力
使　用　量</t>
  </si>
  <si>
    <t>機会及び装置その
他の有形固定資産</t>
  </si>
  <si>
    <t>当    期
製造原価</t>
  </si>
  <si>
    <t>200万円超  500万円以下</t>
  </si>
  <si>
    <t>500万円超  1,000万円以下</t>
  </si>
  <si>
    <t>1,000万円超  2,000万円以下</t>
  </si>
  <si>
    <t>1,000万円  超2,000万円以下</t>
  </si>
  <si>
    <t>15　　産業（大分類）別経営組織別事業所数（昭和61.7.1現在）</t>
  </si>
  <si>
    <t>-</t>
  </si>
  <si>
    <t>16　　産業（大分類）別経営組織別従業者数（昭和61.7.1現在）</t>
  </si>
  <si>
    <t>17　　産業（大分類）別従業上の地位別従業者数（昭和61.7.1現在）</t>
  </si>
  <si>
    <t>-</t>
  </si>
  <si>
    <t>.</t>
  </si>
  <si>
    <t>-</t>
  </si>
  <si>
    <t xml:space="preserve">     </t>
  </si>
  <si>
    <t>―</t>
  </si>
  <si>
    <t>21　　法　人　企　業　の　経　理　状　況　（62年度）</t>
  </si>
  <si>
    <t>4　　　事　　　　　　  業　　　　　　  所</t>
  </si>
  <si>
    <t>(3)    　国　、　　　日　　　本　　　国　　　有　　　鉄　　　道、　　　地　　 　方　　　 公　　　 共　　　 団　　　 体</t>
  </si>
  <si>
    <t>20　　産 業（中 分 類）従 業 者 規 模 別 事 業 所 数 及 び 従 業 者 数（民営）（昭和61.7.1現在）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</si>
</sst>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quot;△ &quot;#,##0"/>
    <numFmt numFmtId="179" formatCode="#,##0.0_ ;&quot;△&quot;#,##0.0\ "/>
    <numFmt numFmtId="180" formatCode="#,##0.0_);\(&quot;△&quot;#,##0.0\)"/>
    <numFmt numFmtId="181" formatCode="\(#,##0.0\);[Red]\(\-#,##0.0\)"/>
    <numFmt numFmtId="182" formatCode="\(#,##0.0\);&quot;△&quot;\(\-#,##0.0\)"/>
    <numFmt numFmtId="183" formatCode="\(#,##0.0\);\(&quot;△&quot;#,##0.0\)"/>
  </numFmts>
  <fonts count="60">
    <font>
      <sz val="12"/>
      <name val="ＭＳ 明朝"/>
      <family val="1"/>
    </font>
    <font>
      <sz val="6"/>
      <name val="ＭＳ Ｐ明朝"/>
      <family val="1"/>
    </font>
    <font>
      <sz val="11"/>
      <name val="ＭＳ 明朝"/>
      <family val="1"/>
    </font>
    <font>
      <b/>
      <sz val="14"/>
      <name val="ＭＳ 明朝"/>
      <family val="1"/>
    </font>
    <font>
      <b/>
      <sz val="12"/>
      <name val="ＭＳ 明朝"/>
      <family val="1"/>
    </font>
    <font>
      <sz val="10"/>
      <name val="ＭＳ 明朝"/>
      <family val="1"/>
    </font>
    <font>
      <sz val="9"/>
      <name val="ＭＳ 明朝"/>
      <family val="1"/>
    </font>
    <font>
      <sz val="12"/>
      <name val="ＭＳ ゴシック"/>
      <family val="3"/>
    </font>
    <font>
      <sz val="6"/>
      <name val="ＭＳ 明朝"/>
      <family val="1"/>
    </font>
    <font>
      <sz val="12"/>
      <color indexed="12"/>
      <name val="ＭＳ 明朝"/>
      <family val="1"/>
    </font>
    <font>
      <sz val="11"/>
      <name val="ＭＳ Ｐゴシック"/>
      <family val="3"/>
    </font>
    <font>
      <sz val="6"/>
      <name val="ＭＳ Ｐゴシック"/>
      <family val="3"/>
    </font>
    <font>
      <b/>
      <sz val="11"/>
      <name val="ＭＳ 明朝"/>
      <family val="1"/>
    </font>
    <font>
      <sz val="14"/>
      <name val="ＭＳ 明朝"/>
      <family val="1"/>
    </font>
    <font>
      <sz val="12"/>
      <color indexed="8"/>
      <name val="ＭＳ 明朝"/>
      <family val="1"/>
    </font>
    <font>
      <b/>
      <sz val="12"/>
      <color indexed="8"/>
      <name val="ＭＳ 明朝"/>
      <family val="1"/>
    </font>
    <font>
      <sz val="16"/>
      <name val="ＭＳ 明朝"/>
      <family val="1"/>
    </font>
    <font>
      <b/>
      <sz val="12"/>
      <color indexed="8"/>
      <name val="ＭＳ ゴシック"/>
      <family val="3"/>
    </font>
    <font>
      <b/>
      <sz val="12"/>
      <name val="ＭＳ ゴシック"/>
      <family val="3"/>
    </font>
    <font>
      <sz val="11"/>
      <color indexed="8"/>
      <name val="ＭＳ 明朝"/>
      <family val="1"/>
    </font>
    <font>
      <b/>
      <sz val="11"/>
      <name val="ＭＳ ゴシック"/>
      <family val="3"/>
    </font>
    <font>
      <b/>
      <sz val="11"/>
      <color indexed="12"/>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明朝"/>
      <family val="1"/>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33CC"/>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color indexed="8"/>
      </right>
      <top style="thin">
        <color indexed="8"/>
      </top>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style="thin"/>
      <top style="medium"/>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style="medium"/>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style="thin"/>
      <top style="medium"/>
      <bottom>
        <color indexed="63"/>
      </bottom>
    </border>
    <border>
      <left>
        <color indexed="63"/>
      </left>
      <right style="thin">
        <color indexed="8"/>
      </right>
      <top style="thin"/>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color indexed="63"/>
      </top>
      <bottom style="thin">
        <color indexed="8"/>
      </bottom>
    </border>
    <border>
      <left style="thin"/>
      <right>
        <color indexed="63"/>
      </right>
      <top style="medium"/>
      <bottom>
        <color indexed="63"/>
      </bottom>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0" fillId="0" borderId="0">
      <alignment/>
      <protection/>
    </xf>
    <xf numFmtId="0" fontId="58" fillId="32" borderId="0" applyNumberFormat="0" applyBorder="0" applyAlignment="0" applyProtection="0"/>
  </cellStyleXfs>
  <cellXfs count="616">
    <xf numFmtId="0" fontId="0" fillId="0" borderId="0" xfId="0" applyAlignment="1">
      <alignment/>
    </xf>
    <xf numFmtId="0" fontId="3" fillId="0" borderId="0" xfId="0" applyFont="1" applyFill="1" applyAlignment="1">
      <alignment vertical="center"/>
    </xf>
    <xf numFmtId="38" fontId="0" fillId="0" borderId="0" xfId="48" applyFont="1" applyFill="1" applyAlignment="1">
      <alignment vertical="center"/>
    </xf>
    <xf numFmtId="38" fontId="0" fillId="0" borderId="0" xfId="48" applyFont="1" applyFill="1" applyAlignment="1">
      <alignment horizontal="right" vertical="center"/>
    </xf>
    <xf numFmtId="0" fontId="4" fillId="0" borderId="0" xfId="0" applyFont="1" applyFill="1" applyAlignment="1">
      <alignment vertical="center"/>
    </xf>
    <xf numFmtId="0" fontId="2" fillId="0" borderId="0" xfId="0" applyFont="1" applyFill="1" applyAlignment="1">
      <alignment vertical="top"/>
    </xf>
    <xf numFmtId="0" fontId="2" fillId="0" borderId="0" xfId="0" applyFont="1" applyFill="1" applyAlignment="1">
      <alignment horizontal="right" vertical="top"/>
    </xf>
    <xf numFmtId="0" fontId="7" fillId="0" borderId="0" xfId="0" applyFont="1" applyFill="1" applyAlignment="1">
      <alignment vertical="center"/>
    </xf>
    <xf numFmtId="0" fontId="2" fillId="0" borderId="0" xfId="0" applyFont="1" applyFill="1" applyAlignment="1" quotePrefix="1">
      <alignment vertical="top"/>
    </xf>
    <xf numFmtId="0" fontId="4"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38" fontId="2" fillId="0" borderId="0" xfId="48" applyFont="1" applyFill="1" applyAlignment="1" quotePrefix="1">
      <alignment vertical="top"/>
    </xf>
    <xf numFmtId="38" fontId="2" fillId="0" borderId="0" xfId="48" applyFont="1" applyFill="1" applyAlignment="1">
      <alignment horizontal="right" vertical="top"/>
    </xf>
    <xf numFmtId="38" fontId="4" fillId="0" borderId="0" xfId="48" applyFont="1" applyFill="1" applyBorder="1" applyAlignment="1">
      <alignment vertical="center"/>
    </xf>
    <xf numFmtId="176" fontId="9" fillId="0" borderId="0" xfId="48" applyNumberFormat="1" applyFont="1" applyFill="1" applyAlignment="1">
      <alignment vertical="center"/>
    </xf>
    <xf numFmtId="38" fontId="2" fillId="0" borderId="0" xfId="48" applyFont="1" applyFill="1" applyAlignment="1">
      <alignment vertical="center"/>
    </xf>
    <xf numFmtId="0" fontId="2" fillId="0" borderId="0" xfId="60" applyFont="1" applyFill="1" applyAlignment="1">
      <alignment vertical="center"/>
      <protection/>
    </xf>
    <xf numFmtId="38" fontId="2" fillId="0" borderId="0" xfId="48" applyFont="1" applyFill="1" applyAlignment="1">
      <alignment horizontal="right" vertical="center"/>
    </xf>
    <xf numFmtId="0" fontId="2" fillId="0" borderId="0" xfId="60" applyFont="1" applyFill="1" applyBorder="1" applyAlignment="1">
      <alignment vertical="center"/>
      <protection/>
    </xf>
    <xf numFmtId="0" fontId="2" fillId="0" borderId="11" xfId="60" applyFont="1" applyFill="1" applyBorder="1" applyAlignment="1">
      <alignment vertical="center"/>
      <protection/>
    </xf>
    <xf numFmtId="0" fontId="2" fillId="0" borderId="12" xfId="60" applyFont="1" applyFill="1" applyBorder="1" applyAlignment="1">
      <alignment vertical="center" wrapText="1"/>
      <protection/>
    </xf>
    <xf numFmtId="0" fontId="2" fillId="0" borderId="0" xfId="60" applyFont="1" applyFill="1" applyBorder="1" applyAlignment="1">
      <alignment horizontal="center" vertical="center" wrapText="1"/>
      <protection/>
    </xf>
    <xf numFmtId="38" fontId="2" fillId="0" borderId="0" xfId="48" applyFont="1" applyFill="1" applyBorder="1" applyAlignment="1">
      <alignment vertical="center"/>
    </xf>
    <xf numFmtId="0" fontId="2" fillId="0" borderId="11" xfId="60" applyFont="1" applyFill="1" applyBorder="1" applyAlignment="1">
      <alignment horizontal="center" vertical="center" wrapText="1"/>
      <protection/>
    </xf>
    <xf numFmtId="0" fontId="12" fillId="0" borderId="0" xfId="60" applyFont="1" applyFill="1" applyAlignment="1">
      <alignment vertical="center"/>
      <protection/>
    </xf>
    <xf numFmtId="0" fontId="12" fillId="0" borderId="0" xfId="60" applyFont="1" applyFill="1" applyBorder="1" applyAlignment="1">
      <alignment vertical="center"/>
      <protection/>
    </xf>
    <xf numFmtId="0" fontId="2" fillId="0" borderId="0" xfId="60" applyFont="1" applyFill="1" applyAlignment="1">
      <alignment horizontal="right" vertical="center"/>
      <protection/>
    </xf>
    <xf numFmtId="38" fontId="13" fillId="0" borderId="0" xfId="48" applyFont="1" applyFill="1" applyAlignment="1">
      <alignment horizontal="center" vertical="center"/>
    </xf>
    <xf numFmtId="38" fontId="5" fillId="0" borderId="0" xfId="48" applyFont="1" applyFill="1" applyAlignment="1">
      <alignment vertical="center"/>
    </xf>
    <xf numFmtId="38" fontId="2" fillId="0" borderId="11" xfId="48" applyFont="1" applyFill="1" applyBorder="1" applyAlignment="1">
      <alignment vertical="center"/>
    </xf>
    <xf numFmtId="38" fontId="2" fillId="0" borderId="11" xfId="48" applyFont="1" applyFill="1" applyBorder="1" applyAlignment="1">
      <alignment horizontal="right" vertical="center"/>
    </xf>
    <xf numFmtId="38" fontId="2" fillId="0" borderId="13" xfId="48" applyFont="1" applyFill="1" applyBorder="1" applyAlignment="1">
      <alignment vertical="center"/>
    </xf>
    <xf numFmtId="38" fontId="2" fillId="0" borderId="14" xfId="48" applyFont="1" applyFill="1" applyBorder="1" applyAlignment="1">
      <alignment vertical="center"/>
    </xf>
    <xf numFmtId="38" fontId="12" fillId="0" borderId="0" xfId="48" applyFont="1" applyFill="1" applyBorder="1" applyAlignment="1">
      <alignment vertical="center"/>
    </xf>
    <xf numFmtId="38" fontId="12" fillId="0" borderId="0" xfId="48" applyFont="1" applyFill="1" applyAlignment="1">
      <alignment vertical="center"/>
    </xf>
    <xf numFmtId="0" fontId="14" fillId="0" borderId="0" xfId="0" applyFont="1" applyFill="1" applyAlignment="1">
      <alignment vertical="center"/>
    </xf>
    <xf numFmtId="0" fontId="14" fillId="0" borderId="15" xfId="0" applyFont="1" applyFill="1" applyBorder="1" applyAlignment="1">
      <alignment vertical="center"/>
    </xf>
    <xf numFmtId="0" fontId="14" fillId="0" borderId="0" xfId="0" applyFont="1" applyFill="1" applyAlignment="1">
      <alignment horizontal="right" vertical="center"/>
    </xf>
    <xf numFmtId="0" fontId="14" fillId="0" borderId="15" xfId="0" applyFont="1" applyFill="1" applyBorder="1" applyAlignment="1">
      <alignment horizontal="distributed" vertical="center"/>
    </xf>
    <xf numFmtId="0" fontId="14" fillId="0" borderId="12" xfId="0" applyFont="1" applyFill="1" applyBorder="1" applyAlignment="1">
      <alignment vertical="center"/>
    </xf>
    <xf numFmtId="0" fontId="14" fillId="0" borderId="16" xfId="0" applyFont="1" applyFill="1" applyBorder="1" applyAlignment="1">
      <alignment horizontal="distributed" vertical="center"/>
    </xf>
    <xf numFmtId="0" fontId="14" fillId="0" borderId="17" xfId="0" applyFont="1" applyFill="1" applyBorder="1" applyAlignment="1">
      <alignment vertical="center"/>
    </xf>
    <xf numFmtId="40" fontId="14" fillId="0" borderId="17" xfId="0" applyNumberFormat="1" applyFont="1" applyFill="1" applyBorder="1" applyAlignment="1">
      <alignment vertical="center"/>
    </xf>
    <xf numFmtId="0" fontId="15" fillId="0" borderId="0" xfId="0" applyFont="1" applyFill="1" applyAlignment="1">
      <alignment vertical="center"/>
    </xf>
    <xf numFmtId="0" fontId="15" fillId="0" borderId="15" xfId="0" applyFont="1" applyFill="1" applyBorder="1" applyAlignment="1">
      <alignment vertical="center"/>
    </xf>
    <xf numFmtId="0" fontId="14" fillId="0" borderId="18" xfId="0" applyFont="1" applyFill="1" applyBorder="1" applyAlignment="1">
      <alignment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distributed" vertical="center"/>
    </xf>
    <xf numFmtId="0" fontId="14" fillId="0" borderId="10" xfId="0" applyFont="1" applyFill="1" applyBorder="1" applyAlignment="1">
      <alignment vertical="center"/>
    </xf>
    <xf numFmtId="0" fontId="14" fillId="0" borderId="21" xfId="0" applyFont="1" applyFill="1" applyBorder="1" applyAlignment="1">
      <alignment horizontal="distributed" vertical="center"/>
    </xf>
    <xf numFmtId="0" fontId="14" fillId="0" borderId="0" xfId="0" applyFont="1" applyFill="1" applyAlignment="1" applyProtection="1">
      <alignment vertical="center"/>
      <protection/>
    </xf>
    <xf numFmtId="0" fontId="14" fillId="0" borderId="20" xfId="0"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37" fontId="14" fillId="0" borderId="0" xfId="0" applyNumberFormat="1"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183" fontId="14" fillId="0" borderId="0" xfId="0" applyNumberFormat="1" applyFont="1" applyFill="1" applyBorder="1" applyAlignment="1" applyProtection="1">
      <alignment vertical="center"/>
      <protection/>
    </xf>
    <xf numFmtId="0" fontId="14" fillId="0" borderId="0" xfId="0" applyFont="1" applyFill="1" applyAlignment="1" applyProtection="1">
      <alignment horizontal="left" vertical="center"/>
      <protection/>
    </xf>
    <xf numFmtId="0" fontId="14" fillId="0" borderId="20" xfId="0"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15" fillId="0" borderId="20" xfId="0" applyFont="1" applyFill="1" applyBorder="1" applyAlignment="1" applyProtection="1">
      <alignment horizontal="left" vertical="center"/>
      <protection/>
    </xf>
    <xf numFmtId="0" fontId="14" fillId="0" borderId="20" xfId="0" applyFont="1" applyFill="1" applyBorder="1" applyAlignment="1" applyProtection="1">
      <alignment horizontal="distributed" vertical="center"/>
      <protection/>
    </xf>
    <xf numFmtId="0" fontId="14" fillId="0" borderId="0" xfId="0" applyFont="1" applyFill="1" applyBorder="1" applyAlignment="1" applyProtection="1">
      <alignment vertical="center"/>
      <protection/>
    </xf>
    <xf numFmtId="0" fontId="15" fillId="0" borderId="10" xfId="0" applyFont="1" applyFill="1" applyBorder="1" applyAlignment="1" applyProtection="1">
      <alignment horizontal="left" vertical="center"/>
      <protection/>
    </xf>
    <xf numFmtId="0" fontId="14" fillId="0" borderId="22" xfId="0" applyFont="1" applyFill="1" applyBorder="1" applyAlignment="1" applyProtection="1">
      <alignment horizontal="distributed" vertical="center"/>
      <protection/>
    </xf>
    <xf numFmtId="0" fontId="14" fillId="0" borderId="0" xfId="0" applyFont="1" applyFill="1" applyBorder="1" applyAlignment="1">
      <alignment vertical="center"/>
    </xf>
    <xf numFmtId="0" fontId="4" fillId="0" borderId="20" xfId="0" applyFont="1" applyFill="1" applyBorder="1" applyAlignment="1" applyProtection="1">
      <alignment horizontal="lef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vertical="center"/>
    </xf>
    <xf numFmtId="37" fontId="0" fillId="0" borderId="12" xfId="0" applyNumberFormat="1" applyFont="1" applyFill="1" applyBorder="1" applyAlignment="1" applyProtection="1">
      <alignment horizontal="right" vertical="center"/>
      <protection/>
    </xf>
    <xf numFmtId="38" fontId="0" fillId="0" borderId="0" xfId="48" applyFont="1" applyFill="1" applyBorder="1" applyAlignment="1" applyProtection="1">
      <alignment vertical="center"/>
      <protection/>
    </xf>
    <xf numFmtId="38" fontId="0" fillId="0" borderId="0" xfId="48" applyFont="1" applyFill="1" applyBorder="1" applyAlignment="1" applyProtection="1">
      <alignment horizontal="right" vertical="center"/>
      <protection/>
    </xf>
    <xf numFmtId="38" fontId="0" fillId="0" borderId="12" xfId="48" applyFont="1" applyFill="1" applyBorder="1" applyAlignment="1" applyProtection="1">
      <alignment horizontal="right" vertical="center"/>
      <protection/>
    </xf>
    <xf numFmtId="38" fontId="0" fillId="0" borderId="0" xfId="48" applyFont="1" applyFill="1" applyBorder="1" applyAlignment="1" applyProtection="1">
      <alignment horizontal="right" vertical="center"/>
      <protection/>
    </xf>
    <xf numFmtId="38" fontId="0" fillId="0" borderId="12" xfId="48" applyFont="1" applyFill="1" applyBorder="1" applyAlignment="1" applyProtection="1">
      <alignment horizontal="right" vertical="center"/>
      <protection/>
    </xf>
    <xf numFmtId="0" fontId="0" fillId="0" borderId="0" xfId="0" applyFont="1" applyFill="1" applyAlignment="1">
      <alignment vertical="top"/>
    </xf>
    <xf numFmtId="0" fontId="0" fillId="0" borderId="0" xfId="0" applyFont="1" applyAlignment="1">
      <alignment/>
    </xf>
    <xf numFmtId="0" fontId="16"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177" fontId="0" fillId="0" borderId="0" xfId="0" applyNumberFormat="1" applyFont="1" applyFill="1" applyAlignment="1">
      <alignment vertical="center"/>
    </xf>
    <xf numFmtId="0" fontId="0" fillId="0" borderId="0" xfId="0" applyFont="1" applyFill="1" applyAlignment="1" quotePrefix="1">
      <alignment horizontal="right" vertical="center"/>
    </xf>
    <xf numFmtId="40" fontId="0" fillId="0" borderId="0" xfId="0" applyNumberFormat="1" applyFont="1" applyFill="1" applyBorder="1" applyAlignment="1">
      <alignment vertical="center"/>
    </xf>
    <xf numFmtId="40" fontId="0" fillId="0" borderId="0" xfId="0" applyNumberFormat="1" applyFont="1" applyFill="1" applyAlignment="1">
      <alignment vertical="center"/>
    </xf>
    <xf numFmtId="0" fontId="17" fillId="0" borderId="0" xfId="0" applyFont="1" applyFill="1" applyAlignment="1">
      <alignment vertical="center"/>
    </xf>
    <xf numFmtId="0" fontId="17" fillId="0" borderId="15" xfId="0" applyFont="1" applyFill="1" applyBorder="1" applyAlignment="1">
      <alignment vertical="center"/>
    </xf>
    <xf numFmtId="0" fontId="0" fillId="0" borderId="0" xfId="0" applyFont="1" applyFill="1" applyBorder="1" applyAlignment="1">
      <alignment vertical="center" wrapText="1"/>
    </xf>
    <xf numFmtId="0" fontId="0" fillId="0" borderId="23"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7" fillId="0" borderId="0" xfId="0" applyFont="1" applyFill="1" applyBorder="1" applyAlignment="1">
      <alignment vertical="center"/>
    </xf>
    <xf numFmtId="0" fontId="0" fillId="0" borderId="0" xfId="0" applyFont="1" applyFill="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right" vertical="center"/>
      <protection/>
    </xf>
    <xf numFmtId="0" fontId="0" fillId="0" borderId="20"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center" vertical="center"/>
      <protection/>
    </xf>
    <xf numFmtId="0" fontId="0" fillId="0" borderId="21" xfId="0" applyFont="1" applyFill="1" applyBorder="1" applyAlignment="1" applyProtection="1">
      <alignment horizontal="distributed" vertical="center"/>
      <protection/>
    </xf>
    <xf numFmtId="0" fontId="0" fillId="0" borderId="17" xfId="0" applyFont="1" applyFill="1" applyBorder="1" applyAlignment="1">
      <alignment vertical="center"/>
    </xf>
    <xf numFmtId="37" fontId="18" fillId="0" borderId="0" xfId="0" applyNumberFormat="1" applyFont="1" applyFill="1" applyBorder="1" applyAlignment="1" applyProtection="1">
      <alignment vertical="center"/>
      <protection/>
    </xf>
    <xf numFmtId="37" fontId="18" fillId="0" borderId="0" xfId="0" applyNumberFormat="1" applyFont="1" applyFill="1" applyBorder="1" applyAlignment="1" applyProtection="1">
      <alignment horizontal="right" vertical="center"/>
      <protection/>
    </xf>
    <xf numFmtId="0" fontId="0" fillId="0" borderId="24" xfId="0" applyFont="1" applyFill="1" applyBorder="1" applyAlignment="1">
      <alignment vertical="center"/>
    </xf>
    <xf numFmtId="0" fontId="0" fillId="0" borderId="25" xfId="0" applyFont="1" applyFill="1" applyBorder="1" applyAlignment="1" applyProtection="1">
      <alignment vertical="center"/>
      <protection/>
    </xf>
    <xf numFmtId="0" fontId="0" fillId="0" borderId="0" xfId="0" applyFont="1" applyFill="1" applyAlignment="1" applyProtection="1">
      <alignment horizontal="distributed" vertical="center"/>
      <protection/>
    </xf>
    <xf numFmtId="0" fontId="0" fillId="0" borderId="20" xfId="0" applyFont="1" applyFill="1" applyBorder="1" applyAlignment="1">
      <alignment horizontal="distributed" vertical="center"/>
    </xf>
    <xf numFmtId="0" fontId="0"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8" fontId="0" fillId="0" borderId="0" xfId="48" applyFont="1" applyFill="1" applyAlignment="1">
      <alignment vertical="top"/>
    </xf>
    <xf numFmtId="38" fontId="0" fillId="0" borderId="23" xfId="48" applyFont="1" applyFill="1" applyBorder="1" applyAlignment="1">
      <alignment vertical="center"/>
    </xf>
    <xf numFmtId="38" fontId="0" fillId="0" borderId="23" xfId="48" applyFont="1" applyFill="1" applyBorder="1" applyAlignment="1" applyProtection="1">
      <alignment vertical="center"/>
      <protection/>
    </xf>
    <xf numFmtId="38" fontId="0" fillId="0" borderId="0" xfId="48" applyFont="1" applyFill="1" applyAlignment="1">
      <alignment horizontal="left" vertical="center"/>
    </xf>
    <xf numFmtId="38" fontId="0" fillId="0" borderId="20" xfId="48" applyFont="1" applyFill="1" applyBorder="1" applyAlignment="1">
      <alignment horizontal="left" vertical="center"/>
    </xf>
    <xf numFmtId="38" fontId="0" fillId="0" borderId="0" xfId="48" applyFont="1" applyFill="1" applyAlignment="1" applyProtection="1">
      <alignment vertical="center"/>
      <protection/>
    </xf>
    <xf numFmtId="38" fontId="0" fillId="0" borderId="0" xfId="48" applyFont="1" applyFill="1" applyBorder="1" applyAlignment="1">
      <alignment vertical="center"/>
    </xf>
    <xf numFmtId="38" fontId="0" fillId="0" borderId="20" xfId="48" applyFont="1" applyFill="1" applyBorder="1" applyAlignment="1">
      <alignment horizontal="distributed" vertical="center"/>
    </xf>
    <xf numFmtId="38" fontId="0" fillId="0" borderId="0" xfId="48" applyFont="1" applyFill="1" applyBorder="1" applyAlignment="1">
      <alignment horizontal="distributed" vertical="center"/>
    </xf>
    <xf numFmtId="38" fontId="0" fillId="0" borderId="10" xfId="48" applyFont="1" applyFill="1" applyBorder="1" applyAlignment="1">
      <alignment horizontal="left" vertical="center"/>
    </xf>
    <xf numFmtId="38" fontId="0" fillId="0" borderId="22" xfId="48" applyFont="1" applyFill="1" applyBorder="1" applyAlignment="1">
      <alignment horizontal="distributed" vertical="center"/>
    </xf>
    <xf numFmtId="0" fontId="0" fillId="0" borderId="0" xfId="0" applyFont="1" applyFill="1" applyAlignment="1">
      <alignment vertical="center"/>
    </xf>
    <xf numFmtId="38" fontId="18" fillId="0" borderId="20" xfId="48" applyFont="1" applyFill="1" applyBorder="1" applyAlignment="1">
      <alignment horizontal="distributed" vertical="center"/>
    </xf>
    <xf numFmtId="38" fontId="18" fillId="0" borderId="0" xfId="48" applyFont="1" applyFill="1" applyBorder="1" applyAlignment="1" applyProtection="1">
      <alignment horizontal="right" vertical="center"/>
      <protection/>
    </xf>
    <xf numFmtId="38" fontId="7" fillId="0" borderId="0" xfId="48" applyFont="1" applyFill="1" applyAlignment="1">
      <alignment vertical="center"/>
    </xf>
    <xf numFmtId="38" fontId="18" fillId="0" borderId="0" xfId="48" applyFont="1" applyFill="1" applyAlignment="1">
      <alignment horizontal="left" vertical="center"/>
    </xf>
    <xf numFmtId="38" fontId="18" fillId="0" borderId="0" xfId="48" applyFont="1" applyFill="1" applyAlignment="1">
      <alignment vertical="center"/>
    </xf>
    <xf numFmtId="38" fontId="18" fillId="0" borderId="0" xfId="48" applyFont="1" applyFill="1" applyBorder="1" applyAlignment="1" applyProtection="1">
      <alignment vertical="center"/>
      <protection/>
    </xf>
    <xf numFmtId="38" fontId="18" fillId="0" borderId="0" xfId="48" applyFont="1" applyFill="1" applyBorder="1" applyAlignment="1">
      <alignment vertical="center"/>
    </xf>
    <xf numFmtId="38" fontId="7" fillId="0" borderId="0" xfId="48" applyFont="1" applyFill="1" applyBorder="1" applyAlignment="1">
      <alignment vertical="center"/>
    </xf>
    <xf numFmtId="38" fontId="0" fillId="0" borderId="20" xfId="48" applyFont="1" applyFill="1" applyBorder="1" applyAlignment="1">
      <alignment horizontal="distributed" vertical="center" shrinkToFit="1"/>
    </xf>
    <xf numFmtId="38" fontId="0" fillId="0" borderId="20" xfId="48" applyFont="1" applyFill="1" applyBorder="1" applyAlignment="1">
      <alignment horizontal="center" vertical="center" shrinkToFit="1"/>
    </xf>
    <xf numFmtId="0" fontId="0" fillId="0" borderId="23" xfId="0" applyFont="1" applyFill="1" applyBorder="1" applyAlignment="1">
      <alignment vertical="center"/>
    </xf>
    <xf numFmtId="37" fontId="0" fillId="0" borderId="23" xfId="0" applyNumberFormat="1" applyFont="1" applyFill="1" applyBorder="1" applyAlignment="1" applyProtection="1">
      <alignment vertical="center"/>
      <protection/>
    </xf>
    <xf numFmtId="0" fontId="0" fillId="0" borderId="0" xfId="0" applyFont="1" applyFill="1" applyAlignment="1">
      <alignment horizontal="left" vertical="center"/>
    </xf>
    <xf numFmtId="0" fontId="0" fillId="0" borderId="20" xfId="0" applyFont="1" applyFill="1" applyBorder="1" applyAlignment="1">
      <alignment horizontal="left" vertical="center"/>
    </xf>
    <xf numFmtId="37" fontId="0" fillId="0" borderId="0" xfId="0" applyNumberFormat="1" applyFont="1" applyFill="1" applyAlignment="1" applyProtection="1">
      <alignment vertical="center"/>
      <protection/>
    </xf>
    <xf numFmtId="0" fontId="0" fillId="0" borderId="0" xfId="0" applyFont="1" applyFill="1" applyAlignment="1">
      <alignment horizontal="right" vertical="center"/>
    </xf>
    <xf numFmtId="0" fontId="0" fillId="0" borderId="0" xfId="0" applyFont="1" applyFill="1" applyBorder="1" applyAlignment="1">
      <alignment horizontal="distributed" vertical="center"/>
    </xf>
    <xf numFmtId="0" fontId="0" fillId="0" borderId="0" xfId="0" applyFont="1" applyAlignment="1">
      <alignment vertical="center"/>
    </xf>
    <xf numFmtId="0" fontId="0" fillId="0" borderId="20" xfId="0" applyFont="1" applyBorder="1" applyAlignment="1">
      <alignment vertical="center"/>
    </xf>
    <xf numFmtId="0" fontId="18" fillId="0" borderId="0" xfId="0" applyFont="1" applyFill="1" applyBorder="1" applyAlignment="1">
      <alignment vertical="center"/>
    </xf>
    <xf numFmtId="0" fontId="18" fillId="0" borderId="0" xfId="0" applyFont="1" applyFill="1" applyAlignment="1">
      <alignment vertical="center"/>
    </xf>
    <xf numFmtId="0" fontId="0" fillId="0" borderId="0" xfId="0" applyFont="1" applyAlignment="1">
      <alignment/>
    </xf>
    <xf numFmtId="38" fontId="5" fillId="0" borderId="26" xfId="48" applyFont="1" applyFill="1" applyBorder="1" applyAlignment="1">
      <alignment vertical="center" shrinkToFit="1"/>
    </xf>
    <xf numFmtId="38" fontId="2" fillId="0" borderId="27" xfId="48" applyFont="1" applyFill="1" applyBorder="1" applyAlignment="1">
      <alignment horizontal="center" vertical="center" shrinkToFit="1"/>
    </xf>
    <xf numFmtId="38" fontId="6" fillId="0" borderId="15" xfId="48" applyFont="1" applyFill="1" applyBorder="1" applyAlignment="1">
      <alignment horizontal="distributed" vertical="center" wrapText="1" indent="1"/>
    </xf>
    <xf numFmtId="38" fontId="2" fillId="0" borderId="15" xfId="48" applyFont="1" applyFill="1" applyBorder="1" applyAlignment="1">
      <alignment horizontal="distributed" vertical="center" indent="1"/>
    </xf>
    <xf numFmtId="38" fontId="2" fillId="0" borderId="16" xfId="48" applyFont="1" applyFill="1" applyBorder="1" applyAlignment="1">
      <alignment horizontal="distributed" vertical="center" indent="1"/>
    </xf>
    <xf numFmtId="38" fontId="20" fillId="0" borderId="28" xfId="48" applyFont="1" applyFill="1" applyBorder="1" applyAlignment="1">
      <alignment horizontal="distributed" vertical="center" indent="1"/>
    </xf>
    <xf numFmtId="0" fontId="2" fillId="0" borderId="0" xfId="60" applyFont="1" applyFill="1" applyBorder="1" applyAlignment="1">
      <alignment horizontal="center" vertical="center"/>
      <protection/>
    </xf>
    <xf numFmtId="0" fontId="2" fillId="0" borderId="0" xfId="60" applyFont="1" applyFill="1" applyBorder="1" applyAlignment="1">
      <alignment horizontal="right" vertical="center"/>
      <protection/>
    </xf>
    <xf numFmtId="38" fontId="2" fillId="0" borderId="0" xfId="48" applyFont="1" applyFill="1" applyBorder="1" applyAlignment="1">
      <alignment horizontal="right" vertical="center" indent="1"/>
    </xf>
    <xf numFmtId="0" fontId="6" fillId="0" borderId="0" xfId="60" applyFont="1" applyFill="1" applyBorder="1" applyAlignment="1">
      <alignment horizontal="center" vertical="center" wrapText="1"/>
      <protection/>
    </xf>
    <xf numFmtId="38" fontId="21" fillId="0" borderId="0" xfId="60" applyNumberFormat="1" applyFont="1" applyFill="1" applyBorder="1" applyAlignment="1">
      <alignment horizontal="right" vertical="center" indent="1"/>
      <protection/>
    </xf>
    <xf numFmtId="38" fontId="59" fillId="0" borderId="0" xfId="60" applyNumberFormat="1" applyFont="1" applyFill="1" applyBorder="1" applyAlignment="1">
      <alignment horizontal="right" vertical="center" indent="1"/>
      <protection/>
    </xf>
    <xf numFmtId="0" fontId="2" fillId="0" borderId="0" xfId="60" applyFont="1" applyFill="1" applyBorder="1" applyAlignment="1">
      <alignment horizontal="distributed" vertical="center" wrapText="1" indent="1"/>
      <protection/>
    </xf>
    <xf numFmtId="0" fontId="0" fillId="0" borderId="0" xfId="0" applyFont="1" applyFill="1" applyBorder="1" applyAlignment="1">
      <alignment vertical="center"/>
    </xf>
    <xf numFmtId="0" fontId="0" fillId="0" borderId="0" xfId="0" applyFont="1" applyFill="1" applyBorder="1" applyAlignment="1">
      <alignment/>
    </xf>
    <xf numFmtId="0" fontId="20" fillId="0" borderId="28" xfId="60" applyFont="1" applyFill="1" applyBorder="1" applyAlignment="1">
      <alignment horizontal="distributed" vertical="center" indent="1"/>
      <protection/>
    </xf>
    <xf numFmtId="0" fontId="2" fillId="0" borderId="15" xfId="60" applyFont="1" applyFill="1" applyBorder="1" applyAlignment="1">
      <alignment horizontal="distributed" vertical="center" indent="1"/>
      <protection/>
    </xf>
    <xf numFmtId="0" fontId="2" fillId="0" borderId="16" xfId="60" applyFont="1" applyFill="1" applyBorder="1" applyAlignment="1">
      <alignment horizontal="distributed" vertical="center" indent="1"/>
      <protection/>
    </xf>
    <xf numFmtId="0" fontId="20" fillId="0" borderId="15" xfId="60" applyFont="1" applyFill="1" applyBorder="1" applyAlignment="1">
      <alignment horizontal="distributed" vertical="center" indent="1"/>
      <protection/>
    </xf>
    <xf numFmtId="38" fontId="20" fillId="0" borderId="15" xfId="48" applyFont="1" applyFill="1" applyBorder="1" applyAlignment="1">
      <alignment horizontal="distributed" vertical="center" indent="1"/>
    </xf>
    <xf numFmtId="38" fontId="0" fillId="0" borderId="29" xfId="48" applyFont="1" applyFill="1" applyBorder="1" applyAlignment="1">
      <alignment vertical="center"/>
    </xf>
    <xf numFmtId="38" fontId="0" fillId="0" borderId="0" xfId="48" applyFont="1" applyFill="1" applyBorder="1" applyAlignment="1">
      <alignment horizontal="right" vertical="center"/>
    </xf>
    <xf numFmtId="38" fontId="0" fillId="0" borderId="30" xfId="48" applyFont="1" applyFill="1" applyBorder="1" applyAlignment="1">
      <alignment vertical="center"/>
    </xf>
    <xf numFmtId="38" fontId="0" fillId="0" borderId="12" xfId="48" applyFont="1" applyFill="1" applyBorder="1" applyAlignment="1">
      <alignment horizontal="right" vertical="center"/>
    </xf>
    <xf numFmtId="179" fontId="0" fillId="0" borderId="0" xfId="48" applyNumberFormat="1" applyFont="1" applyFill="1" applyBorder="1" applyAlignment="1" applyProtection="1">
      <alignment horizontal="right" vertical="center"/>
      <protection/>
    </xf>
    <xf numFmtId="176" fontId="0" fillId="0" borderId="0" xfId="48" applyNumberFormat="1" applyFont="1" applyFill="1" applyAlignment="1">
      <alignment vertical="center"/>
    </xf>
    <xf numFmtId="179" fontId="0" fillId="0" borderId="12" xfId="48" applyNumberFormat="1" applyFont="1" applyFill="1" applyBorder="1" applyAlignment="1" applyProtection="1">
      <alignment horizontal="right" vertical="center"/>
      <protection/>
    </xf>
    <xf numFmtId="176" fontId="0" fillId="0" borderId="12" xfId="48" applyNumberFormat="1" applyFont="1" applyFill="1" applyBorder="1" applyAlignment="1">
      <alignment vertical="center"/>
    </xf>
    <xf numFmtId="179" fontId="18" fillId="0" borderId="0" xfId="48" applyNumberFormat="1" applyFont="1" applyFill="1" applyBorder="1" applyAlignment="1" applyProtection="1">
      <alignment horizontal="right" vertical="center"/>
      <protection/>
    </xf>
    <xf numFmtId="176" fontId="18" fillId="0" borderId="0" xfId="48" applyNumberFormat="1" applyFont="1" applyFill="1" applyAlignment="1">
      <alignment vertical="center"/>
    </xf>
    <xf numFmtId="176" fontId="18" fillId="0" borderId="0" xfId="48" applyNumberFormat="1" applyFont="1" applyFill="1" applyBorder="1" applyAlignment="1">
      <alignment vertical="center"/>
    </xf>
    <xf numFmtId="37" fontId="0" fillId="0" borderId="30" xfId="0" applyNumberFormat="1" applyFont="1" applyFill="1" applyBorder="1" applyAlignment="1" applyProtection="1">
      <alignment vertical="center"/>
      <protection/>
    </xf>
    <xf numFmtId="37" fontId="0" fillId="0" borderId="12" xfId="0" applyNumberFormat="1"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37" fontId="18" fillId="0" borderId="0" xfId="0" applyNumberFormat="1" applyFont="1" applyFill="1" applyBorder="1" applyAlignment="1" applyProtection="1">
      <alignment horizontal="center" vertical="center"/>
      <protection/>
    </xf>
    <xf numFmtId="183" fontId="0" fillId="0" borderId="0" xfId="0" applyNumberFormat="1" applyFont="1" applyFill="1" applyBorder="1" applyAlignment="1" applyProtection="1">
      <alignment vertical="center"/>
      <protection/>
    </xf>
    <xf numFmtId="183" fontId="0" fillId="0" borderId="0" xfId="0" applyNumberFormat="1" applyFont="1" applyFill="1" applyBorder="1" applyAlignment="1" applyProtection="1">
      <alignment vertical="center"/>
      <protection/>
    </xf>
    <xf numFmtId="38" fontId="0" fillId="0" borderId="30" xfId="48" applyFont="1" applyFill="1" applyBorder="1" applyAlignment="1" applyProtection="1">
      <alignment vertical="center"/>
      <protection/>
    </xf>
    <xf numFmtId="38" fontId="0" fillId="0" borderId="12" xfId="48" applyFont="1" applyFill="1" applyBorder="1" applyAlignment="1" applyProtection="1">
      <alignment vertical="center"/>
      <protection/>
    </xf>
    <xf numFmtId="38" fontId="18" fillId="0" borderId="0" xfId="48" applyFont="1" applyFill="1" applyAlignment="1">
      <alignment horizontal="right" vertical="center"/>
    </xf>
    <xf numFmtId="37" fontId="0" fillId="0" borderId="29" xfId="0" applyNumberFormat="1" applyFont="1" applyFill="1" applyBorder="1" applyAlignment="1" applyProtection="1">
      <alignment vertical="center"/>
      <protection/>
    </xf>
    <xf numFmtId="38" fontId="0" fillId="0" borderId="31" xfId="48" applyFont="1" applyFill="1" applyBorder="1" applyAlignment="1">
      <alignment horizontal="right" vertical="center"/>
    </xf>
    <xf numFmtId="38" fontId="0" fillId="0" borderId="12" xfId="48" applyFont="1" applyFill="1" applyBorder="1" applyAlignment="1">
      <alignment vertical="center"/>
    </xf>
    <xf numFmtId="38" fontId="18" fillId="0" borderId="17" xfId="48" applyFont="1" applyFill="1" applyBorder="1" applyAlignment="1">
      <alignment horizontal="right" vertical="center"/>
    </xf>
    <xf numFmtId="178" fontId="0" fillId="0" borderId="0" xfId="48" applyNumberFormat="1" applyFont="1" applyFill="1" applyBorder="1" applyAlignment="1">
      <alignment horizontal="right" vertical="center"/>
    </xf>
    <xf numFmtId="178" fontId="0" fillId="0" borderId="0" xfId="48" applyNumberFormat="1" applyFont="1" applyFill="1" applyAlignment="1">
      <alignment horizontal="right" vertical="center"/>
    </xf>
    <xf numFmtId="178" fontId="0" fillId="0" borderId="12" xfId="48" applyNumberFormat="1" applyFont="1" applyFill="1" applyBorder="1" applyAlignment="1">
      <alignment horizontal="right" vertical="center"/>
    </xf>
    <xf numFmtId="178" fontId="18" fillId="0" borderId="17" xfId="48" applyNumberFormat="1" applyFont="1" applyFill="1" applyBorder="1" applyAlignment="1">
      <alignment horizontal="right" vertical="center"/>
    </xf>
    <xf numFmtId="38" fontId="18" fillId="0" borderId="0" xfId="48" applyFont="1" applyFill="1" applyBorder="1" applyAlignment="1">
      <alignment horizontal="right" vertical="center"/>
    </xf>
    <xf numFmtId="178" fontId="18" fillId="0" borderId="0" xfId="48" applyNumberFormat="1" applyFont="1" applyFill="1" applyBorder="1" applyAlignment="1">
      <alignment horizontal="right" vertical="center"/>
    </xf>
    <xf numFmtId="38" fontId="2" fillId="0" borderId="0" xfId="48" applyFont="1" applyFill="1" applyAlignment="1">
      <alignment vertical="top"/>
    </xf>
    <xf numFmtId="38" fontId="18" fillId="0" borderId="0" xfId="60" applyNumberFormat="1" applyFont="1" applyFill="1" applyAlignment="1">
      <alignment vertical="center"/>
      <protection/>
    </xf>
    <xf numFmtId="38" fontId="18" fillId="0" borderId="0" xfId="60" applyNumberFormat="1" applyFont="1" applyFill="1" applyBorder="1" applyAlignment="1">
      <alignment horizontal="right" vertical="center" indent="1"/>
      <protection/>
    </xf>
    <xf numFmtId="38" fontId="18" fillId="0" borderId="0" xfId="48" applyFont="1" applyFill="1" applyBorder="1" applyAlignment="1">
      <alignment horizontal="right" vertical="center" indent="1"/>
    </xf>
    <xf numFmtId="38" fontId="0" fillId="0" borderId="0" xfId="48" applyFont="1" applyFill="1" applyBorder="1" applyAlignment="1">
      <alignment horizontal="right" vertical="center" indent="1"/>
    </xf>
    <xf numFmtId="0" fontId="0" fillId="0" borderId="0" xfId="60" applyFont="1" applyFill="1" applyAlignment="1">
      <alignment vertical="center"/>
      <protection/>
    </xf>
    <xf numFmtId="3" fontId="0" fillId="0" borderId="0" xfId="60" applyNumberFormat="1" applyFont="1" applyFill="1" applyAlignment="1">
      <alignment vertical="center"/>
      <protection/>
    </xf>
    <xf numFmtId="38" fontId="0" fillId="0" borderId="32" xfId="60" applyNumberFormat="1" applyFont="1" applyFill="1" applyBorder="1" applyAlignment="1">
      <alignment vertical="center"/>
      <protection/>
    </xf>
    <xf numFmtId="38" fontId="0" fillId="0" borderId="31" xfId="60" applyNumberFormat="1" applyFont="1" applyFill="1" applyBorder="1" applyAlignment="1">
      <alignment vertical="center"/>
      <protection/>
    </xf>
    <xf numFmtId="38" fontId="0" fillId="0" borderId="33" xfId="60" applyNumberFormat="1" applyFont="1" applyFill="1" applyBorder="1" applyAlignment="1">
      <alignment vertical="center"/>
      <protection/>
    </xf>
    <xf numFmtId="38" fontId="0" fillId="0" borderId="17" xfId="60" applyNumberFormat="1" applyFont="1" applyFill="1" applyBorder="1" applyAlignment="1">
      <alignment vertical="center"/>
      <protection/>
    </xf>
    <xf numFmtId="38" fontId="0" fillId="0" borderId="31" xfId="48" applyFont="1" applyFill="1" applyBorder="1" applyAlignment="1">
      <alignment vertical="center"/>
    </xf>
    <xf numFmtId="178" fontId="0" fillId="0" borderId="0" xfId="48" applyNumberFormat="1" applyFont="1" applyFill="1" applyAlignment="1">
      <alignment vertical="center"/>
    </xf>
    <xf numFmtId="178" fontId="0" fillId="0" borderId="12" xfId="48" applyNumberFormat="1" applyFont="1" applyFill="1" applyBorder="1" applyAlignment="1">
      <alignment vertical="center"/>
    </xf>
    <xf numFmtId="0" fontId="14" fillId="0" borderId="0" xfId="0" applyFont="1" applyFill="1" applyAlignment="1">
      <alignment horizontal="distributed" vertical="center"/>
    </xf>
    <xf numFmtId="0" fontId="14" fillId="0" borderId="20" xfId="0" applyFont="1" applyBorder="1" applyAlignment="1">
      <alignment horizontal="distributed" vertical="center"/>
    </xf>
    <xf numFmtId="0" fontId="14" fillId="0" borderId="34" xfId="0" applyFont="1" applyFill="1" applyBorder="1" applyAlignment="1">
      <alignment horizontal="distributed" vertical="center"/>
    </xf>
    <xf numFmtId="0" fontId="14" fillId="0" borderId="35" xfId="0" applyFont="1" applyBorder="1" applyAlignment="1">
      <alignment horizontal="distributed" vertical="center"/>
    </xf>
    <xf numFmtId="0" fontId="14" fillId="0" borderId="36" xfId="0" applyFont="1" applyFill="1" applyBorder="1" applyAlignment="1">
      <alignment horizontal="distributed" vertical="center"/>
    </xf>
    <xf numFmtId="0" fontId="14" fillId="0" borderId="37"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12" xfId="0" applyFont="1" applyBorder="1" applyAlignment="1">
      <alignment horizontal="distributed" vertical="center"/>
    </xf>
    <xf numFmtId="0" fontId="14" fillId="0" borderId="22" xfId="0" applyFont="1" applyBorder="1" applyAlignment="1">
      <alignment horizontal="distributed" vertical="center"/>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40" xfId="0" applyFont="1" applyBorder="1" applyAlignment="1">
      <alignment horizontal="center" vertical="center"/>
    </xf>
    <xf numFmtId="0" fontId="14" fillId="0" borderId="41" xfId="0" applyFont="1" applyFill="1" applyBorder="1" applyAlignment="1">
      <alignment horizontal="distributed" vertical="center" wrapText="1"/>
    </xf>
    <xf numFmtId="0" fontId="14" fillId="0" borderId="42" xfId="0" applyFont="1" applyFill="1" applyBorder="1" applyAlignment="1">
      <alignment horizontal="distributed" vertical="center" wrapText="1"/>
    </xf>
    <xf numFmtId="0" fontId="14" fillId="0" borderId="43" xfId="0" applyFont="1" applyBorder="1" applyAlignment="1">
      <alignment horizontal="distributed" vertical="center" wrapText="1"/>
    </xf>
    <xf numFmtId="0" fontId="14" fillId="0" borderId="44"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6" xfId="0" applyFont="1" applyBorder="1" applyAlignment="1">
      <alignment vertical="center"/>
    </xf>
    <xf numFmtId="0" fontId="17" fillId="0" borderId="0" xfId="0" applyFont="1" applyFill="1" applyBorder="1" applyAlignment="1">
      <alignment horizontal="distributed" vertical="center"/>
    </xf>
    <xf numFmtId="0" fontId="17" fillId="0" borderId="20" xfId="0" applyFont="1" applyFill="1" applyBorder="1" applyAlignment="1">
      <alignment horizontal="distributed" vertical="center"/>
    </xf>
    <xf numFmtId="0" fontId="14" fillId="0" borderId="47"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7" fillId="0" borderId="0" xfId="0" applyFont="1" applyFill="1" applyAlignment="1">
      <alignment horizontal="distributed" vertical="center"/>
    </xf>
    <xf numFmtId="0" fontId="17" fillId="0" borderId="15" xfId="0" applyFont="1" applyFill="1" applyBorder="1" applyAlignment="1">
      <alignment horizontal="distributed" vertical="center"/>
    </xf>
    <xf numFmtId="0" fontId="14" fillId="0" borderId="47"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49" xfId="0" applyFont="1" applyBorder="1" applyAlignment="1">
      <alignment horizontal="center" vertical="center"/>
    </xf>
    <xf numFmtId="0" fontId="14" fillId="0" borderId="51" xfId="0" applyFont="1" applyFill="1" applyBorder="1" applyAlignment="1">
      <alignment horizontal="distributed" vertical="center" wrapText="1"/>
    </xf>
    <xf numFmtId="0" fontId="14" fillId="0" borderId="49" xfId="0" applyFont="1" applyBorder="1" applyAlignment="1">
      <alignment horizontal="distributed" vertical="center" wrapText="1"/>
    </xf>
    <xf numFmtId="0" fontId="14" fillId="0" borderId="52" xfId="0" applyFont="1" applyFill="1" applyBorder="1" applyAlignment="1">
      <alignment horizontal="distributed" vertical="center" wrapText="1"/>
    </xf>
    <xf numFmtId="0" fontId="14" fillId="0" borderId="30" xfId="0" applyFont="1" applyBorder="1" applyAlignment="1">
      <alignment horizontal="distributed" vertical="center" wrapText="1"/>
    </xf>
    <xf numFmtId="0" fontId="14" fillId="0" borderId="53" xfId="0" applyFont="1" applyFill="1" applyBorder="1" applyAlignment="1">
      <alignment horizontal="center" vertical="center"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51" xfId="0" applyFont="1" applyFill="1" applyBorder="1" applyAlignment="1">
      <alignment horizontal="distributed" vertical="center" wrapText="1"/>
    </xf>
    <xf numFmtId="0" fontId="14" fillId="0" borderId="49" xfId="0" applyFont="1" applyBorder="1" applyAlignment="1">
      <alignment horizontal="distributed" vertical="center" wrapText="1"/>
    </xf>
    <xf numFmtId="0" fontId="14" fillId="0" borderId="36"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0" xfId="0" applyFont="1" applyFill="1" applyAlignment="1">
      <alignment horizontal="center" vertical="center"/>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3" fillId="0" borderId="0" xfId="0" applyFont="1" applyFill="1" applyAlignment="1">
      <alignment horizontal="center" vertical="center"/>
    </xf>
    <xf numFmtId="0" fontId="17" fillId="0" borderId="17" xfId="0" applyFont="1" applyFill="1" applyBorder="1" applyAlignment="1">
      <alignment horizontal="distributed" vertical="center"/>
    </xf>
    <xf numFmtId="0" fontId="17" fillId="0" borderId="55"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56" xfId="0" applyFont="1" applyFill="1" applyBorder="1" applyAlignment="1">
      <alignment horizontal="distributed" vertical="center"/>
    </xf>
    <xf numFmtId="0" fontId="14" fillId="0" borderId="57" xfId="0" applyFont="1" applyFill="1" applyBorder="1" applyAlignment="1">
      <alignment horizontal="distributed" vertical="center"/>
    </xf>
    <xf numFmtId="0" fontId="14" fillId="0" borderId="0" xfId="0" applyFont="1" applyFill="1" applyAlignment="1">
      <alignment horizontal="distributed" vertical="center"/>
    </xf>
    <xf numFmtId="0" fontId="14" fillId="0" borderId="12" xfId="0" applyFont="1" applyFill="1" applyBorder="1" applyAlignment="1">
      <alignment horizontal="distributed" vertical="center"/>
    </xf>
    <xf numFmtId="0" fontId="14" fillId="0" borderId="22" xfId="0" applyFont="1" applyFill="1" applyBorder="1" applyAlignment="1">
      <alignment horizontal="distributed" vertical="center"/>
    </xf>
    <xf numFmtId="0" fontId="14" fillId="0" borderId="48" xfId="0" applyFont="1" applyBorder="1" applyAlignment="1">
      <alignment horizontal="center" vertical="center"/>
    </xf>
    <xf numFmtId="0" fontId="14" fillId="0" borderId="58" xfId="0" applyFont="1" applyFill="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49"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61" xfId="0" applyFont="1" applyFill="1" applyBorder="1" applyAlignment="1">
      <alignment horizontal="distributed" vertical="center"/>
    </xf>
    <xf numFmtId="0" fontId="14" fillId="0" borderId="43" xfId="0" applyFont="1" applyFill="1" applyBorder="1" applyAlignment="1">
      <alignment horizontal="distributed" vertical="center"/>
    </xf>
    <xf numFmtId="0" fontId="14" fillId="0" borderId="62" xfId="0" applyFont="1" applyFill="1" applyBorder="1" applyAlignment="1">
      <alignment horizontal="distributed" vertical="center"/>
    </xf>
    <xf numFmtId="0" fontId="14" fillId="0" borderId="63" xfId="0" applyFont="1" applyFill="1" applyBorder="1" applyAlignment="1">
      <alignment horizontal="distributed" vertical="center"/>
    </xf>
    <xf numFmtId="0" fontId="14" fillId="0" borderId="61" xfId="0" applyFont="1" applyFill="1" applyBorder="1" applyAlignment="1">
      <alignment horizontal="distributed" vertical="center" wrapText="1"/>
    </xf>
    <xf numFmtId="0" fontId="14" fillId="0" borderId="43" xfId="0" applyFont="1" applyFill="1" applyBorder="1" applyAlignment="1">
      <alignment horizontal="distributed" vertical="center" wrapText="1"/>
    </xf>
    <xf numFmtId="0" fontId="14" fillId="0" borderId="33" xfId="0" applyFont="1" applyFill="1" applyBorder="1" applyAlignment="1">
      <alignment horizontal="distributed" vertical="center"/>
    </xf>
    <xf numFmtId="0" fontId="14" fillId="0" borderId="31" xfId="0" applyFont="1" applyFill="1" applyBorder="1" applyAlignment="1">
      <alignment horizontal="distributed" vertical="center"/>
    </xf>
    <xf numFmtId="0" fontId="14" fillId="0" borderId="43" xfId="0" applyFont="1" applyBorder="1" applyAlignment="1">
      <alignment horizontal="distributed" vertical="center"/>
    </xf>
    <xf numFmtId="0" fontId="14" fillId="0" borderId="56" xfId="0" applyFont="1" applyFill="1" applyBorder="1" applyAlignment="1">
      <alignment horizontal="distributed" vertical="center" indent="1"/>
    </xf>
    <xf numFmtId="0" fontId="14" fillId="0" borderId="57" xfId="0" applyFont="1" applyFill="1" applyBorder="1" applyAlignment="1">
      <alignment horizontal="distributed" vertical="center" indent="1"/>
    </xf>
    <xf numFmtId="0" fontId="14" fillId="0" borderId="0" xfId="0" applyFont="1" applyFill="1" applyAlignment="1">
      <alignment horizontal="distributed" vertical="center" indent="1"/>
    </xf>
    <xf numFmtId="0" fontId="14" fillId="0" borderId="20" xfId="0" applyFont="1" applyFill="1" applyBorder="1" applyAlignment="1">
      <alignment horizontal="distributed" vertical="center" indent="1"/>
    </xf>
    <xf numFmtId="0" fontId="14" fillId="0" borderId="12" xfId="0" applyFont="1" applyFill="1" applyBorder="1" applyAlignment="1">
      <alignment horizontal="distributed" vertical="center" indent="1"/>
    </xf>
    <xf numFmtId="0" fontId="14" fillId="0" borderId="22" xfId="0" applyFont="1" applyFill="1" applyBorder="1" applyAlignment="1">
      <alignment horizontal="distributed" vertical="center" indent="1"/>
    </xf>
    <xf numFmtId="0" fontId="14" fillId="0" borderId="64" xfId="0" applyFont="1" applyFill="1" applyBorder="1" applyAlignment="1">
      <alignment horizontal="distributed" vertical="center"/>
    </xf>
    <xf numFmtId="0" fontId="0" fillId="0" borderId="0" xfId="0" applyFill="1" applyBorder="1" applyAlignment="1" applyProtection="1">
      <alignment horizontal="center" vertical="center"/>
      <protection/>
    </xf>
    <xf numFmtId="0" fontId="14" fillId="0" borderId="51" xfId="0" applyFont="1" applyFill="1" applyBorder="1" applyAlignment="1" applyProtection="1">
      <alignment horizontal="center" vertical="center" wrapText="1"/>
      <protection/>
    </xf>
    <xf numFmtId="0" fontId="14" fillId="0" borderId="50" xfId="0" applyFont="1" applyFill="1" applyBorder="1" applyAlignment="1">
      <alignment horizontal="center" vertical="center" wrapText="1"/>
    </xf>
    <xf numFmtId="0" fontId="17" fillId="0" borderId="0" xfId="0" applyFont="1" applyFill="1" applyBorder="1" applyAlignment="1" applyProtection="1">
      <alignment horizontal="distributed" vertical="center"/>
      <protection/>
    </xf>
    <xf numFmtId="0" fontId="14" fillId="0" borderId="52" xfId="0" applyFont="1" applyFill="1" applyBorder="1" applyAlignment="1" applyProtection="1">
      <alignment horizontal="center" vertical="center" wrapText="1"/>
      <protection/>
    </xf>
    <xf numFmtId="0" fontId="14" fillId="0" borderId="65" xfId="0" applyFont="1" applyFill="1" applyBorder="1" applyAlignment="1">
      <alignment horizontal="center" vertical="center" wrapText="1"/>
    </xf>
    <xf numFmtId="0" fontId="19" fillId="0" borderId="0" xfId="0" applyFont="1" applyFill="1" applyBorder="1" applyAlignment="1" applyProtection="1">
      <alignment horizontal="center" vertical="center"/>
      <protection/>
    </xf>
    <xf numFmtId="0" fontId="19" fillId="0" borderId="20" xfId="0" applyFont="1" applyBorder="1" applyAlignment="1">
      <alignment horizontal="center" vertical="center"/>
    </xf>
    <xf numFmtId="0" fontId="14" fillId="0" borderId="20" xfId="0" applyFont="1" applyBorder="1" applyAlignment="1">
      <alignment horizontal="distributed" vertical="center"/>
    </xf>
    <xf numFmtId="0" fontId="14" fillId="0" borderId="53"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65" xfId="0" applyFont="1" applyBorder="1" applyAlignment="1">
      <alignment horizontal="center" vertical="center"/>
    </xf>
    <xf numFmtId="0" fontId="14" fillId="0" borderId="21" xfId="0" applyFont="1" applyBorder="1" applyAlignment="1">
      <alignment horizontal="center" vertical="center"/>
    </xf>
    <xf numFmtId="0" fontId="14" fillId="0" borderId="53" xfId="0" applyFont="1" applyFill="1" applyBorder="1" applyAlignment="1" applyProtection="1">
      <alignment horizontal="distributed" vertical="center"/>
      <protection/>
    </xf>
    <xf numFmtId="0" fontId="14" fillId="0" borderId="57" xfId="0" applyFont="1" applyFill="1" applyBorder="1" applyAlignment="1" applyProtection="1">
      <alignment horizontal="distributed" vertical="center"/>
      <protection/>
    </xf>
    <xf numFmtId="0" fontId="14" fillId="0" borderId="65" xfId="0" applyFont="1" applyBorder="1" applyAlignment="1">
      <alignment horizontal="distributed" vertical="center"/>
    </xf>
    <xf numFmtId="0" fontId="14" fillId="0" borderId="21" xfId="0" applyFont="1" applyBorder="1" applyAlignment="1">
      <alignment horizontal="distributed" vertical="center"/>
    </xf>
    <xf numFmtId="0" fontId="14" fillId="0" borderId="53" xfId="0" applyFont="1" applyFill="1" applyBorder="1" applyAlignment="1" applyProtection="1">
      <alignment horizontal="distributed" vertical="center" indent="1"/>
      <protection/>
    </xf>
    <xf numFmtId="0" fontId="14" fillId="0" borderId="56" xfId="0" applyFont="1" applyFill="1" applyBorder="1" applyAlignment="1" applyProtection="1">
      <alignment horizontal="distributed" vertical="center" indent="1"/>
      <protection/>
    </xf>
    <xf numFmtId="0" fontId="14" fillId="0" borderId="65" xfId="0" applyFont="1" applyBorder="1" applyAlignment="1">
      <alignment horizontal="distributed" vertical="center" indent="1"/>
    </xf>
    <xf numFmtId="0" fontId="14" fillId="0" borderId="10" xfId="0" applyFont="1" applyBorder="1" applyAlignment="1">
      <alignment horizontal="distributed" vertical="center" indent="1"/>
    </xf>
    <xf numFmtId="0" fontId="14" fillId="0" borderId="53" xfId="0" applyFont="1" applyFill="1" applyBorder="1" applyAlignment="1" applyProtection="1">
      <alignment horizontal="left" vertical="center" wrapText="1"/>
      <protection/>
    </xf>
    <xf numFmtId="0" fontId="14" fillId="0" borderId="57" xfId="0" applyFont="1" applyFill="1" applyBorder="1" applyAlignment="1" applyProtection="1">
      <alignment horizontal="left" vertical="center" wrapText="1"/>
      <protection/>
    </xf>
    <xf numFmtId="0" fontId="14" fillId="0" borderId="65" xfId="0" applyFont="1" applyBorder="1" applyAlignment="1">
      <alignment horizontal="left" vertical="center" wrapText="1"/>
    </xf>
    <xf numFmtId="0" fontId="14" fillId="0" borderId="21" xfId="0" applyFont="1" applyBorder="1" applyAlignment="1">
      <alignment horizontal="left" vertical="center" wrapText="1"/>
    </xf>
    <xf numFmtId="0" fontId="3" fillId="0" borderId="0" xfId="0" applyFont="1" applyFill="1" applyBorder="1" applyAlignment="1" applyProtection="1">
      <alignment horizontal="center" vertical="center"/>
      <protection/>
    </xf>
    <xf numFmtId="0" fontId="14" fillId="0" borderId="56" xfId="0" applyFont="1" applyFill="1" applyBorder="1" applyAlignment="1" applyProtection="1">
      <alignment horizontal="distributed" vertical="center" wrapText="1"/>
      <protection/>
    </xf>
    <xf numFmtId="0" fontId="14" fillId="0" borderId="57" xfId="0" applyFont="1" applyFill="1" applyBorder="1" applyAlignment="1">
      <alignment horizontal="distributed" vertical="center" wrapText="1"/>
    </xf>
    <xf numFmtId="0" fontId="14" fillId="0" borderId="0" xfId="0" applyFont="1" applyFill="1" applyBorder="1" applyAlignment="1" applyProtection="1">
      <alignment horizontal="distributed" vertical="center" wrapText="1"/>
      <protection/>
    </xf>
    <xf numFmtId="0" fontId="14" fillId="0" borderId="20" xfId="0" applyFont="1" applyFill="1" applyBorder="1" applyAlignment="1">
      <alignment horizontal="distributed" vertical="center" wrapText="1"/>
    </xf>
    <xf numFmtId="0" fontId="14" fillId="0" borderId="0" xfId="0" applyFont="1" applyFill="1" applyAlignment="1">
      <alignment horizontal="distributed" vertical="center" wrapText="1"/>
    </xf>
    <xf numFmtId="0" fontId="14" fillId="0" borderId="10" xfId="0" applyFont="1" applyFill="1" applyBorder="1" applyAlignment="1">
      <alignment horizontal="distributed" vertical="center" wrapText="1"/>
    </xf>
    <xf numFmtId="0" fontId="14" fillId="0" borderId="21" xfId="0" applyFont="1" applyFill="1" applyBorder="1" applyAlignment="1">
      <alignment horizontal="distributed" vertical="center" wrapText="1"/>
    </xf>
    <xf numFmtId="0" fontId="14" fillId="0" borderId="53" xfId="0" applyFont="1" applyFill="1" applyBorder="1" applyAlignment="1" applyProtection="1">
      <alignment horizontal="center" vertical="center" shrinkToFit="1"/>
      <protection/>
    </xf>
    <xf numFmtId="0" fontId="14" fillId="0" borderId="57" xfId="0" applyFont="1" applyFill="1" applyBorder="1" applyAlignment="1" applyProtection="1">
      <alignment horizontal="center" vertical="center" shrinkToFit="1"/>
      <protection/>
    </xf>
    <xf numFmtId="0" fontId="14" fillId="0" borderId="65" xfId="0" applyFont="1" applyBorder="1" applyAlignment="1">
      <alignment horizontal="center" vertical="center" shrinkToFit="1"/>
    </xf>
    <xf numFmtId="0" fontId="14" fillId="0" borderId="21" xfId="0" applyFont="1" applyBorder="1" applyAlignment="1">
      <alignment horizontal="center" vertical="center" shrinkToFit="1"/>
    </xf>
    <xf numFmtId="0" fontId="0" fillId="0" borderId="53" xfId="0" applyFont="1" applyFill="1" applyBorder="1" applyAlignment="1" applyProtection="1">
      <alignment horizontal="left" vertical="center" wrapText="1" indent="1"/>
      <protection/>
    </xf>
    <xf numFmtId="0" fontId="0" fillId="0" borderId="57" xfId="0" applyFont="1" applyBorder="1" applyAlignment="1">
      <alignment horizontal="left" vertical="center" wrapText="1" indent="1"/>
    </xf>
    <xf numFmtId="0" fontId="0" fillId="0" borderId="65"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53" xfId="0" applyFont="1" applyFill="1" applyBorder="1" applyAlignment="1" applyProtection="1">
      <alignment horizontal="distributed" vertical="center" wrapText="1"/>
      <protection/>
    </xf>
    <xf numFmtId="0" fontId="0" fillId="0" borderId="57" xfId="0" applyFont="1" applyBorder="1" applyAlignment="1">
      <alignment horizontal="distributed" vertical="center" wrapText="1"/>
    </xf>
    <xf numFmtId="0" fontId="0" fillId="0" borderId="65" xfId="0" applyFont="1" applyBorder="1" applyAlignment="1">
      <alignment horizontal="distributed" vertical="center" wrapText="1"/>
    </xf>
    <xf numFmtId="0" fontId="0" fillId="0" borderId="21" xfId="0" applyFont="1" applyBorder="1" applyAlignment="1">
      <alignment horizontal="distributed" vertical="center" wrapText="1"/>
    </xf>
    <xf numFmtId="0" fontId="18" fillId="0" borderId="0" xfId="0" applyFont="1" applyFill="1" applyBorder="1" applyAlignment="1" applyProtection="1">
      <alignment horizontal="distributed" vertical="center"/>
      <protection/>
    </xf>
    <xf numFmtId="0" fontId="18" fillId="0" borderId="20" xfId="0" applyFont="1" applyFill="1" applyBorder="1" applyAlignment="1" applyProtection="1">
      <alignment horizontal="distributed" vertical="center"/>
      <protection/>
    </xf>
    <xf numFmtId="0" fontId="0" fillId="0" borderId="0" xfId="0" applyFill="1" applyBorder="1" applyAlignment="1">
      <alignment horizontal="distributed" vertical="center"/>
    </xf>
    <xf numFmtId="0" fontId="0" fillId="0" borderId="20" xfId="0" applyFont="1" applyBorder="1" applyAlignment="1">
      <alignment horizontal="distributed" vertical="center"/>
    </xf>
    <xf numFmtId="0" fontId="2" fillId="0" borderId="0"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18" fillId="0" borderId="0" xfId="0" applyFont="1" applyFill="1" applyAlignment="1" applyProtection="1">
      <alignment horizontal="distributed" vertical="center"/>
      <protection/>
    </xf>
    <xf numFmtId="0" fontId="18" fillId="0" borderId="20" xfId="0" applyFont="1" applyBorder="1" applyAlignment="1">
      <alignment horizontal="distributed" vertical="center"/>
    </xf>
    <xf numFmtId="0" fontId="0" fillId="0" borderId="51" xfId="0" applyFont="1" applyFill="1" applyBorder="1" applyAlignment="1" applyProtection="1">
      <alignment horizontal="center" vertical="center" wrapText="1"/>
      <protection/>
    </xf>
    <xf numFmtId="0" fontId="0" fillId="0" borderId="50" xfId="0" applyFont="1" applyFill="1" applyBorder="1" applyAlignment="1">
      <alignment horizontal="center" vertical="center" wrapText="1"/>
    </xf>
    <xf numFmtId="0" fontId="0" fillId="0" borderId="52" xfId="0" applyFont="1" applyFill="1" applyBorder="1" applyAlignment="1" applyProtection="1">
      <alignment horizontal="center" vertical="center" wrapText="1"/>
      <protection/>
    </xf>
    <xf numFmtId="0" fontId="0" fillId="0" borderId="65"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56" xfId="0" applyFont="1" applyFill="1" applyBorder="1" applyAlignment="1" applyProtection="1">
      <alignment horizontal="distributed" vertical="center" wrapText="1"/>
      <protection/>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56" xfId="0" applyFont="1" applyBorder="1" applyAlignment="1">
      <alignment horizontal="distributed" vertical="center" wrapText="1"/>
    </xf>
    <xf numFmtId="0" fontId="0" fillId="0" borderId="20" xfId="0" applyFont="1" applyFill="1" applyBorder="1" applyAlignment="1" applyProtection="1">
      <alignment horizontal="center" vertical="center"/>
      <protection/>
    </xf>
    <xf numFmtId="0" fontId="0" fillId="0" borderId="57" xfId="0" applyFont="1" applyFill="1" applyBorder="1" applyAlignment="1">
      <alignment horizontal="distributed" vertical="center" wrapText="1"/>
    </xf>
    <xf numFmtId="0" fontId="0" fillId="0" borderId="0" xfId="0" applyFont="1" applyFill="1" applyBorder="1" applyAlignment="1" applyProtection="1">
      <alignment horizontal="distributed" vertical="center" wrapText="1"/>
      <protection/>
    </xf>
    <xf numFmtId="0" fontId="0" fillId="0" borderId="20" xfId="0" applyFont="1" applyFill="1" applyBorder="1" applyAlignment="1">
      <alignment horizontal="distributed" vertical="center" wrapText="1"/>
    </xf>
    <xf numFmtId="0" fontId="0" fillId="0" borderId="0" xfId="0" applyFont="1" applyFill="1" applyAlignment="1">
      <alignment horizontal="distributed" vertical="center" wrapText="1"/>
    </xf>
    <xf numFmtId="0" fontId="0" fillId="0" borderId="10" xfId="0" applyFont="1" applyFill="1" applyBorder="1" applyAlignment="1">
      <alignment horizontal="distributed" vertical="center" wrapText="1"/>
    </xf>
    <xf numFmtId="0" fontId="0" fillId="0" borderId="21" xfId="0" applyFont="1" applyFill="1" applyBorder="1" applyAlignment="1">
      <alignment horizontal="distributed" vertical="center" wrapText="1"/>
    </xf>
    <xf numFmtId="0" fontId="0" fillId="0" borderId="53" xfId="0" applyFill="1" applyBorder="1" applyAlignment="1" applyProtection="1">
      <alignment horizontal="distributed" vertical="center"/>
      <protection/>
    </xf>
    <xf numFmtId="0" fontId="0" fillId="0" borderId="57" xfId="0" applyFont="1" applyFill="1" applyBorder="1" applyAlignment="1" applyProtection="1">
      <alignment horizontal="distributed" vertical="center"/>
      <protection/>
    </xf>
    <xf numFmtId="0" fontId="0" fillId="0" borderId="65" xfId="0" applyFont="1" applyBorder="1" applyAlignment="1">
      <alignment horizontal="distributed" vertical="center"/>
    </xf>
    <xf numFmtId="0" fontId="0" fillId="0" borderId="21" xfId="0" applyFont="1" applyBorder="1" applyAlignment="1">
      <alignment horizontal="distributed" vertical="center"/>
    </xf>
    <xf numFmtId="0" fontId="0" fillId="0" borderId="0" xfId="0" applyFont="1" applyFill="1" applyBorder="1" applyAlignment="1">
      <alignment horizontal="center" vertical="center"/>
    </xf>
    <xf numFmtId="0" fontId="0" fillId="0" borderId="20" xfId="0" applyFont="1" applyBorder="1" applyAlignment="1">
      <alignment horizontal="center" vertical="center"/>
    </xf>
    <xf numFmtId="0" fontId="0" fillId="0" borderId="0" xfId="0" applyFont="1" applyFill="1" applyBorder="1" applyAlignment="1">
      <alignment horizontal="right" vertical="center"/>
    </xf>
    <xf numFmtId="0" fontId="0" fillId="0" borderId="20" xfId="0" applyFont="1" applyBorder="1" applyAlignment="1">
      <alignment horizontal="right" vertical="center"/>
    </xf>
    <xf numFmtId="0" fontId="0" fillId="0" borderId="53" xfId="0" applyFont="1" applyFill="1" applyBorder="1" applyAlignment="1" applyProtection="1">
      <alignment horizontal="distributed" vertical="center"/>
      <protection/>
    </xf>
    <xf numFmtId="0" fontId="0" fillId="0" borderId="53" xfId="0"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65" xfId="0" applyFont="1" applyBorder="1" applyAlignment="1">
      <alignment horizontal="center" vertical="center"/>
    </xf>
    <xf numFmtId="0" fontId="0" fillId="0" borderId="21" xfId="0" applyFont="1" applyBorder="1" applyAlignment="1">
      <alignment horizontal="center" vertical="center"/>
    </xf>
    <xf numFmtId="0" fontId="0" fillId="0" borderId="53" xfId="0" applyFill="1" applyBorder="1" applyAlignment="1" applyProtection="1">
      <alignment horizontal="left" vertical="center" wrapText="1"/>
      <protection/>
    </xf>
    <xf numFmtId="0" fontId="0" fillId="0" borderId="57" xfId="0" applyFont="1" applyFill="1" applyBorder="1" applyAlignment="1" applyProtection="1">
      <alignment horizontal="left" vertical="center" wrapText="1"/>
      <protection/>
    </xf>
    <xf numFmtId="0" fontId="0" fillId="0" borderId="65" xfId="0" applyFont="1" applyBorder="1" applyAlignment="1">
      <alignment horizontal="left" vertical="center" wrapText="1"/>
    </xf>
    <xf numFmtId="0" fontId="0" fillId="0" borderId="21" xfId="0" applyFont="1" applyBorder="1" applyAlignment="1">
      <alignment horizontal="left" vertical="center" wrapText="1"/>
    </xf>
    <xf numFmtId="0" fontId="0" fillId="0" borderId="53" xfId="0" applyFill="1" applyBorder="1" applyAlignment="1" applyProtection="1">
      <alignment horizontal="left" vertical="center" wrapText="1" indent="1"/>
      <protection/>
    </xf>
    <xf numFmtId="0" fontId="0" fillId="0" borderId="57" xfId="0" applyFont="1" applyFill="1" applyBorder="1" applyAlignment="1" applyProtection="1">
      <alignment horizontal="left" vertical="center" wrapText="1" indent="1"/>
      <protection/>
    </xf>
    <xf numFmtId="38" fontId="0" fillId="0" borderId="51" xfId="48" applyFont="1" applyFill="1" applyBorder="1" applyAlignment="1" applyProtection="1">
      <alignment horizontal="center" vertical="center" wrapText="1"/>
      <protection/>
    </xf>
    <xf numFmtId="38" fontId="0" fillId="0" borderId="50" xfId="48" applyFont="1" applyFill="1" applyBorder="1" applyAlignment="1">
      <alignment horizontal="center" vertical="center" wrapText="1"/>
    </xf>
    <xf numFmtId="38" fontId="0" fillId="0" borderId="56" xfId="48" applyFont="1" applyFill="1" applyBorder="1" applyAlignment="1">
      <alignment horizontal="distributed" vertical="center" wrapText="1" indent="3"/>
    </xf>
    <xf numFmtId="38" fontId="0" fillId="0" borderId="57" xfId="48" applyFont="1" applyFill="1" applyBorder="1" applyAlignment="1">
      <alignment horizontal="distributed" vertical="center" wrapText="1" indent="3"/>
    </xf>
    <xf numFmtId="38" fontId="0" fillId="0" borderId="0" xfId="48" applyFont="1" applyFill="1" applyAlignment="1">
      <alignment horizontal="distributed" vertical="center" wrapText="1" indent="3"/>
    </xf>
    <xf numFmtId="38" fontId="0" fillId="0" borderId="20" xfId="48" applyFont="1" applyFill="1" applyBorder="1" applyAlignment="1">
      <alignment horizontal="distributed" vertical="center" wrapText="1" indent="3"/>
    </xf>
    <xf numFmtId="38" fontId="0" fillId="0" borderId="10" xfId="48" applyFont="1" applyFill="1" applyBorder="1" applyAlignment="1">
      <alignment horizontal="distributed" vertical="center" wrapText="1" indent="3"/>
    </xf>
    <xf numFmtId="38" fontId="0" fillId="0" borderId="21" xfId="48" applyFont="1" applyFill="1" applyBorder="1" applyAlignment="1">
      <alignment horizontal="distributed" vertical="center" wrapText="1" indent="3"/>
    </xf>
    <xf numFmtId="38" fontId="0" fillId="0" borderId="58" xfId="48" applyFont="1" applyFill="1" applyBorder="1" applyAlignment="1">
      <alignment horizontal="center" vertical="center"/>
    </xf>
    <xf numFmtId="38" fontId="0" fillId="0" borderId="60" xfId="48" applyFont="1" applyFill="1" applyBorder="1" applyAlignment="1">
      <alignment horizontal="center" vertical="center"/>
    </xf>
    <xf numFmtId="38" fontId="0" fillId="0" borderId="58" xfId="48" applyFont="1" applyFill="1" applyBorder="1" applyAlignment="1">
      <alignment horizontal="center" vertical="center"/>
    </xf>
    <xf numFmtId="38" fontId="3" fillId="0" borderId="0" xfId="48" applyFont="1" applyFill="1" applyBorder="1" applyAlignment="1">
      <alignment horizontal="center" vertical="center"/>
    </xf>
    <xf numFmtId="38" fontId="0" fillId="0" borderId="52" xfId="48" applyFont="1" applyFill="1" applyBorder="1" applyAlignment="1" applyProtection="1">
      <alignment horizontal="center" vertical="center" wrapText="1"/>
      <protection/>
    </xf>
    <xf numFmtId="38" fontId="0" fillId="0" borderId="65" xfId="48" applyFont="1" applyFill="1" applyBorder="1" applyAlignment="1">
      <alignment horizontal="center" vertical="center" wrapText="1"/>
    </xf>
    <xf numFmtId="38" fontId="0" fillId="0" borderId="59" xfId="48" applyFont="1" applyFill="1" applyBorder="1" applyAlignment="1">
      <alignment horizontal="center" vertical="center"/>
    </xf>
    <xf numFmtId="38" fontId="18" fillId="0" borderId="0" xfId="48" applyFont="1" applyFill="1" applyAlignment="1">
      <alignment horizontal="distributed" vertical="center"/>
    </xf>
    <xf numFmtId="38" fontId="18" fillId="0" borderId="20" xfId="48" applyFont="1" applyFill="1" applyBorder="1" applyAlignment="1">
      <alignment horizontal="distributed" vertical="center"/>
    </xf>
    <xf numFmtId="38" fontId="0" fillId="0" borderId="0" xfId="48" applyFont="1" applyFill="1" applyBorder="1" applyAlignment="1">
      <alignment horizontal="distributed" vertical="center"/>
    </xf>
    <xf numFmtId="38" fontId="0" fillId="0" borderId="0" xfId="48" applyFont="1" applyFill="1" applyBorder="1" applyAlignment="1">
      <alignment horizontal="distributed" vertical="center"/>
    </xf>
    <xf numFmtId="38" fontId="0" fillId="0" borderId="20" xfId="48" applyFont="1" applyFill="1" applyBorder="1" applyAlignment="1">
      <alignment horizontal="distributed" vertical="center"/>
    </xf>
    <xf numFmtId="38" fontId="0" fillId="0" borderId="0" xfId="48" applyFont="1" applyFill="1" applyBorder="1" applyAlignment="1">
      <alignment horizontal="distributed" vertical="top"/>
    </xf>
    <xf numFmtId="38" fontId="0" fillId="0" borderId="0" xfId="48" applyFont="1" applyFill="1" applyBorder="1" applyAlignment="1" quotePrefix="1">
      <alignment horizontal="distributed" vertical="top"/>
    </xf>
    <xf numFmtId="38" fontId="0" fillId="0" borderId="20" xfId="48" applyFont="1" applyFill="1" applyBorder="1" applyAlignment="1" quotePrefix="1">
      <alignment horizontal="distributed" vertical="top"/>
    </xf>
    <xf numFmtId="38" fontId="4" fillId="0" borderId="0" xfId="48" applyFont="1" applyFill="1" applyBorder="1" applyAlignment="1">
      <alignment horizontal="distributed" vertical="center"/>
    </xf>
    <xf numFmtId="38" fontId="4" fillId="0" borderId="20" xfId="48" applyFont="1" applyFill="1" applyBorder="1" applyAlignment="1">
      <alignment horizontal="distributed" vertical="center"/>
    </xf>
    <xf numFmtId="0" fontId="0" fillId="0" borderId="0" xfId="0" applyFill="1" applyBorder="1" applyAlignment="1">
      <alignment horizontal="distributed" vertical="center" wrapText="1"/>
    </xf>
    <xf numFmtId="0" fontId="0" fillId="0" borderId="20" xfId="0" applyFill="1" applyBorder="1" applyAlignment="1">
      <alignment horizontal="distributed" vertical="center" wrapText="1"/>
    </xf>
    <xf numFmtId="38" fontId="0" fillId="0" borderId="0" xfId="48" applyFont="1" applyFill="1" applyAlignment="1">
      <alignment horizontal="distributed" vertical="center" indent="3"/>
    </xf>
    <xf numFmtId="38" fontId="0" fillId="0" borderId="0" xfId="48" applyFont="1" applyFill="1" applyAlignment="1">
      <alignment horizontal="distributed" vertical="center" indent="3"/>
    </xf>
    <xf numFmtId="38" fontId="0" fillId="0" borderId="20" xfId="48" applyFont="1" applyFill="1" applyBorder="1" applyAlignment="1">
      <alignment horizontal="distributed" vertical="center" indent="3"/>
    </xf>
    <xf numFmtId="0" fontId="0" fillId="0" borderId="0" xfId="0" applyFont="1" applyFill="1" applyBorder="1" applyAlignment="1">
      <alignment horizontal="distributed" vertical="center"/>
    </xf>
    <xf numFmtId="0" fontId="0" fillId="0" borderId="0" xfId="0" applyFont="1" applyAlignment="1">
      <alignment vertical="center"/>
    </xf>
    <xf numFmtId="0" fontId="0" fillId="0" borderId="20" xfId="0" applyFont="1" applyBorder="1" applyAlignment="1">
      <alignment vertical="center"/>
    </xf>
    <xf numFmtId="0" fontId="0" fillId="0" borderId="10" xfId="0" applyFont="1" applyFill="1" applyBorder="1" applyAlignment="1">
      <alignment horizontal="distributed" vertical="center"/>
    </xf>
    <xf numFmtId="0" fontId="0" fillId="0" borderId="10" xfId="0" applyFont="1" applyBorder="1" applyAlignment="1">
      <alignment vertical="center"/>
    </xf>
    <xf numFmtId="0" fontId="0" fillId="0" borderId="21" xfId="0" applyFont="1" applyBorder="1" applyAlignment="1">
      <alignment vertical="center"/>
    </xf>
    <xf numFmtId="0" fontId="0" fillId="0" borderId="0" xfId="0" applyFont="1" applyAlignment="1">
      <alignment horizontal="distributed" vertical="center"/>
    </xf>
    <xf numFmtId="0" fontId="0" fillId="0" borderId="20" xfId="0" applyFont="1" applyBorder="1" applyAlignment="1">
      <alignment horizontal="distributed" vertical="center"/>
    </xf>
    <xf numFmtId="0" fontId="18" fillId="0" borderId="0" xfId="0" applyFont="1" applyFill="1" applyBorder="1" applyAlignment="1">
      <alignment horizontal="distributed" vertical="center"/>
    </xf>
    <xf numFmtId="0" fontId="18" fillId="0" borderId="0" xfId="0" applyFont="1" applyAlignment="1">
      <alignment vertical="center"/>
    </xf>
    <xf numFmtId="0" fontId="18" fillId="0" borderId="20" xfId="0" applyFont="1" applyBorder="1" applyAlignment="1">
      <alignment vertical="center"/>
    </xf>
    <xf numFmtId="0" fontId="18" fillId="0" borderId="20" xfId="0" applyFont="1" applyFill="1" applyBorder="1" applyAlignment="1">
      <alignment horizontal="distributed" vertical="center"/>
    </xf>
    <xf numFmtId="0" fontId="0" fillId="0" borderId="0" xfId="0" applyFont="1" applyFill="1" applyAlignment="1">
      <alignment horizontal="left" vertical="center"/>
    </xf>
    <xf numFmtId="38" fontId="0" fillId="0" borderId="60" xfId="48" applyFont="1" applyFill="1" applyBorder="1" applyAlignment="1">
      <alignment horizontal="center" vertical="center"/>
    </xf>
    <xf numFmtId="0" fontId="0" fillId="0" borderId="58" xfId="0" applyFont="1" applyFill="1" applyBorder="1" applyAlignment="1">
      <alignment horizontal="center" vertical="center"/>
    </xf>
    <xf numFmtId="0" fontId="0" fillId="0" borderId="60" xfId="0" applyFont="1" applyFill="1" applyBorder="1" applyAlignment="1">
      <alignment horizontal="center" vertical="center"/>
    </xf>
    <xf numFmtId="37" fontId="0" fillId="0" borderId="51" xfId="0" applyNumberFormat="1" applyFill="1" applyBorder="1" applyAlignment="1" applyProtection="1">
      <alignment horizontal="center" vertical="center" wrapText="1"/>
      <protection/>
    </xf>
    <xf numFmtId="0" fontId="0" fillId="0" borderId="58" xfId="0" applyFill="1" applyBorder="1" applyAlignment="1">
      <alignment horizontal="center" vertical="center"/>
    </xf>
    <xf numFmtId="0" fontId="0" fillId="0" borderId="6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center"/>
    </xf>
    <xf numFmtId="37" fontId="0" fillId="0" borderId="52" xfId="0" applyNumberFormat="1" applyFill="1" applyBorder="1" applyAlignment="1" applyProtection="1">
      <alignment horizontal="center" vertical="center" wrapText="1"/>
      <protection/>
    </xf>
    <xf numFmtId="0" fontId="0" fillId="0" borderId="56" xfId="0" applyFill="1" applyBorder="1" applyAlignment="1">
      <alignment horizontal="distributed" vertical="center"/>
    </xf>
    <xf numFmtId="0" fontId="0" fillId="0" borderId="56" xfId="0" applyFont="1" applyFill="1" applyBorder="1" applyAlignment="1">
      <alignment horizontal="distributed" vertical="center"/>
    </xf>
    <xf numFmtId="0" fontId="0" fillId="0" borderId="57" xfId="0" applyFont="1" applyFill="1" applyBorder="1" applyAlignment="1">
      <alignment horizontal="distributed" vertical="center"/>
    </xf>
    <xf numFmtId="0" fontId="0" fillId="0" borderId="0" xfId="0" applyFont="1" applyFill="1" applyAlignment="1">
      <alignment horizontal="distributed" vertical="center"/>
    </xf>
    <xf numFmtId="0" fontId="0" fillId="0" borderId="2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21" xfId="0" applyFont="1" applyFill="1" applyBorder="1" applyAlignment="1">
      <alignment horizontal="distributed" vertical="center"/>
    </xf>
    <xf numFmtId="38" fontId="2" fillId="0" borderId="43" xfId="48" applyFont="1" applyFill="1" applyBorder="1" applyAlignment="1">
      <alignment horizontal="distributed" vertical="center"/>
    </xf>
    <xf numFmtId="38" fontId="2" fillId="0" borderId="31" xfId="48" applyFont="1" applyFill="1" applyBorder="1" applyAlignment="1">
      <alignment horizontal="distributed" vertical="center"/>
    </xf>
    <xf numFmtId="38" fontId="2" fillId="0" borderId="26" xfId="48" applyFont="1" applyFill="1" applyBorder="1" applyAlignment="1">
      <alignment horizontal="distributed" vertical="center"/>
    </xf>
    <xf numFmtId="38" fontId="2" fillId="0" borderId="26" xfId="48" applyFont="1" applyFill="1" applyBorder="1" applyAlignment="1">
      <alignment horizontal="center" vertical="center" wrapText="1" shrinkToFit="1"/>
    </xf>
    <xf numFmtId="38" fontId="5" fillId="0" borderId="61" xfId="48" applyFont="1" applyFill="1" applyBorder="1" applyAlignment="1">
      <alignment horizontal="distributed" vertical="center" wrapText="1" shrinkToFit="1"/>
    </xf>
    <xf numFmtId="38" fontId="5" fillId="0" borderId="43" xfId="48" applyFont="1" applyFill="1" applyBorder="1" applyAlignment="1">
      <alignment horizontal="distributed" vertical="center" wrapText="1" shrinkToFit="1"/>
    </xf>
    <xf numFmtId="38" fontId="2" fillId="0" borderId="61" xfId="48" applyFont="1" applyFill="1" applyBorder="1" applyAlignment="1">
      <alignment horizontal="center" vertical="center" shrinkToFit="1"/>
    </xf>
    <xf numFmtId="38" fontId="2" fillId="0" borderId="43" xfId="48" applyFont="1" applyFill="1" applyBorder="1" applyAlignment="1">
      <alignment horizontal="center" vertical="center" shrinkToFit="1"/>
    </xf>
    <xf numFmtId="38" fontId="2" fillId="0" borderId="43" xfId="48" applyFont="1" applyFill="1" applyBorder="1" applyAlignment="1">
      <alignment horizontal="center" vertical="center"/>
    </xf>
    <xf numFmtId="38" fontId="2" fillId="0" borderId="26" xfId="48" applyFont="1" applyFill="1" applyBorder="1" applyAlignment="1">
      <alignment horizontal="center" vertical="center"/>
    </xf>
    <xf numFmtId="38" fontId="3" fillId="0" borderId="0" xfId="48" applyFont="1" applyFill="1" applyAlignment="1">
      <alignment horizontal="center" vertical="center"/>
    </xf>
    <xf numFmtId="0" fontId="4" fillId="0" borderId="0" xfId="0" applyFont="1" applyFill="1" applyAlignment="1">
      <alignment horizontal="center" vertical="center"/>
    </xf>
    <xf numFmtId="38" fontId="0" fillId="0" borderId="0" xfId="48" applyFont="1" applyFill="1" applyAlignment="1">
      <alignment horizontal="center" vertical="center"/>
    </xf>
    <xf numFmtId="0" fontId="0" fillId="0" borderId="0" xfId="0" applyFont="1" applyFill="1" applyAlignment="1">
      <alignment horizontal="center" vertical="center"/>
    </xf>
    <xf numFmtId="38" fontId="2" fillId="0" borderId="66" xfId="48" applyFont="1" applyFill="1" applyBorder="1" applyAlignment="1">
      <alignment horizontal="distributed" vertical="center" wrapText="1" indent="1"/>
    </xf>
    <xf numFmtId="38" fontId="2" fillId="0" borderId="54" xfId="48" applyFont="1" applyFill="1" applyBorder="1" applyAlignment="1">
      <alignment horizontal="distributed" vertical="center" wrapText="1" indent="1"/>
    </xf>
    <xf numFmtId="38" fontId="2" fillId="0" borderId="32" xfId="48" applyFont="1" applyFill="1" applyBorder="1" applyAlignment="1">
      <alignment horizontal="distributed" vertical="center" wrapText="1" indent="1"/>
    </xf>
    <xf numFmtId="38" fontId="2" fillId="0" borderId="15" xfId="48" applyFont="1" applyFill="1" applyBorder="1" applyAlignment="1">
      <alignment horizontal="distributed" vertical="center" wrapText="1" indent="1"/>
    </xf>
    <xf numFmtId="38" fontId="2" fillId="0" borderId="31" xfId="48" applyFont="1" applyFill="1" applyBorder="1" applyAlignment="1">
      <alignment horizontal="distributed" vertical="center" wrapText="1" indent="1"/>
    </xf>
    <xf numFmtId="38" fontId="2" fillId="0" borderId="16" xfId="48" applyFont="1" applyFill="1" applyBorder="1" applyAlignment="1">
      <alignment horizontal="distributed" vertical="center" wrapText="1" indent="1"/>
    </xf>
    <xf numFmtId="38" fontId="2" fillId="0" borderId="62" xfId="48" applyFont="1" applyFill="1" applyBorder="1" applyAlignment="1">
      <alignment horizontal="distributed" vertical="center"/>
    </xf>
    <xf numFmtId="38" fontId="2" fillId="0" borderId="63" xfId="48" applyFont="1" applyFill="1" applyBorder="1" applyAlignment="1">
      <alignment horizontal="distributed" vertical="center"/>
    </xf>
    <xf numFmtId="38" fontId="2" fillId="0" borderId="64" xfId="48" applyFont="1" applyFill="1" applyBorder="1" applyAlignment="1">
      <alignment horizontal="distributed" vertical="center"/>
    </xf>
    <xf numFmtId="38" fontId="2" fillId="0" borderId="14" xfId="48" applyFont="1" applyFill="1" applyBorder="1" applyAlignment="1">
      <alignment horizontal="distributed" vertical="center"/>
    </xf>
    <xf numFmtId="38" fontId="2" fillId="0" borderId="27" xfId="48" applyFont="1" applyFill="1" applyBorder="1" applyAlignment="1">
      <alignment horizontal="distributed" vertical="center"/>
    </xf>
    <xf numFmtId="38" fontId="2" fillId="0" borderId="28" xfId="48" applyFont="1" applyFill="1" applyBorder="1" applyAlignment="1">
      <alignment vertical="distributed" textRotation="255" wrapText="1"/>
    </xf>
    <xf numFmtId="38" fontId="2" fillId="0" borderId="15" xfId="48" applyFont="1" applyFill="1" applyBorder="1" applyAlignment="1">
      <alignment vertical="distributed" textRotation="255" wrapText="1"/>
    </xf>
    <xf numFmtId="38" fontId="2" fillId="0" borderId="16" xfId="48" applyFont="1" applyFill="1" applyBorder="1" applyAlignment="1">
      <alignment vertical="distributed" textRotation="255" wrapText="1"/>
    </xf>
    <xf numFmtId="38" fontId="18" fillId="0" borderId="17" xfId="48" applyFont="1" applyFill="1" applyBorder="1" applyAlignment="1">
      <alignment horizontal="right" vertical="center"/>
    </xf>
    <xf numFmtId="0" fontId="18" fillId="0" borderId="17" xfId="0" applyFont="1" applyFill="1" applyBorder="1" applyAlignment="1">
      <alignment horizontal="right" vertical="center"/>
    </xf>
    <xf numFmtId="38" fontId="0" fillId="0" borderId="0" xfId="48" applyFont="1" applyFill="1" applyBorder="1" applyAlignment="1">
      <alignment horizontal="right" vertical="center"/>
    </xf>
    <xf numFmtId="38" fontId="0" fillId="0" borderId="0" xfId="48" applyFont="1" applyFill="1" applyAlignment="1">
      <alignment horizontal="right" vertical="center"/>
    </xf>
    <xf numFmtId="38" fontId="0" fillId="0" borderId="12" xfId="48" applyFont="1" applyFill="1" applyBorder="1" applyAlignment="1">
      <alignment horizontal="right" vertical="center"/>
    </xf>
    <xf numFmtId="38" fontId="2" fillId="0" borderId="16" xfId="48" applyFont="1" applyFill="1" applyBorder="1" applyAlignment="1">
      <alignment horizontal="distributed" vertical="center" indent="2"/>
    </xf>
    <xf numFmtId="38" fontId="2" fillId="0" borderId="43" xfId="48" applyFont="1" applyFill="1" applyBorder="1" applyAlignment="1">
      <alignment horizontal="distributed" vertical="center" indent="2"/>
    </xf>
    <xf numFmtId="38" fontId="2" fillId="0" borderId="43" xfId="48" applyFont="1" applyFill="1" applyBorder="1" applyAlignment="1">
      <alignment horizontal="distributed" vertical="center" indent="4"/>
    </xf>
    <xf numFmtId="38" fontId="2" fillId="0" borderId="31" xfId="48" applyFont="1" applyFill="1" applyBorder="1" applyAlignment="1">
      <alignment horizontal="distributed" vertical="center" indent="4"/>
    </xf>
    <xf numFmtId="38" fontId="2" fillId="0" borderId="14" xfId="48" applyFont="1" applyFill="1" applyBorder="1" applyAlignment="1">
      <alignment horizontal="center" vertical="center" shrinkToFit="1"/>
    </xf>
    <xf numFmtId="38" fontId="2" fillId="0" borderId="28" xfId="48" applyFont="1" applyFill="1" applyBorder="1" applyAlignment="1">
      <alignment horizontal="center" vertical="center" shrinkToFit="1"/>
    </xf>
    <xf numFmtId="38" fontId="5" fillId="0" borderId="61" xfId="48" applyFont="1" applyFill="1" applyBorder="1" applyAlignment="1">
      <alignment horizontal="distributed" vertical="center" shrinkToFit="1"/>
    </xf>
    <xf numFmtId="38" fontId="5" fillId="0" borderId="42" xfId="48" applyFont="1" applyFill="1" applyBorder="1" applyAlignment="1">
      <alignment horizontal="distributed" vertical="center" shrinkToFit="1"/>
    </xf>
    <xf numFmtId="38" fontId="2" fillId="0" borderId="42" xfId="48" applyFont="1" applyFill="1" applyBorder="1" applyAlignment="1">
      <alignment horizontal="center" vertical="center" shrinkToFit="1"/>
    </xf>
    <xf numFmtId="38" fontId="2" fillId="0" borderId="61" xfId="48" applyFont="1" applyFill="1" applyBorder="1" applyAlignment="1">
      <alignment horizontal="center" vertical="center" wrapText="1" shrinkToFit="1"/>
    </xf>
    <xf numFmtId="38" fontId="2" fillId="0" borderId="26" xfId="48" applyFont="1" applyFill="1" applyBorder="1" applyAlignment="1">
      <alignment horizontal="center" vertical="center" shrinkToFit="1"/>
    </xf>
    <xf numFmtId="38" fontId="5" fillId="0" borderId="26" xfId="48" applyFont="1" applyFill="1" applyBorder="1" applyAlignment="1">
      <alignment horizontal="center" vertical="center" wrapText="1" shrinkToFit="1"/>
    </xf>
    <xf numFmtId="38" fontId="5" fillId="0" borderId="61" xfId="48" applyFont="1" applyFill="1" applyBorder="1" applyAlignment="1">
      <alignment horizontal="center" vertical="center" wrapText="1" shrinkToFit="1"/>
    </xf>
    <xf numFmtId="38" fontId="2" fillId="0" borderId="61" xfId="48" applyFont="1" applyFill="1" applyBorder="1" applyAlignment="1">
      <alignment horizontal="center" vertical="distributed" textRotation="255" wrapText="1"/>
    </xf>
    <xf numFmtId="38" fontId="2" fillId="0" borderId="42" xfId="48" applyFont="1" applyFill="1" applyBorder="1" applyAlignment="1">
      <alignment horizontal="center" vertical="distributed" textRotation="255" wrapText="1"/>
    </xf>
    <xf numFmtId="38" fontId="2" fillId="0" borderId="43" xfId="48" applyFont="1" applyFill="1" applyBorder="1" applyAlignment="1">
      <alignment horizontal="center" vertical="distributed" textRotation="255" wrapText="1"/>
    </xf>
    <xf numFmtId="38" fontId="20" fillId="0" borderId="17" xfId="48" applyFont="1" applyFill="1" applyBorder="1" applyAlignment="1">
      <alignment horizontal="distributed" vertical="center" indent="1"/>
    </xf>
    <xf numFmtId="38" fontId="20" fillId="0" borderId="0" xfId="48" applyFont="1" applyFill="1" applyBorder="1" applyAlignment="1">
      <alignment horizontal="distributed" vertical="center" indent="1"/>
    </xf>
    <xf numFmtId="38" fontId="18" fillId="0" borderId="33" xfId="48" applyFont="1" applyFill="1" applyBorder="1" applyAlignment="1">
      <alignment horizontal="right" vertical="center"/>
    </xf>
    <xf numFmtId="38" fontId="18" fillId="0" borderId="32" xfId="48" applyFont="1" applyFill="1" applyBorder="1" applyAlignment="1">
      <alignment horizontal="right" vertical="center"/>
    </xf>
    <xf numFmtId="38" fontId="18" fillId="0" borderId="0" xfId="48" applyFont="1" applyFill="1" applyBorder="1" applyAlignment="1">
      <alignment horizontal="right" vertical="center"/>
    </xf>
    <xf numFmtId="38" fontId="2" fillId="0" borderId="0" xfId="48" applyFont="1" applyFill="1" applyBorder="1" applyAlignment="1">
      <alignment horizontal="distributed" vertical="center" indent="1"/>
    </xf>
    <xf numFmtId="38" fontId="0" fillId="0" borderId="32" xfId="48" applyFont="1" applyFill="1" applyBorder="1" applyAlignment="1">
      <alignment horizontal="right" vertical="center"/>
    </xf>
    <xf numFmtId="178" fontId="0" fillId="0" borderId="0" xfId="48" applyNumberFormat="1" applyFont="1" applyFill="1" applyBorder="1" applyAlignment="1">
      <alignment horizontal="right" vertical="center"/>
    </xf>
    <xf numFmtId="38" fontId="2" fillId="0" borderId="12" xfId="48" applyFont="1" applyFill="1" applyBorder="1" applyAlignment="1">
      <alignment horizontal="distributed" vertical="center" indent="1"/>
    </xf>
    <xf numFmtId="38" fontId="0" fillId="0" borderId="31" xfId="48" applyFont="1" applyFill="1" applyBorder="1" applyAlignment="1">
      <alignment horizontal="right" vertical="center"/>
    </xf>
    <xf numFmtId="178" fontId="0" fillId="0" borderId="12" xfId="48" applyNumberFormat="1" applyFont="1" applyFill="1" applyBorder="1" applyAlignment="1">
      <alignment horizontal="right" vertical="center"/>
    </xf>
    <xf numFmtId="38" fontId="20" fillId="0" borderId="61" xfId="48" applyFont="1" applyFill="1" applyBorder="1" applyAlignment="1">
      <alignment horizontal="distributed" vertical="center" indent="1"/>
    </xf>
    <xf numFmtId="38" fontId="20" fillId="0" borderId="42" xfId="48" applyFont="1" applyFill="1" applyBorder="1" applyAlignment="1">
      <alignment horizontal="distributed" vertical="center" indent="1"/>
    </xf>
    <xf numFmtId="38" fontId="2" fillId="0" borderId="42" xfId="48" applyFont="1" applyFill="1" applyBorder="1" applyAlignment="1">
      <alignment horizontal="distributed" vertical="center" indent="1"/>
    </xf>
    <xf numFmtId="38" fontId="5" fillId="0" borderId="42" xfId="48" applyFont="1" applyFill="1" applyBorder="1" applyAlignment="1">
      <alignment horizontal="distributed" vertical="center" wrapText="1" indent="1"/>
    </xf>
    <xf numFmtId="38" fontId="2" fillId="0" borderId="43" xfId="48" applyFont="1" applyFill="1" applyBorder="1" applyAlignment="1">
      <alignment horizontal="distributed" vertical="center" indent="1"/>
    </xf>
    <xf numFmtId="38" fontId="2" fillId="0" borderId="41" xfId="48" applyFont="1" applyFill="1" applyBorder="1" applyAlignment="1">
      <alignment horizontal="distributed" vertical="center" wrapText="1"/>
    </xf>
    <xf numFmtId="38" fontId="2" fillId="0" borderId="42" xfId="48" applyFont="1" applyFill="1" applyBorder="1" applyAlignment="1">
      <alignment horizontal="distributed" vertical="center"/>
    </xf>
    <xf numFmtId="38" fontId="2" fillId="0" borderId="43" xfId="48" applyFont="1" applyFill="1" applyBorder="1" applyAlignment="1">
      <alignment horizontal="distributed" vertical="center"/>
    </xf>
    <xf numFmtId="0" fontId="2" fillId="0" borderId="43" xfId="60" applyFont="1" applyFill="1" applyBorder="1" applyAlignment="1">
      <alignment horizontal="center" vertical="center" wrapText="1"/>
      <protection/>
    </xf>
    <xf numFmtId="0" fontId="2" fillId="0" borderId="26" xfId="60" applyFont="1" applyFill="1" applyBorder="1" applyAlignment="1">
      <alignment horizontal="center" vertical="center" wrapText="1"/>
      <protection/>
    </xf>
    <xf numFmtId="0" fontId="5" fillId="0" borderId="33" xfId="60" applyFont="1" applyFill="1" applyBorder="1" applyAlignment="1">
      <alignment horizontal="center" vertical="center" wrapText="1"/>
      <protection/>
    </xf>
    <xf numFmtId="0" fontId="5" fillId="0" borderId="31" xfId="60" applyFont="1" applyFill="1" applyBorder="1" applyAlignment="1">
      <alignment horizontal="center" vertical="center" wrapText="1"/>
      <protection/>
    </xf>
    <xf numFmtId="0" fontId="2" fillId="0" borderId="66" xfId="60" applyFont="1" applyFill="1" applyBorder="1" applyAlignment="1">
      <alignment horizontal="distributed" vertical="center" wrapText="1"/>
      <protection/>
    </xf>
    <xf numFmtId="0" fontId="2" fillId="0" borderId="32" xfId="60" applyFont="1" applyFill="1" applyBorder="1" applyAlignment="1">
      <alignment horizontal="distributed" vertical="center" wrapText="1"/>
      <protection/>
    </xf>
    <xf numFmtId="0" fontId="2" fillId="0" borderId="31" xfId="60" applyFont="1" applyFill="1" applyBorder="1" applyAlignment="1">
      <alignment horizontal="distributed" vertical="center" wrapText="1"/>
      <protection/>
    </xf>
    <xf numFmtId="0" fontId="2" fillId="0" borderId="36" xfId="60" applyFont="1" applyFill="1" applyBorder="1" applyAlignment="1">
      <alignment horizontal="distributed" vertical="center" wrapText="1" indent="2"/>
      <protection/>
    </xf>
    <xf numFmtId="0" fontId="2" fillId="0" borderId="54" xfId="60" applyFont="1" applyFill="1" applyBorder="1" applyAlignment="1">
      <alignment horizontal="distributed" vertical="center" wrapText="1" indent="2"/>
      <protection/>
    </xf>
    <xf numFmtId="0" fontId="2" fillId="0" borderId="0" xfId="60" applyFont="1" applyFill="1" applyBorder="1" applyAlignment="1">
      <alignment horizontal="distributed" vertical="center" wrapText="1" indent="2"/>
      <protection/>
    </xf>
    <xf numFmtId="0" fontId="2" fillId="0" borderId="15" xfId="60" applyFont="1" applyFill="1" applyBorder="1" applyAlignment="1">
      <alignment horizontal="distributed" vertical="center" wrapText="1" indent="2"/>
      <protection/>
    </xf>
    <xf numFmtId="0" fontId="2" fillId="0" borderId="12" xfId="60" applyFont="1" applyFill="1" applyBorder="1" applyAlignment="1">
      <alignment horizontal="distributed" vertical="center" wrapText="1" indent="2"/>
      <protection/>
    </xf>
    <xf numFmtId="0" fontId="2" fillId="0" borderId="16" xfId="60" applyFont="1" applyFill="1" applyBorder="1" applyAlignment="1">
      <alignment horizontal="distributed" vertical="center" wrapText="1" indent="2"/>
      <protection/>
    </xf>
    <xf numFmtId="0" fontId="2" fillId="0" borderId="15" xfId="60" applyFont="1" applyFill="1" applyBorder="1" applyAlignment="1">
      <alignment horizontal="distributed" vertical="center" wrapText="1"/>
      <protection/>
    </xf>
    <xf numFmtId="0" fontId="2" fillId="0" borderId="16" xfId="60" applyFont="1" applyFill="1" applyBorder="1" applyAlignment="1">
      <alignment horizontal="distributed" vertical="center" wrapText="1"/>
      <protection/>
    </xf>
    <xf numFmtId="0" fontId="2" fillId="0" borderId="41" xfId="60" applyFont="1" applyFill="1" applyBorder="1" applyAlignment="1">
      <alignment horizontal="center" vertical="center" shrinkToFit="1"/>
      <protection/>
    </xf>
    <xf numFmtId="0" fontId="2" fillId="0" borderId="42" xfId="60" applyFont="1" applyFill="1" applyBorder="1" applyAlignment="1">
      <alignment horizontal="center" vertical="center" shrinkToFit="1"/>
      <protection/>
    </xf>
    <xf numFmtId="0" fontId="2" fillId="0" borderId="43" xfId="60" applyFont="1" applyFill="1" applyBorder="1" applyAlignment="1">
      <alignment horizontal="center" vertical="center" shrinkToFit="1"/>
      <protection/>
    </xf>
    <xf numFmtId="0" fontId="2" fillId="0" borderId="66" xfId="60" applyFont="1" applyFill="1" applyBorder="1" applyAlignment="1">
      <alignment horizontal="center" vertical="center" shrinkToFit="1"/>
      <protection/>
    </xf>
    <xf numFmtId="0" fontId="2" fillId="0" borderId="32" xfId="60" applyFont="1" applyFill="1" applyBorder="1" applyAlignment="1">
      <alignment horizontal="center" vertical="center" shrinkToFit="1"/>
      <protection/>
    </xf>
    <xf numFmtId="0" fontId="2" fillId="0" borderId="31" xfId="60" applyFont="1" applyFill="1" applyBorder="1" applyAlignment="1">
      <alignment horizontal="center" vertical="center" shrinkToFit="1"/>
      <protection/>
    </xf>
    <xf numFmtId="0" fontId="5" fillId="0" borderId="66" xfId="60" applyFont="1" applyFill="1" applyBorder="1" applyAlignment="1">
      <alignment horizontal="distributed" vertical="center" wrapText="1" indent="1"/>
      <protection/>
    </xf>
    <xf numFmtId="0" fontId="5" fillId="0" borderId="36" xfId="0" applyFont="1" applyBorder="1" applyAlignment="1">
      <alignment/>
    </xf>
    <xf numFmtId="0" fontId="5" fillId="0" borderId="32" xfId="0" applyFont="1" applyBorder="1" applyAlignment="1">
      <alignment/>
    </xf>
    <xf numFmtId="0" fontId="5" fillId="0" borderId="0" xfId="0" applyFont="1" applyAlignment="1">
      <alignment/>
    </xf>
    <xf numFmtId="0" fontId="5" fillId="0" borderId="31" xfId="0" applyFont="1" applyBorder="1" applyAlignment="1">
      <alignment/>
    </xf>
    <xf numFmtId="0" fontId="5" fillId="0" borderId="12" xfId="0" applyFont="1" applyBorder="1" applyAlignment="1">
      <alignment/>
    </xf>
    <xf numFmtId="0" fontId="2" fillId="0" borderId="61" xfId="60" applyFont="1" applyFill="1" applyBorder="1" applyAlignment="1">
      <alignment vertical="center" textRotation="255" shrinkToFit="1"/>
      <protection/>
    </xf>
    <xf numFmtId="0" fontId="2" fillId="0" borderId="42" xfId="60" applyFont="1" applyFill="1" applyBorder="1" applyAlignment="1">
      <alignment vertical="center" textRotation="255" shrinkToFit="1"/>
      <protection/>
    </xf>
    <xf numFmtId="0" fontId="2" fillId="0" borderId="43" xfId="60" applyFont="1" applyFill="1" applyBorder="1" applyAlignment="1">
      <alignment vertical="center" textRotation="255" shrinkToFit="1"/>
      <protection/>
    </xf>
    <xf numFmtId="0" fontId="2" fillId="0" borderId="67" xfId="60" applyFont="1" applyFill="1" applyBorder="1" applyAlignment="1">
      <alignment horizontal="center" vertical="center" wrapText="1"/>
      <protection/>
    </xf>
    <xf numFmtId="0" fontId="6" fillId="0" borderId="43" xfId="60" applyFont="1" applyFill="1" applyBorder="1" applyAlignment="1">
      <alignment horizontal="center" vertical="center" wrapText="1"/>
      <protection/>
    </xf>
    <xf numFmtId="0" fontId="6" fillId="0" borderId="26" xfId="60" applyFont="1" applyFill="1" applyBorder="1" applyAlignment="1">
      <alignment horizontal="center" vertical="center" wrapText="1"/>
      <protection/>
    </xf>
    <xf numFmtId="0" fontId="6" fillId="0" borderId="31" xfId="60" applyFont="1" applyFill="1" applyBorder="1" applyAlignment="1">
      <alignment horizontal="center" vertical="center" wrapText="1"/>
      <protection/>
    </xf>
    <xf numFmtId="0" fontId="6" fillId="0" borderId="27" xfId="60" applyFont="1" applyFill="1" applyBorder="1" applyAlignment="1">
      <alignment horizontal="center" vertical="center" wrapText="1"/>
      <protection/>
    </xf>
    <xf numFmtId="0" fontId="2" fillId="0" borderId="61" xfId="60" applyFont="1" applyFill="1" applyBorder="1" applyAlignment="1">
      <alignment horizontal="center" vertical="center" wrapText="1"/>
      <protection/>
    </xf>
    <xf numFmtId="0" fontId="2" fillId="0" borderId="0" xfId="60" applyFont="1" applyFill="1" applyBorder="1" applyAlignment="1">
      <alignment horizontal="center" vertical="center" wrapText="1"/>
      <protection/>
    </xf>
    <xf numFmtId="0" fontId="2" fillId="0" borderId="12" xfId="60" applyFont="1" applyFill="1" applyBorder="1" applyAlignment="1">
      <alignment horizontal="center" vertical="center" wrapText="1"/>
      <protection/>
    </xf>
    <xf numFmtId="0" fontId="2" fillId="0" borderId="27" xfId="60" applyFont="1" applyFill="1" applyBorder="1" applyAlignment="1">
      <alignment horizontal="center" vertical="center" wrapText="1"/>
      <protection/>
    </xf>
    <xf numFmtId="38" fontId="0" fillId="0" borderId="32" xfId="48" applyFont="1" applyFill="1" applyBorder="1" applyAlignment="1">
      <alignment horizontal="right" vertical="center" indent="1"/>
    </xf>
    <xf numFmtId="38" fontId="0" fillId="0" borderId="0" xfId="48" applyFont="1" applyFill="1" applyBorder="1" applyAlignment="1">
      <alignment horizontal="right" vertical="center" indent="1"/>
    </xf>
    <xf numFmtId="38" fontId="0" fillId="0" borderId="0" xfId="48" applyFont="1" applyFill="1" applyAlignment="1">
      <alignment horizontal="right" vertical="center" indent="1"/>
    </xf>
    <xf numFmtId="0" fontId="2" fillId="0" borderId="41" xfId="60" applyFont="1" applyFill="1" applyBorder="1" applyAlignment="1">
      <alignment horizontal="distributed" vertical="center" wrapText="1"/>
      <protection/>
    </xf>
    <xf numFmtId="0" fontId="2" fillId="0" borderId="43" xfId="60" applyFont="1" applyFill="1" applyBorder="1" applyAlignment="1">
      <alignment horizontal="distributed" vertical="center" wrapText="1"/>
      <protection/>
    </xf>
    <xf numFmtId="0" fontId="2" fillId="0" borderId="36" xfId="60" applyFont="1" applyFill="1" applyBorder="1" applyAlignment="1">
      <alignment horizontal="distributed" vertical="center" indent="2"/>
      <protection/>
    </xf>
    <xf numFmtId="0" fontId="2" fillId="0" borderId="54" xfId="60" applyFont="1" applyFill="1" applyBorder="1" applyAlignment="1">
      <alignment horizontal="distributed" vertical="center" indent="2"/>
      <protection/>
    </xf>
    <xf numFmtId="0" fontId="2" fillId="0" borderId="12" xfId="60" applyFont="1" applyFill="1" applyBorder="1" applyAlignment="1">
      <alignment horizontal="distributed" vertical="center" indent="2"/>
      <protection/>
    </xf>
    <xf numFmtId="0" fontId="2" fillId="0" borderId="16" xfId="60" applyFont="1" applyFill="1" applyBorder="1" applyAlignment="1">
      <alignment horizontal="distributed" vertical="center" indent="2"/>
      <protection/>
    </xf>
    <xf numFmtId="0" fontId="2" fillId="0" borderId="54" xfId="60" applyFont="1" applyFill="1" applyBorder="1" applyAlignment="1">
      <alignment horizontal="distributed" vertical="center" wrapText="1"/>
      <protection/>
    </xf>
    <xf numFmtId="0" fontId="2" fillId="0" borderId="66"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36" xfId="60" applyFont="1" applyFill="1" applyBorder="1" applyAlignment="1">
      <alignment horizontal="distributed" vertical="center" wrapText="1"/>
      <protection/>
    </xf>
    <xf numFmtId="0" fontId="0" fillId="0" borderId="54" xfId="0" applyBorder="1" applyAlignment="1">
      <alignment horizontal="distributed"/>
    </xf>
    <xf numFmtId="0" fontId="0" fillId="0" borderId="12" xfId="0" applyBorder="1" applyAlignment="1">
      <alignment horizontal="distributed"/>
    </xf>
    <xf numFmtId="0" fontId="0" fillId="0" borderId="16" xfId="0" applyBorder="1" applyAlignment="1">
      <alignment horizontal="distributed"/>
    </xf>
    <xf numFmtId="38" fontId="2" fillId="0" borderId="28" xfId="48" applyFont="1" applyFill="1" applyBorder="1" applyAlignment="1">
      <alignment vertical="center" textRotation="255" shrinkToFit="1"/>
    </xf>
    <xf numFmtId="38" fontId="2" fillId="0" borderId="15" xfId="48" applyFont="1" applyFill="1" applyBorder="1" applyAlignment="1">
      <alignment vertical="center" textRotation="255" shrinkToFit="1"/>
    </xf>
    <xf numFmtId="38" fontId="2" fillId="0" borderId="16" xfId="48" applyFont="1" applyFill="1" applyBorder="1" applyAlignment="1">
      <alignment vertical="center" textRotation="255" shrinkToFit="1"/>
    </xf>
    <xf numFmtId="0" fontId="2" fillId="0" borderId="15" xfId="60" applyFont="1" applyFill="1" applyBorder="1" applyAlignment="1">
      <alignment vertical="distributed" textRotation="255" wrapText="1"/>
      <protection/>
    </xf>
    <xf numFmtId="0" fontId="2" fillId="0" borderId="16" xfId="60" applyFont="1" applyFill="1" applyBorder="1" applyAlignment="1">
      <alignment vertical="distributed" textRotation="255" wrapText="1"/>
      <protection/>
    </xf>
    <xf numFmtId="38" fontId="18" fillId="0" borderId="33" xfId="48" applyFont="1" applyFill="1" applyBorder="1" applyAlignment="1">
      <alignment horizontal="right" vertical="center" indent="1"/>
    </xf>
    <xf numFmtId="38" fontId="18" fillId="0" borderId="17" xfId="48" applyFont="1" applyFill="1" applyBorder="1" applyAlignment="1">
      <alignment horizontal="right" vertical="center" indent="1"/>
    </xf>
    <xf numFmtId="38" fontId="0" fillId="0" borderId="31" xfId="48" applyFont="1" applyFill="1" applyBorder="1" applyAlignment="1">
      <alignment horizontal="right" vertical="center" indent="1"/>
    </xf>
    <xf numFmtId="38" fontId="0" fillId="0" borderId="12" xfId="48" applyFont="1" applyFill="1" applyBorder="1" applyAlignment="1">
      <alignment horizontal="right" vertical="center" indent="1"/>
    </xf>
    <xf numFmtId="0" fontId="2" fillId="0" borderId="15" xfId="60" applyFont="1" applyFill="1" applyBorder="1" applyAlignment="1">
      <alignment horizontal="center" vertical="center" textRotation="255"/>
      <protection/>
    </xf>
    <xf numFmtId="0" fontId="2" fillId="0" borderId="16" xfId="60" applyFont="1" applyFill="1" applyBorder="1" applyAlignment="1">
      <alignment horizontal="center" vertical="center" textRotation="255"/>
      <protection/>
    </xf>
    <xf numFmtId="0" fontId="2" fillId="0" borderId="12" xfId="60" applyFont="1" applyFill="1" applyBorder="1" applyAlignment="1">
      <alignment horizontal="distributed" vertical="center" wrapText="1"/>
      <protection/>
    </xf>
    <xf numFmtId="0" fontId="5" fillId="0" borderId="66" xfId="60" applyFont="1" applyFill="1" applyBorder="1" applyAlignment="1">
      <alignment horizontal="center" vertical="center" wrapText="1" shrinkToFit="1"/>
      <protection/>
    </xf>
    <xf numFmtId="0" fontId="5" fillId="0" borderId="54" xfId="60" applyFont="1" applyFill="1" applyBorder="1" applyAlignment="1">
      <alignment horizontal="center" vertical="center" wrapText="1" shrinkToFit="1"/>
      <protection/>
    </xf>
    <xf numFmtId="0" fontId="5" fillId="0" borderId="31" xfId="60" applyFont="1" applyFill="1" applyBorder="1" applyAlignment="1">
      <alignment horizontal="center" vertical="center" wrapText="1" shrinkToFit="1"/>
      <protection/>
    </xf>
    <xf numFmtId="0" fontId="5" fillId="0" borderId="16" xfId="60" applyFont="1" applyFill="1" applyBorder="1" applyAlignment="1">
      <alignment horizontal="center" vertical="center" wrapText="1" shrinkToFit="1"/>
      <protection/>
    </xf>
    <xf numFmtId="0" fontId="2" fillId="0" borderId="0" xfId="60" applyFont="1" applyFill="1" applyAlignment="1">
      <alignment horizontal="center" vertical="center"/>
      <protection/>
    </xf>
    <xf numFmtId="0" fontId="2" fillId="0" borderId="36" xfId="60" applyFont="1" applyFill="1" applyBorder="1" applyAlignment="1">
      <alignment horizontal="center" vertical="center" wrapText="1"/>
      <protection/>
    </xf>
    <xf numFmtId="0" fontId="2" fillId="0" borderId="15" xfId="60" applyFont="1" applyFill="1" applyBorder="1" applyAlignment="1">
      <alignment vertical="center" textRotation="255" wrapText="1"/>
      <protection/>
    </xf>
    <xf numFmtId="0" fontId="2" fillId="0" borderId="16" xfId="60" applyFont="1" applyFill="1" applyBorder="1" applyAlignment="1">
      <alignment vertical="center" textRotation="255" wrapText="1"/>
      <protection/>
    </xf>
    <xf numFmtId="38" fontId="0" fillId="0" borderId="17" xfId="60" applyNumberFormat="1" applyFont="1" applyFill="1" applyBorder="1" applyAlignment="1">
      <alignment horizontal="right" vertical="center" indent="1"/>
      <protection/>
    </xf>
    <xf numFmtId="0" fontId="2" fillId="0" borderId="32" xfId="60" applyFont="1" applyFill="1" applyBorder="1" applyAlignment="1">
      <alignment horizontal="distributed" vertical="center" indent="1"/>
      <protection/>
    </xf>
    <xf numFmtId="0" fontId="2" fillId="0" borderId="15" xfId="60" applyFont="1" applyFill="1" applyBorder="1" applyAlignment="1">
      <alignment horizontal="distributed" vertical="center" indent="1"/>
      <protection/>
    </xf>
    <xf numFmtId="0" fontId="2" fillId="0" borderId="33" xfId="60" applyFont="1" applyFill="1" applyBorder="1" applyAlignment="1">
      <alignment horizontal="distributed" vertical="center" indent="1"/>
      <protection/>
    </xf>
    <xf numFmtId="0" fontId="2" fillId="0" borderId="28" xfId="60" applyFont="1" applyFill="1" applyBorder="1" applyAlignment="1">
      <alignment horizontal="distributed" vertical="center" indent="1"/>
      <protection/>
    </xf>
    <xf numFmtId="0" fontId="2" fillId="0" borderId="41" xfId="60" applyFont="1" applyFill="1" applyBorder="1" applyAlignment="1">
      <alignment horizontal="center" vertical="center" wrapText="1"/>
      <protection/>
    </xf>
    <xf numFmtId="0" fontId="2" fillId="0" borderId="0" xfId="60" applyFont="1" applyFill="1" applyBorder="1" applyAlignment="1">
      <alignment horizontal="center" vertical="center"/>
      <protection/>
    </xf>
    <xf numFmtId="38" fontId="18" fillId="0" borderId="17" xfId="60" applyNumberFormat="1" applyFont="1" applyFill="1" applyBorder="1" applyAlignment="1">
      <alignment horizontal="right" vertical="center" indent="1"/>
      <protection/>
    </xf>
    <xf numFmtId="0" fontId="6" fillId="0" borderId="66" xfId="60" applyFont="1" applyFill="1" applyBorder="1" applyAlignment="1">
      <alignment horizontal="center" vertical="center" wrapText="1"/>
      <protection/>
    </xf>
    <xf numFmtId="0" fontId="6" fillId="0" borderId="36" xfId="60" applyFont="1" applyFill="1" applyBorder="1" applyAlignment="1">
      <alignment horizontal="center" vertical="center" wrapText="1"/>
      <protection/>
    </xf>
    <xf numFmtId="0" fontId="6" fillId="0" borderId="12" xfId="60" applyFont="1" applyFill="1" applyBorder="1" applyAlignment="1">
      <alignment horizontal="center" vertical="center" wrapText="1"/>
      <protection/>
    </xf>
    <xf numFmtId="0" fontId="2" fillId="0" borderId="11" xfId="60" applyFont="1" applyFill="1" applyBorder="1" applyAlignment="1">
      <alignment horizontal="center" vertical="center"/>
      <protection/>
    </xf>
    <xf numFmtId="0" fontId="5" fillId="0" borderId="66" xfId="60" applyFont="1" applyFill="1" applyBorder="1" applyAlignment="1">
      <alignment horizontal="distributed" vertical="center" indent="1"/>
      <protection/>
    </xf>
    <xf numFmtId="0" fontId="5" fillId="0" borderId="54" xfId="60" applyFont="1" applyFill="1" applyBorder="1" applyAlignment="1">
      <alignment horizontal="distributed" vertical="center" indent="1"/>
      <protection/>
    </xf>
    <xf numFmtId="0" fontId="5" fillId="0" borderId="32" xfId="60" applyFont="1" applyFill="1" applyBorder="1" applyAlignment="1">
      <alignment horizontal="distributed" vertical="center" indent="1"/>
      <protection/>
    </xf>
    <xf numFmtId="0" fontId="5" fillId="0" borderId="15" xfId="60" applyFont="1" applyFill="1" applyBorder="1" applyAlignment="1">
      <alignment horizontal="distributed" vertical="center" indent="1"/>
      <protection/>
    </xf>
    <xf numFmtId="38" fontId="18" fillId="0" borderId="0" xfId="48" applyFont="1" applyFill="1" applyBorder="1" applyAlignment="1">
      <alignment horizontal="right" vertical="center" indent="1"/>
    </xf>
    <xf numFmtId="3" fontId="0" fillId="0" borderId="12" xfId="60" applyNumberFormat="1" applyFont="1" applyFill="1" applyBorder="1" applyAlignment="1">
      <alignment horizontal="right" vertical="center" indent="1"/>
      <protection/>
    </xf>
    <xf numFmtId="3" fontId="0" fillId="0" borderId="0" xfId="60" applyNumberFormat="1" applyFont="1" applyFill="1" applyBorder="1" applyAlignment="1">
      <alignment horizontal="right" vertical="center" indent="1"/>
      <protection/>
    </xf>
    <xf numFmtId="0" fontId="2" fillId="0" borderId="31" xfId="60" applyFont="1" applyFill="1" applyBorder="1" applyAlignment="1">
      <alignment horizontal="distributed" vertical="center" indent="1"/>
      <protection/>
    </xf>
    <xf numFmtId="0" fontId="2" fillId="0" borderId="16" xfId="60" applyFont="1" applyFill="1" applyBorder="1" applyAlignment="1">
      <alignment horizontal="distributed" vertical="center" indent="1"/>
      <protection/>
    </xf>
    <xf numFmtId="0" fontId="20" fillId="0" borderId="33" xfId="60" applyFont="1" applyFill="1" applyBorder="1" applyAlignment="1">
      <alignment horizontal="distributed" vertical="center" indent="1"/>
      <protection/>
    </xf>
    <xf numFmtId="0" fontId="20" fillId="0" borderId="28" xfId="60" applyFont="1" applyFill="1" applyBorder="1" applyAlignment="1">
      <alignment horizontal="distributed" vertical="center" indent="1"/>
      <protection/>
    </xf>
    <xf numFmtId="0" fontId="2" fillId="0" borderId="41" xfId="60" applyFont="1" applyFill="1" applyBorder="1" applyAlignment="1">
      <alignment horizontal="center" vertical="center"/>
      <protection/>
    </xf>
    <xf numFmtId="0" fontId="2" fillId="0" borderId="43" xfId="60" applyFont="1" applyFill="1" applyBorder="1" applyAlignment="1">
      <alignment horizontal="center" vertical="center"/>
      <protection/>
    </xf>
    <xf numFmtId="0" fontId="2" fillId="0" borderId="66" xfId="60" applyFont="1" applyFill="1" applyBorder="1" applyAlignment="1">
      <alignment horizontal="distributed" vertical="center"/>
      <protection/>
    </xf>
    <xf numFmtId="0" fontId="2" fillId="0" borderId="54" xfId="60" applyFont="1" applyFill="1" applyBorder="1" applyAlignment="1">
      <alignment horizontal="distributed" vertical="center"/>
      <protection/>
    </xf>
    <xf numFmtId="0" fontId="2" fillId="0" borderId="31" xfId="60" applyFont="1" applyFill="1" applyBorder="1" applyAlignment="1">
      <alignment horizontal="distributed" vertical="center"/>
      <protection/>
    </xf>
    <xf numFmtId="0" fontId="2" fillId="0" borderId="16" xfId="60" applyFont="1" applyFill="1" applyBorder="1" applyAlignment="1">
      <alignment horizontal="distributed" vertical="center"/>
      <protection/>
    </xf>
    <xf numFmtId="0" fontId="2" fillId="0" borderId="54" xfId="60" applyFont="1" applyFill="1" applyBorder="1" applyAlignment="1">
      <alignment horizontal="center" vertical="center" wrapText="1"/>
      <protection/>
    </xf>
    <xf numFmtId="0" fontId="2" fillId="0" borderId="16" xfId="60" applyFont="1" applyFill="1" applyBorder="1" applyAlignment="1">
      <alignment horizontal="center" vertical="center" wrapText="1"/>
      <protection/>
    </xf>
    <xf numFmtId="38" fontId="0" fillId="0" borderId="33" xfId="48" applyFont="1" applyFill="1" applyBorder="1" applyAlignment="1">
      <alignment horizontal="right" vertical="center" indent="1"/>
    </xf>
    <xf numFmtId="38" fontId="0" fillId="0" borderId="17" xfId="48" applyFont="1" applyFill="1" applyBorder="1" applyAlignment="1">
      <alignment horizontal="right" vertical="center" indent="1"/>
    </xf>
    <xf numFmtId="0" fontId="0" fillId="0" borderId="0" xfId="60" applyFont="1" applyFill="1" applyAlignment="1">
      <alignment horizontal="right" vertical="center" indent="1"/>
      <protection/>
    </xf>
    <xf numFmtId="0" fontId="2" fillId="0" borderId="41" xfId="60" applyFont="1" applyFill="1" applyBorder="1" applyAlignment="1">
      <alignment horizontal="center" vertical="center" wrapText="1"/>
      <protection/>
    </xf>
    <xf numFmtId="0" fontId="2" fillId="0" borderId="43" xfId="60" applyFont="1" applyFill="1" applyBorder="1" applyAlignment="1">
      <alignment horizontal="center" vertical="center" wrapText="1"/>
      <protection/>
    </xf>
    <xf numFmtId="0" fontId="22" fillId="0" borderId="41" xfId="60" applyFont="1" applyFill="1" applyBorder="1" applyAlignment="1">
      <alignment horizontal="center" vertical="center" wrapText="1"/>
      <protection/>
    </xf>
    <xf numFmtId="0" fontId="22" fillId="0" borderId="43" xfId="60" applyFont="1" applyFill="1" applyBorder="1" applyAlignment="1">
      <alignment horizontal="center" vertical="center" wrapText="1"/>
      <protection/>
    </xf>
    <xf numFmtId="0" fontId="2" fillId="0" borderId="0" xfId="60" applyFont="1" applyFill="1" applyBorder="1" applyAlignment="1">
      <alignment horizontal="distributed" vertical="center" wrapText="1"/>
      <protection/>
    </xf>
    <xf numFmtId="0" fontId="41" fillId="0" borderId="0" xfId="0" applyFont="1" applyFill="1" applyAlignment="1">
      <alignment horizontal="center" vertical="center"/>
    </xf>
    <xf numFmtId="38" fontId="0" fillId="0" borderId="52" xfId="48"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P37-39"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K97"/>
  <sheetViews>
    <sheetView zoomScale="70" zoomScaleNormal="70" workbookViewId="0" topLeftCell="A1">
      <selection activeCell="I22" sqref="I22:J22"/>
    </sheetView>
  </sheetViews>
  <sheetFormatPr defaultColWidth="8.796875" defaultRowHeight="15.75" customHeight="1"/>
  <cols>
    <col min="1" max="1" width="3.69921875" style="69" customWidth="1"/>
    <col min="2" max="2" width="31.59765625" style="69" customWidth="1"/>
    <col min="3" max="9" width="11.59765625" style="69" customWidth="1"/>
    <col min="10" max="10" width="8.5" style="69" customWidth="1"/>
    <col min="11" max="11" width="2.59765625" style="69" customWidth="1"/>
    <col min="12" max="12" width="12.69921875" style="69" customWidth="1"/>
    <col min="13" max="14" width="12.5" style="69" customWidth="1"/>
    <col min="15" max="16" width="11.59765625" style="69" customWidth="1"/>
    <col min="17" max="18" width="12.5" style="69" customWidth="1"/>
    <col min="19" max="20" width="11.59765625" style="69" customWidth="1"/>
    <col min="21" max="21" width="9" style="69" customWidth="1"/>
    <col min="22" max="22" width="10.19921875" style="69" bestFit="1" customWidth="1"/>
    <col min="23" max="23" width="11.59765625" style="69" bestFit="1" customWidth="1"/>
    <col min="24" max="16384" width="9" style="69" customWidth="1"/>
  </cols>
  <sheetData>
    <row r="1" spans="1:20" s="76" customFormat="1" ht="15.75" customHeight="1">
      <c r="A1" s="5" t="s">
        <v>199</v>
      </c>
      <c r="M1" s="77"/>
      <c r="T1" s="6" t="s">
        <v>200</v>
      </c>
    </row>
    <row r="2" spans="1:20" ht="15.75" customHeight="1">
      <c r="A2" s="614" t="s">
        <v>412</v>
      </c>
      <c r="B2" s="614"/>
      <c r="C2" s="614"/>
      <c r="D2" s="614"/>
      <c r="E2" s="614"/>
      <c r="F2" s="614"/>
      <c r="G2" s="614"/>
      <c r="H2" s="614"/>
      <c r="I2" s="614"/>
      <c r="J2" s="614"/>
      <c r="K2" s="614"/>
      <c r="L2" s="614"/>
      <c r="M2" s="614"/>
      <c r="N2" s="614"/>
      <c r="O2" s="614"/>
      <c r="P2" s="614"/>
      <c r="Q2" s="614"/>
      <c r="R2" s="614"/>
      <c r="S2" s="614"/>
      <c r="T2" s="614"/>
    </row>
    <row r="3" spans="1:20" ht="15.75" customHeight="1">
      <c r="A3" s="78"/>
      <c r="B3" s="78"/>
      <c r="C3" s="78"/>
      <c r="D3" s="78"/>
      <c r="E3" s="78"/>
      <c r="F3" s="78"/>
      <c r="G3" s="78"/>
      <c r="H3" s="78"/>
      <c r="I3" s="78"/>
      <c r="J3" s="78"/>
      <c r="K3" s="78"/>
      <c r="L3" s="78"/>
      <c r="M3" s="78"/>
      <c r="N3" s="78"/>
      <c r="O3" s="78"/>
      <c r="P3" s="78"/>
      <c r="Q3" s="78"/>
      <c r="R3" s="78"/>
      <c r="S3" s="78"/>
      <c r="T3" s="78"/>
    </row>
    <row r="4" spans="1:20" ht="15.75" customHeight="1">
      <c r="A4" s="251" t="s">
        <v>402</v>
      </c>
      <c r="B4" s="251"/>
      <c r="C4" s="251"/>
      <c r="D4" s="251"/>
      <c r="E4" s="251"/>
      <c r="F4" s="251"/>
      <c r="G4" s="251"/>
      <c r="H4" s="251"/>
      <c r="I4" s="251"/>
      <c r="K4" s="251" t="s">
        <v>324</v>
      </c>
      <c r="L4" s="251"/>
      <c r="M4" s="251"/>
      <c r="N4" s="251"/>
      <c r="O4" s="251"/>
      <c r="P4" s="251"/>
      <c r="Q4" s="251"/>
      <c r="R4" s="251"/>
      <c r="S4" s="251"/>
      <c r="T4" s="251"/>
    </row>
    <row r="5" ht="15.75" customHeight="1" thickBot="1">
      <c r="L5" s="1"/>
    </row>
    <row r="6" spans="1:20" ht="15.75" customHeight="1">
      <c r="A6" s="276" t="s">
        <v>323</v>
      </c>
      <c r="B6" s="277"/>
      <c r="C6" s="231" t="s">
        <v>56</v>
      </c>
      <c r="D6" s="261" t="s">
        <v>0</v>
      </c>
      <c r="E6" s="262"/>
      <c r="F6" s="262"/>
      <c r="G6" s="263"/>
      <c r="H6" s="226" t="s">
        <v>295</v>
      </c>
      <c r="I6" s="240" t="s">
        <v>330</v>
      </c>
      <c r="K6" s="245" t="s">
        <v>1</v>
      </c>
      <c r="L6" s="246"/>
      <c r="M6" s="269" t="s">
        <v>329</v>
      </c>
      <c r="N6" s="270"/>
      <c r="O6" s="270"/>
      <c r="P6" s="282"/>
      <c r="Q6" s="269" t="s">
        <v>328</v>
      </c>
      <c r="R6" s="270"/>
      <c r="S6" s="270"/>
      <c r="T6" s="270"/>
    </row>
    <row r="7" spans="1:20" ht="15.75" customHeight="1">
      <c r="A7" s="278"/>
      <c r="B7" s="279"/>
      <c r="C7" s="260"/>
      <c r="D7" s="234" t="s">
        <v>3</v>
      </c>
      <c r="E7" s="265" t="s">
        <v>4</v>
      </c>
      <c r="F7" s="45"/>
      <c r="G7" s="243" t="s">
        <v>69</v>
      </c>
      <c r="H7" s="227"/>
      <c r="I7" s="241"/>
      <c r="K7" s="247"/>
      <c r="L7" s="248"/>
      <c r="M7" s="267" t="s">
        <v>325</v>
      </c>
      <c r="N7" s="267" t="s">
        <v>326</v>
      </c>
      <c r="O7" s="271" t="s">
        <v>293</v>
      </c>
      <c r="P7" s="267" t="s">
        <v>327</v>
      </c>
      <c r="Q7" s="267" t="s">
        <v>325</v>
      </c>
      <c r="R7" s="267" t="s">
        <v>326</v>
      </c>
      <c r="S7" s="271" t="s">
        <v>293</v>
      </c>
      <c r="T7" s="273" t="s">
        <v>327</v>
      </c>
    </row>
    <row r="8" spans="1:23" ht="15.75" customHeight="1">
      <c r="A8" s="280"/>
      <c r="B8" s="281"/>
      <c r="C8" s="235"/>
      <c r="D8" s="264"/>
      <c r="E8" s="266"/>
      <c r="F8" s="46" t="s">
        <v>70</v>
      </c>
      <c r="G8" s="244"/>
      <c r="H8" s="228"/>
      <c r="I8" s="242"/>
      <c r="K8" s="249"/>
      <c r="L8" s="250"/>
      <c r="M8" s="275"/>
      <c r="N8" s="275"/>
      <c r="O8" s="272"/>
      <c r="P8" s="268"/>
      <c r="Q8" s="268"/>
      <c r="R8" s="268"/>
      <c r="S8" s="272"/>
      <c r="T8" s="274"/>
      <c r="V8" s="80"/>
      <c r="W8" s="80"/>
    </row>
    <row r="9" spans="1:20" ht="15.75" customHeight="1">
      <c r="A9" s="252" t="s">
        <v>5</v>
      </c>
      <c r="B9" s="253"/>
      <c r="C9" s="123">
        <f>SUM(C10:C11)</f>
        <v>81479</v>
      </c>
      <c r="D9" s="123">
        <f aca="true" t="shared" si="0" ref="D9:I9">SUM(D10:D11)</f>
        <v>54225</v>
      </c>
      <c r="E9" s="123">
        <f t="shared" si="0"/>
        <v>23953</v>
      </c>
      <c r="F9" s="123">
        <f t="shared" si="0"/>
        <v>20031</v>
      </c>
      <c r="G9" s="123">
        <f t="shared" si="0"/>
        <v>701</v>
      </c>
      <c r="H9" s="123">
        <f t="shared" si="0"/>
        <v>2112</v>
      </c>
      <c r="I9" s="123">
        <f t="shared" si="0"/>
        <v>488</v>
      </c>
      <c r="K9" s="35"/>
      <c r="L9" s="36"/>
      <c r="M9" s="35"/>
      <c r="N9" s="35"/>
      <c r="O9" s="37" t="s">
        <v>294</v>
      </c>
      <c r="P9" s="37" t="s">
        <v>294</v>
      </c>
      <c r="Q9" s="37" t="s">
        <v>179</v>
      </c>
      <c r="R9" s="37" t="s">
        <v>179</v>
      </c>
      <c r="S9" s="37" t="s">
        <v>294</v>
      </c>
      <c r="T9" s="37" t="s">
        <v>294</v>
      </c>
    </row>
    <row r="10" spans="1:37" ht="15.75" customHeight="1">
      <c r="A10" s="205" t="s">
        <v>6</v>
      </c>
      <c r="B10" s="254"/>
      <c r="C10" s="161">
        <f>SUM(D10:E10,G10,H10:I10)</f>
        <v>218</v>
      </c>
      <c r="D10" s="3" t="s">
        <v>403</v>
      </c>
      <c r="E10" s="3">
        <v>151</v>
      </c>
      <c r="F10" s="3">
        <v>90</v>
      </c>
      <c r="G10" s="3">
        <v>54</v>
      </c>
      <c r="H10" s="3">
        <v>7</v>
      </c>
      <c r="I10" s="3">
        <v>6</v>
      </c>
      <c r="K10" s="229" t="s">
        <v>7</v>
      </c>
      <c r="L10" s="230"/>
      <c r="M10" s="123">
        <f>SUM(M12:M19,M21,M24,M30,M40,M47,M53,M61,M67)</f>
        <v>78795</v>
      </c>
      <c r="N10" s="123">
        <f>SUM(N12:N19,N21,N24,N30,N40,N47,N53,N61,N67)</f>
        <v>81479</v>
      </c>
      <c r="O10" s="169">
        <f>100*(N10-M10)/M10</f>
        <v>3.406307506821499</v>
      </c>
      <c r="P10" s="170">
        <f>100*N10/N$10</f>
        <v>100</v>
      </c>
      <c r="Q10" s="123">
        <f>SUM(Q12:Q19,Q21,Q24,Q30,Q40,Q47,Q53,Q61,Q67)</f>
        <v>539166</v>
      </c>
      <c r="R10" s="123">
        <f>SUM(R12:R19,R21,R24,R30,R40,R47,R53,R61,R67)</f>
        <v>560927</v>
      </c>
      <c r="S10" s="169">
        <f>100*(R10-Q10)/Q10</f>
        <v>4.036048267138507</v>
      </c>
      <c r="T10" s="170">
        <f>100*R10/R$10</f>
        <v>100</v>
      </c>
      <c r="U10" s="4"/>
      <c r="V10" s="81"/>
      <c r="W10" s="81"/>
      <c r="X10" s="4"/>
      <c r="Y10" s="4"/>
      <c r="Z10" s="4"/>
      <c r="AA10" s="4"/>
      <c r="AB10" s="4"/>
      <c r="AC10" s="4"/>
      <c r="AD10" s="4"/>
      <c r="AE10" s="4"/>
      <c r="AF10" s="4"/>
      <c r="AG10" s="4"/>
      <c r="AH10" s="4"/>
      <c r="AI10" s="4"/>
      <c r="AJ10" s="4"/>
      <c r="AK10" s="4"/>
    </row>
    <row r="11" spans="1:37" ht="15.75" customHeight="1">
      <c r="A11" s="205" t="s">
        <v>8</v>
      </c>
      <c r="B11" s="254"/>
      <c r="C11" s="161">
        <f>SUM(C12:C21)</f>
        <v>81261</v>
      </c>
      <c r="D11" s="113">
        <f aca="true" t="shared" si="1" ref="D11:I11">SUM(D12:D21)</f>
        <v>54225</v>
      </c>
      <c r="E11" s="113">
        <f t="shared" si="1"/>
        <v>23802</v>
      </c>
      <c r="F11" s="113">
        <f t="shared" si="1"/>
        <v>19941</v>
      </c>
      <c r="G11" s="113">
        <f t="shared" si="1"/>
        <v>647</v>
      </c>
      <c r="H11" s="113">
        <f t="shared" si="1"/>
        <v>2105</v>
      </c>
      <c r="I11" s="113">
        <f t="shared" si="1"/>
        <v>482</v>
      </c>
      <c r="K11" s="85"/>
      <c r="L11" s="86"/>
      <c r="M11" s="123"/>
      <c r="N11" s="123"/>
      <c r="O11" s="169"/>
      <c r="P11" s="170"/>
      <c r="Q11" s="123"/>
      <c r="R11" s="123"/>
      <c r="S11" s="169"/>
      <c r="T11" s="170"/>
      <c r="U11" s="4"/>
      <c r="V11" s="4"/>
      <c r="W11" s="4"/>
      <c r="X11" s="4"/>
      <c r="Y11" s="4"/>
      <c r="Z11" s="4"/>
      <c r="AA11" s="4"/>
      <c r="AB11" s="4"/>
      <c r="AC11" s="4"/>
      <c r="AD11" s="4"/>
      <c r="AE11" s="4"/>
      <c r="AF11" s="4"/>
      <c r="AG11" s="4"/>
      <c r="AH11" s="4"/>
      <c r="AI11" s="4"/>
      <c r="AJ11" s="4"/>
      <c r="AK11" s="4"/>
    </row>
    <row r="12" spans="1:37" ht="15.75" customHeight="1">
      <c r="A12" s="35"/>
      <c r="B12" s="47" t="s">
        <v>9</v>
      </c>
      <c r="C12" s="161">
        <f aca="true" t="shared" si="2" ref="C12:C21">SUM(D12:E12,G12,H12:I12)</f>
        <v>64</v>
      </c>
      <c r="D12" s="162">
        <v>20</v>
      </c>
      <c r="E12" s="162">
        <v>44</v>
      </c>
      <c r="F12" s="162">
        <v>43</v>
      </c>
      <c r="G12" s="162" t="s">
        <v>403</v>
      </c>
      <c r="H12" s="162" t="s">
        <v>403</v>
      </c>
      <c r="I12" s="162" t="s">
        <v>403</v>
      </c>
      <c r="K12" s="229" t="s">
        <v>10</v>
      </c>
      <c r="L12" s="230"/>
      <c r="M12" s="123">
        <v>31326</v>
      </c>
      <c r="N12" s="123">
        <v>32769</v>
      </c>
      <c r="O12" s="169">
        <f>100*(N12-M12)/M12</f>
        <v>4.606397241907681</v>
      </c>
      <c r="P12" s="170">
        <f>100*N12/N$10</f>
        <v>40.21772481252838</v>
      </c>
      <c r="Q12" s="123">
        <v>235875</v>
      </c>
      <c r="R12" s="123">
        <v>244801</v>
      </c>
      <c r="S12" s="169">
        <f>100*(R12-Q12)/Q12</f>
        <v>3.784207737148914</v>
      </c>
      <c r="T12" s="170">
        <f>100*R12/R$10</f>
        <v>43.64222082374355</v>
      </c>
      <c r="U12" s="4"/>
      <c r="V12" s="81"/>
      <c r="W12" s="81"/>
      <c r="X12" s="4"/>
      <c r="Y12" s="4"/>
      <c r="Z12" s="4"/>
      <c r="AA12" s="4"/>
      <c r="AB12" s="4"/>
      <c r="AC12" s="4"/>
      <c r="AD12" s="4"/>
      <c r="AE12" s="4"/>
      <c r="AF12" s="4"/>
      <c r="AG12" s="4"/>
      <c r="AH12" s="4"/>
      <c r="AI12" s="4"/>
      <c r="AJ12" s="4"/>
      <c r="AK12" s="4"/>
    </row>
    <row r="13" spans="1:37" ht="15.75" customHeight="1">
      <c r="A13" s="35"/>
      <c r="B13" s="47" t="s">
        <v>11</v>
      </c>
      <c r="C13" s="161">
        <f t="shared" si="2"/>
        <v>8182</v>
      </c>
      <c r="D13" s="162">
        <v>5930</v>
      </c>
      <c r="E13" s="162">
        <v>2247</v>
      </c>
      <c r="F13" s="162">
        <v>2240</v>
      </c>
      <c r="G13" s="162">
        <v>2</v>
      </c>
      <c r="H13" s="162">
        <v>2</v>
      </c>
      <c r="I13" s="162">
        <v>1</v>
      </c>
      <c r="K13" s="229" t="s">
        <v>12</v>
      </c>
      <c r="L13" s="230"/>
      <c r="M13" s="123">
        <v>3950</v>
      </c>
      <c r="N13" s="123">
        <v>4059</v>
      </c>
      <c r="O13" s="169">
        <f aca="true" t="shared" si="3" ref="O13:O19">100*(N13-M13)/M13</f>
        <v>2.759493670886076</v>
      </c>
      <c r="P13" s="170">
        <f aca="true" t="shared" si="4" ref="P13:P19">100*N13/N$10</f>
        <v>4.981651713938561</v>
      </c>
      <c r="Q13" s="123">
        <v>28000</v>
      </c>
      <c r="R13" s="123">
        <v>28411</v>
      </c>
      <c r="S13" s="169">
        <f aca="true" t="shared" si="5" ref="S13:S19">100*(R13-Q13)/Q13</f>
        <v>1.4678571428571427</v>
      </c>
      <c r="T13" s="170">
        <f aca="true" t="shared" si="6" ref="T13:T19">100*R13/R$10</f>
        <v>5.06500845921127</v>
      </c>
      <c r="U13" s="4"/>
      <c r="V13" s="81"/>
      <c r="W13" s="81"/>
      <c r="X13" s="4"/>
      <c r="Y13" s="4"/>
      <c r="Z13" s="4"/>
      <c r="AA13" s="4"/>
      <c r="AB13" s="4"/>
      <c r="AC13" s="4"/>
      <c r="AD13" s="4"/>
      <c r="AE13" s="4"/>
      <c r="AF13" s="4"/>
      <c r="AG13" s="4"/>
      <c r="AH13" s="4"/>
      <c r="AI13" s="4"/>
      <c r="AJ13" s="4"/>
      <c r="AK13" s="4"/>
    </row>
    <row r="14" spans="1:37" ht="15.75" customHeight="1">
      <c r="A14" s="35"/>
      <c r="B14" s="47" t="s">
        <v>13</v>
      </c>
      <c r="C14" s="161">
        <f t="shared" si="2"/>
        <v>15355</v>
      </c>
      <c r="D14" s="162">
        <v>11264</v>
      </c>
      <c r="E14" s="162">
        <v>4074</v>
      </c>
      <c r="F14" s="162">
        <v>4003</v>
      </c>
      <c r="G14" s="162">
        <v>17</v>
      </c>
      <c r="H14" s="162" t="s">
        <v>403</v>
      </c>
      <c r="I14" s="162" t="s">
        <v>403</v>
      </c>
      <c r="K14" s="229" t="s">
        <v>14</v>
      </c>
      <c r="L14" s="230"/>
      <c r="M14" s="123">
        <v>8079</v>
      </c>
      <c r="N14" s="123">
        <v>8090</v>
      </c>
      <c r="O14" s="169">
        <f t="shared" si="3"/>
        <v>0.1361554647852457</v>
      </c>
      <c r="P14" s="170">
        <f t="shared" si="4"/>
        <v>9.928938744952687</v>
      </c>
      <c r="Q14" s="123">
        <v>53290</v>
      </c>
      <c r="R14" s="123">
        <v>56331</v>
      </c>
      <c r="S14" s="169">
        <f t="shared" si="5"/>
        <v>5.706511540626759</v>
      </c>
      <c r="T14" s="170">
        <f t="shared" si="6"/>
        <v>10.042483246483053</v>
      </c>
      <c r="U14" s="4"/>
      <c r="V14" s="81"/>
      <c r="W14" s="81"/>
      <c r="X14" s="4"/>
      <c r="Y14" s="4"/>
      <c r="Z14" s="4"/>
      <c r="AA14" s="4"/>
      <c r="AB14" s="4"/>
      <c r="AC14" s="4"/>
      <c r="AD14" s="4"/>
      <c r="AE14" s="4"/>
      <c r="AF14" s="4"/>
      <c r="AG14" s="4"/>
      <c r="AH14" s="4"/>
      <c r="AI14" s="4"/>
      <c r="AJ14" s="4"/>
      <c r="AK14" s="4"/>
    </row>
    <row r="15" spans="1:37" ht="15.75" customHeight="1">
      <c r="A15" s="35"/>
      <c r="B15" s="47" t="s">
        <v>15</v>
      </c>
      <c r="C15" s="161">
        <f t="shared" si="2"/>
        <v>134</v>
      </c>
      <c r="D15" s="162" t="s">
        <v>403</v>
      </c>
      <c r="E15" s="162">
        <v>52</v>
      </c>
      <c r="F15" s="162">
        <v>48</v>
      </c>
      <c r="G15" s="162">
        <v>4</v>
      </c>
      <c r="H15" s="162">
        <v>78</v>
      </c>
      <c r="I15" s="162" t="s">
        <v>403</v>
      </c>
      <c r="K15" s="229" t="s">
        <v>16</v>
      </c>
      <c r="L15" s="230"/>
      <c r="M15" s="123">
        <v>2455</v>
      </c>
      <c r="N15" s="123">
        <v>2381</v>
      </c>
      <c r="O15" s="169">
        <f t="shared" si="3"/>
        <v>-3.0142566191446027</v>
      </c>
      <c r="P15" s="170">
        <f t="shared" si="4"/>
        <v>2.922225358681378</v>
      </c>
      <c r="Q15" s="123">
        <v>13386</v>
      </c>
      <c r="R15" s="123">
        <v>12612</v>
      </c>
      <c r="S15" s="169">
        <f t="shared" si="5"/>
        <v>-5.782160466158674</v>
      </c>
      <c r="T15" s="170">
        <f t="shared" si="6"/>
        <v>2.248420917516896</v>
      </c>
      <c r="U15" s="4"/>
      <c r="V15" s="81"/>
      <c r="W15" s="81"/>
      <c r="X15" s="4"/>
      <c r="Y15" s="4"/>
      <c r="Z15" s="4"/>
      <c r="AA15" s="4"/>
      <c r="AB15" s="4"/>
      <c r="AC15" s="4"/>
      <c r="AD15" s="4"/>
      <c r="AE15" s="4"/>
      <c r="AF15" s="4"/>
      <c r="AG15" s="4"/>
      <c r="AH15" s="4"/>
      <c r="AI15" s="4"/>
      <c r="AJ15" s="4"/>
      <c r="AK15" s="4"/>
    </row>
    <row r="16" spans="1:37" ht="15.75" customHeight="1">
      <c r="A16" s="35"/>
      <c r="B16" s="47" t="s">
        <v>17</v>
      </c>
      <c r="C16" s="161">
        <f t="shared" si="2"/>
        <v>1962</v>
      </c>
      <c r="D16" s="162">
        <v>712</v>
      </c>
      <c r="E16" s="162">
        <v>927</v>
      </c>
      <c r="F16" s="162">
        <v>895</v>
      </c>
      <c r="G16" s="162">
        <v>26</v>
      </c>
      <c r="H16" s="162">
        <v>5</v>
      </c>
      <c r="I16" s="162">
        <v>292</v>
      </c>
      <c r="K16" s="229" t="s">
        <v>18</v>
      </c>
      <c r="L16" s="230"/>
      <c r="M16" s="123">
        <v>1976</v>
      </c>
      <c r="N16" s="123">
        <v>1780</v>
      </c>
      <c r="O16" s="169">
        <f t="shared" si="3"/>
        <v>-9.919028340080972</v>
      </c>
      <c r="P16" s="170">
        <f t="shared" si="4"/>
        <v>2.18461198591048</v>
      </c>
      <c r="Q16" s="123">
        <v>10796</v>
      </c>
      <c r="R16" s="123">
        <v>9970</v>
      </c>
      <c r="S16" s="169">
        <f t="shared" si="5"/>
        <v>-7.650981845127825</v>
      </c>
      <c r="T16" s="170">
        <f t="shared" si="6"/>
        <v>1.777414886429072</v>
      </c>
      <c r="U16" s="4"/>
      <c r="V16" s="81"/>
      <c r="W16" s="81"/>
      <c r="X16" s="4"/>
      <c r="Y16" s="4"/>
      <c r="Z16" s="4"/>
      <c r="AA16" s="4"/>
      <c r="AB16" s="4"/>
      <c r="AC16" s="4"/>
      <c r="AD16" s="4"/>
      <c r="AE16" s="4"/>
      <c r="AF16" s="4"/>
      <c r="AG16" s="4"/>
      <c r="AH16" s="4"/>
      <c r="AI16" s="4"/>
      <c r="AJ16" s="4"/>
      <c r="AK16" s="4"/>
    </row>
    <row r="17" spans="1:37" ht="15.75" customHeight="1">
      <c r="A17" s="35"/>
      <c r="B17" s="47" t="s">
        <v>19</v>
      </c>
      <c r="C17" s="161">
        <f t="shared" si="2"/>
        <v>32545</v>
      </c>
      <c r="D17" s="162">
        <v>23161</v>
      </c>
      <c r="E17" s="162">
        <v>9268</v>
      </c>
      <c r="F17" s="162">
        <v>8967</v>
      </c>
      <c r="G17" s="162">
        <v>92</v>
      </c>
      <c r="H17" s="162">
        <v>23</v>
      </c>
      <c r="I17" s="162">
        <v>1</v>
      </c>
      <c r="K17" s="229" t="s">
        <v>20</v>
      </c>
      <c r="L17" s="230"/>
      <c r="M17" s="123">
        <v>4417</v>
      </c>
      <c r="N17" s="123">
        <v>4724</v>
      </c>
      <c r="O17" s="169">
        <f t="shared" si="3"/>
        <v>6.95041883631424</v>
      </c>
      <c r="P17" s="170">
        <f t="shared" si="4"/>
        <v>5.797812933393881</v>
      </c>
      <c r="Q17" s="123">
        <v>33039</v>
      </c>
      <c r="R17" s="123">
        <v>33532</v>
      </c>
      <c r="S17" s="169">
        <f t="shared" si="5"/>
        <v>1.4921759133145676</v>
      </c>
      <c r="T17" s="170">
        <f t="shared" si="6"/>
        <v>5.97796148161882</v>
      </c>
      <c r="U17" s="4"/>
      <c r="V17" s="81"/>
      <c r="W17" s="81"/>
      <c r="X17" s="4"/>
      <c r="Y17" s="4"/>
      <c r="Z17" s="4"/>
      <c r="AA17" s="4"/>
      <c r="AB17" s="4"/>
      <c r="AC17" s="4"/>
      <c r="AD17" s="4"/>
      <c r="AE17" s="4"/>
      <c r="AF17" s="4"/>
      <c r="AG17" s="4"/>
      <c r="AH17" s="4"/>
      <c r="AI17" s="4"/>
      <c r="AJ17" s="4"/>
      <c r="AK17" s="4"/>
    </row>
    <row r="18" spans="1:37" ht="15.75" customHeight="1">
      <c r="A18" s="35"/>
      <c r="B18" s="47" t="s">
        <v>21</v>
      </c>
      <c r="C18" s="161">
        <f t="shared" si="2"/>
        <v>1171</v>
      </c>
      <c r="D18" s="162">
        <v>225</v>
      </c>
      <c r="E18" s="162">
        <v>943</v>
      </c>
      <c r="F18" s="162">
        <v>688</v>
      </c>
      <c r="G18" s="162">
        <v>1</v>
      </c>
      <c r="H18" s="162">
        <v>1</v>
      </c>
      <c r="I18" s="162">
        <v>1</v>
      </c>
      <c r="K18" s="229" t="s">
        <v>22</v>
      </c>
      <c r="L18" s="230"/>
      <c r="M18" s="123">
        <v>2131</v>
      </c>
      <c r="N18" s="123">
        <v>2467</v>
      </c>
      <c r="O18" s="169">
        <f t="shared" si="3"/>
        <v>15.767245424683248</v>
      </c>
      <c r="P18" s="170">
        <f t="shared" si="4"/>
        <v>3.0277740276635696</v>
      </c>
      <c r="Q18" s="123">
        <v>12840</v>
      </c>
      <c r="R18" s="123">
        <v>13564</v>
      </c>
      <c r="S18" s="169">
        <f t="shared" si="5"/>
        <v>5.638629283489097</v>
      </c>
      <c r="T18" s="170">
        <f t="shared" si="6"/>
        <v>2.4181399718679972</v>
      </c>
      <c r="U18" s="4"/>
      <c r="V18" s="81"/>
      <c r="W18" s="81"/>
      <c r="X18" s="4"/>
      <c r="Y18" s="4"/>
      <c r="Z18" s="4"/>
      <c r="AA18" s="4"/>
      <c r="AB18" s="4"/>
      <c r="AC18" s="4"/>
      <c r="AD18" s="4"/>
      <c r="AE18" s="4"/>
      <c r="AF18" s="4"/>
      <c r="AG18" s="4"/>
      <c r="AH18" s="4"/>
      <c r="AI18" s="4"/>
      <c r="AJ18" s="4"/>
      <c r="AK18" s="4"/>
    </row>
    <row r="19" spans="1:37" ht="15.75" customHeight="1">
      <c r="A19" s="35"/>
      <c r="B19" s="47" t="s">
        <v>23</v>
      </c>
      <c r="C19" s="161">
        <f t="shared" si="2"/>
        <v>2277</v>
      </c>
      <c r="D19" s="162">
        <v>1676</v>
      </c>
      <c r="E19" s="162">
        <v>587</v>
      </c>
      <c r="F19" s="162">
        <v>557</v>
      </c>
      <c r="G19" s="162">
        <v>5</v>
      </c>
      <c r="H19" s="162">
        <v>6</v>
      </c>
      <c r="I19" s="162">
        <v>3</v>
      </c>
      <c r="K19" s="229" t="s">
        <v>24</v>
      </c>
      <c r="L19" s="230"/>
      <c r="M19" s="123">
        <v>2080</v>
      </c>
      <c r="N19" s="123">
        <v>2688</v>
      </c>
      <c r="O19" s="169">
        <f t="shared" si="3"/>
        <v>29.23076923076923</v>
      </c>
      <c r="P19" s="170">
        <f t="shared" si="4"/>
        <v>3.2990095607457137</v>
      </c>
      <c r="Q19" s="123">
        <v>18430</v>
      </c>
      <c r="R19" s="123">
        <v>23657</v>
      </c>
      <c r="S19" s="169">
        <f t="shared" si="5"/>
        <v>28.361367335865438</v>
      </c>
      <c r="T19" s="170">
        <f t="shared" si="6"/>
        <v>4.2174828453613395</v>
      </c>
      <c r="U19" s="4"/>
      <c r="V19" s="81"/>
      <c r="W19" s="81"/>
      <c r="X19" s="4"/>
      <c r="Y19" s="4"/>
      <c r="Z19" s="4"/>
      <c r="AA19" s="4"/>
      <c r="AB19" s="4"/>
      <c r="AC19" s="4"/>
      <c r="AD19" s="4"/>
      <c r="AE19" s="4"/>
      <c r="AF19" s="4"/>
      <c r="AG19" s="4"/>
      <c r="AH19" s="4"/>
      <c r="AI19" s="4"/>
      <c r="AJ19" s="4"/>
      <c r="AK19" s="4"/>
    </row>
    <row r="20" spans="1:37" ht="15.75" customHeight="1">
      <c r="A20" s="35"/>
      <c r="B20" s="47" t="s">
        <v>25</v>
      </c>
      <c r="C20" s="161">
        <f t="shared" si="2"/>
        <v>18940</v>
      </c>
      <c r="D20" s="162">
        <v>11237</v>
      </c>
      <c r="E20" s="162">
        <v>5660</v>
      </c>
      <c r="F20" s="162">
        <v>2500</v>
      </c>
      <c r="G20" s="162">
        <v>500</v>
      </c>
      <c r="H20" s="162">
        <v>1475</v>
      </c>
      <c r="I20" s="162">
        <v>68</v>
      </c>
      <c r="K20" s="43"/>
      <c r="L20" s="44"/>
      <c r="M20" s="123"/>
      <c r="N20" s="123"/>
      <c r="O20" s="169"/>
      <c r="P20" s="170"/>
      <c r="Q20" s="123"/>
      <c r="R20" s="123"/>
      <c r="S20" s="169"/>
      <c r="T20" s="170"/>
      <c r="U20" s="4"/>
      <c r="V20" s="81"/>
      <c r="W20" s="81"/>
      <c r="X20" s="4"/>
      <c r="Y20" s="4"/>
      <c r="Z20" s="4"/>
      <c r="AA20" s="4"/>
      <c r="AB20" s="4"/>
      <c r="AC20" s="4"/>
      <c r="AD20" s="4"/>
      <c r="AE20" s="4"/>
      <c r="AF20" s="4"/>
      <c r="AG20" s="4"/>
      <c r="AH20" s="4"/>
      <c r="AI20" s="4"/>
      <c r="AJ20" s="4"/>
      <c r="AK20" s="4"/>
    </row>
    <row r="21" spans="1:37" ht="15.75" customHeight="1">
      <c r="A21" s="48"/>
      <c r="B21" s="49" t="s">
        <v>26</v>
      </c>
      <c r="C21" s="163">
        <f t="shared" si="2"/>
        <v>631</v>
      </c>
      <c r="D21" s="164" t="s">
        <v>403</v>
      </c>
      <c r="E21" s="164" t="s">
        <v>403</v>
      </c>
      <c r="F21" s="164" t="s">
        <v>403</v>
      </c>
      <c r="G21" s="164" t="s">
        <v>403</v>
      </c>
      <c r="H21" s="164">
        <v>515</v>
      </c>
      <c r="I21" s="164">
        <v>116</v>
      </c>
      <c r="K21" s="229" t="s">
        <v>27</v>
      </c>
      <c r="L21" s="230"/>
      <c r="M21" s="123">
        <f>SUM(M22)</f>
        <v>1231</v>
      </c>
      <c r="N21" s="123">
        <f>SUM(N22)</f>
        <v>1229</v>
      </c>
      <c r="O21" s="169">
        <f>100*(N21-M21)/M21</f>
        <v>-0.16246953696181965</v>
      </c>
      <c r="P21" s="170">
        <f>100*N21/N$10</f>
        <v>1.5083641183617864</v>
      </c>
      <c r="Q21" s="123">
        <f>SUM(Q22)</f>
        <v>6754</v>
      </c>
      <c r="R21" s="123">
        <f>SUM(R22)</f>
        <v>6805</v>
      </c>
      <c r="S21" s="169">
        <f>100*(R21-Q21)/Q21</f>
        <v>0.7551080840983121</v>
      </c>
      <c r="T21" s="170">
        <f>100*R21/R$10</f>
        <v>1.2131703412386996</v>
      </c>
      <c r="U21" s="4"/>
      <c r="V21" s="81"/>
      <c r="W21" s="81"/>
      <c r="X21" s="4"/>
      <c r="Y21" s="4"/>
      <c r="Z21" s="4"/>
      <c r="AA21" s="4"/>
      <c r="AB21" s="4"/>
      <c r="AC21" s="4"/>
      <c r="AD21" s="4"/>
      <c r="AE21" s="4"/>
      <c r="AF21" s="4"/>
      <c r="AG21" s="4"/>
      <c r="AH21" s="4"/>
      <c r="AI21" s="4"/>
      <c r="AJ21" s="4"/>
      <c r="AK21" s="4"/>
    </row>
    <row r="22" spans="1:23" ht="15.75" customHeight="1">
      <c r="A22" s="35" t="s">
        <v>286</v>
      </c>
      <c r="B22" s="35"/>
      <c r="C22" s="35"/>
      <c r="D22" s="41"/>
      <c r="E22" s="41"/>
      <c r="F22" s="41"/>
      <c r="G22" s="41"/>
      <c r="H22" s="41"/>
      <c r="I22" s="41"/>
      <c r="K22" s="35"/>
      <c r="L22" s="38" t="s">
        <v>28</v>
      </c>
      <c r="M22" s="2">
        <v>1231</v>
      </c>
      <c r="N22" s="2">
        <v>1229</v>
      </c>
      <c r="O22" s="165">
        <f>100*(N22-M22)/M22</f>
        <v>-0.16246953696181965</v>
      </c>
      <c r="P22" s="166">
        <f>100*N22/N$10</f>
        <v>1.5083641183617864</v>
      </c>
      <c r="Q22" s="2">
        <v>6754</v>
      </c>
      <c r="R22" s="2">
        <v>6805</v>
      </c>
      <c r="S22" s="165">
        <f>100*(R22-Q22)/Q22</f>
        <v>0.7551080840983121</v>
      </c>
      <c r="T22" s="166">
        <f>100*R22/R$10</f>
        <v>1.2131703412386996</v>
      </c>
      <c r="V22" s="81"/>
      <c r="W22" s="81"/>
    </row>
    <row r="23" spans="4:23" ht="15.75" customHeight="1">
      <c r="D23" s="79"/>
      <c r="E23" s="79"/>
      <c r="F23" s="79"/>
      <c r="G23" s="79"/>
      <c r="H23" s="79"/>
      <c r="I23" s="79"/>
      <c r="K23" s="35"/>
      <c r="L23" s="36"/>
      <c r="M23" s="2"/>
      <c r="N23" s="2"/>
      <c r="O23" s="165"/>
      <c r="P23" s="166"/>
      <c r="Q23" s="2"/>
      <c r="R23" s="2"/>
      <c r="S23" s="165"/>
      <c r="T23" s="166"/>
      <c r="V23" s="81"/>
      <c r="W23" s="81"/>
    </row>
    <row r="24" spans="4:28" ht="15.75" customHeight="1">
      <c r="D24" s="79"/>
      <c r="E24" s="79"/>
      <c r="F24" s="79"/>
      <c r="G24" s="79"/>
      <c r="H24" s="79"/>
      <c r="I24" s="79"/>
      <c r="K24" s="229" t="s">
        <v>29</v>
      </c>
      <c r="L24" s="230"/>
      <c r="M24" s="123">
        <f>SUM(M25:M28)</f>
        <v>2897</v>
      </c>
      <c r="N24" s="123">
        <f>SUM(N25:N28)</f>
        <v>2874</v>
      </c>
      <c r="O24" s="169">
        <f>100*(N24-M24)/M24</f>
        <v>-0.7939247497411115</v>
      </c>
      <c r="P24" s="170">
        <f>100*N24/N$10</f>
        <v>3.527289240172314</v>
      </c>
      <c r="Q24" s="123">
        <f>SUM(Q25:Q28)</f>
        <v>18982</v>
      </c>
      <c r="R24" s="123">
        <f>SUM(R25:R28)</f>
        <v>19834</v>
      </c>
      <c r="S24" s="169">
        <f>100*(R24-Q24)/Q24</f>
        <v>4.488462754188178</v>
      </c>
      <c r="T24" s="170">
        <f>100*R24/R$10</f>
        <v>3.535932483193</v>
      </c>
      <c r="U24" s="4"/>
      <c r="V24" s="81"/>
      <c r="W24" s="81"/>
      <c r="X24" s="4"/>
      <c r="Y24" s="4"/>
      <c r="Z24" s="4"/>
      <c r="AA24" s="4"/>
      <c r="AB24" s="4"/>
    </row>
    <row r="25" spans="11:23" ht="15.75" customHeight="1">
      <c r="K25" s="35"/>
      <c r="L25" s="38" t="s">
        <v>30</v>
      </c>
      <c r="M25" s="2">
        <v>961</v>
      </c>
      <c r="N25" s="2">
        <v>964</v>
      </c>
      <c r="O25" s="165">
        <f>100*(N25-M25)/M25</f>
        <v>0.31217481789802287</v>
      </c>
      <c r="P25" s="166">
        <f>100*N25/N$10</f>
        <v>1.1831269406841027</v>
      </c>
      <c r="Q25" s="2">
        <v>7805</v>
      </c>
      <c r="R25" s="2">
        <v>7544</v>
      </c>
      <c r="S25" s="165">
        <f>100*(R25-Q25)/Q25</f>
        <v>-3.344010249839846</v>
      </c>
      <c r="T25" s="166">
        <f>100*R25/R$10</f>
        <v>1.3449165399419176</v>
      </c>
      <c r="V25" s="81"/>
      <c r="W25" s="81"/>
    </row>
    <row r="26" spans="11:23" ht="15.75" customHeight="1">
      <c r="K26" s="35"/>
      <c r="L26" s="38" t="s">
        <v>31</v>
      </c>
      <c r="M26" s="2">
        <v>1092</v>
      </c>
      <c r="N26" s="2">
        <v>1034</v>
      </c>
      <c r="O26" s="165">
        <f>100*(N26-M26)/M26</f>
        <v>-5.311355311355311</v>
      </c>
      <c r="P26" s="166">
        <f>100*N26/N$10</f>
        <v>1.269038647995189</v>
      </c>
      <c r="Q26" s="2">
        <v>6071</v>
      </c>
      <c r="R26" s="2">
        <v>5982</v>
      </c>
      <c r="S26" s="165">
        <f>100*(R26-Q26)/Q26</f>
        <v>-1.4659858342941854</v>
      </c>
      <c r="T26" s="166">
        <f>100*R26/R$10</f>
        <v>1.066448931857443</v>
      </c>
      <c r="V26" s="81"/>
      <c r="W26" s="81"/>
    </row>
    <row r="27" spans="11:23" ht="15.75" customHeight="1">
      <c r="K27" s="35"/>
      <c r="L27" s="38" t="s">
        <v>32</v>
      </c>
      <c r="M27" s="2">
        <v>674</v>
      </c>
      <c r="N27" s="2">
        <v>687</v>
      </c>
      <c r="O27" s="165">
        <f>100*(N27-M27)/M27</f>
        <v>1.9287833827893175</v>
      </c>
      <c r="P27" s="166">
        <f>100*N27/N$10</f>
        <v>0.8431620417530897</v>
      </c>
      <c r="Q27" s="2">
        <v>3658</v>
      </c>
      <c r="R27" s="2">
        <v>4700</v>
      </c>
      <c r="S27" s="165">
        <f>100*(R27-Q27)/Q27</f>
        <v>28.48551120831055</v>
      </c>
      <c r="T27" s="166">
        <f>100*R27/R$10</f>
        <v>0.837898692699763</v>
      </c>
      <c r="V27" s="81"/>
      <c r="W27" s="81"/>
    </row>
    <row r="28" spans="1:23" ht="15.75" customHeight="1">
      <c r="A28" s="251" t="s">
        <v>404</v>
      </c>
      <c r="B28" s="251"/>
      <c r="C28" s="251"/>
      <c r="D28" s="251"/>
      <c r="E28" s="251"/>
      <c r="F28" s="251"/>
      <c r="G28" s="251"/>
      <c r="H28" s="251"/>
      <c r="I28" s="251"/>
      <c r="K28" s="35"/>
      <c r="L28" s="38" t="s">
        <v>33</v>
      </c>
      <c r="M28" s="2">
        <v>170</v>
      </c>
      <c r="N28" s="2">
        <v>189</v>
      </c>
      <c r="O28" s="165">
        <f>100*(N28-M28)/M28</f>
        <v>11.176470588235293</v>
      </c>
      <c r="P28" s="166">
        <f>100*N28/N$10</f>
        <v>0.231961609739933</v>
      </c>
      <c r="Q28" s="2">
        <v>1448</v>
      </c>
      <c r="R28" s="2">
        <v>1608</v>
      </c>
      <c r="S28" s="165">
        <f>100*(R28-Q28)/Q28</f>
        <v>11.049723756906078</v>
      </c>
      <c r="T28" s="166">
        <f>100*R28/R$10</f>
        <v>0.2866683186938764</v>
      </c>
      <c r="V28" s="81"/>
      <c r="W28" s="81"/>
    </row>
    <row r="29" spans="9:23" ht="15.75" customHeight="1" thickBot="1">
      <c r="I29" s="82" t="s">
        <v>322</v>
      </c>
      <c r="K29" s="35"/>
      <c r="L29" s="36"/>
      <c r="M29" s="2"/>
      <c r="N29" s="2"/>
      <c r="O29" s="165"/>
      <c r="P29" s="166"/>
      <c r="Q29" s="2"/>
      <c r="R29" s="2"/>
      <c r="S29" s="165"/>
      <c r="T29" s="166"/>
      <c r="V29" s="81"/>
      <c r="W29" s="81"/>
    </row>
    <row r="30" spans="1:23" ht="15.75" customHeight="1">
      <c r="A30" s="255" t="s">
        <v>323</v>
      </c>
      <c r="B30" s="256"/>
      <c r="C30" s="231" t="s">
        <v>56</v>
      </c>
      <c r="D30" s="261" t="s">
        <v>178</v>
      </c>
      <c r="E30" s="262"/>
      <c r="F30" s="262"/>
      <c r="G30" s="263"/>
      <c r="H30" s="226" t="s">
        <v>295</v>
      </c>
      <c r="I30" s="240" t="s">
        <v>330</v>
      </c>
      <c r="K30" s="229" t="s">
        <v>34</v>
      </c>
      <c r="L30" s="230"/>
      <c r="M30" s="123">
        <f>SUM(M31:M38)</f>
        <v>3472</v>
      </c>
      <c r="N30" s="123">
        <f>SUM(N31:N38)</f>
        <v>4047</v>
      </c>
      <c r="O30" s="169">
        <f>100*(N30-M30)/M30</f>
        <v>16.5610599078341</v>
      </c>
      <c r="P30" s="170">
        <f>100*N30/N$10</f>
        <v>4.966923992685232</v>
      </c>
      <c r="Q30" s="123">
        <f>SUM(Q31:Q38)</f>
        <v>28541</v>
      </c>
      <c r="R30" s="123">
        <f>SUM(R31:R38)</f>
        <v>31853</v>
      </c>
      <c r="S30" s="169">
        <f>100*(R30-Q30)/Q30</f>
        <v>11.60435864195368</v>
      </c>
      <c r="T30" s="170">
        <f>100*R30/R$10</f>
        <v>5.678635544375649</v>
      </c>
      <c r="V30" s="81"/>
      <c r="W30" s="81"/>
    </row>
    <row r="31" spans="1:23" ht="15.75" customHeight="1">
      <c r="A31" s="257"/>
      <c r="B31" s="212"/>
      <c r="C31" s="260"/>
      <c r="D31" s="234" t="s">
        <v>3</v>
      </c>
      <c r="E31" s="265" t="s">
        <v>4</v>
      </c>
      <c r="F31" s="45"/>
      <c r="G31" s="243" t="s">
        <v>69</v>
      </c>
      <c r="H31" s="227"/>
      <c r="I31" s="241"/>
      <c r="K31" s="35"/>
      <c r="L31" s="38" t="s">
        <v>35</v>
      </c>
      <c r="M31" s="2">
        <v>793</v>
      </c>
      <c r="N31" s="2">
        <v>791</v>
      </c>
      <c r="O31" s="165">
        <f aca="true" t="shared" si="7" ref="O31:O38">100*(N31-M31)/M31</f>
        <v>-0.25220680958385877</v>
      </c>
      <c r="P31" s="166">
        <f aca="true" t="shared" si="8" ref="P31:P38">100*N31/N$10</f>
        <v>0.9708022926152751</v>
      </c>
      <c r="Q31" s="2">
        <v>5086</v>
      </c>
      <c r="R31" s="2">
        <v>5058</v>
      </c>
      <c r="S31" s="165">
        <f>100*(R31-Q31)/Q31</f>
        <v>-0.5505308690523004</v>
      </c>
      <c r="T31" s="166">
        <f aca="true" t="shared" si="9" ref="T31:T38">100*R31/R$10</f>
        <v>0.9017216143990217</v>
      </c>
      <c r="V31" s="81"/>
      <c r="W31" s="81"/>
    </row>
    <row r="32" spans="1:23" ht="15.75" customHeight="1">
      <c r="A32" s="258"/>
      <c r="B32" s="259"/>
      <c r="C32" s="235"/>
      <c r="D32" s="264"/>
      <c r="E32" s="266"/>
      <c r="F32" s="46" t="s">
        <v>70</v>
      </c>
      <c r="G32" s="244"/>
      <c r="H32" s="228"/>
      <c r="I32" s="242"/>
      <c r="K32" s="35"/>
      <c r="L32" s="38" t="s">
        <v>36</v>
      </c>
      <c r="M32" s="2">
        <v>718</v>
      </c>
      <c r="N32" s="2">
        <v>907</v>
      </c>
      <c r="O32" s="165">
        <f t="shared" si="7"/>
        <v>26.323119777158773</v>
      </c>
      <c r="P32" s="166">
        <f t="shared" si="8"/>
        <v>1.1131702647307895</v>
      </c>
      <c r="Q32" s="2">
        <v>5277</v>
      </c>
      <c r="R32" s="2">
        <v>6438</v>
      </c>
      <c r="S32" s="165">
        <f aca="true" t="shared" si="10" ref="S32:S38">100*(R32-Q32)/Q32</f>
        <v>22.001137009664582</v>
      </c>
      <c r="T32" s="166">
        <f t="shared" si="9"/>
        <v>1.1477429326810797</v>
      </c>
      <c r="V32" s="81"/>
      <c r="W32" s="81"/>
    </row>
    <row r="33" spans="1:23" ht="15.75" customHeight="1">
      <c r="A33" s="252" t="s">
        <v>5</v>
      </c>
      <c r="B33" s="253"/>
      <c r="C33" s="123">
        <f>SUM(C34:C35)</f>
        <v>560927</v>
      </c>
      <c r="D33" s="123">
        <f aca="true" t="shared" si="11" ref="D33:I33">SUM(D34:D35)</f>
        <v>160467</v>
      </c>
      <c r="E33" s="123">
        <f t="shared" si="11"/>
        <v>341033</v>
      </c>
      <c r="F33" s="123">
        <f t="shared" si="11"/>
        <v>304887</v>
      </c>
      <c r="G33" s="123">
        <f t="shared" si="11"/>
        <v>2717</v>
      </c>
      <c r="H33" s="123">
        <f t="shared" si="11"/>
        <v>38252</v>
      </c>
      <c r="I33" s="123">
        <f t="shared" si="11"/>
        <v>18458</v>
      </c>
      <c r="K33" s="35"/>
      <c r="L33" s="38" t="s">
        <v>37</v>
      </c>
      <c r="M33" s="2">
        <v>1467</v>
      </c>
      <c r="N33" s="2">
        <v>1838</v>
      </c>
      <c r="O33" s="165">
        <f t="shared" si="7"/>
        <v>25.28970688479891</v>
      </c>
      <c r="P33" s="166">
        <f t="shared" si="8"/>
        <v>2.255795971968237</v>
      </c>
      <c r="Q33" s="2">
        <v>14738</v>
      </c>
      <c r="R33" s="2">
        <v>17092</v>
      </c>
      <c r="S33" s="165">
        <f t="shared" si="10"/>
        <v>15.972316460849505</v>
      </c>
      <c r="T33" s="166">
        <f t="shared" si="9"/>
        <v>3.0470988203456066</v>
      </c>
      <c r="V33" s="81"/>
      <c r="W33" s="81"/>
    </row>
    <row r="34" spans="1:23" ht="15.75" customHeight="1">
      <c r="A34" s="205" t="s">
        <v>6</v>
      </c>
      <c r="B34" s="254"/>
      <c r="C34" s="161">
        <f>SUM(D34:E34,G34,H34:I34)</f>
        <v>2702</v>
      </c>
      <c r="D34" s="162" t="s">
        <v>403</v>
      </c>
      <c r="E34" s="162">
        <v>2004</v>
      </c>
      <c r="F34" s="162">
        <v>1524</v>
      </c>
      <c r="G34" s="162">
        <v>602</v>
      </c>
      <c r="H34" s="162">
        <v>55</v>
      </c>
      <c r="I34" s="162">
        <v>41</v>
      </c>
      <c r="K34" s="35"/>
      <c r="L34" s="38" t="s">
        <v>38</v>
      </c>
      <c r="M34" s="2">
        <v>52</v>
      </c>
      <c r="N34" s="2">
        <v>51</v>
      </c>
      <c r="O34" s="165">
        <f t="shared" si="7"/>
        <v>-1.9230769230769231</v>
      </c>
      <c r="P34" s="166">
        <f t="shared" si="8"/>
        <v>0.06259281532664858</v>
      </c>
      <c r="Q34" s="2">
        <v>392</v>
      </c>
      <c r="R34" s="2">
        <v>356</v>
      </c>
      <c r="S34" s="165">
        <f t="shared" si="10"/>
        <v>-9.183673469387756</v>
      </c>
      <c r="T34" s="166">
        <f t="shared" si="9"/>
        <v>0.06346636906406716</v>
      </c>
      <c r="V34" s="81"/>
      <c r="W34" s="81"/>
    </row>
    <row r="35" spans="1:23" ht="15.75" customHeight="1">
      <c r="A35" s="205" t="s">
        <v>8</v>
      </c>
      <c r="B35" s="254"/>
      <c r="C35" s="161">
        <f>SUM(C36:C45)</f>
        <v>558225</v>
      </c>
      <c r="D35" s="113">
        <f aca="true" t="shared" si="12" ref="D35:I35">SUM(D36:D45)</f>
        <v>160467</v>
      </c>
      <c r="E35" s="113">
        <f t="shared" si="12"/>
        <v>339029</v>
      </c>
      <c r="F35" s="113">
        <f t="shared" si="12"/>
        <v>303363</v>
      </c>
      <c r="G35" s="113">
        <f t="shared" si="12"/>
        <v>2115</v>
      </c>
      <c r="H35" s="113">
        <f t="shared" si="12"/>
        <v>38197</v>
      </c>
      <c r="I35" s="113">
        <f t="shared" si="12"/>
        <v>18417</v>
      </c>
      <c r="K35" s="35"/>
      <c r="L35" s="38" t="s">
        <v>39</v>
      </c>
      <c r="M35" s="2">
        <v>94</v>
      </c>
      <c r="N35" s="2">
        <v>96</v>
      </c>
      <c r="O35" s="165">
        <f t="shared" si="7"/>
        <v>2.127659574468085</v>
      </c>
      <c r="P35" s="166">
        <f t="shared" si="8"/>
        <v>0.11782177002663263</v>
      </c>
      <c r="Q35" s="2">
        <v>813</v>
      </c>
      <c r="R35" s="2">
        <v>781</v>
      </c>
      <c r="S35" s="165">
        <f t="shared" si="10"/>
        <v>-3.936039360393604</v>
      </c>
      <c r="T35" s="166">
        <f t="shared" si="9"/>
        <v>0.13923380404223723</v>
      </c>
      <c r="V35" s="81"/>
      <c r="W35" s="81"/>
    </row>
    <row r="36" spans="1:23" ht="15.75" customHeight="1">
      <c r="A36" s="35"/>
      <c r="B36" s="47" t="s">
        <v>9</v>
      </c>
      <c r="C36" s="161">
        <f aca="true" t="shared" si="13" ref="C36:C45">SUM(D36:E36,G36,H36:I36)</f>
        <v>688</v>
      </c>
      <c r="D36" s="162">
        <v>45</v>
      </c>
      <c r="E36" s="162">
        <v>643</v>
      </c>
      <c r="F36" s="162">
        <v>641</v>
      </c>
      <c r="G36" s="162" t="s">
        <v>403</v>
      </c>
      <c r="H36" s="162" t="s">
        <v>403</v>
      </c>
      <c r="I36" s="162" t="s">
        <v>403</v>
      </c>
      <c r="K36" s="35"/>
      <c r="L36" s="38" t="s">
        <v>40</v>
      </c>
      <c r="M36" s="2">
        <v>143</v>
      </c>
      <c r="N36" s="2">
        <v>152</v>
      </c>
      <c r="O36" s="165">
        <f t="shared" si="7"/>
        <v>6.293706293706293</v>
      </c>
      <c r="P36" s="166">
        <f t="shared" si="8"/>
        <v>0.18655113587550165</v>
      </c>
      <c r="Q36" s="2">
        <v>873</v>
      </c>
      <c r="R36" s="2">
        <v>793</v>
      </c>
      <c r="S36" s="165">
        <f t="shared" si="10"/>
        <v>-9.163802978235967</v>
      </c>
      <c r="T36" s="166">
        <f t="shared" si="9"/>
        <v>0.14137311985338555</v>
      </c>
      <c r="V36" s="81"/>
      <c r="W36" s="81"/>
    </row>
    <row r="37" spans="1:23" ht="15.75" customHeight="1">
      <c r="A37" s="35"/>
      <c r="B37" s="47" t="s">
        <v>11</v>
      </c>
      <c r="C37" s="161">
        <f t="shared" si="13"/>
        <v>53326</v>
      </c>
      <c r="D37" s="162">
        <v>20414</v>
      </c>
      <c r="E37" s="162">
        <v>32840</v>
      </c>
      <c r="F37" s="162">
        <v>32743</v>
      </c>
      <c r="G37" s="162">
        <v>17</v>
      </c>
      <c r="H37" s="162">
        <v>42</v>
      </c>
      <c r="I37" s="162">
        <v>13</v>
      </c>
      <c r="K37" s="35"/>
      <c r="L37" s="38" t="s">
        <v>41</v>
      </c>
      <c r="M37" s="2">
        <v>79</v>
      </c>
      <c r="N37" s="2">
        <v>78</v>
      </c>
      <c r="O37" s="165">
        <f t="shared" si="7"/>
        <v>-1.2658227848101267</v>
      </c>
      <c r="P37" s="166">
        <f t="shared" si="8"/>
        <v>0.09573018814663901</v>
      </c>
      <c r="Q37" s="2">
        <v>551</v>
      </c>
      <c r="R37" s="2">
        <v>502</v>
      </c>
      <c r="S37" s="165">
        <f t="shared" si="10"/>
        <v>-8.892921960072595</v>
      </c>
      <c r="T37" s="166">
        <f t="shared" si="9"/>
        <v>0.08949471143303853</v>
      </c>
      <c r="V37" s="81"/>
      <c r="W37" s="81"/>
    </row>
    <row r="38" spans="1:23" ht="15.75" customHeight="1">
      <c r="A38" s="35"/>
      <c r="B38" s="47" t="s">
        <v>13</v>
      </c>
      <c r="C38" s="161">
        <f t="shared" si="13"/>
        <v>144443</v>
      </c>
      <c r="D38" s="162">
        <v>38476</v>
      </c>
      <c r="E38" s="162">
        <v>105702</v>
      </c>
      <c r="F38" s="162">
        <v>104401</v>
      </c>
      <c r="G38" s="162">
        <v>265</v>
      </c>
      <c r="H38" s="162" t="s">
        <v>403</v>
      </c>
      <c r="I38" s="162" t="s">
        <v>403</v>
      </c>
      <c r="K38" s="35"/>
      <c r="L38" s="38" t="s">
        <v>42</v>
      </c>
      <c r="M38" s="2">
        <v>126</v>
      </c>
      <c r="N38" s="2">
        <v>134</v>
      </c>
      <c r="O38" s="165">
        <f t="shared" si="7"/>
        <v>6.349206349206349</v>
      </c>
      <c r="P38" s="166">
        <f t="shared" si="8"/>
        <v>0.16445955399550805</v>
      </c>
      <c r="Q38" s="2">
        <v>811</v>
      </c>
      <c r="R38" s="2">
        <v>833</v>
      </c>
      <c r="S38" s="165">
        <f t="shared" si="10"/>
        <v>2.7127003699136867</v>
      </c>
      <c r="T38" s="166">
        <f t="shared" si="9"/>
        <v>0.14850417255721332</v>
      </c>
      <c r="V38" s="81"/>
      <c r="W38" s="81"/>
    </row>
    <row r="39" spans="1:23" ht="15.75" customHeight="1">
      <c r="A39" s="35"/>
      <c r="B39" s="47" t="s">
        <v>15</v>
      </c>
      <c r="C39" s="161">
        <f t="shared" si="13"/>
        <v>2449</v>
      </c>
      <c r="D39" s="162" t="s">
        <v>403</v>
      </c>
      <c r="E39" s="162">
        <v>1378</v>
      </c>
      <c r="F39" s="162">
        <v>1372</v>
      </c>
      <c r="G39" s="162">
        <v>6</v>
      </c>
      <c r="H39" s="162">
        <v>1065</v>
      </c>
      <c r="I39" s="162" t="s">
        <v>403</v>
      </c>
      <c r="K39" s="35"/>
      <c r="L39" s="36"/>
      <c r="M39" s="2"/>
      <c r="N39" s="2"/>
      <c r="O39" s="165"/>
      <c r="P39" s="166"/>
      <c r="Q39" s="2"/>
      <c r="R39" s="2"/>
      <c r="S39" s="165"/>
      <c r="T39" s="166"/>
      <c r="V39" s="81"/>
      <c r="W39" s="81"/>
    </row>
    <row r="40" spans="1:23" ht="15.75" customHeight="1">
      <c r="A40" s="35"/>
      <c r="B40" s="47" t="s">
        <v>17</v>
      </c>
      <c r="C40" s="161">
        <f t="shared" si="13"/>
        <v>32166</v>
      </c>
      <c r="D40" s="162">
        <v>1567</v>
      </c>
      <c r="E40" s="162">
        <v>23547</v>
      </c>
      <c r="F40" s="162">
        <v>23179</v>
      </c>
      <c r="G40" s="162">
        <v>93</v>
      </c>
      <c r="H40" s="162">
        <v>85</v>
      </c>
      <c r="I40" s="162">
        <v>6874</v>
      </c>
      <c r="K40" s="229" t="s">
        <v>43</v>
      </c>
      <c r="L40" s="230"/>
      <c r="M40" s="123">
        <f>SUM(M41:M45)</f>
        <v>4694</v>
      </c>
      <c r="N40" s="123">
        <f>SUM(N41:N45)</f>
        <v>4841</v>
      </c>
      <c r="O40" s="169">
        <f aca="true" t="shared" si="14" ref="O40:O45">100*(N40-M40)/M40</f>
        <v>3.1316574350234343</v>
      </c>
      <c r="P40" s="170">
        <f aca="true" t="shared" si="15" ref="P40:P45">100*N40/N$10</f>
        <v>5.941408215613839</v>
      </c>
      <c r="Q40" s="123">
        <f>SUM(Q41:Q45)</f>
        <v>26216</v>
      </c>
      <c r="R40" s="123">
        <f>SUM(R41:R45)</f>
        <v>28433</v>
      </c>
      <c r="S40" s="169">
        <f aca="true" t="shared" si="16" ref="S40:S45">100*(R40-Q40)/Q40</f>
        <v>8.456667683857187</v>
      </c>
      <c r="T40" s="170">
        <f aca="true" t="shared" si="17" ref="T40:T45">100*R40/R$10</f>
        <v>5.068930538198376</v>
      </c>
      <c r="V40" s="81"/>
      <c r="W40" s="81"/>
    </row>
    <row r="41" spans="1:23" ht="15.75" customHeight="1">
      <c r="A41" s="35"/>
      <c r="B41" s="47" t="s">
        <v>19</v>
      </c>
      <c r="C41" s="161">
        <f t="shared" si="13"/>
        <v>151939</v>
      </c>
      <c r="D41" s="162">
        <v>63412</v>
      </c>
      <c r="E41" s="162">
        <v>88004</v>
      </c>
      <c r="F41" s="162">
        <v>85712</v>
      </c>
      <c r="G41" s="162">
        <v>275</v>
      </c>
      <c r="H41" s="162">
        <v>246</v>
      </c>
      <c r="I41" s="162">
        <v>2</v>
      </c>
      <c r="K41" s="35"/>
      <c r="L41" s="38" t="s">
        <v>44</v>
      </c>
      <c r="M41" s="2">
        <v>1018</v>
      </c>
      <c r="N41" s="2">
        <v>1179</v>
      </c>
      <c r="O41" s="165">
        <f t="shared" si="14"/>
        <v>15.81532416502947</v>
      </c>
      <c r="P41" s="166">
        <f t="shared" si="15"/>
        <v>1.446998613139582</v>
      </c>
      <c r="Q41" s="2">
        <v>7003</v>
      </c>
      <c r="R41" s="2">
        <v>7507</v>
      </c>
      <c r="S41" s="165">
        <f t="shared" si="16"/>
        <v>7.196915607596744</v>
      </c>
      <c r="T41" s="166">
        <f t="shared" si="17"/>
        <v>1.338320316190877</v>
      </c>
      <c r="V41" s="81"/>
      <c r="W41" s="81"/>
    </row>
    <row r="42" spans="1:23" ht="15.75" customHeight="1">
      <c r="A42" s="35"/>
      <c r="B42" s="47" t="s">
        <v>21</v>
      </c>
      <c r="C42" s="161">
        <f t="shared" si="13"/>
        <v>17697</v>
      </c>
      <c r="D42" s="162">
        <v>402</v>
      </c>
      <c r="E42" s="162">
        <v>16985</v>
      </c>
      <c r="F42" s="162">
        <v>12553</v>
      </c>
      <c r="G42" s="162">
        <v>1</v>
      </c>
      <c r="H42" s="162">
        <v>9</v>
      </c>
      <c r="I42" s="162">
        <v>300</v>
      </c>
      <c r="K42" s="35"/>
      <c r="L42" s="38" t="s">
        <v>45</v>
      </c>
      <c r="M42" s="2">
        <v>982</v>
      </c>
      <c r="N42" s="2">
        <v>1014</v>
      </c>
      <c r="O42" s="165">
        <f t="shared" si="14"/>
        <v>3.258655804480652</v>
      </c>
      <c r="P42" s="166">
        <f t="shared" si="15"/>
        <v>1.2444924459063071</v>
      </c>
      <c r="Q42" s="2">
        <v>4821</v>
      </c>
      <c r="R42" s="2">
        <v>5107</v>
      </c>
      <c r="S42" s="165">
        <f t="shared" si="16"/>
        <v>5.932379174445136</v>
      </c>
      <c r="T42" s="166">
        <f t="shared" si="17"/>
        <v>0.9104571539612106</v>
      </c>
      <c r="V42" s="81"/>
      <c r="W42" s="81"/>
    </row>
    <row r="43" spans="1:23" ht="15.75" customHeight="1">
      <c r="A43" s="35"/>
      <c r="B43" s="47" t="s">
        <v>23</v>
      </c>
      <c r="C43" s="161">
        <f t="shared" si="13"/>
        <v>5377</v>
      </c>
      <c r="D43" s="162">
        <v>2422</v>
      </c>
      <c r="E43" s="162">
        <v>2917</v>
      </c>
      <c r="F43" s="162">
        <v>2722</v>
      </c>
      <c r="G43" s="162">
        <v>17</v>
      </c>
      <c r="H43" s="162">
        <v>18</v>
      </c>
      <c r="I43" s="162">
        <v>3</v>
      </c>
      <c r="K43" s="35"/>
      <c r="L43" s="38" t="s">
        <v>46</v>
      </c>
      <c r="M43" s="2">
        <v>978</v>
      </c>
      <c r="N43" s="2">
        <v>912</v>
      </c>
      <c r="O43" s="165">
        <f t="shared" si="14"/>
        <v>-6.748466257668712</v>
      </c>
      <c r="P43" s="166">
        <f t="shared" si="15"/>
        <v>1.11930681525301</v>
      </c>
      <c r="Q43" s="2">
        <v>4377</v>
      </c>
      <c r="R43" s="2">
        <v>4632</v>
      </c>
      <c r="S43" s="165">
        <f t="shared" si="16"/>
        <v>5.825908156271419</v>
      </c>
      <c r="T43" s="166">
        <f t="shared" si="17"/>
        <v>0.8257759031032559</v>
      </c>
      <c r="V43" s="81"/>
      <c r="W43" s="81"/>
    </row>
    <row r="44" spans="1:23" ht="15.75" customHeight="1">
      <c r="A44" s="35"/>
      <c r="B44" s="47" t="s">
        <v>25</v>
      </c>
      <c r="C44" s="161">
        <f t="shared" si="13"/>
        <v>132002</v>
      </c>
      <c r="D44" s="162">
        <v>33729</v>
      </c>
      <c r="E44" s="162">
        <v>67013</v>
      </c>
      <c r="F44" s="162">
        <v>40040</v>
      </c>
      <c r="G44" s="162">
        <v>1441</v>
      </c>
      <c r="H44" s="162">
        <v>24991</v>
      </c>
      <c r="I44" s="162">
        <v>4828</v>
      </c>
      <c r="K44" s="35"/>
      <c r="L44" s="38" t="s">
        <v>47</v>
      </c>
      <c r="M44" s="2">
        <v>683</v>
      </c>
      <c r="N44" s="2">
        <v>661</v>
      </c>
      <c r="O44" s="165">
        <f t="shared" si="14"/>
        <v>-3.22108345534407</v>
      </c>
      <c r="P44" s="166">
        <f t="shared" si="15"/>
        <v>0.8112519790375434</v>
      </c>
      <c r="Q44" s="2">
        <v>4378</v>
      </c>
      <c r="R44" s="2">
        <v>5207</v>
      </c>
      <c r="S44" s="165">
        <f t="shared" si="16"/>
        <v>18.935587026039286</v>
      </c>
      <c r="T44" s="166">
        <f t="shared" si="17"/>
        <v>0.9282847857207801</v>
      </c>
      <c r="V44" s="81"/>
      <c r="W44" s="81"/>
    </row>
    <row r="45" spans="1:23" ht="15.75" customHeight="1">
      <c r="A45" s="48"/>
      <c r="B45" s="49" t="s">
        <v>26</v>
      </c>
      <c r="C45" s="163">
        <f t="shared" si="13"/>
        <v>18138</v>
      </c>
      <c r="D45" s="164" t="s">
        <v>403</v>
      </c>
      <c r="E45" s="164" t="s">
        <v>403</v>
      </c>
      <c r="F45" s="164" t="s">
        <v>403</v>
      </c>
      <c r="G45" s="164" t="s">
        <v>403</v>
      </c>
      <c r="H45" s="164">
        <v>11741</v>
      </c>
      <c r="I45" s="164">
        <v>6397</v>
      </c>
      <c r="K45" s="35"/>
      <c r="L45" s="38" t="s">
        <v>48</v>
      </c>
      <c r="M45" s="2">
        <v>1033</v>
      </c>
      <c r="N45" s="2">
        <v>1075</v>
      </c>
      <c r="O45" s="165">
        <f t="shared" si="14"/>
        <v>4.065827686350436</v>
      </c>
      <c r="P45" s="166">
        <f t="shared" si="15"/>
        <v>1.3193583622773966</v>
      </c>
      <c r="Q45" s="2">
        <v>5637</v>
      </c>
      <c r="R45" s="2">
        <v>5980</v>
      </c>
      <c r="S45" s="165">
        <f t="shared" si="16"/>
        <v>6.084796877771865</v>
      </c>
      <c r="T45" s="166">
        <f t="shared" si="17"/>
        <v>1.0660923792222516</v>
      </c>
      <c r="V45" s="81"/>
      <c r="W45" s="81"/>
    </row>
    <row r="46" spans="1:23" ht="15.75" customHeight="1">
      <c r="A46" s="35" t="s">
        <v>286</v>
      </c>
      <c r="B46" s="35"/>
      <c r="C46" s="35"/>
      <c r="D46" s="35"/>
      <c r="E46" s="35"/>
      <c r="F46" s="35"/>
      <c r="G46" s="35"/>
      <c r="H46" s="35"/>
      <c r="I46" s="35"/>
      <c r="K46" s="35"/>
      <c r="L46" s="36"/>
      <c r="M46" s="2"/>
      <c r="N46" s="2"/>
      <c r="O46" s="165"/>
      <c r="P46" s="166"/>
      <c r="Q46" s="2"/>
      <c r="R46" s="2"/>
      <c r="S46" s="165"/>
      <c r="T46" s="166"/>
      <c r="V46" s="81"/>
      <c r="W46" s="81"/>
    </row>
    <row r="47" spans="11:23" ht="15.75" customHeight="1">
      <c r="K47" s="229" t="s">
        <v>49</v>
      </c>
      <c r="L47" s="230"/>
      <c r="M47" s="123">
        <f>SUM(M48:M51)</f>
        <v>3145</v>
      </c>
      <c r="N47" s="123">
        <f>SUM(N48:N51)</f>
        <v>2929</v>
      </c>
      <c r="O47" s="169">
        <f>100*(N47-M47)/M47</f>
        <v>-6.868044515103339</v>
      </c>
      <c r="P47" s="170">
        <f>100*N47/N$10</f>
        <v>3.5947912959167394</v>
      </c>
      <c r="Q47" s="123">
        <f>SUM(Q48:Q51)</f>
        <v>16382</v>
      </c>
      <c r="R47" s="123">
        <f>SUM(R48:R51)</f>
        <v>15653</v>
      </c>
      <c r="S47" s="169">
        <f>100*(R47-Q47)/Q47</f>
        <v>-4.450006104260774</v>
      </c>
      <c r="T47" s="170">
        <f>100*R47/R$10</f>
        <v>2.7905591993254024</v>
      </c>
      <c r="V47" s="81"/>
      <c r="W47" s="81"/>
    </row>
    <row r="48" spans="11:23" ht="15.75" customHeight="1">
      <c r="K48" s="35"/>
      <c r="L48" s="38" t="s">
        <v>50</v>
      </c>
      <c r="M48" s="2">
        <v>797</v>
      </c>
      <c r="N48" s="2">
        <v>781</v>
      </c>
      <c r="O48" s="165">
        <f>100*(N48-M48)/M48</f>
        <v>-2.0075282308657467</v>
      </c>
      <c r="P48" s="166">
        <f>100*N48/N$10</f>
        <v>0.9585291915708342</v>
      </c>
      <c r="Q48" s="2">
        <v>4027</v>
      </c>
      <c r="R48" s="2">
        <v>3943</v>
      </c>
      <c r="S48" s="165">
        <f>100*(R48-Q48)/Q48</f>
        <v>-2.08592003973181</v>
      </c>
      <c r="T48" s="166">
        <f>100*R48/R$10</f>
        <v>0.7029435202798225</v>
      </c>
      <c r="V48" s="81"/>
      <c r="W48" s="81"/>
    </row>
    <row r="49" spans="11:23" ht="15.75" customHeight="1">
      <c r="K49" s="35"/>
      <c r="L49" s="38" t="s">
        <v>51</v>
      </c>
      <c r="M49" s="2">
        <v>435</v>
      </c>
      <c r="N49" s="2">
        <v>421</v>
      </c>
      <c r="O49" s="165">
        <f>100*(N49-M49)/M49</f>
        <v>-3.218390804597701</v>
      </c>
      <c r="P49" s="166">
        <f>100*N49/N$10</f>
        <v>0.5166975539709618</v>
      </c>
      <c r="Q49" s="2">
        <v>2336</v>
      </c>
      <c r="R49" s="2">
        <v>2392</v>
      </c>
      <c r="S49" s="165">
        <f>100*(R49-Q49)/Q49</f>
        <v>2.3972602739726026</v>
      </c>
      <c r="T49" s="166">
        <f>100*R49/R$10</f>
        <v>0.42643695168890067</v>
      </c>
      <c r="V49" s="81"/>
      <c r="W49" s="81"/>
    </row>
    <row r="50" spans="11:23" ht="15.75" customHeight="1">
      <c r="K50" s="35"/>
      <c r="L50" s="38" t="s">
        <v>52</v>
      </c>
      <c r="M50" s="2">
        <v>1306</v>
      </c>
      <c r="N50" s="2">
        <v>1155</v>
      </c>
      <c r="O50" s="165">
        <f>100*(N50-M50)/M50</f>
        <v>-11.562021439509953</v>
      </c>
      <c r="P50" s="166">
        <f>100*N50/N$10</f>
        <v>1.4175431706329238</v>
      </c>
      <c r="Q50" s="2">
        <v>6826</v>
      </c>
      <c r="R50" s="2">
        <v>6280</v>
      </c>
      <c r="S50" s="165">
        <f>100*(R50-Q50)/Q50</f>
        <v>-7.998828010547905</v>
      </c>
      <c r="T50" s="166">
        <f>100*R50/R$10</f>
        <v>1.11957527450096</v>
      </c>
      <c r="V50" s="81"/>
      <c r="W50" s="81"/>
    </row>
    <row r="51" spans="11:23" ht="15.75" customHeight="1">
      <c r="K51" s="35"/>
      <c r="L51" s="38" t="s">
        <v>53</v>
      </c>
      <c r="M51" s="2">
        <v>607</v>
      </c>
      <c r="N51" s="2">
        <v>572</v>
      </c>
      <c r="O51" s="165">
        <f>100*(N51-M51)/M51</f>
        <v>-5.766062602965404</v>
      </c>
      <c r="P51" s="166">
        <f>100*N51/N$10</f>
        <v>0.7020213797420194</v>
      </c>
      <c r="Q51" s="2">
        <v>3193</v>
      </c>
      <c r="R51" s="2">
        <v>3038</v>
      </c>
      <c r="S51" s="165">
        <f>100*(R51-Q51)/Q51</f>
        <v>-4.854368932038835</v>
      </c>
      <c r="T51" s="166">
        <f>100*R51/R$10</f>
        <v>0.5416034528557192</v>
      </c>
      <c r="V51" s="81"/>
      <c r="W51" s="81"/>
    </row>
    <row r="52" spans="1:23" ht="15.75" customHeight="1">
      <c r="A52" s="251" t="s">
        <v>405</v>
      </c>
      <c r="B52" s="251"/>
      <c r="C52" s="251"/>
      <c r="D52" s="251"/>
      <c r="E52" s="251"/>
      <c r="F52" s="251"/>
      <c r="G52" s="251"/>
      <c r="H52" s="251"/>
      <c r="I52" s="251"/>
      <c r="K52" s="35"/>
      <c r="L52" s="36"/>
      <c r="M52" s="2"/>
      <c r="N52" s="2"/>
      <c r="O52" s="165"/>
      <c r="P52" s="166"/>
      <c r="Q52" s="2"/>
      <c r="R52" s="2"/>
      <c r="S52" s="165"/>
      <c r="T52" s="166"/>
      <c r="V52" s="81"/>
      <c r="W52" s="81"/>
    </row>
    <row r="53" spans="9:23" ht="15.75" customHeight="1" thickBot="1">
      <c r="I53" s="82" t="s">
        <v>322</v>
      </c>
      <c r="K53" s="229" t="s">
        <v>54</v>
      </c>
      <c r="L53" s="230"/>
      <c r="M53" s="123">
        <f>SUM(M54:M59)</f>
        <v>3549</v>
      </c>
      <c r="N53" s="123">
        <f>SUM(N54:N59)</f>
        <v>3243</v>
      </c>
      <c r="O53" s="169">
        <f>100*(N53-M53)/M53</f>
        <v>-8.622147083685546</v>
      </c>
      <c r="P53" s="170">
        <f>100*N53/N$10</f>
        <v>3.9801666687121835</v>
      </c>
      <c r="Q53" s="123">
        <f>SUM(Q54:Q59)</f>
        <v>16208</v>
      </c>
      <c r="R53" s="123">
        <f>SUM(R54:R59)</f>
        <v>15196</v>
      </c>
      <c r="S53" s="169">
        <f aca="true" t="shared" si="18" ref="S53:S59">100*(R53-Q53)/Q53</f>
        <v>-6.2438302073050345</v>
      </c>
      <c r="T53" s="170">
        <f>100*R53/R$10</f>
        <v>2.70908692218417</v>
      </c>
      <c r="V53" s="81"/>
      <c r="W53" s="81"/>
    </row>
    <row r="54" spans="1:24" ht="15.75" customHeight="1">
      <c r="A54" s="209" t="s">
        <v>323</v>
      </c>
      <c r="B54" s="210"/>
      <c r="C54" s="215" t="s">
        <v>2</v>
      </c>
      <c r="D54" s="218" t="s">
        <v>287</v>
      </c>
      <c r="E54" s="221" t="s">
        <v>288</v>
      </c>
      <c r="F54" s="231" t="s">
        <v>71</v>
      </c>
      <c r="G54" s="207" t="s">
        <v>289</v>
      </c>
      <c r="H54" s="208"/>
      <c r="I54" s="208"/>
      <c r="J54" s="87"/>
      <c r="K54" s="35"/>
      <c r="L54" s="38" t="s">
        <v>55</v>
      </c>
      <c r="M54" s="118">
        <v>513</v>
      </c>
      <c r="N54" s="2">
        <v>482</v>
      </c>
      <c r="O54" s="165">
        <f aca="true" t="shared" si="19" ref="O54:O59">100*(N54-M54)/M54</f>
        <v>-6.042884990253412</v>
      </c>
      <c r="P54" s="166">
        <f aca="true" t="shared" si="20" ref="P54:P59">100*N54/N$10</f>
        <v>0.5915634703420514</v>
      </c>
      <c r="Q54" s="2">
        <v>2252</v>
      </c>
      <c r="R54" s="2">
        <v>2428</v>
      </c>
      <c r="S54" s="165">
        <f t="shared" si="18"/>
        <v>7.815275310834814</v>
      </c>
      <c r="T54" s="166">
        <f aca="true" t="shared" si="21" ref="T54:T59">100*R54/R$10</f>
        <v>0.4328548991223457</v>
      </c>
      <c r="U54" s="14"/>
      <c r="W54" s="81"/>
      <c r="X54" s="81"/>
    </row>
    <row r="55" spans="1:24" ht="15.75" customHeight="1">
      <c r="A55" s="211"/>
      <c r="B55" s="212"/>
      <c r="C55" s="216"/>
      <c r="D55" s="219"/>
      <c r="E55" s="222"/>
      <c r="F55" s="232"/>
      <c r="G55" s="234" t="s">
        <v>56</v>
      </c>
      <c r="H55" s="236" t="s">
        <v>290</v>
      </c>
      <c r="I55" s="238" t="s">
        <v>291</v>
      </c>
      <c r="J55" s="87"/>
      <c r="K55" s="35"/>
      <c r="L55" s="38" t="s">
        <v>57</v>
      </c>
      <c r="M55" s="118">
        <v>624</v>
      </c>
      <c r="N55" s="2">
        <v>563</v>
      </c>
      <c r="O55" s="165">
        <f t="shared" si="19"/>
        <v>-9.775641025641026</v>
      </c>
      <c r="P55" s="166">
        <f t="shared" si="20"/>
        <v>0.6909755888020226</v>
      </c>
      <c r="Q55" s="2">
        <v>2946</v>
      </c>
      <c r="R55" s="2">
        <v>2581</v>
      </c>
      <c r="S55" s="165">
        <f t="shared" si="18"/>
        <v>-12.38968092328581</v>
      </c>
      <c r="T55" s="166">
        <f t="shared" si="21"/>
        <v>0.4601311757144869</v>
      </c>
      <c r="U55" s="14"/>
      <c r="W55" s="81"/>
      <c r="X55" s="81"/>
    </row>
    <row r="56" spans="1:24" ht="15.75" customHeight="1">
      <c r="A56" s="213"/>
      <c r="B56" s="214"/>
      <c r="C56" s="217"/>
      <c r="D56" s="220"/>
      <c r="E56" s="223"/>
      <c r="F56" s="233"/>
      <c r="G56" s="235"/>
      <c r="H56" s="237"/>
      <c r="I56" s="239"/>
      <c r="J56" s="87"/>
      <c r="K56" s="35"/>
      <c r="L56" s="38" t="s">
        <v>58</v>
      </c>
      <c r="M56" s="118">
        <v>549</v>
      </c>
      <c r="N56" s="2">
        <v>547</v>
      </c>
      <c r="O56" s="165">
        <f t="shared" si="19"/>
        <v>-0.36429872495446264</v>
      </c>
      <c r="P56" s="166">
        <f t="shared" si="20"/>
        <v>0.6713386271309172</v>
      </c>
      <c r="Q56" s="2">
        <v>2707</v>
      </c>
      <c r="R56" s="2">
        <v>2878</v>
      </c>
      <c r="S56" s="165">
        <f t="shared" si="18"/>
        <v>6.3169560398965645</v>
      </c>
      <c r="T56" s="166">
        <f t="shared" si="21"/>
        <v>0.5130792420404081</v>
      </c>
      <c r="U56" s="14"/>
      <c r="W56" s="81"/>
      <c r="X56" s="81"/>
    </row>
    <row r="57" spans="1:23" ht="15.75" customHeight="1">
      <c r="A57" s="224" t="s">
        <v>5</v>
      </c>
      <c r="B57" s="225"/>
      <c r="C57" s="123">
        <f>SUM(C58:C59)</f>
        <v>560927</v>
      </c>
      <c r="D57" s="123">
        <f aca="true" t="shared" si="22" ref="D57:I57">SUM(D58:D59)</f>
        <v>52626</v>
      </c>
      <c r="E57" s="123">
        <f t="shared" si="22"/>
        <v>40985</v>
      </c>
      <c r="F57" s="123">
        <f t="shared" si="22"/>
        <v>32435</v>
      </c>
      <c r="G57" s="123">
        <f t="shared" si="22"/>
        <v>434881</v>
      </c>
      <c r="H57" s="123">
        <f t="shared" si="22"/>
        <v>408169</v>
      </c>
      <c r="I57" s="123">
        <f t="shared" si="22"/>
        <v>26712</v>
      </c>
      <c r="K57" s="35"/>
      <c r="L57" s="38" t="s">
        <v>59</v>
      </c>
      <c r="M57" s="2">
        <v>980</v>
      </c>
      <c r="N57" s="2">
        <v>823</v>
      </c>
      <c r="O57" s="165">
        <f t="shared" si="19"/>
        <v>-16.020408163265305</v>
      </c>
      <c r="P57" s="166">
        <f t="shared" si="20"/>
        <v>1.0100762159574859</v>
      </c>
      <c r="Q57" s="2">
        <v>4310</v>
      </c>
      <c r="R57" s="2">
        <v>3859</v>
      </c>
      <c r="S57" s="165">
        <f t="shared" si="18"/>
        <v>-10.464037122969838</v>
      </c>
      <c r="T57" s="166">
        <f t="shared" si="21"/>
        <v>0.6879683096017842</v>
      </c>
      <c r="V57" s="81"/>
      <c r="W57" s="81"/>
    </row>
    <row r="58" spans="1:23" ht="15.75" customHeight="1">
      <c r="A58" s="205" t="s">
        <v>6</v>
      </c>
      <c r="B58" s="206"/>
      <c r="C58" s="161">
        <f>SUM(D58:F58,G58)</f>
        <v>2702</v>
      </c>
      <c r="D58" s="162" t="s">
        <v>403</v>
      </c>
      <c r="E58" s="162" t="s">
        <v>403</v>
      </c>
      <c r="F58" s="162">
        <v>294</v>
      </c>
      <c r="G58" s="162">
        <f>SUM(H58:I58)</f>
        <v>2408</v>
      </c>
      <c r="H58" s="162">
        <v>2192</v>
      </c>
      <c r="I58" s="162">
        <v>216</v>
      </c>
      <c r="K58" s="35"/>
      <c r="L58" s="38" t="s">
        <v>60</v>
      </c>
      <c r="M58" s="2">
        <v>294</v>
      </c>
      <c r="N58" s="2">
        <v>285</v>
      </c>
      <c r="O58" s="165">
        <f t="shared" si="19"/>
        <v>-3.061224489795918</v>
      </c>
      <c r="P58" s="166">
        <f t="shared" si="20"/>
        <v>0.3497833797665656</v>
      </c>
      <c r="Q58" s="2">
        <v>1278</v>
      </c>
      <c r="R58" s="2">
        <v>1214</v>
      </c>
      <c r="S58" s="165">
        <f t="shared" si="18"/>
        <v>-5.007824726134586</v>
      </c>
      <c r="T58" s="166">
        <f t="shared" si="21"/>
        <v>0.21642744956117285</v>
      </c>
      <c r="V58" s="81"/>
      <c r="W58" s="81"/>
    </row>
    <row r="59" spans="1:23" ht="15.75" customHeight="1">
      <c r="A59" s="205" t="s">
        <v>8</v>
      </c>
      <c r="B59" s="206"/>
      <c r="C59" s="161">
        <f>SUM(C60:C69)</f>
        <v>558225</v>
      </c>
      <c r="D59" s="113">
        <f aca="true" t="shared" si="23" ref="D59:I59">SUM(D60:D69)</f>
        <v>52626</v>
      </c>
      <c r="E59" s="113">
        <f t="shared" si="23"/>
        <v>40985</v>
      </c>
      <c r="F59" s="113">
        <f t="shared" si="23"/>
        <v>32141</v>
      </c>
      <c r="G59" s="113">
        <f t="shared" si="23"/>
        <v>432473</v>
      </c>
      <c r="H59" s="113">
        <f t="shared" si="23"/>
        <v>405977</v>
      </c>
      <c r="I59" s="113">
        <f t="shared" si="23"/>
        <v>26496</v>
      </c>
      <c r="K59" s="35"/>
      <c r="L59" s="38" t="s">
        <v>61</v>
      </c>
      <c r="M59" s="2">
        <v>589</v>
      </c>
      <c r="N59" s="2">
        <v>543</v>
      </c>
      <c r="O59" s="165">
        <f t="shared" si="19"/>
        <v>-7.809847198641766</v>
      </c>
      <c r="P59" s="166">
        <f t="shared" si="20"/>
        <v>0.6664293867131408</v>
      </c>
      <c r="Q59" s="2">
        <v>2715</v>
      </c>
      <c r="R59" s="2">
        <v>2236</v>
      </c>
      <c r="S59" s="165">
        <f t="shared" si="18"/>
        <v>-17.642725598526702</v>
      </c>
      <c r="T59" s="166">
        <f t="shared" si="21"/>
        <v>0.3986258461439724</v>
      </c>
      <c r="V59" s="81"/>
      <c r="W59" s="81"/>
    </row>
    <row r="60" spans="1:23" ht="15.75" customHeight="1">
      <c r="A60" s="35"/>
      <c r="B60" s="47" t="s">
        <v>9</v>
      </c>
      <c r="C60" s="161">
        <f aca="true" t="shared" si="24" ref="C60:C69">SUM(D60:F60,G60)</f>
        <v>688</v>
      </c>
      <c r="D60" s="162">
        <v>19</v>
      </c>
      <c r="E60" s="162">
        <v>12</v>
      </c>
      <c r="F60" s="162">
        <v>103</v>
      </c>
      <c r="G60" s="162">
        <f aca="true" t="shared" si="25" ref="G60:G69">SUM(H60:I60)</f>
        <v>554</v>
      </c>
      <c r="H60" s="162">
        <v>538</v>
      </c>
      <c r="I60" s="162">
        <v>16</v>
      </c>
      <c r="K60" s="35"/>
      <c r="L60" s="36"/>
      <c r="M60" s="2"/>
      <c r="N60" s="2"/>
      <c r="O60" s="165"/>
      <c r="P60" s="166"/>
      <c r="Q60" s="2"/>
      <c r="R60" s="2"/>
      <c r="S60" s="165"/>
      <c r="T60" s="166"/>
      <c r="V60" s="81"/>
      <c r="W60" s="81"/>
    </row>
    <row r="61" spans="1:23" ht="15.75" customHeight="1">
      <c r="A61" s="35"/>
      <c r="B61" s="47" t="s">
        <v>11</v>
      </c>
      <c r="C61" s="161">
        <f t="shared" si="24"/>
        <v>53326</v>
      </c>
      <c r="D61" s="162">
        <v>5867</v>
      </c>
      <c r="E61" s="162">
        <v>3152</v>
      </c>
      <c r="F61" s="162">
        <v>4167</v>
      </c>
      <c r="G61" s="162">
        <f t="shared" si="25"/>
        <v>40140</v>
      </c>
      <c r="H61" s="162">
        <v>35855</v>
      </c>
      <c r="I61" s="162">
        <v>4285</v>
      </c>
      <c r="K61" s="229" t="s">
        <v>62</v>
      </c>
      <c r="L61" s="230"/>
      <c r="M61" s="123">
        <f>SUM(M62:M65)</f>
        <v>2780</v>
      </c>
      <c r="N61" s="123">
        <f>SUM(N62:N65)</f>
        <v>2770</v>
      </c>
      <c r="O61" s="169">
        <f>100*(N61-M61)/M61</f>
        <v>-0.3597122302158273</v>
      </c>
      <c r="P61" s="170">
        <f>100*N61/N$10</f>
        <v>3.399648989310129</v>
      </c>
      <c r="Q61" s="123">
        <f>SUM(Q62:Q65)</f>
        <v>16461</v>
      </c>
      <c r="R61" s="123">
        <f>SUM(R62:R65)</f>
        <v>16645</v>
      </c>
      <c r="S61" s="169">
        <f>100*(R61-Q61)/Q61</f>
        <v>1.117793572686957</v>
      </c>
      <c r="T61" s="170">
        <f>100*R61/R$10</f>
        <v>2.9674093063803313</v>
      </c>
      <c r="V61" s="81"/>
      <c r="W61" s="81"/>
    </row>
    <row r="62" spans="1:23" ht="15.75" customHeight="1">
      <c r="A62" s="35"/>
      <c r="B62" s="47" t="s">
        <v>13</v>
      </c>
      <c r="C62" s="161">
        <f t="shared" si="24"/>
        <v>144443</v>
      </c>
      <c r="D62" s="162">
        <v>11126</v>
      </c>
      <c r="E62" s="162">
        <v>12197</v>
      </c>
      <c r="F62" s="162">
        <v>8395</v>
      </c>
      <c r="G62" s="162">
        <f t="shared" si="25"/>
        <v>112725</v>
      </c>
      <c r="H62" s="162">
        <v>108184</v>
      </c>
      <c r="I62" s="162">
        <v>4541</v>
      </c>
      <c r="K62" s="35"/>
      <c r="L62" s="38" t="s">
        <v>63</v>
      </c>
      <c r="M62" s="2">
        <v>836</v>
      </c>
      <c r="N62" s="2">
        <v>883</v>
      </c>
      <c r="O62" s="165">
        <f>100*(N62-M62)/M62</f>
        <v>5.62200956937799</v>
      </c>
      <c r="P62" s="166">
        <f>100*N62/N$10</f>
        <v>1.0837148222241313</v>
      </c>
      <c r="Q62" s="2">
        <v>5108</v>
      </c>
      <c r="R62" s="2">
        <v>5484</v>
      </c>
      <c r="S62" s="165">
        <f>100*(R62-Q62)/Q62</f>
        <v>7.3610023492560686</v>
      </c>
      <c r="T62" s="166">
        <f>100*R62/R$10</f>
        <v>0.9776673256947874</v>
      </c>
      <c r="V62" s="81"/>
      <c r="W62" s="81"/>
    </row>
    <row r="63" spans="1:23" ht="15.75" customHeight="1">
      <c r="A63" s="35"/>
      <c r="B63" s="47" t="s">
        <v>15</v>
      </c>
      <c r="C63" s="161">
        <f t="shared" si="24"/>
        <v>2449</v>
      </c>
      <c r="D63" s="162" t="s">
        <v>403</v>
      </c>
      <c r="E63" s="162" t="s">
        <v>403</v>
      </c>
      <c r="F63" s="162">
        <v>7</v>
      </c>
      <c r="G63" s="162">
        <f t="shared" si="25"/>
        <v>2442</v>
      </c>
      <c r="H63" s="162">
        <v>2431</v>
      </c>
      <c r="I63" s="162">
        <v>11</v>
      </c>
      <c r="K63" s="35"/>
      <c r="L63" s="38" t="s">
        <v>64</v>
      </c>
      <c r="M63" s="2">
        <v>716</v>
      </c>
      <c r="N63" s="2">
        <v>672</v>
      </c>
      <c r="O63" s="165">
        <f>100*(N63-M63)/M63</f>
        <v>-6.145251396648045</v>
      </c>
      <c r="P63" s="166">
        <f>100*N63/N$10</f>
        <v>0.8247523901864284</v>
      </c>
      <c r="Q63" s="2">
        <v>3897</v>
      </c>
      <c r="R63" s="2">
        <v>3680</v>
      </c>
      <c r="S63" s="165">
        <f>100*(R63-Q63)/Q63</f>
        <v>-5.568385937900949</v>
      </c>
      <c r="T63" s="166">
        <f>100*R63/R$10</f>
        <v>0.6560568487521549</v>
      </c>
      <c r="V63" s="81"/>
      <c r="W63" s="81"/>
    </row>
    <row r="64" spans="1:23" ht="15.75" customHeight="1">
      <c r="A64" s="35"/>
      <c r="B64" s="47" t="s">
        <v>17</v>
      </c>
      <c r="C64" s="161">
        <f t="shared" si="24"/>
        <v>32166</v>
      </c>
      <c r="D64" s="162">
        <v>691</v>
      </c>
      <c r="E64" s="162">
        <v>291</v>
      </c>
      <c r="F64" s="162">
        <v>1067</v>
      </c>
      <c r="G64" s="162">
        <f t="shared" si="25"/>
        <v>30117</v>
      </c>
      <c r="H64" s="162">
        <v>29502</v>
      </c>
      <c r="I64" s="162">
        <v>615</v>
      </c>
      <c r="K64" s="35"/>
      <c r="L64" s="38" t="s">
        <v>65</v>
      </c>
      <c r="M64" s="2">
        <v>939</v>
      </c>
      <c r="N64" s="2">
        <v>920</v>
      </c>
      <c r="O64" s="165">
        <f>100*(N64-M64)/M64</f>
        <v>-2.0234291799787005</v>
      </c>
      <c r="P64" s="166">
        <f>100*N64/N$10</f>
        <v>1.1291252960885627</v>
      </c>
      <c r="Q64" s="2">
        <v>5672</v>
      </c>
      <c r="R64" s="2">
        <v>5491</v>
      </c>
      <c r="S64" s="165">
        <f>100*(R64-Q64)/Q64</f>
        <v>-3.191114245416079</v>
      </c>
      <c r="T64" s="166">
        <f>100*R64/R$10</f>
        <v>0.9789152599179572</v>
      </c>
      <c r="V64" s="81"/>
      <c r="W64" s="81"/>
    </row>
    <row r="65" spans="1:23" ht="15.75" customHeight="1">
      <c r="A65" s="35"/>
      <c r="B65" s="47" t="s">
        <v>19</v>
      </c>
      <c r="C65" s="161">
        <f t="shared" si="24"/>
        <v>151939</v>
      </c>
      <c r="D65" s="162">
        <v>22129</v>
      </c>
      <c r="E65" s="162">
        <v>18264</v>
      </c>
      <c r="F65" s="162">
        <v>10330</v>
      </c>
      <c r="G65" s="162">
        <f t="shared" si="25"/>
        <v>101216</v>
      </c>
      <c r="H65" s="162">
        <v>90782</v>
      </c>
      <c r="I65" s="162">
        <v>10434</v>
      </c>
      <c r="K65" s="35"/>
      <c r="L65" s="38" t="s">
        <v>66</v>
      </c>
      <c r="M65" s="2">
        <v>289</v>
      </c>
      <c r="N65" s="2">
        <v>295</v>
      </c>
      <c r="O65" s="165">
        <f>100*(N65-M65)/M65</f>
        <v>2.0761245674740483</v>
      </c>
      <c r="P65" s="166">
        <f>100*N65/N$10</f>
        <v>0.3620564808110065</v>
      </c>
      <c r="Q65" s="2">
        <v>1784</v>
      </c>
      <c r="R65" s="2">
        <v>1990</v>
      </c>
      <c r="S65" s="165">
        <f>100*(R65-Q65)/Q65</f>
        <v>11.547085201793722</v>
      </c>
      <c r="T65" s="166">
        <f>100*R65/R$10</f>
        <v>0.3547698720154316</v>
      </c>
      <c r="V65" s="81"/>
      <c r="W65" s="81"/>
    </row>
    <row r="66" spans="1:23" ht="15.75" customHeight="1">
      <c r="A66" s="35"/>
      <c r="B66" s="47" t="s">
        <v>21</v>
      </c>
      <c r="C66" s="161">
        <f t="shared" si="24"/>
        <v>17697</v>
      </c>
      <c r="D66" s="162">
        <v>220</v>
      </c>
      <c r="E66" s="162">
        <v>112</v>
      </c>
      <c r="F66" s="162">
        <v>497</v>
      </c>
      <c r="G66" s="162">
        <f t="shared" si="25"/>
        <v>16868</v>
      </c>
      <c r="H66" s="162">
        <v>16599</v>
      </c>
      <c r="I66" s="162">
        <v>269</v>
      </c>
      <c r="K66" s="35"/>
      <c r="L66" s="36"/>
      <c r="M66" s="2"/>
      <c r="N66" s="2"/>
      <c r="O66" s="165"/>
      <c r="P66" s="166"/>
      <c r="Q66" s="2"/>
      <c r="R66" s="2"/>
      <c r="S66" s="165"/>
      <c r="T66" s="166"/>
      <c r="V66" s="81"/>
      <c r="W66" s="81"/>
    </row>
    <row r="67" spans="1:23" ht="15.75" customHeight="1">
      <c r="A67" s="35"/>
      <c r="B67" s="47" t="s">
        <v>23</v>
      </c>
      <c r="C67" s="161">
        <f t="shared" si="24"/>
        <v>5377</v>
      </c>
      <c r="D67" s="162">
        <v>1629</v>
      </c>
      <c r="E67" s="162">
        <v>586</v>
      </c>
      <c r="F67" s="162">
        <v>944</v>
      </c>
      <c r="G67" s="162">
        <f t="shared" si="25"/>
        <v>2218</v>
      </c>
      <c r="H67" s="162">
        <v>2065</v>
      </c>
      <c r="I67" s="162">
        <v>153</v>
      </c>
      <c r="K67" s="229" t="s">
        <v>67</v>
      </c>
      <c r="L67" s="230"/>
      <c r="M67" s="123">
        <f>SUM(M68)</f>
        <v>613</v>
      </c>
      <c r="N67" s="123">
        <f>SUM(N68)</f>
        <v>588</v>
      </c>
      <c r="O67" s="169">
        <f>100*(N67-M67)/M67</f>
        <v>-4.078303425774878</v>
      </c>
      <c r="P67" s="170">
        <f>100*N67/N$10</f>
        <v>0.7216583414131249</v>
      </c>
      <c r="Q67" s="123">
        <f>SUM(Q68)</f>
        <v>3966</v>
      </c>
      <c r="R67" s="123">
        <f>SUM(R68)</f>
        <v>3630</v>
      </c>
      <c r="S67" s="169">
        <f>100*(R67-Q67)/Q67</f>
        <v>-8.472012102874432</v>
      </c>
      <c r="T67" s="171">
        <f>100*R67/R$10</f>
        <v>0.6471430328723702</v>
      </c>
      <c r="V67" s="81"/>
      <c r="W67" s="81"/>
    </row>
    <row r="68" spans="1:23" ht="15.75" customHeight="1">
      <c r="A68" s="35"/>
      <c r="B68" s="47" t="s">
        <v>25</v>
      </c>
      <c r="C68" s="161">
        <f t="shared" si="24"/>
        <v>132002</v>
      </c>
      <c r="D68" s="162">
        <v>10945</v>
      </c>
      <c r="E68" s="162">
        <v>6371</v>
      </c>
      <c r="F68" s="162">
        <v>6631</v>
      </c>
      <c r="G68" s="162">
        <f t="shared" si="25"/>
        <v>108055</v>
      </c>
      <c r="H68" s="162">
        <v>101941</v>
      </c>
      <c r="I68" s="162">
        <v>6114</v>
      </c>
      <c r="K68" s="39"/>
      <c r="L68" s="40" t="s">
        <v>68</v>
      </c>
      <c r="M68" s="2">
        <v>613</v>
      </c>
      <c r="N68" s="2">
        <v>588</v>
      </c>
      <c r="O68" s="167">
        <f>100*(N68-M68)/M68</f>
        <v>-4.078303425774878</v>
      </c>
      <c r="P68" s="166">
        <f>100*N68/N$10</f>
        <v>0.7216583414131249</v>
      </c>
      <c r="Q68" s="2">
        <v>3966</v>
      </c>
      <c r="R68" s="2">
        <v>3630</v>
      </c>
      <c r="S68" s="167">
        <f>100*(R68-Q68)/Q68</f>
        <v>-8.472012102874432</v>
      </c>
      <c r="T68" s="168">
        <f>100*R68/R$10</f>
        <v>0.6471430328723702</v>
      </c>
      <c r="V68" s="81"/>
      <c r="W68" s="81"/>
    </row>
    <row r="69" spans="1:20" ht="15.75" customHeight="1">
      <c r="A69" s="48"/>
      <c r="B69" s="49" t="s">
        <v>26</v>
      </c>
      <c r="C69" s="163">
        <f t="shared" si="24"/>
        <v>18138</v>
      </c>
      <c r="D69" s="164" t="s">
        <v>403</v>
      </c>
      <c r="E69" s="164" t="s">
        <v>403</v>
      </c>
      <c r="F69" s="164" t="s">
        <v>403</v>
      </c>
      <c r="G69" s="164">
        <f t="shared" si="25"/>
        <v>18138</v>
      </c>
      <c r="H69" s="164">
        <v>18080</v>
      </c>
      <c r="I69" s="164">
        <v>58</v>
      </c>
      <c r="K69" s="35" t="s">
        <v>286</v>
      </c>
      <c r="L69" s="35"/>
      <c r="M69" s="41"/>
      <c r="N69" s="41"/>
      <c r="O69" s="42"/>
      <c r="P69" s="42"/>
      <c r="Q69" s="41"/>
      <c r="R69" s="41"/>
      <c r="S69" s="41"/>
      <c r="T69" s="41"/>
    </row>
    <row r="70" spans="1:20" ht="15.75" customHeight="1">
      <c r="A70" s="35" t="s">
        <v>292</v>
      </c>
      <c r="B70" s="35"/>
      <c r="C70" s="35"/>
      <c r="D70" s="35"/>
      <c r="E70" s="35"/>
      <c r="F70" s="35"/>
      <c r="G70" s="35"/>
      <c r="H70" s="35"/>
      <c r="I70" s="35"/>
      <c r="M70" s="79"/>
      <c r="N70" s="79"/>
      <c r="O70" s="83"/>
      <c r="P70" s="83"/>
      <c r="Q70" s="79"/>
      <c r="R70" s="79"/>
      <c r="S70" s="79"/>
      <c r="T70" s="79"/>
    </row>
    <row r="71" spans="13:20" ht="15.75" customHeight="1">
      <c r="M71" s="79"/>
      <c r="N71" s="79"/>
      <c r="O71" s="83"/>
      <c r="P71" s="83"/>
      <c r="Q71" s="79"/>
      <c r="R71" s="79"/>
      <c r="S71" s="79"/>
      <c r="T71" s="79"/>
    </row>
    <row r="72" spans="15:16" ht="15.75" customHeight="1">
      <c r="O72" s="84"/>
      <c r="P72" s="84"/>
    </row>
    <row r="73" spans="15:16" ht="15.75" customHeight="1">
      <c r="O73" s="84"/>
      <c r="P73" s="84"/>
    </row>
    <row r="74" spans="15:16" ht="15.75" customHeight="1">
      <c r="O74" s="84"/>
      <c r="P74" s="84"/>
    </row>
    <row r="75" spans="15:16" ht="15.75" customHeight="1">
      <c r="O75" s="84"/>
      <c r="P75" s="84"/>
    </row>
    <row r="76" spans="15:16" ht="15.75" customHeight="1">
      <c r="O76" s="84"/>
      <c r="P76" s="84"/>
    </row>
    <row r="77" spans="15:16" ht="15.75" customHeight="1">
      <c r="O77" s="84"/>
      <c r="P77" s="84"/>
    </row>
    <row r="78" spans="15:16" ht="15.75" customHeight="1">
      <c r="O78" s="84"/>
      <c r="P78" s="84"/>
    </row>
    <row r="79" spans="15:16" ht="15.75" customHeight="1">
      <c r="O79" s="84"/>
      <c r="P79" s="84"/>
    </row>
    <row r="80" spans="15:16" ht="15.75" customHeight="1">
      <c r="O80" s="84"/>
      <c r="P80" s="84"/>
    </row>
    <row r="81" spans="15:16" ht="15.75" customHeight="1">
      <c r="O81" s="84"/>
      <c r="P81" s="84"/>
    </row>
    <row r="82" spans="15:16" ht="15.75" customHeight="1">
      <c r="O82" s="84"/>
      <c r="P82" s="84"/>
    </row>
    <row r="83" spans="15:16" ht="15.75" customHeight="1">
      <c r="O83" s="84"/>
      <c r="P83" s="84"/>
    </row>
    <row r="84" spans="15:16" ht="15.75" customHeight="1">
      <c r="O84" s="84"/>
      <c r="P84" s="84"/>
    </row>
    <row r="85" spans="15:16" ht="15.75" customHeight="1">
      <c r="O85" s="84"/>
      <c r="P85" s="84"/>
    </row>
    <row r="86" spans="15:16" ht="15.75" customHeight="1">
      <c r="O86" s="84"/>
      <c r="P86" s="84"/>
    </row>
    <row r="87" spans="15:16" ht="15.75" customHeight="1">
      <c r="O87" s="84"/>
      <c r="P87" s="84"/>
    </row>
    <row r="88" spans="15:16" ht="15.75" customHeight="1">
      <c r="O88" s="84"/>
      <c r="P88" s="84"/>
    </row>
    <row r="89" spans="15:16" ht="15.75" customHeight="1">
      <c r="O89" s="84"/>
      <c r="P89" s="84"/>
    </row>
    <row r="90" spans="15:16" ht="15.75" customHeight="1">
      <c r="O90" s="84"/>
      <c r="P90" s="84"/>
    </row>
    <row r="91" spans="15:16" ht="15.75" customHeight="1">
      <c r="O91" s="84"/>
      <c r="P91" s="84"/>
    </row>
    <row r="92" spans="15:16" ht="15.75" customHeight="1">
      <c r="O92" s="84"/>
      <c r="P92" s="84"/>
    </row>
    <row r="93" spans="15:16" ht="15.75" customHeight="1">
      <c r="O93" s="84"/>
      <c r="P93" s="84"/>
    </row>
    <row r="94" spans="15:16" ht="15.75" customHeight="1">
      <c r="O94" s="84"/>
      <c r="P94" s="84"/>
    </row>
    <row r="95" spans="15:16" ht="15.75" customHeight="1">
      <c r="O95" s="84"/>
      <c r="P95" s="84"/>
    </row>
    <row r="96" spans="15:16" ht="15.75" customHeight="1">
      <c r="O96" s="84"/>
      <c r="P96" s="84"/>
    </row>
    <row r="97" spans="15:16" ht="15.75" customHeight="1">
      <c r="O97" s="84"/>
      <c r="P97" s="84"/>
    </row>
  </sheetData>
  <sheetProtection/>
  <mergeCells count="67">
    <mergeCell ref="A52:I52"/>
    <mergeCell ref="A9:B9"/>
    <mergeCell ref="A10:B10"/>
    <mergeCell ref="A11:B11"/>
    <mergeCell ref="O7:O8"/>
    <mergeCell ref="E7:E8"/>
    <mergeCell ref="M7:M8"/>
    <mergeCell ref="I6:I8"/>
    <mergeCell ref="H6:H8"/>
    <mergeCell ref="G7:G8"/>
    <mergeCell ref="K13:L13"/>
    <mergeCell ref="A2:T2"/>
    <mergeCell ref="K4:T4"/>
    <mergeCell ref="A6:B8"/>
    <mergeCell ref="C6:C8"/>
    <mergeCell ref="D6:G6"/>
    <mergeCell ref="A4:I4"/>
    <mergeCell ref="D7:D8"/>
    <mergeCell ref="M6:P6"/>
    <mergeCell ref="K10:L10"/>
    <mergeCell ref="K12:L12"/>
    <mergeCell ref="R7:R8"/>
    <mergeCell ref="Q7:Q8"/>
    <mergeCell ref="Q6:T6"/>
    <mergeCell ref="S7:S8"/>
    <mergeCell ref="K30:L30"/>
    <mergeCell ref="T7:T8"/>
    <mergeCell ref="P7:P8"/>
    <mergeCell ref="N7:N8"/>
    <mergeCell ref="K24:L24"/>
    <mergeCell ref="K6:L8"/>
    <mergeCell ref="A28:I28"/>
    <mergeCell ref="A33:B33"/>
    <mergeCell ref="A34:B34"/>
    <mergeCell ref="A35:B35"/>
    <mergeCell ref="A30:B32"/>
    <mergeCell ref="C30:C32"/>
    <mergeCell ref="D30:G30"/>
    <mergeCell ref="D31:D32"/>
    <mergeCell ref="E31:E32"/>
    <mergeCell ref="K14:L14"/>
    <mergeCell ref="K15:L15"/>
    <mergeCell ref="K40:L40"/>
    <mergeCell ref="K47:L47"/>
    <mergeCell ref="K17:L17"/>
    <mergeCell ref="K18:L18"/>
    <mergeCell ref="K19:L19"/>
    <mergeCell ref="K21:L21"/>
    <mergeCell ref="K16:L16"/>
    <mergeCell ref="H30:H32"/>
    <mergeCell ref="K53:L53"/>
    <mergeCell ref="F54:F56"/>
    <mergeCell ref="G55:G56"/>
    <mergeCell ref="K67:L67"/>
    <mergeCell ref="H55:H56"/>
    <mergeCell ref="I55:I56"/>
    <mergeCell ref="I30:I32"/>
    <mergeCell ref="K61:L61"/>
    <mergeCell ref="G31:G32"/>
    <mergeCell ref="A59:B59"/>
    <mergeCell ref="G54:I54"/>
    <mergeCell ref="A54:B56"/>
    <mergeCell ref="C54:C56"/>
    <mergeCell ref="D54:D56"/>
    <mergeCell ref="E54:E56"/>
    <mergeCell ref="A57:B57"/>
    <mergeCell ref="A58:B58"/>
  </mergeCells>
  <printOptions horizontalCentered="1"/>
  <pageMargins left="0.5118110236220472" right="0.5118110236220472" top="0.5118110236220472" bottom="0.31496062992125984" header="0" footer="0"/>
  <pageSetup fitToHeight="1" fitToWidth="1" horizontalDpi="300" verticalDpi="300" orientation="landscape"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HT72"/>
  <sheetViews>
    <sheetView zoomScale="80" zoomScaleNormal="80" zoomScalePageLayoutView="0" workbookViewId="0" topLeftCell="A1">
      <selection activeCell="I22" sqref="I22:J22"/>
    </sheetView>
  </sheetViews>
  <sheetFormatPr defaultColWidth="10.59765625" defaultRowHeight="15"/>
  <cols>
    <col min="1" max="1" width="2.59765625" style="69" customWidth="1"/>
    <col min="2" max="2" width="11.09765625" style="69" customWidth="1"/>
    <col min="3" max="28" width="10.3984375" style="69" customWidth="1"/>
    <col min="29" max="16384" width="10.59765625" style="69" customWidth="1"/>
  </cols>
  <sheetData>
    <row r="1" spans="1:28" ht="19.5" customHeight="1">
      <c r="A1" s="8" t="s">
        <v>201</v>
      </c>
      <c r="AB1" s="6" t="s">
        <v>202</v>
      </c>
    </row>
    <row r="2" spans="1:28" ht="19.5" customHeight="1">
      <c r="A2" s="308" t="s">
        <v>331</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row>
    <row r="3" spans="1:28" ht="19.5" customHeight="1">
      <c r="A3" s="283" t="s">
        <v>332</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row>
    <row r="4" spans="1:28" ht="18" customHeight="1" thickBot="1">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row>
    <row r="5" spans="1:28" ht="16.5" customHeight="1">
      <c r="A5" s="309" t="s">
        <v>335</v>
      </c>
      <c r="B5" s="310"/>
      <c r="C5" s="292" t="s">
        <v>296</v>
      </c>
      <c r="D5" s="293"/>
      <c r="E5" s="292" t="s">
        <v>297</v>
      </c>
      <c r="F5" s="293"/>
      <c r="G5" s="292" t="s">
        <v>298</v>
      </c>
      <c r="H5" s="293"/>
      <c r="I5" s="296" t="s">
        <v>340</v>
      </c>
      <c r="J5" s="297"/>
      <c r="K5" s="296" t="s">
        <v>341</v>
      </c>
      <c r="L5" s="297"/>
      <c r="M5" s="296" t="s">
        <v>342</v>
      </c>
      <c r="N5" s="297"/>
      <c r="O5" s="304" t="s">
        <v>336</v>
      </c>
      <c r="P5" s="305"/>
      <c r="Q5" s="296" t="s">
        <v>339</v>
      </c>
      <c r="R5" s="297"/>
      <c r="S5" s="316" t="s">
        <v>72</v>
      </c>
      <c r="T5" s="317"/>
      <c r="U5" s="292" t="s">
        <v>299</v>
      </c>
      <c r="V5" s="293"/>
      <c r="W5" s="296" t="s">
        <v>337</v>
      </c>
      <c r="X5" s="297"/>
      <c r="Y5" s="296" t="s">
        <v>338</v>
      </c>
      <c r="Z5" s="297"/>
      <c r="AA5" s="300" t="s">
        <v>300</v>
      </c>
      <c r="AB5" s="301"/>
    </row>
    <row r="6" spans="1:28" ht="16.5" customHeight="1">
      <c r="A6" s="311"/>
      <c r="B6" s="312"/>
      <c r="C6" s="294"/>
      <c r="D6" s="295"/>
      <c r="E6" s="294"/>
      <c r="F6" s="295"/>
      <c r="G6" s="294"/>
      <c r="H6" s="295"/>
      <c r="I6" s="298"/>
      <c r="J6" s="299"/>
      <c r="K6" s="298"/>
      <c r="L6" s="299"/>
      <c r="M6" s="298"/>
      <c r="N6" s="299"/>
      <c r="O6" s="306"/>
      <c r="P6" s="307"/>
      <c r="Q6" s="298"/>
      <c r="R6" s="299"/>
      <c r="S6" s="318"/>
      <c r="T6" s="319"/>
      <c r="U6" s="294"/>
      <c r="V6" s="295"/>
      <c r="W6" s="298"/>
      <c r="X6" s="299"/>
      <c r="Y6" s="298"/>
      <c r="Z6" s="299"/>
      <c r="AA6" s="302"/>
      <c r="AB6" s="303"/>
    </row>
    <row r="7" spans="1:28" ht="16.5" customHeight="1">
      <c r="A7" s="313"/>
      <c r="B7" s="312"/>
      <c r="C7" s="284" t="s">
        <v>125</v>
      </c>
      <c r="D7" s="284" t="s">
        <v>126</v>
      </c>
      <c r="E7" s="284" t="s">
        <v>125</v>
      </c>
      <c r="F7" s="284" t="s">
        <v>126</v>
      </c>
      <c r="G7" s="284" t="s">
        <v>125</v>
      </c>
      <c r="H7" s="284" t="s">
        <v>126</v>
      </c>
      <c r="I7" s="284" t="s">
        <v>125</v>
      </c>
      <c r="J7" s="284" t="s">
        <v>126</v>
      </c>
      <c r="K7" s="284" t="s">
        <v>125</v>
      </c>
      <c r="L7" s="284" t="s">
        <v>126</v>
      </c>
      <c r="M7" s="284" t="s">
        <v>125</v>
      </c>
      <c r="N7" s="284" t="s">
        <v>126</v>
      </c>
      <c r="O7" s="284" t="s">
        <v>125</v>
      </c>
      <c r="P7" s="284" t="s">
        <v>126</v>
      </c>
      <c r="Q7" s="284" t="s">
        <v>125</v>
      </c>
      <c r="R7" s="284" t="s">
        <v>126</v>
      </c>
      <c r="S7" s="284" t="s">
        <v>125</v>
      </c>
      <c r="T7" s="284" t="s">
        <v>126</v>
      </c>
      <c r="U7" s="284" t="s">
        <v>125</v>
      </c>
      <c r="V7" s="284" t="s">
        <v>126</v>
      </c>
      <c r="W7" s="284" t="s">
        <v>125</v>
      </c>
      <c r="X7" s="284" t="s">
        <v>126</v>
      </c>
      <c r="Y7" s="284" t="s">
        <v>125</v>
      </c>
      <c r="Z7" s="284" t="s">
        <v>126</v>
      </c>
      <c r="AA7" s="284" t="s">
        <v>125</v>
      </c>
      <c r="AB7" s="287" t="s">
        <v>126</v>
      </c>
    </row>
    <row r="8" spans="1:28" ht="16.5" customHeight="1">
      <c r="A8" s="314"/>
      <c r="B8" s="31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8"/>
    </row>
    <row r="9" spans="1:28" ht="16.5" customHeight="1">
      <c r="A9" s="50"/>
      <c r="B9" s="51"/>
      <c r="C9" s="50"/>
      <c r="D9" s="52" t="s">
        <v>73</v>
      </c>
      <c r="E9" s="50"/>
      <c r="F9" s="52" t="s">
        <v>73</v>
      </c>
      <c r="G9" s="50"/>
      <c r="H9" s="52" t="s">
        <v>73</v>
      </c>
      <c r="I9" s="50"/>
      <c r="J9" s="52" t="s">
        <v>73</v>
      </c>
      <c r="K9" s="50"/>
      <c r="L9" s="52" t="s">
        <v>73</v>
      </c>
      <c r="M9" s="50"/>
      <c r="N9" s="52" t="s">
        <v>73</v>
      </c>
      <c r="O9" s="50"/>
      <c r="P9" s="52" t="s">
        <v>73</v>
      </c>
      <c r="Q9" s="50"/>
      <c r="R9" s="52" t="s">
        <v>73</v>
      </c>
      <c r="S9" s="50"/>
      <c r="T9" s="52" t="s">
        <v>73</v>
      </c>
      <c r="U9" s="50"/>
      <c r="V9" s="52" t="s">
        <v>73</v>
      </c>
      <c r="W9" s="50"/>
      <c r="X9" s="52" t="s">
        <v>73</v>
      </c>
      <c r="Y9" s="50"/>
      <c r="Z9" s="52" t="s">
        <v>73</v>
      </c>
      <c r="AA9" s="50"/>
      <c r="AB9" s="52" t="s">
        <v>73</v>
      </c>
    </row>
    <row r="10" spans="1:28" ht="16.5" customHeight="1">
      <c r="A10" s="211" t="s">
        <v>354</v>
      </c>
      <c r="B10" s="291"/>
      <c r="C10" s="53">
        <v>78795</v>
      </c>
      <c r="D10" s="53">
        <v>539166</v>
      </c>
      <c r="E10" s="53">
        <v>232</v>
      </c>
      <c r="F10" s="53">
        <v>3433</v>
      </c>
      <c r="G10" s="53">
        <v>78563</v>
      </c>
      <c r="H10" s="53">
        <v>535733</v>
      </c>
      <c r="I10" s="53">
        <v>78</v>
      </c>
      <c r="J10" s="53">
        <v>727</v>
      </c>
      <c r="K10" s="53">
        <v>7627</v>
      </c>
      <c r="L10" s="53">
        <v>54022</v>
      </c>
      <c r="M10" s="53">
        <v>16283</v>
      </c>
      <c r="N10" s="53">
        <v>142621</v>
      </c>
      <c r="O10" s="53">
        <v>138</v>
      </c>
      <c r="P10" s="53">
        <v>2624</v>
      </c>
      <c r="Q10" s="53">
        <v>1852</v>
      </c>
      <c r="R10" s="53">
        <v>33151</v>
      </c>
      <c r="S10" s="53">
        <v>32088</v>
      </c>
      <c r="T10" s="53">
        <v>144836</v>
      </c>
      <c r="U10" s="53">
        <v>989</v>
      </c>
      <c r="V10" s="53">
        <v>17632</v>
      </c>
      <c r="W10" s="53">
        <v>1904</v>
      </c>
      <c r="X10" s="53">
        <v>4531</v>
      </c>
      <c r="Y10" s="53">
        <v>16980</v>
      </c>
      <c r="Z10" s="53">
        <v>117766</v>
      </c>
      <c r="AA10" s="53">
        <v>624</v>
      </c>
      <c r="AB10" s="53">
        <v>17823</v>
      </c>
    </row>
    <row r="11" spans="1:28" ht="16.5" customHeight="1">
      <c r="A11" s="211" t="s">
        <v>333</v>
      </c>
      <c r="B11" s="291"/>
      <c r="C11" s="53">
        <v>81479</v>
      </c>
      <c r="D11" s="53">
        <v>560927</v>
      </c>
      <c r="E11" s="53">
        <v>218</v>
      </c>
      <c r="F11" s="53">
        <v>2702</v>
      </c>
      <c r="G11" s="53">
        <v>81261</v>
      </c>
      <c r="H11" s="53">
        <v>558225</v>
      </c>
      <c r="I11" s="53">
        <v>64</v>
      </c>
      <c r="J11" s="53">
        <v>688</v>
      </c>
      <c r="K11" s="53">
        <v>8182</v>
      </c>
      <c r="L11" s="53">
        <v>53326</v>
      </c>
      <c r="M11" s="53">
        <v>15355</v>
      </c>
      <c r="N11" s="53">
        <v>144443</v>
      </c>
      <c r="O11" s="53">
        <v>134</v>
      </c>
      <c r="P11" s="53">
        <v>2449</v>
      </c>
      <c r="Q11" s="53">
        <v>1962</v>
      </c>
      <c r="R11" s="53">
        <v>32166</v>
      </c>
      <c r="S11" s="53">
        <v>32545</v>
      </c>
      <c r="T11" s="53">
        <v>151939</v>
      </c>
      <c r="U11" s="53">
        <v>1171</v>
      </c>
      <c r="V11" s="53">
        <v>17697</v>
      </c>
      <c r="W11" s="53">
        <v>2277</v>
      </c>
      <c r="X11" s="53">
        <v>5377</v>
      </c>
      <c r="Y11" s="53">
        <v>18940</v>
      </c>
      <c r="Z11" s="53">
        <v>132002</v>
      </c>
      <c r="AA11" s="53">
        <v>631</v>
      </c>
      <c r="AB11" s="53">
        <v>18138</v>
      </c>
    </row>
    <row r="12" spans="1:28" ht="16.5" customHeight="1">
      <c r="A12" s="289" t="s">
        <v>334</v>
      </c>
      <c r="B12" s="290"/>
      <c r="C12" s="55">
        <v>3.4</v>
      </c>
      <c r="D12" s="55">
        <v>4</v>
      </c>
      <c r="E12" s="55">
        <v>-6</v>
      </c>
      <c r="F12" s="55">
        <v>-21.3</v>
      </c>
      <c r="G12" s="55">
        <v>3.4</v>
      </c>
      <c r="H12" s="55">
        <v>4.2</v>
      </c>
      <c r="I12" s="55">
        <v>-17.9</v>
      </c>
      <c r="J12" s="55">
        <v>-5.4</v>
      </c>
      <c r="K12" s="55">
        <v>7.3</v>
      </c>
      <c r="L12" s="55">
        <v>-1.3</v>
      </c>
      <c r="M12" s="55">
        <v>-5.7</v>
      </c>
      <c r="N12" s="55">
        <v>1.3</v>
      </c>
      <c r="O12" s="55">
        <v>-2.9</v>
      </c>
      <c r="P12" s="55">
        <v>-6.7</v>
      </c>
      <c r="Q12" s="55">
        <v>5.9</v>
      </c>
      <c r="R12" s="55">
        <v>-3</v>
      </c>
      <c r="S12" s="55">
        <v>1.4</v>
      </c>
      <c r="T12" s="55">
        <v>4.9</v>
      </c>
      <c r="U12" s="55">
        <v>18.4</v>
      </c>
      <c r="V12" s="55">
        <v>0.4</v>
      </c>
      <c r="W12" s="55">
        <v>19.6</v>
      </c>
      <c r="X12" s="55">
        <v>18.7</v>
      </c>
      <c r="Y12" s="55">
        <v>11.5</v>
      </c>
      <c r="Z12" s="55">
        <v>12.1</v>
      </c>
      <c r="AA12" s="55">
        <v>1.1</v>
      </c>
      <c r="AB12" s="55">
        <v>1.8</v>
      </c>
    </row>
    <row r="13" spans="1:28" ht="15" customHeight="1">
      <c r="A13" s="56"/>
      <c r="B13" s="57"/>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row>
    <row r="14" spans="1:228" s="90" customFormat="1" ht="16.5" customHeight="1">
      <c r="A14" s="286" t="s">
        <v>74</v>
      </c>
      <c r="B14" s="225"/>
      <c r="C14" s="99">
        <f>SUM(C15:C22,C24,C27,C33,C43,C50,C56,C64,C70)</f>
        <v>81479</v>
      </c>
      <c r="D14" s="99">
        <f aca="true" t="shared" si="0" ref="D14:AB14">SUM(D15:D22,D24,D27,D33,D43,D50,D56,D64,D70)</f>
        <v>560927</v>
      </c>
      <c r="E14" s="99">
        <f t="shared" si="0"/>
        <v>218</v>
      </c>
      <c r="F14" s="99">
        <f t="shared" si="0"/>
        <v>2702</v>
      </c>
      <c r="G14" s="99">
        <f t="shared" si="0"/>
        <v>81261</v>
      </c>
      <c r="H14" s="99">
        <f t="shared" si="0"/>
        <v>558225</v>
      </c>
      <c r="I14" s="99">
        <f t="shared" si="0"/>
        <v>64</v>
      </c>
      <c r="J14" s="99">
        <f t="shared" si="0"/>
        <v>688</v>
      </c>
      <c r="K14" s="99">
        <f t="shared" si="0"/>
        <v>8182</v>
      </c>
      <c r="L14" s="99">
        <f t="shared" si="0"/>
        <v>53326</v>
      </c>
      <c r="M14" s="99">
        <f t="shared" si="0"/>
        <v>15355</v>
      </c>
      <c r="N14" s="99">
        <f t="shared" si="0"/>
        <v>144443</v>
      </c>
      <c r="O14" s="99">
        <f t="shared" si="0"/>
        <v>134</v>
      </c>
      <c r="P14" s="99">
        <f t="shared" si="0"/>
        <v>2449</v>
      </c>
      <c r="Q14" s="99">
        <f t="shared" si="0"/>
        <v>1962</v>
      </c>
      <c r="R14" s="99">
        <f t="shared" si="0"/>
        <v>32166</v>
      </c>
      <c r="S14" s="99">
        <f t="shared" si="0"/>
        <v>32545</v>
      </c>
      <c r="T14" s="99">
        <f t="shared" si="0"/>
        <v>151939</v>
      </c>
      <c r="U14" s="99">
        <f t="shared" si="0"/>
        <v>1171</v>
      </c>
      <c r="V14" s="99">
        <f t="shared" si="0"/>
        <v>17697</v>
      </c>
      <c r="W14" s="99">
        <f t="shared" si="0"/>
        <v>2277</v>
      </c>
      <c r="X14" s="99">
        <f t="shared" si="0"/>
        <v>5377</v>
      </c>
      <c r="Y14" s="99">
        <f t="shared" si="0"/>
        <v>18940</v>
      </c>
      <c r="Z14" s="99">
        <f t="shared" si="0"/>
        <v>132002</v>
      </c>
      <c r="AA14" s="99">
        <f t="shared" si="0"/>
        <v>631</v>
      </c>
      <c r="AB14" s="99">
        <f t="shared" si="0"/>
        <v>18138</v>
      </c>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row>
    <row r="15" spans="1:228" s="90" customFormat="1" ht="16.5" customHeight="1">
      <c r="A15" s="286" t="s">
        <v>75</v>
      </c>
      <c r="B15" s="225"/>
      <c r="C15" s="99">
        <f>SUM(E15,G15)</f>
        <v>32769</v>
      </c>
      <c r="D15" s="99">
        <f>SUM(F15,H15)</f>
        <v>244801</v>
      </c>
      <c r="E15" s="99">
        <v>37</v>
      </c>
      <c r="F15" s="99">
        <v>369</v>
      </c>
      <c r="G15" s="99">
        <v>32732</v>
      </c>
      <c r="H15" s="99">
        <v>244432</v>
      </c>
      <c r="I15" s="99">
        <v>6</v>
      </c>
      <c r="J15" s="99">
        <v>164</v>
      </c>
      <c r="K15" s="99">
        <v>2932</v>
      </c>
      <c r="L15" s="99">
        <v>22967</v>
      </c>
      <c r="M15" s="99">
        <v>3668</v>
      </c>
      <c r="N15" s="99">
        <v>39080</v>
      </c>
      <c r="O15" s="99">
        <v>22</v>
      </c>
      <c r="P15" s="99">
        <v>1079</v>
      </c>
      <c r="Q15" s="99">
        <v>890</v>
      </c>
      <c r="R15" s="99">
        <v>16885</v>
      </c>
      <c r="S15" s="99">
        <v>14943</v>
      </c>
      <c r="T15" s="99">
        <v>82856</v>
      </c>
      <c r="U15" s="99">
        <v>623</v>
      </c>
      <c r="V15" s="99">
        <v>11360</v>
      </c>
      <c r="W15" s="99">
        <v>1541</v>
      </c>
      <c r="X15" s="99">
        <v>4015</v>
      </c>
      <c r="Y15" s="99">
        <v>7965</v>
      </c>
      <c r="Z15" s="99">
        <v>57149</v>
      </c>
      <c r="AA15" s="99">
        <v>142</v>
      </c>
      <c r="AB15" s="99">
        <v>8877</v>
      </c>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row>
    <row r="16" spans="1:228" s="7" customFormat="1" ht="16.5" customHeight="1">
      <c r="A16" s="286" t="s">
        <v>76</v>
      </c>
      <c r="B16" s="225"/>
      <c r="C16" s="99">
        <f aca="true" t="shared" si="1" ref="C16:C22">SUM(E16,G16)</f>
        <v>4059</v>
      </c>
      <c r="D16" s="99">
        <f aca="true" t="shared" si="2" ref="D16:D22">SUM(F16,H16)</f>
        <v>28411</v>
      </c>
      <c r="E16" s="99">
        <v>12</v>
      </c>
      <c r="F16" s="99">
        <v>282</v>
      </c>
      <c r="G16" s="99">
        <v>4047</v>
      </c>
      <c r="H16" s="99">
        <v>28129</v>
      </c>
      <c r="I16" s="99">
        <v>6</v>
      </c>
      <c r="J16" s="99">
        <v>45</v>
      </c>
      <c r="K16" s="99">
        <v>393</v>
      </c>
      <c r="L16" s="99">
        <v>2940</v>
      </c>
      <c r="M16" s="99">
        <v>456</v>
      </c>
      <c r="N16" s="99">
        <v>5632</v>
      </c>
      <c r="O16" s="99">
        <v>12</v>
      </c>
      <c r="P16" s="99">
        <v>210</v>
      </c>
      <c r="Q16" s="99">
        <v>99</v>
      </c>
      <c r="R16" s="99">
        <v>2160</v>
      </c>
      <c r="S16" s="99">
        <v>1808</v>
      </c>
      <c r="T16" s="99">
        <v>7552</v>
      </c>
      <c r="U16" s="99">
        <v>65</v>
      </c>
      <c r="V16" s="99">
        <v>774</v>
      </c>
      <c r="W16" s="99">
        <v>116</v>
      </c>
      <c r="X16" s="99">
        <v>200</v>
      </c>
      <c r="Y16" s="99">
        <v>1043</v>
      </c>
      <c r="Z16" s="99">
        <v>7814</v>
      </c>
      <c r="AA16" s="99">
        <v>49</v>
      </c>
      <c r="AB16" s="99">
        <v>802</v>
      </c>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row>
    <row r="17" spans="1:228" s="7" customFormat="1" ht="16.5" customHeight="1">
      <c r="A17" s="286" t="s">
        <v>77</v>
      </c>
      <c r="B17" s="225"/>
      <c r="C17" s="99">
        <f t="shared" si="1"/>
        <v>8090</v>
      </c>
      <c r="D17" s="99">
        <f t="shared" si="2"/>
        <v>56331</v>
      </c>
      <c r="E17" s="99">
        <v>11</v>
      </c>
      <c r="F17" s="99">
        <v>26</v>
      </c>
      <c r="G17" s="99">
        <v>8079</v>
      </c>
      <c r="H17" s="99">
        <v>56305</v>
      </c>
      <c r="I17" s="99">
        <v>9</v>
      </c>
      <c r="J17" s="99">
        <v>20</v>
      </c>
      <c r="K17" s="99">
        <v>756</v>
      </c>
      <c r="L17" s="99">
        <v>4026</v>
      </c>
      <c r="M17" s="99">
        <v>2288</v>
      </c>
      <c r="N17" s="99">
        <v>21291</v>
      </c>
      <c r="O17" s="99">
        <v>7</v>
      </c>
      <c r="P17" s="99">
        <v>254</v>
      </c>
      <c r="Q17" s="99">
        <v>139</v>
      </c>
      <c r="R17" s="99">
        <v>2210</v>
      </c>
      <c r="S17" s="99">
        <v>2927</v>
      </c>
      <c r="T17" s="99">
        <v>12532</v>
      </c>
      <c r="U17" s="99">
        <v>123</v>
      </c>
      <c r="V17" s="99">
        <v>1386</v>
      </c>
      <c r="W17" s="99">
        <v>195</v>
      </c>
      <c r="X17" s="99">
        <v>300</v>
      </c>
      <c r="Y17" s="99">
        <v>1587</v>
      </c>
      <c r="Z17" s="99">
        <v>11623</v>
      </c>
      <c r="AA17" s="99">
        <v>48</v>
      </c>
      <c r="AB17" s="99">
        <v>2663</v>
      </c>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row>
    <row r="18" spans="1:228" s="7" customFormat="1" ht="16.5" customHeight="1">
      <c r="A18" s="286" t="s">
        <v>78</v>
      </c>
      <c r="B18" s="225"/>
      <c r="C18" s="99">
        <f t="shared" si="1"/>
        <v>2381</v>
      </c>
      <c r="D18" s="99">
        <f t="shared" si="2"/>
        <v>12612</v>
      </c>
      <c r="E18" s="99">
        <v>12</v>
      </c>
      <c r="F18" s="99">
        <v>329</v>
      </c>
      <c r="G18" s="99">
        <v>2369</v>
      </c>
      <c r="H18" s="99">
        <v>12283</v>
      </c>
      <c r="I18" s="99">
        <v>1</v>
      </c>
      <c r="J18" s="99">
        <v>2</v>
      </c>
      <c r="K18" s="99">
        <v>155</v>
      </c>
      <c r="L18" s="99">
        <v>1198</v>
      </c>
      <c r="M18" s="99">
        <v>670</v>
      </c>
      <c r="N18" s="99">
        <v>3281</v>
      </c>
      <c r="O18" s="99">
        <v>6</v>
      </c>
      <c r="P18" s="99">
        <v>65</v>
      </c>
      <c r="Q18" s="99">
        <v>43</v>
      </c>
      <c r="R18" s="99">
        <v>474</v>
      </c>
      <c r="S18" s="99">
        <v>841</v>
      </c>
      <c r="T18" s="99">
        <v>2873</v>
      </c>
      <c r="U18" s="99">
        <v>21</v>
      </c>
      <c r="V18" s="99">
        <v>271</v>
      </c>
      <c r="W18" s="99">
        <v>8</v>
      </c>
      <c r="X18" s="99">
        <v>12</v>
      </c>
      <c r="Y18" s="99">
        <v>588</v>
      </c>
      <c r="Z18" s="99">
        <v>3343</v>
      </c>
      <c r="AA18" s="99">
        <v>36</v>
      </c>
      <c r="AB18" s="99">
        <v>764</v>
      </c>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row>
    <row r="19" spans="1:228" s="7" customFormat="1" ht="16.5" customHeight="1">
      <c r="A19" s="286" t="s">
        <v>79</v>
      </c>
      <c r="B19" s="225"/>
      <c r="C19" s="99">
        <f t="shared" si="1"/>
        <v>1780</v>
      </c>
      <c r="D19" s="99">
        <f t="shared" si="2"/>
        <v>9970</v>
      </c>
      <c r="E19" s="99">
        <v>17</v>
      </c>
      <c r="F19" s="99">
        <v>149</v>
      </c>
      <c r="G19" s="99">
        <v>1763</v>
      </c>
      <c r="H19" s="99">
        <v>9821</v>
      </c>
      <c r="I19" s="99">
        <v>3</v>
      </c>
      <c r="J19" s="99">
        <v>21</v>
      </c>
      <c r="K19" s="99">
        <v>210</v>
      </c>
      <c r="L19" s="99">
        <v>1559</v>
      </c>
      <c r="M19" s="99">
        <v>191</v>
      </c>
      <c r="N19" s="99">
        <v>2420</v>
      </c>
      <c r="O19" s="99">
        <v>7</v>
      </c>
      <c r="P19" s="99">
        <v>53</v>
      </c>
      <c r="Q19" s="99">
        <v>59</v>
      </c>
      <c r="R19" s="99">
        <v>379</v>
      </c>
      <c r="S19" s="99">
        <v>739</v>
      </c>
      <c r="T19" s="99">
        <v>2312</v>
      </c>
      <c r="U19" s="99">
        <v>19</v>
      </c>
      <c r="V19" s="99">
        <v>226</v>
      </c>
      <c r="W19" s="100" t="s">
        <v>408</v>
      </c>
      <c r="X19" s="100" t="s">
        <v>408</v>
      </c>
      <c r="Y19" s="100">
        <v>508</v>
      </c>
      <c r="Z19" s="99">
        <v>2518</v>
      </c>
      <c r="AA19" s="99">
        <v>27</v>
      </c>
      <c r="AB19" s="99">
        <v>333</v>
      </c>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row>
    <row r="20" spans="1:228" s="7" customFormat="1" ht="16.5" customHeight="1">
      <c r="A20" s="286" t="s">
        <v>80</v>
      </c>
      <c r="B20" s="225"/>
      <c r="C20" s="99">
        <f t="shared" si="1"/>
        <v>4724</v>
      </c>
      <c r="D20" s="99">
        <f t="shared" si="2"/>
        <v>33532</v>
      </c>
      <c r="E20" s="99">
        <v>7</v>
      </c>
      <c r="F20" s="99">
        <v>21</v>
      </c>
      <c r="G20" s="99">
        <v>4717</v>
      </c>
      <c r="H20" s="99">
        <v>33511</v>
      </c>
      <c r="I20" s="99" t="s">
        <v>408</v>
      </c>
      <c r="J20" s="99" t="s">
        <v>408</v>
      </c>
      <c r="K20" s="99">
        <v>378</v>
      </c>
      <c r="L20" s="99">
        <v>2038</v>
      </c>
      <c r="M20" s="99">
        <v>947</v>
      </c>
      <c r="N20" s="99">
        <v>8766</v>
      </c>
      <c r="O20" s="99">
        <v>6</v>
      </c>
      <c r="P20" s="99">
        <v>103</v>
      </c>
      <c r="Q20" s="99">
        <v>81</v>
      </c>
      <c r="R20" s="99">
        <v>1407</v>
      </c>
      <c r="S20" s="99">
        <v>1996</v>
      </c>
      <c r="T20" s="99">
        <v>7701</v>
      </c>
      <c r="U20" s="99">
        <v>51</v>
      </c>
      <c r="V20" s="99">
        <v>787</v>
      </c>
      <c r="W20" s="100">
        <v>120</v>
      </c>
      <c r="X20" s="100">
        <v>222</v>
      </c>
      <c r="Y20" s="100">
        <v>1110</v>
      </c>
      <c r="Z20" s="99">
        <v>12009</v>
      </c>
      <c r="AA20" s="99">
        <v>28</v>
      </c>
      <c r="AB20" s="99">
        <v>478</v>
      </c>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row>
    <row r="21" spans="1:228" s="90" customFormat="1" ht="16.5" customHeight="1">
      <c r="A21" s="286" t="s">
        <v>81</v>
      </c>
      <c r="B21" s="225"/>
      <c r="C21" s="99">
        <f t="shared" si="1"/>
        <v>2467</v>
      </c>
      <c r="D21" s="99">
        <f t="shared" si="2"/>
        <v>13564</v>
      </c>
      <c r="E21" s="99">
        <v>15</v>
      </c>
      <c r="F21" s="99">
        <v>92</v>
      </c>
      <c r="G21" s="99">
        <v>2452</v>
      </c>
      <c r="H21" s="99">
        <v>13472</v>
      </c>
      <c r="I21" s="99">
        <v>1</v>
      </c>
      <c r="J21" s="99">
        <v>9</v>
      </c>
      <c r="K21" s="99">
        <v>258</v>
      </c>
      <c r="L21" s="99">
        <v>1316</v>
      </c>
      <c r="M21" s="99">
        <v>544</v>
      </c>
      <c r="N21" s="99">
        <v>4653</v>
      </c>
      <c r="O21" s="99">
        <v>3</v>
      </c>
      <c r="P21" s="99">
        <v>54</v>
      </c>
      <c r="Q21" s="99">
        <v>54</v>
      </c>
      <c r="R21" s="99">
        <v>695</v>
      </c>
      <c r="S21" s="99">
        <v>879</v>
      </c>
      <c r="T21" s="99">
        <v>2952</v>
      </c>
      <c r="U21" s="99">
        <v>33</v>
      </c>
      <c r="V21" s="99">
        <v>358</v>
      </c>
      <c r="W21" s="99">
        <v>24</v>
      </c>
      <c r="X21" s="99">
        <v>53</v>
      </c>
      <c r="Y21" s="99">
        <v>635</v>
      </c>
      <c r="Z21" s="99">
        <v>3016</v>
      </c>
      <c r="AA21" s="99">
        <v>21</v>
      </c>
      <c r="AB21" s="99">
        <v>366</v>
      </c>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row>
    <row r="22" spans="1:228" s="90" customFormat="1" ht="16.5" customHeight="1">
      <c r="A22" s="286" t="s">
        <v>83</v>
      </c>
      <c r="B22" s="225"/>
      <c r="C22" s="99">
        <f t="shared" si="1"/>
        <v>2688</v>
      </c>
      <c r="D22" s="99">
        <f t="shared" si="2"/>
        <v>23657</v>
      </c>
      <c r="E22" s="99">
        <v>2</v>
      </c>
      <c r="F22" s="99">
        <v>16</v>
      </c>
      <c r="G22" s="99">
        <v>2686</v>
      </c>
      <c r="H22" s="99">
        <v>23641</v>
      </c>
      <c r="I22" s="99">
        <v>2</v>
      </c>
      <c r="J22" s="99">
        <v>18</v>
      </c>
      <c r="K22" s="99">
        <v>420</v>
      </c>
      <c r="L22" s="99">
        <v>2350</v>
      </c>
      <c r="M22" s="99">
        <v>523</v>
      </c>
      <c r="N22" s="99">
        <v>9223</v>
      </c>
      <c r="O22" s="99">
        <v>6</v>
      </c>
      <c r="P22" s="99">
        <v>71</v>
      </c>
      <c r="Q22" s="99">
        <v>75</v>
      </c>
      <c r="R22" s="99">
        <v>1993</v>
      </c>
      <c r="S22" s="99">
        <v>914</v>
      </c>
      <c r="T22" s="99">
        <v>4950</v>
      </c>
      <c r="U22" s="99">
        <v>32</v>
      </c>
      <c r="V22" s="99">
        <v>349</v>
      </c>
      <c r="W22" s="99">
        <v>41</v>
      </c>
      <c r="X22" s="99">
        <v>105</v>
      </c>
      <c r="Y22" s="99">
        <v>652</v>
      </c>
      <c r="Z22" s="99">
        <v>4165</v>
      </c>
      <c r="AA22" s="99">
        <v>21</v>
      </c>
      <c r="AB22" s="99">
        <v>417</v>
      </c>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row>
    <row r="23" spans="1:28" ht="15" customHeight="1">
      <c r="A23" s="58"/>
      <c r="B23" s="59"/>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5"/>
    </row>
    <row r="24" spans="1:228" s="90" customFormat="1" ht="16.5" customHeight="1">
      <c r="A24" s="286" t="s">
        <v>84</v>
      </c>
      <c r="B24" s="225"/>
      <c r="C24" s="99">
        <f aca="true" t="shared" si="3" ref="C24:H24">SUM(C25)</f>
        <v>1229</v>
      </c>
      <c r="D24" s="99">
        <f t="shared" si="3"/>
        <v>6805</v>
      </c>
      <c r="E24" s="99">
        <f t="shared" si="3"/>
        <v>1</v>
      </c>
      <c r="F24" s="99">
        <f t="shared" si="3"/>
        <v>26</v>
      </c>
      <c r="G24" s="99">
        <f t="shared" si="3"/>
        <v>1228</v>
      </c>
      <c r="H24" s="99">
        <f t="shared" si="3"/>
        <v>6779</v>
      </c>
      <c r="I24" s="100" t="s">
        <v>321</v>
      </c>
      <c r="J24" s="100" t="s">
        <v>321</v>
      </c>
      <c r="K24" s="99">
        <f aca="true" t="shared" si="4" ref="K24:AB24">SUM(K25)</f>
        <v>58</v>
      </c>
      <c r="L24" s="99">
        <f t="shared" si="4"/>
        <v>208</v>
      </c>
      <c r="M24" s="99">
        <f t="shared" si="4"/>
        <v>573</v>
      </c>
      <c r="N24" s="99">
        <f t="shared" si="4"/>
        <v>2206</v>
      </c>
      <c r="O24" s="99">
        <f t="shared" si="4"/>
        <v>3</v>
      </c>
      <c r="P24" s="99">
        <f t="shared" si="4"/>
        <v>20</v>
      </c>
      <c r="Q24" s="99">
        <f t="shared" si="4"/>
        <v>9</v>
      </c>
      <c r="R24" s="99">
        <f t="shared" si="4"/>
        <v>142</v>
      </c>
      <c r="S24" s="99">
        <f t="shared" si="4"/>
        <v>337</v>
      </c>
      <c r="T24" s="99">
        <f t="shared" si="4"/>
        <v>1287</v>
      </c>
      <c r="U24" s="99">
        <f t="shared" si="4"/>
        <v>7</v>
      </c>
      <c r="V24" s="99">
        <f t="shared" si="4"/>
        <v>115</v>
      </c>
      <c r="W24" s="99">
        <f t="shared" si="4"/>
        <v>20</v>
      </c>
      <c r="X24" s="99">
        <f t="shared" si="4"/>
        <v>21</v>
      </c>
      <c r="Y24" s="99">
        <f t="shared" si="4"/>
        <v>214</v>
      </c>
      <c r="Z24" s="99">
        <f t="shared" si="4"/>
        <v>2658</v>
      </c>
      <c r="AA24" s="99">
        <f t="shared" si="4"/>
        <v>7</v>
      </c>
      <c r="AB24" s="99">
        <f t="shared" si="4"/>
        <v>122</v>
      </c>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row>
    <row r="25" spans="1:28" ht="16.5" customHeight="1">
      <c r="A25" s="58"/>
      <c r="B25" s="60" t="s">
        <v>85</v>
      </c>
      <c r="C25" s="66">
        <f>SUM(E25,G25)</f>
        <v>1229</v>
      </c>
      <c r="D25" s="66">
        <f>SUM(F25,H25)</f>
        <v>6805</v>
      </c>
      <c r="E25" s="67">
        <v>1</v>
      </c>
      <c r="F25" s="67">
        <v>26</v>
      </c>
      <c r="G25" s="66">
        <v>1228</v>
      </c>
      <c r="H25" s="66">
        <v>6779</v>
      </c>
      <c r="I25" s="67" t="s">
        <v>406</v>
      </c>
      <c r="J25" s="67" t="s">
        <v>406</v>
      </c>
      <c r="K25" s="67">
        <v>58</v>
      </c>
      <c r="L25" s="67">
        <v>208</v>
      </c>
      <c r="M25" s="67">
        <v>573</v>
      </c>
      <c r="N25" s="67">
        <v>2206</v>
      </c>
      <c r="O25" s="67">
        <v>3</v>
      </c>
      <c r="P25" s="67">
        <v>20</v>
      </c>
      <c r="Q25" s="67">
        <v>9</v>
      </c>
      <c r="R25" s="67">
        <v>142</v>
      </c>
      <c r="S25" s="67">
        <v>337</v>
      </c>
      <c r="T25" s="67">
        <v>1287</v>
      </c>
      <c r="U25" s="67">
        <v>7</v>
      </c>
      <c r="V25" s="67">
        <v>115</v>
      </c>
      <c r="W25" s="67">
        <v>20</v>
      </c>
      <c r="X25" s="67">
        <v>21</v>
      </c>
      <c r="Y25" s="67">
        <v>214</v>
      </c>
      <c r="Z25" s="67">
        <v>2658</v>
      </c>
      <c r="AA25" s="67">
        <v>7</v>
      </c>
      <c r="AB25" s="67">
        <v>122</v>
      </c>
    </row>
    <row r="26" spans="1:28" ht="15" customHeight="1">
      <c r="A26" s="58"/>
      <c r="B26" s="60"/>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row>
    <row r="27" spans="1:228" s="7" customFormat="1" ht="16.5" customHeight="1">
      <c r="A27" s="286" t="s">
        <v>86</v>
      </c>
      <c r="B27" s="225"/>
      <c r="C27" s="99">
        <f>SUM(C28:C31)</f>
        <v>2874</v>
      </c>
      <c r="D27" s="99">
        <f aca="true" t="shared" si="5" ref="D27:AB27">SUM(D28:D31)</f>
        <v>19834</v>
      </c>
      <c r="E27" s="99">
        <f t="shared" si="5"/>
        <v>6</v>
      </c>
      <c r="F27" s="99">
        <f t="shared" si="5"/>
        <v>78</v>
      </c>
      <c r="G27" s="99">
        <f t="shared" si="5"/>
        <v>2868</v>
      </c>
      <c r="H27" s="99">
        <f t="shared" si="5"/>
        <v>19756</v>
      </c>
      <c r="I27" s="99">
        <f t="shared" si="5"/>
        <v>9</v>
      </c>
      <c r="J27" s="99">
        <f t="shared" si="5"/>
        <v>93</v>
      </c>
      <c r="K27" s="99">
        <f t="shared" si="5"/>
        <v>367</v>
      </c>
      <c r="L27" s="99">
        <f t="shared" si="5"/>
        <v>1737</v>
      </c>
      <c r="M27" s="99">
        <f t="shared" si="5"/>
        <v>988</v>
      </c>
      <c r="N27" s="99">
        <f t="shared" si="5"/>
        <v>10252</v>
      </c>
      <c r="O27" s="99">
        <f t="shared" si="5"/>
        <v>4</v>
      </c>
      <c r="P27" s="99">
        <f t="shared" si="5"/>
        <v>14</v>
      </c>
      <c r="Q27" s="99">
        <f t="shared" si="5"/>
        <v>78</v>
      </c>
      <c r="R27" s="99">
        <f t="shared" si="5"/>
        <v>753</v>
      </c>
      <c r="S27" s="99">
        <f t="shared" si="5"/>
        <v>879</v>
      </c>
      <c r="T27" s="99">
        <f t="shared" si="5"/>
        <v>3222</v>
      </c>
      <c r="U27" s="99">
        <f t="shared" si="5"/>
        <v>17</v>
      </c>
      <c r="V27" s="99">
        <f t="shared" si="5"/>
        <v>203</v>
      </c>
      <c r="W27" s="99">
        <f t="shared" si="5"/>
        <v>21</v>
      </c>
      <c r="X27" s="99">
        <f t="shared" si="5"/>
        <v>43</v>
      </c>
      <c r="Y27" s="99">
        <f t="shared" si="5"/>
        <v>481</v>
      </c>
      <c r="Z27" s="99">
        <f t="shared" si="5"/>
        <v>3073</v>
      </c>
      <c r="AA27" s="99">
        <f t="shared" si="5"/>
        <v>24</v>
      </c>
      <c r="AB27" s="99">
        <f t="shared" si="5"/>
        <v>366</v>
      </c>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row>
    <row r="28" spans="1:28" ht="16.5" customHeight="1">
      <c r="A28" s="61"/>
      <c r="B28" s="60" t="s">
        <v>87</v>
      </c>
      <c r="C28" s="66">
        <f aca="true" t="shared" si="6" ref="C28:D31">SUM(E28,G28)</f>
        <v>964</v>
      </c>
      <c r="D28" s="66">
        <f t="shared" si="6"/>
        <v>7544</v>
      </c>
      <c r="E28" s="67">
        <v>1</v>
      </c>
      <c r="F28" s="67">
        <v>4</v>
      </c>
      <c r="G28" s="66">
        <v>963</v>
      </c>
      <c r="H28" s="66">
        <v>7540</v>
      </c>
      <c r="I28" s="67" t="s">
        <v>406</v>
      </c>
      <c r="J28" s="67" t="s">
        <v>406</v>
      </c>
      <c r="K28" s="67">
        <v>108</v>
      </c>
      <c r="L28" s="67">
        <v>380</v>
      </c>
      <c r="M28" s="67">
        <v>387</v>
      </c>
      <c r="N28" s="67">
        <v>4922</v>
      </c>
      <c r="O28" s="67">
        <v>1</v>
      </c>
      <c r="P28" s="67">
        <v>7</v>
      </c>
      <c r="Q28" s="67">
        <v>24</v>
      </c>
      <c r="R28" s="67">
        <v>306</v>
      </c>
      <c r="S28" s="67">
        <v>262</v>
      </c>
      <c r="T28" s="67">
        <v>930</v>
      </c>
      <c r="U28" s="67">
        <v>5</v>
      </c>
      <c r="V28" s="67">
        <v>92</v>
      </c>
      <c r="W28" s="67">
        <v>5</v>
      </c>
      <c r="X28" s="67">
        <v>7</v>
      </c>
      <c r="Y28" s="67">
        <v>165</v>
      </c>
      <c r="Z28" s="67">
        <v>783</v>
      </c>
      <c r="AA28" s="67">
        <v>6</v>
      </c>
      <c r="AB28" s="67">
        <v>113</v>
      </c>
    </row>
    <row r="29" spans="1:28" ht="16.5" customHeight="1">
      <c r="A29" s="61"/>
      <c r="B29" s="60" t="s">
        <v>88</v>
      </c>
      <c r="C29" s="66">
        <f t="shared" si="6"/>
        <v>1034</v>
      </c>
      <c r="D29" s="66">
        <f t="shared" si="6"/>
        <v>5982</v>
      </c>
      <c r="E29" s="67">
        <v>1</v>
      </c>
      <c r="F29" s="67">
        <v>11</v>
      </c>
      <c r="G29" s="66">
        <v>1033</v>
      </c>
      <c r="H29" s="66">
        <v>5971</v>
      </c>
      <c r="I29" s="67">
        <v>1</v>
      </c>
      <c r="J29" s="67">
        <v>12</v>
      </c>
      <c r="K29" s="67">
        <v>105</v>
      </c>
      <c r="L29" s="67">
        <v>457</v>
      </c>
      <c r="M29" s="67">
        <v>354</v>
      </c>
      <c r="N29" s="67">
        <v>2561</v>
      </c>
      <c r="O29" s="67">
        <v>2</v>
      </c>
      <c r="P29" s="67">
        <v>6</v>
      </c>
      <c r="Q29" s="67">
        <v>18</v>
      </c>
      <c r="R29" s="67">
        <v>245</v>
      </c>
      <c r="S29" s="67">
        <v>389</v>
      </c>
      <c r="T29" s="67">
        <v>1571</v>
      </c>
      <c r="U29" s="67">
        <v>6</v>
      </c>
      <c r="V29" s="67">
        <v>67</v>
      </c>
      <c r="W29" s="67">
        <v>6</v>
      </c>
      <c r="X29" s="67">
        <v>25</v>
      </c>
      <c r="Y29" s="67">
        <v>147</v>
      </c>
      <c r="Z29" s="67">
        <v>892</v>
      </c>
      <c r="AA29" s="67">
        <v>5</v>
      </c>
      <c r="AB29" s="67">
        <v>135</v>
      </c>
    </row>
    <row r="30" spans="1:28" ht="16.5" customHeight="1">
      <c r="A30" s="61"/>
      <c r="B30" s="60" t="s">
        <v>89</v>
      </c>
      <c r="C30" s="66">
        <f t="shared" si="6"/>
        <v>687</v>
      </c>
      <c r="D30" s="66">
        <f t="shared" si="6"/>
        <v>4700</v>
      </c>
      <c r="E30" s="67">
        <v>3</v>
      </c>
      <c r="F30" s="67">
        <v>60</v>
      </c>
      <c r="G30" s="66">
        <v>684</v>
      </c>
      <c r="H30" s="66">
        <v>4640</v>
      </c>
      <c r="I30" s="67">
        <v>7</v>
      </c>
      <c r="J30" s="67">
        <v>79</v>
      </c>
      <c r="K30" s="67">
        <v>129</v>
      </c>
      <c r="L30" s="67">
        <v>620</v>
      </c>
      <c r="M30" s="67">
        <v>181</v>
      </c>
      <c r="N30" s="67">
        <v>1902</v>
      </c>
      <c r="O30" s="67">
        <v>1</v>
      </c>
      <c r="P30" s="67">
        <v>1</v>
      </c>
      <c r="Q30" s="67">
        <v>31</v>
      </c>
      <c r="R30" s="67">
        <v>164</v>
      </c>
      <c r="S30" s="67">
        <v>177</v>
      </c>
      <c r="T30" s="67">
        <v>551</v>
      </c>
      <c r="U30" s="67">
        <v>5</v>
      </c>
      <c r="V30" s="67">
        <v>41</v>
      </c>
      <c r="W30" s="67">
        <v>10</v>
      </c>
      <c r="X30" s="67">
        <v>11</v>
      </c>
      <c r="Y30" s="67">
        <v>136</v>
      </c>
      <c r="Z30" s="67">
        <v>1208</v>
      </c>
      <c r="AA30" s="67">
        <v>7</v>
      </c>
      <c r="AB30" s="67">
        <v>63</v>
      </c>
    </row>
    <row r="31" spans="1:28" ht="16.5" customHeight="1">
      <c r="A31" s="61"/>
      <c r="B31" s="60" t="s">
        <v>90</v>
      </c>
      <c r="C31" s="66">
        <f t="shared" si="6"/>
        <v>189</v>
      </c>
      <c r="D31" s="66">
        <f t="shared" si="6"/>
        <v>1608</v>
      </c>
      <c r="E31" s="67">
        <v>1</v>
      </c>
      <c r="F31" s="67">
        <v>3</v>
      </c>
      <c r="G31" s="66">
        <v>188</v>
      </c>
      <c r="H31" s="66">
        <v>1605</v>
      </c>
      <c r="I31" s="67">
        <v>1</v>
      </c>
      <c r="J31" s="67">
        <v>2</v>
      </c>
      <c r="K31" s="67">
        <v>25</v>
      </c>
      <c r="L31" s="67">
        <v>280</v>
      </c>
      <c r="M31" s="67">
        <v>66</v>
      </c>
      <c r="N31" s="67">
        <v>867</v>
      </c>
      <c r="O31" s="67" t="s">
        <v>406</v>
      </c>
      <c r="P31" s="67" t="s">
        <v>406</v>
      </c>
      <c r="Q31" s="67">
        <v>5</v>
      </c>
      <c r="R31" s="67">
        <v>38</v>
      </c>
      <c r="S31" s="67">
        <v>51</v>
      </c>
      <c r="T31" s="67">
        <v>170</v>
      </c>
      <c r="U31" s="67">
        <v>1</v>
      </c>
      <c r="V31" s="67">
        <v>3</v>
      </c>
      <c r="W31" s="67" t="s">
        <v>406</v>
      </c>
      <c r="X31" s="67" t="s">
        <v>406</v>
      </c>
      <c r="Y31" s="67">
        <v>33</v>
      </c>
      <c r="Z31" s="67">
        <v>190</v>
      </c>
      <c r="AA31" s="67">
        <v>6</v>
      </c>
      <c r="AB31" s="67">
        <v>55</v>
      </c>
    </row>
    <row r="32" spans="1:28" ht="15" customHeight="1">
      <c r="A32" s="58"/>
      <c r="B32" s="60"/>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row>
    <row r="33" spans="1:228" s="7" customFormat="1" ht="16.5" customHeight="1">
      <c r="A33" s="286" t="s">
        <v>91</v>
      </c>
      <c r="B33" s="225"/>
      <c r="C33" s="99">
        <f>SUM(C34:C41)</f>
        <v>4047</v>
      </c>
      <c r="D33" s="99">
        <f aca="true" t="shared" si="7" ref="D33:AB33">SUM(D34:D41)</f>
        <v>31853</v>
      </c>
      <c r="E33" s="99">
        <f t="shared" si="7"/>
        <v>11</v>
      </c>
      <c r="F33" s="99">
        <f t="shared" si="7"/>
        <v>81</v>
      </c>
      <c r="G33" s="99">
        <f t="shared" si="7"/>
        <v>4036</v>
      </c>
      <c r="H33" s="99">
        <f t="shared" si="7"/>
        <v>31772</v>
      </c>
      <c r="I33" s="99">
        <f t="shared" si="7"/>
        <v>8</v>
      </c>
      <c r="J33" s="99">
        <f t="shared" si="7"/>
        <v>120</v>
      </c>
      <c r="K33" s="99">
        <f t="shared" si="7"/>
        <v>521</v>
      </c>
      <c r="L33" s="99">
        <f t="shared" si="7"/>
        <v>3941</v>
      </c>
      <c r="M33" s="99">
        <f t="shared" si="7"/>
        <v>563</v>
      </c>
      <c r="N33" s="99">
        <f t="shared" si="7"/>
        <v>8501</v>
      </c>
      <c r="O33" s="99">
        <f t="shared" si="7"/>
        <v>17</v>
      </c>
      <c r="P33" s="99">
        <f t="shared" si="7"/>
        <v>186</v>
      </c>
      <c r="Q33" s="99">
        <f t="shared" si="7"/>
        <v>127</v>
      </c>
      <c r="R33" s="99">
        <f t="shared" si="7"/>
        <v>2253</v>
      </c>
      <c r="S33" s="99">
        <f t="shared" si="7"/>
        <v>1598</v>
      </c>
      <c r="T33" s="99">
        <f t="shared" si="7"/>
        <v>8856</v>
      </c>
      <c r="U33" s="99">
        <f t="shared" si="7"/>
        <v>54</v>
      </c>
      <c r="V33" s="99">
        <f t="shared" si="7"/>
        <v>472</v>
      </c>
      <c r="W33" s="99">
        <f t="shared" si="7"/>
        <v>130</v>
      </c>
      <c r="X33" s="99">
        <f t="shared" si="7"/>
        <v>244</v>
      </c>
      <c r="Y33" s="99">
        <f t="shared" si="7"/>
        <v>973</v>
      </c>
      <c r="Z33" s="99">
        <f t="shared" si="7"/>
        <v>6537</v>
      </c>
      <c r="AA33" s="99">
        <f t="shared" si="7"/>
        <v>45</v>
      </c>
      <c r="AB33" s="99">
        <f t="shared" si="7"/>
        <v>662</v>
      </c>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row>
    <row r="34" spans="1:28" ht="16.5" customHeight="1">
      <c r="A34" s="58"/>
      <c r="B34" s="60" t="s">
        <v>92</v>
      </c>
      <c r="C34" s="66">
        <f aca="true" t="shared" si="8" ref="C34:C41">SUM(E34,G34)</f>
        <v>791</v>
      </c>
      <c r="D34" s="66">
        <f aca="true" t="shared" si="9" ref="D34:D41">SUM(F34,H34)</f>
        <v>5058</v>
      </c>
      <c r="E34" s="67">
        <v>1</v>
      </c>
      <c r="F34" s="67">
        <v>10</v>
      </c>
      <c r="G34" s="66">
        <v>790</v>
      </c>
      <c r="H34" s="66">
        <v>5048</v>
      </c>
      <c r="I34" s="67">
        <v>2</v>
      </c>
      <c r="J34" s="67">
        <v>20</v>
      </c>
      <c r="K34" s="67">
        <v>102</v>
      </c>
      <c r="L34" s="67">
        <v>426</v>
      </c>
      <c r="M34" s="67">
        <v>184</v>
      </c>
      <c r="N34" s="67">
        <v>2563</v>
      </c>
      <c r="O34" s="67">
        <v>2</v>
      </c>
      <c r="P34" s="67">
        <v>9</v>
      </c>
      <c r="Q34" s="67">
        <v>24</v>
      </c>
      <c r="R34" s="67">
        <v>298</v>
      </c>
      <c r="S34" s="67">
        <v>313</v>
      </c>
      <c r="T34" s="67">
        <v>1021</v>
      </c>
      <c r="U34" s="67">
        <v>8</v>
      </c>
      <c r="V34" s="67">
        <v>71</v>
      </c>
      <c r="W34" s="67">
        <v>1</v>
      </c>
      <c r="X34" s="67">
        <v>3</v>
      </c>
      <c r="Y34" s="67">
        <v>147</v>
      </c>
      <c r="Z34" s="67">
        <v>541</v>
      </c>
      <c r="AA34" s="67">
        <v>7</v>
      </c>
      <c r="AB34" s="67">
        <v>96</v>
      </c>
    </row>
    <row r="35" spans="1:28" ht="16.5" customHeight="1">
      <c r="A35" s="58"/>
      <c r="B35" s="60" t="s">
        <v>93</v>
      </c>
      <c r="C35" s="66">
        <f t="shared" si="8"/>
        <v>907</v>
      </c>
      <c r="D35" s="66">
        <f t="shared" si="9"/>
        <v>6438</v>
      </c>
      <c r="E35" s="67">
        <v>3</v>
      </c>
      <c r="F35" s="67">
        <v>41</v>
      </c>
      <c r="G35" s="66">
        <v>904</v>
      </c>
      <c r="H35" s="66">
        <v>6397</v>
      </c>
      <c r="I35" s="67">
        <v>3</v>
      </c>
      <c r="J35" s="67">
        <v>41</v>
      </c>
      <c r="K35" s="67">
        <v>123</v>
      </c>
      <c r="L35" s="67">
        <v>735</v>
      </c>
      <c r="M35" s="67">
        <v>119</v>
      </c>
      <c r="N35" s="67">
        <v>2060</v>
      </c>
      <c r="O35" s="67">
        <v>3</v>
      </c>
      <c r="P35" s="67">
        <v>58</v>
      </c>
      <c r="Q35" s="67">
        <v>29</v>
      </c>
      <c r="R35" s="67">
        <v>370</v>
      </c>
      <c r="S35" s="67">
        <v>372</v>
      </c>
      <c r="T35" s="67">
        <v>1489</v>
      </c>
      <c r="U35" s="67">
        <v>9</v>
      </c>
      <c r="V35" s="67">
        <v>107</v>
      </c>
      <c r="W35" s="67">
        <v>9</v>
      </c>
      <c r="X35" s="67">
        <v>17</v>
      </c>
      <c r="Y35" s="67">
        <v>227</v>
      </c>
      <c r="Z35" s="67">
        <v>1350</v>
      </c>
      <c r="AA35" s="67">
        <v>10</v>
      </c>
      <c r="AB35" s="67">
        <v>170</v>
      </c>
    </row>
    <row r="36" spans="1:28" ht="16.5" customHeight="1">
      <c r="A36" s="58"/>
      <c r="B36" s="60" t="s">
        <v>94</v>
      </c>
      <c r="C36" s="66">
        <f t="shared" si="8"/>
        <v>1838</v>
      </c>
      <c r="D36" s="66">
        <f t="shared" si="9"/>
        <v>17092</v>
      </c>
      <c r="E36" s="67">
        <v>1</v>
      </c>
      <c r="F36" s="67">
        <v>2</v>
      </c>
      <c r="G36" s="66">
        <v>1837</v>
      </c>
      <c r="H36" s="66">
        <v>17090</v>
      </c>
      <c r="I36" s="67" t="s">
        <v>406</v>
      </c>
      <c r="J36" s="67" t="s">
        <v>406</v>
      </c>
      <c r="K36" s="67">
        <v>213</v>
      </c>
      <c r="L36" s="67">
        <v>1759</v>
      </c>
      <c r="M36" s="67">
        <v>197</v>
      </c>
      <c r="N36" s="67">
        <v>3241</v>
      </c>
      <c r="O36" s="67">
        <v>3</v>
      </c>
      <c r="P36" s="67">
        <v>15</v>
      </c>
      <c r="Q36" s="67">
        <v>57</v>
      </c>
      <c r="R36" s="67">
        <v>1501</v>
      </c>
      <c r="S36" s="67">
        <v>771</v>
      </c>
      <c r="T36" s="67">
        <v>6020</v>
      </c>
      <c r="U36" s="67">
        <v>34</v>
      </c>
      <c r="V36" s="67">
        <v>279</v>
      </c>
      <c r="W36" s="67">
        <v>119</v>
      </c>
      <c r="X36" s="67">
        <v>222</v>
      </c>
      <c r="Y36" s="67">
        <v>437</v>
      </c>
      <c r="Z36" s="67">
        <v>3880</v>
      </c>
      <c r="AA36" s="67">
        <v>6</v>
      </c>
      <c r="AB36" s="67">
        <v>173</v>
      </c>
    </row>
    <row r="37" spans="1:28" ht="16.5" customHeight="1">
      <c r="A37" s="58"/>
      <c r="B37" s="60" t="s">
        <v>95</v>
      </c>
      <c r="C37" s="66">
        <f t="shared" si="8"/>
        <v>51</v>
      </c>
      <c r="D37" s="66">
        <f t="shared" si="9"/>
        <v>356</v>
      </c>
      <c r="E37" s="67">
        <v>2</v>
      </c>
      <c r="F37" s="67">
        <v>10</v>
      </c>
      <c r="G37" s="66">
        <v>49</v>
      </c>
      <c r="H37" s="66">
        <v>346</v>
      </c>
      <c r="I37" s="67" t="s">
        <v>406</v>
      </c>
      <c r="J37" s="67" t="s">
        <v>406</v>
      </c>
      <c r="K37" s="67">
        <v>10</v>
      </c>
      <c r="L37" s="67">
        <v>69</v>
      </c>
      <c r="M37" s="67">
        <v>9</v>
      </c>
      <c r="N37" s="67">
        <v>127</v>
      </c>
      <c r="O37" s="67">
        <v>1</v>
      </c>
      <c r="P37" s="67">
        <v>29</v>
      </c>
      <c r="Q37" s="67">
        <v>2</v>
      </c>
      <c r="R37" s="67">
        <v>3</v>
      </c>
      <c r="S37" s="67">
        <v>14</v>
      </c>
      <c r="T37" s="67">
        <v>34</v>
      </c>
      <c r="U37" s="67">
        <v>1</v>
      </c>
      <c r="V37" s="67">
        <v>1</v>
      </c>
      <c r="W37" s="67" t="s">
        <v>406</v>
      </c>
      <c r="X37" s="67" t="s">
        <v>406</v>
      </c>
      <c r="Y37" s="67">
        <v>9</v>
      </c>
      <c r="Z37" s="67">
        <v>50</v>
      </c>
      <c r="AA37" s="67">
        <v>3</v>
      </c>
      <c r="AB37" s="67">
        <v>33</v>
      </c>
    </row>
    <row r="38" spans="1:28" ht="16.5" customHeight="1">
      <c r="A38" s="58"/>
      <c r="B38" s="60" t="s">
        <v>96</v>
      </c>
      <c r="C38" s="66">
        <f t="shared" si="8"/>
        <v>96</v>
      </c>
      <c r="D38" s="66">
        <f t="shared" si="9"/>
        <v>781</v>
      </c>
      <c r="E38" s="67">
        <v>1</v>
      </c>
      <c r="F38" s="67">
        <v>4</v>
      </c>
      <c r="G38" s="66">
        <v>95</v>
      </c>
      <c r="H38" s="66">
        <v>777</v>
      </c>
      <c r="I38" s="67">
        <v>1</v>
      </c>
      <c r="J38" s="67">
        <v>16</v>
      </c>
      <c r="K38" s="67">
        <v>12</v>
      </c>
      <c r="L38" s="67">
        <v>272</v>
      </c>
      <c r="M38" s="67">
        <v>15</v>
      </c>
      <c r="N38" s="67">
        <v>111</v>
      </c>
      <c r="O38" s="67">
        <v>3</v>
      </c>
      <c r="P38" s="67">
        <v>59</v>
      </c>
      <c r="Q38" s="67">
        <v>3</v>
      </c>
      <c r="R38" s="67">
        <v>33</v>
      </c>
      <c r="S38" s="67">
        <v>29</v>
      </c>
      <c r="T38" s="67">
        <v>74</v>
      </c>
      <c r="U38" s="67" t="s">
        <v>406</v>
      </c>
      <c r="V38" s="67" t="s">
        <v>406</v>
      </c>
      <c r="W38" s="67" t="s">
        <v>406</v>
      </c>
      <c r="X38" s="67" t="s">
        <v>406</v>
      </c>
      <c r="Y38" s="67">
        <v>28</v>
      </c>
      <c r="Z38" s="67">
        <v>164</v>
      </c>
      <c r="AA38" s="67">
        <v>4</v>
      </c>
      <c r="AB38" s="67">
        <v>48</v>
      </c>
    </row>
    <row r="39" spans="1:28" ht="16.5" customHeight="1">
      <c r="A39" s="58"/>
      <c r="B39" s="60" t="s">
        <v>97</v>
      </c>
      <c r="C39" s="66">
        <f t="shared" si="8"/>
        <v>152</v>
      </c>
      <c r="D39" s="66">
        <f t="shared" si="9"/>
        <v>793</v>
      </c>
      <c r="E39" s="67" t="s">
        <v>406</v>
      </c>
      <c r="F39" s="67" t="s">
        <v>406</v>
      </c>
      <c r="G39" s="66">
        <v>152</v>
      </c>
      <c r="H39" s="66">
        <v>793</v>
      </c>
      <c r="I39" s="67">
        <v>1</v>
      </c>
      <c r="J39" s="67">
        <v>35</v>
      </c>
      <c r="K39" s="67">
        <v>35</v>
      </c>
      <c r="L39" s="67">
        <v>287</v>
      </c>
      <c r="M39" s="67">
        <v>24</v>
      </c>
      <c r="N39" s="67">
        <v>154</v>
      </c>
      <c r="O39" s="67">
        <v>1</v>
      </c>
      <c r="P39" s="67">
        <v>2</v>
      </c>
      <c r="Q39" s="67">
        <v>5</v>
      </c>
      <c r="R39" s="67">
        <v>10</v>
      </c>
      <c r="S39" s="67">
        <v>39</v>
      </c>
      <c r="T39" s="67">
        <v>76</v>
      </c>
      <c r="U39" s="67">
        <v>1</v>
      </c>
      <c r="V39" s="67">
        <v>6</v>
      </c>
      <c r="W39" s="67">
        <v>1</v>
      </c>
      <c r="X39" s="67">
        <v>2</v>
      </c>
      <c r="Y39" s="67">
        <v>39</v>
      </c>
      <c r="Z39" s="67">
        <v>169</v>
      </c>
      <c r="AA39" s="67">
        <v>6</v>
      </c>
      <c r="AB39" s="67">
        <v>52</v>
      </c>
    </row>
    <row r="40" spans="1:28" ht="16.5" customHeight="1">
      <c r="A40" s="58"/>
      <c r="B40" s="60" t="s">
        <v>98</v>
      </c>
      <c r="C40" s="66">
        <f t="shared" si="8"/>
        <v>78</v>
      </c>
      <c r="D40" s="66">
        <f t="shared" si="9"/>
        <v>502</v>
      </c>
      <c r="E40" s="67" t="s">
        <v>406</v>
      </c>
      <c r="F40" s="67" t="s">
        <v>406</v>
      </c>
      <c r="G40" s="66">
        <v>78</v>
      </c>
      <c r="H40" s="66">
        <v>502</v>
      </c>
      <c r="I40" s="67" t="s">
        <v>406</v>
      </c>
      <c r="J40" s="67" t="s">
        <v>406</v>
      </c>
      <c r="K40" s="67">
        <v>9</v>
      </c>
      <c r="L40" s="67">
        <v>124</v>
      </c>
      <c r="M40" s="67">
        <v>3</v>
      </c>
      <c r="N40" s="67">
        <v>100</v>
      </c>
      <c r="O40" s="67">
        <v>2</v>
      </c>
      <c r="P40" s="67">
        <v>11</v>
      </c>
      <c r="Q40" s="67">
        <v>2</v>
      </c>
      <c r="R40" s="67">
        <v>5</v>
      </c>
      <c r="S40" s="67">
        <v>20</v>
      </c>
      <c r="T40" s="67">
        <v>47</v>
      </c>
      <c r="U40" s="67" t="s">
        <v>406</v>
      </c>
      <c r="V40" s="67" t="s">
        <v>406</v>
      </c>
      <c r="W40" s="67" t="s">
        <v>406</v>
      </c>
      <c r="X40" s="67" t="s">
        <v>406</v>
      </c>
      <c r="Y40" s="67">
        <v>38</v>
      </c>
      <c r="Z40" s="67">
        <v>173</v>
      </c>
      <c r="AA40" s="67">
        <v>4</v>
      </c>
      <c r="AB40" s="67">
        <v>42</v>
      </c>
    </row>
    <row r="41" spans="1:28" ht="16.5" customHeight="1">
      <c r="A41" s="58"/>
      <c r="B41" s="60" t="s">
        <v>99</v>
      </c>
      <c r="C41" s="66">
        <f t="shared" si="8"/>
        <v>134</v>
      </c>
      <c r="D41" s="66">
        <f t="shared" si="9"/>
        <v>833</v>
      </c>
      <c r="E41" s="67">
        <v>3</v>
      </c>
      <c r="F41" s="67">
        <v>14</v>
      </c>
      <c r="G41" s="66">
        <v>131</v>
      </c>
      <c r="H41" s="66">
        <v>819</v>
      </c>
      <c r="I41" s="67">
        <v>1</v>
      </c>
      <c r="J41" s="67">
        <v>8</v>
      </c>
      <c r="K41" s="67">
        <v>17</v>
      </c>
      <c r="L41" s="67">
        <v>269</v>
      </c>
      <c r="M41" s="67">
        <v>12</v>
      </c>
      <c r="N41" s="67">
        <v>145</v>
      </c>
      <c r="O41" s="67">
        <v>2</v>
      </c>
      <c r="P41" s="67">
        <v>3</v>
      </c>
      <c r="Q41" s="67">
        <v>5</v>
      </c>
      <c r="R41" s="67">
        <v>33</v>
      </c>
      <c r="S41" s="67">
        <v>40</v>
      </c>
      <c r="T41" s="67">
        <v>95</v>
      </c>
      <c r="U41" s="67">
        <v>1</v>
      </c>
      <c r="V41" s="67">
        <v>8</v>
      </c>
      <c r="W41" s="67" t="s">
        <v>406</v>
      </c>
      <c r="X41" s="67" t="s">
        <v>406</v>
      </c>
      <c r="Y41" s="67">
        <v>48</v>
      </c>
      <c r="Z41" s="67">
        <v>210</v>
      </c>
      <c r="AA41" s="67">
        <v>5</v>
      </c>
      <c r="AB41" s="67">
        <v>48</v>
      </c>
    </row>
    <row r="42" spans="1:28" ht="15" customHeight="1">
      <c r="A42" s="58"/>
      <c r="B42" s="60"/>
      <c r="C42" s="68"/>
      <c r="D42" s="68"/>
      <c r="E42" s="68"/>
      <c r="F42" s="68"/>
      <c r="G42" s="68"/>
      <c r="H42" s="66"/>
      <c r="I42" s="68"/>
      <c r="J42" s="68"/>
      <c r="K42" s="68"/>
      <c r="L42" s="68"/>
      <c r="M42" s="68"/>
      <c r="N42" s="68"/>
      <c r="O42" s="68"/>
      <c r="P42" s="68"/>
      <c r="Q42" s="68"/>
      <c r="R42" s="68"/>
      <c r="S42" s="68"/>
      <c r="T42" s="68"/>
      <c r="U42" s="68"/>
      <c r="V42" s="68"/>
      <c r="W42" s="68"/>
      <c r="X42" s="68"/>
      <c r="Y42" s="68"/>
      <c r="Z42" s="68"/>
      <c r="AA42" s="68"/>
      <c r="AB42" s="68"/>
    </row>
    <row r="43" spans="1:228" s="7" customFormat="1" ht="16.5" customHeight="1">
      <c r="A43" s="286" t="s">
        <v>100</v>
      </c>
      <c r="B43" s="225"/>
      <c r="C43" s="99">
        <f>SUM(C44:C48)</f>
        <v>4841</v>
      </c>
      <c r="D43" s="99">
        <f aca="true" t="shared" si="10" ref="D43:T43">SUM(D44:D48)</f>
        <v>28433</v>
      </c>
      <c r="E43" s="99">
        <f t="shared" si="10"/>
        <v>15</v>
      </c>
      <c r="F43" s="99">
        <f t="shared" si="10"/>
        <v>122</v>
      </c>
      <c r="G43" s="99">
        <f t="shared" si="10"/>
        <v>4826</v>
      </c>
      <c r="H43" s="99">
        <f t="shared" si="10"/>
        <v>28311</v>
      </c>
      <c r="I43" s="99">
        <f t="shared" si="10"/>
        <v>1</v>
      </c>
      <c r="J43" s="99">
        <f t="shared" si="10"/>
        <v>10</v>
      </c>
      <c r="K43" s="99">
        <f t="shared" si="10"/>
        <v>535</v>
      </c>
      <c r="L43" s="99">
        <f t="shared" si="10"/>
        <v>2645</v>
      </c>
      <c r="M43" s="99">
        <f t="shared" si="10"/>
        <v>1727</v>
      </c>
      <c r="N43" s="99">
        <f t="shared" si="10"/>
        <v>11574</v>
      </c>
      <c r="O43" s="99">
        <f t="shared" si="10"/>
        <v>10</v>
      </c>
      <c r="P43" s="99">
        <f t="shared" si="10"/>
        <v>101</v>
      </c>
      <c r="Q43" s="99">
        <f t="shared" si="10"/>
        <v>62</v>
      </c>
      <c r="R43" s="99">
        <f t="shared" si="10"/>
        <v>658</v>
      </c>
      <c r="S43" s="99">
        <f t="shared" si="10"/>
        <v>1444</v>
      </c>
      <c r="T43" s="99">
        <f t="shared" si="10"/>
        <v>5121</v>
      </c>
      <c r="U43" s="99">
        <f aca="true" t="shared" si="11" ref="U43:AB43">SUM(U44:U48)</f>
        <v>46</v>
      </c>
      <c r="V43" s="99">
        <f t="shared" si="11"/>
        <v>548</v>
      </c>
      <c r="W43" s="99">
        <f t="shared" si="11"/>
        <v>41</v>
      </c>
      <c r="X43" s="99">
        <f t="shared" si="11"/>
        <v>87</v>
      </c>
      <c r="Y43" s="99">
        <f t="shared" si="11"/>
        <v>924</v>
      </c>
      <c r="Z43" s="99">
        <f t="shared" si="11"/>
        <v>6931</v>
      </c>
      <c r="AA43" s="99">
        <f t="shared" si="11"/>
        <v>36</v>
      </c>
      <c r="AB43" s="99">
        <f t="shared" si="11"/>
        <v>636</v>
      </c>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row>
    <row r="44" spans="1:28" ht="16.5" customHeight="1">
      <c r="A44" s="58"/>
      <c r="B44" s="60" t="s">
        <v>101</v>
      </c>
      <c r="C44" s="66">
        <f aca="true" t="shared" si="12" ref="C44:D48">SUM(E44,G44)</f>
        <v>1179</v>
      </c>
      <c r="D44" s="66">
        <f t="shared" si="12"/>
        <v>7507</v>
      </c>
      <c r="E44" s="67">
        <v>2</v>
      </c>
      <c r="F44" s="67">
        <v>5</v>
      </c>
      <c r="G44" s="66">
        <v>1177</v>
      </c>
      <c r="H44" s="66">
        <v>7502</v>
      </c>
      <c r="I44" s="67" t="s">
        <v>406</v>
      </c>
      <c r="J44" s="67" t="s">
        <v>406</v>
      </c>
      <c r="K44" s="67">
        <v>181</v>
      </c>
      <c r="L44" s="67">
        <v>1087</v>
      </c>
      <c r="M44" s="67">
        <v>210</v>
      </c>
      <c r="N44" s="67">
        <v>2234</v>
      </c>
      <c r="O44" s="67">
        <v>3</v>
      </c>
      <c r="P44" s="67">
        <v>72</v>
      </c>
      <c r="Q44" s="67">
        <v>18</v>
      </c>
      <c r="R44" s="67">
        <v>177</v>
      </c>
      <c r="S44" s="67">
        <v>436</v>
      </c>
      <c r="T44" s="67">
        <v>1624</v>
      </c>
      <c r="U44" s="67">
        <v>7</v>
      </c>
      <c r="V44" s="67">
        <v>138</v>
      </c>
      <c r="W44" s="67">
        <v>9</v>
      </c>
      <c r="X44" s="67">
        <v>20</v>
      </c>
      <c r="Y44" s="67">
        <v>303</v>
      </c>
      <c r="Z44" s="67">
        <v>1931</v>
      </c>
      <c r="AA44" s="67">
        <v>10</v>
      </c>
      <c r="AB44" s="67">
        <v>219</v>
      </c>
    </row>
    <row r="45" spans="1:28" ht="16.5" customHeight="1">
      <c r="A45" s="58"/>
      <c r="B45" s="60" t="s">
        <v>102</v>
      </c>
      <c r="C45" s="66">
        <f t="shared" si="12"/>
        <v>1014</v>
      </c>
      <c r="D45" s="66">
        <f t="shared" si="12"/>
        <v>5107</v>
      </c>
      <c r="E45" s="67">
        <v>3</v>
      </c>
      <c r="F45" s="67">
        <v>31</v>
      </c>
      <c r="G45" s="66">
        <v>1011</v>
      </c>
      <c r="H45" s="66">
        <v>5076</v>
      </c>
      <c r="I45" s="67" t="s">
        <v>406</v>
      </c>
      <c r="J45" s="67" t="s">
        <v>406</v>
      </c>
      <c r="K45" s="67">
        <v>90</v>
      </c>
      <c r="L45" s="67">
        <v>380</v>
      </c>
      <c r="M45" s="67">
        <v>494</v>
      </c>
      <c r="N45" s="67">
        <v>2454</v>
      </c>
      <c r="O45" s="67">
        <v>1</v>
      </c>
      <c r="P45" s="67">
        <v>5</v>
      </c>
      <c r="Q45" s="67">
        <v>16</v>
      </c>
      <c r="R45" s="67">
        <v>142</v>
      </c>
      <c r="S45" s="67">
        <v>233</v>
      </c>
      <c r="T45" s="67">
        <v>827</v>
      </c>
      <c r="U45" s="67">
        <v>7</v>
      </c>
      <c r="V45" s="67">
        <v>107</v>
      </c>
      <c r="W45" s="67">
        <v>6</v>
      </c>
      <c r="X45" s="67">
        <v>12</v>
      </c>
      <c r="Y45" s="67">
        <v>158</v>
      </c>
      <c r="Z45" s="67">
        <v>1052</v>
      </c>
      <c r="AA45" s="67">
        <v>6</v>
      </c>
      <c r="AB45" s="67">
        <v>97</v>
      </c>
    </row>
    <row r="46" spans="1:28" ht="16.5" customHeight="1">
      <c r="A46" s="58"/>
      <c r="B46" s="60" t="s">
        <v>103</v>
      </c>
      <c r="C46" s="66">
        <f t="shared" si="12"/>
        <v>912</v>
      </c>
      <c r="D46" s="66">
        <f t="shared" si="12"/>
        <v>4632</v>
      </c>
      <c r="E46" s="67">
        <v>5</v>
      </c>
      <c r="F46" s="67">
        <v>53</v>
      </c>
      <c r="G46" s="66">
        <v>907</v>
      </c>
      <c r="H46" s="66">
        <v>4579</v>
      </c>
      <c r="I46" s="67" t="s">
        <v>406</v>
      </c>
      <c r="J46" s="67" t="s">
        <v>406</v>
      </c>
      <c r="K46" s="67">
        <v>62</v>
      </c>
      <c r="L46" s="67">
        <v>328</v>
      </c>
      <c r="M46" s="67">
        <v>511</v>
      </c>
      <c r="N46" s="67">
        <v>2702</v>
      </c>
      <c r="O46" s="67">
        <v>1</v>
      </c>
      <c r="P46" s="67">
        <v>3</v>
      </c>
      <c r="Q46" s="67">
        <v>12</v>
      </c>
      <c r="R46" s="67">
        <v>195</v>
      </c>
      <c r="S46" s="67">
        <v>209</v>
      </c>
      <c r="T46" s="67">
        <v>765</v>
      </c>
      <c r="U46" s="67">
        <v>4</v>
      </c>
      <c r="V46" s="67">
        <v>36</v>
      </c>
      <c r="W46" s="67">
        <v>3</v>
      </c>
      <c r="X46" s="67">
        <v>10</v>
      </c>
      <c r="Y46" s="67">
        <v>100</v>
      </c>
      <c r="Z46" s="67">
        <v>478</v>
      </c>
      <c r="AA46" s="67">
        <v>5</v>
      </c>
      <c r="AB46" s="67">
        <v>62</v>
      </c>
    </row>
    <row r="47" spans="1:28" ht="16.5" customHeight="1">
      <c r="A47" s="58"/>
      <c r="B47" s="60" t="s">
        <v>104</v>
      </c>
      <c r="C47" s="66">
        <f t="shared" si="12"/>
        <v>661</v>
      </c>
      <c r="D47" s="66">
        <f t="shared" si="12"/>
        <v>5207</v>
      </c>
      <c r="E47" s="67">
        <v>2</v>
      </c>
      <c r="F47" s="67">
        <v>15</v>
      </c>
      <c r="G47" s="66">
        <v>659</v>
      </c>
      <c r="H47" s="66">
        <v>5192</v>
      </c>
      <c r="I47" s="67">
        <v>1</v>
      </c>
      <c r="J47" s="67">
        <v>10</v>
      </c>
      <c r="K47" s="67">
        <v>50</v>
      </c>
      <c r="L47" s="67">
        <v>309</v>
      </c>
      <c r="M47" s="67">
        <v>273</v>
      </c>
      <c r="N47" s="67">
        <v>3160</v>
      </c>
      <c r="O47" s="67">
        <v>2</v>
      </c>
      <c r="P47" s="67">
        <v>8</v>
      </c>
      <c r="Q47" s="67">
        <v>2</v>
      </c>
      <c r="R47" s="67">
        <v>33</v>
      </c>
      <c r="S47" s="67">
        <v>192</v>
      </c>
      <c r="T47" s="67">
        <v>640</v>
      </c>
      <c r="U47" s="67">
        <v>10</v>
      </c>
      <c r="V47" s="67">
        <v>104</v>
      </c>
      <c r="W47" s="67">
        <v>5</v>
      </c>
      <c r="X47" s="67">
        <v>10</v>
      </c>
      <c r="Y47" s="67">
        <v>117</v>
      </c>
      <c r="Z47" s="67">
        <v>796</v>
      </c>
      <c r="AA47" s="67">
        <v>7</v>
      </c>
      <c r="AB47" s="67">
        <v>122</v>
      </c>
    </row>
    <row r="48" spans="1:28" ht="16.5" customHeight="1">
      <c r="A48" s="58"/>
      <c r="B48" s="60" t="s">
        <v>105</v>
      </c>
      <c r="C48" s="66">
        <f t="shared" si="12"/>
        <v>1075</v>
      </c>
      <c r="D48" s="66">
        <f t="shared" si="12"/>
        <v>5980</v>
      </c>
      <c r="E48" s="67">
        <v>3</v>
      </c>
      <c r="F48" s="67">
        <v>18</v>
      </c>
      <c r="G48" s="66">
        <v>1072</v>
      </c>
      <c r="H48" s="66">
        <v>5962</v>
      </c>
      <c r="I48" s="67" t="s">
        <v>406</v>
      </c>
      <c r="J48" s="67" t="s">
        <v>406</v>
      </c>
      <c r="K48" s="67">
        <v>152</v>
      </c>
      <c r="L48" s="67">
        <v>541</v>
      </c>
      <c r="M48" s="67">
        <v>239</v>
      </c>
      <c r="N48" s="67">
        <v>1024</v>
      </c>
      <c r="O48" s="67">
        <v>3</v>
      </c>
      <c r="P48" s="67">
        <v>13</v>
      </c>
      <c r="Q48" s="67">
        <v>14</v>
      </c>
      <c r="R48" s="67">
        <v>111</v>
      </c>
      <c r="S48" s="67">
        <v>374</v>
      </c>
      <c r="T48" s="67">
        <v>1265</v>
      </c>
      <c r="U48" s="67">
        <v>18</v>
      </c>
      <c r="V48" s="67">
        <v>163</v>
      </c>
      <c r="W48" s="67">
        <v>18</v>
      </c>
      <c r="X48" s="67">
        <v>35</v>
      </c>
      <c r="Y48" s="67">
        <v>246</v>
      </c>
      <c r="Z48" s="67">
        <v>2674</v>
      </c>
      <c r="AA48" s="67">
        <v>8</v>
      </c>
      <c r="AB48" s="67">
        <v>136</v>
      </c>
    </row>
    <row r="49" spans="1:28" ht="15" customHeight="1">
      <c r="A49" s="58"/>
      <c r="B49" s="60"/>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row>
    <row r="50" spans="1:228" s="7" customFormat="1" ht="16.5" customHeight="1">
      <c r="A50" s="286" t="s">
        <v>106</v>
      </c>
      <c r="B50" s="225"/>
      <c r="C50" s="99">
        <f>SUM(C51:C54)</f>
        <v>2929</v>
      </c>
      <c r="D50" s="99">
        <f aca="true" t="shared" si="13" ref="D50:AB50">SUM(D51:D54)</f>
        <v>15653</v>
      </c>
      <c r="E50" s="99">
        <f t="shared" si="13"/>
        <v>25</v>
      </c>
      <c r="F50" s="99">
        <f t="shared" si="13"/>
        <v>221</v>
      </c>
      <c r="G50" s="99">
        <f t="shared" si="13"/>
        <v>2904</v>
      </c>
      <c r="H50" s="99">
        <f t="shared" si="13"/>
        <v>15432</v>
      </c>
      <c r="I50" s="99">
        <f t="shared" si="13"/>
        <v>4</v>
      </c>
      <c r="J50" s="99">
        <f t="shared" si="13"/>
        <v>26</v>
      </c>
      <c r="K50" s="99">
        <f t="shared" si="13"/>
        <v>422</v>
      </c>
      <c r="L50" s="99">
        <f t="shared" si="13"/>
        <v>1914</v>
      </c>
      <c r="M50" s="99">
        <f t="shared" si="13"/>
        <v>676</v>
      </c>
      <c r="N50" s="99">
        <f t="shared" si="13"/>
        <v>5731</v>
      </c>
      <c r="O50" s="99">
        <f t="shared" si="13"/>
        <v>12</v>
      </c>
      <c r="P50" s="99">
        <f t="shared" si="13"/>
        <v>130</v>
      </c>
      <c r="Q50" s="99">
        <f t="shared" si="13"/>
        <v>73</v>
      </c>
      <c r="R50" s="99">
        <f t="shared" si="13"/>
        <v>478</v>
      </c>
      <c r="S50" s="99">
        <f t="shared" si="13"/>
        <v>967</v>
      </c>
      <c r="T50" s="99">
        <f t="shared" si="13"/>
        <v>2932</v>
      </c>
      <c r="U50" s="99">
        <f t="shared" si="13"/>
        <v>24</v>
      </c>
      <c r="V50" s="99">
        <f t="shared" si="13"/>
        <v>246</v>
      </c>
      <c r="W50" s="99">
        <f t="shared" si="13"/>
        <v>6</v>
      </c>
      <c r="X50" s="99">
        <f t="shared" si="13"/>
        <v>22</v>
      </c>
      <c r="Y50" s="99">
        <f t="shared" si="13"/>
        <v>674</v>
      </c>
      <c r="Z50" s="99">
        <f t="shared" si="13"/>
        <v>3518</v>
      </c>
      <c r="AA50" s="99">
        <f t="shared" si="13"/>
        <v>46</v>
      </c>
      <c r="AB50" s="99">
        <f t="shared" si="13"/>
        <v>435</v>
      </c>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c r="FR50" s="89"/>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c r="HA50" s="89"/>
      <c r="HB50" s="89"/>
      <c r="HC50" s="89"/>
      <c r="HD50" s="89"/>
      <c r="HE50" s="89"/>
      <c r="HF50" s="89"/>
      <c r="HG50" s="89"/>
      <c r="HH50" s="89"/>
      <c r="HI50" s="89"/>
      <c r="HJ50" s="89"/>
      <c r="HK50" s="89"/>
      <c r="HL50" s="89"/>
      <c r="HM50" s="89"/>
      <c r="HN50" s="89"/>
      <c r="HO50" s="89"/>
      <c r="HP50" s="89"/>
      <c r="HQ50" s="89"/>
      <c r="HR50" s="89"/>
      <c r="HS50" s="89"/>
      <c r="HT50" s="89"/>
    </row>
    <row r="51" spans="1:28" ht="16.5" customHeight="1">
      <c r="A51" s="56"/>
      <c r="B51" s="60" t="s">
        <v>107</v>
      </c>
      <c r="C51" s="66">
        <f aca="true" t="shared" si="14" ref="C51:D54">SUM(E51,G51)</f>
        <v>781</v>
      </c>
      <c r="D51" s="66">
        <f t="shared" si="14"/>
        <v>3943</v>
      </c>
      <c r="E51" s="67">
        <v>13</v>
      </c>
      <c r="F51" s="67">
        <v>111</v>
      </c>
      <c r="G51" s="66">
        <v>768</v>
      </c>
      <c r="H51" s="66">
        <v>3832</v>
      </c>
      <c r="I51" s="67" t="s">
        <v>406</v>
      </c>
      <c r="J51" s="67" t="s">
        <v>406</v>
      </c>
      <c r="K51" s="67">
        <v>115</v>
      </c>
      <c r="L51" s="67">
        <v>414</v>
      </c>
      <c r="M51" s="67">
        <v>91</v>
      </c>
      <c r="N51" s="67">
        <v>1211</v>
      </c>
      <c r="O51" s="67">
        <v>7</v>
      </c>
      <c r="P51" s="67">
        <v>32</v>
      </c>
      <c r="Q51" s="67">
        <v>23</v>
      </c>
      <c r="R51" s="67">
        <v>205</v>
      </c>
      <c r="S51" s="67">
        <v>293</v>
      </c>
      <c r="T51" s="67">
        <v>856</v>
      </c>
      <c r="U51" s="67">
        <v>5</v>
      </c>
      <c r="V51" s="67">
        <v>65</v>
      </c>
      <c r="W51" s="67" t="s">
        <v>406</v>
      </c>
      <c r="X51" s="67" t="s">
        <v>406</v>
      </c>
      <c r="Y51" s="67">
        <v>216</v>
      </c>
      <c r="Z51" s="67">
        <v>922</v>
      </c>
      <c r="AA51" s="67">
        <v>18</v>
      </c>
      <c r="AB51" s="67">
        <v>127</v>
      </c>
    </row>
    <row r="52" spans="1:28" ht="16.5" customHeight="1">
      <c r="A52" s="56"/>
      <c r="B52" s="60" t="s">
        <v>108</v>
      </c>
      <c r="C52" s="66">
        <f t="shared" si="14"/>
        <v>421</v>
      </c>
      <c r="D52" s="66">
        <f t="shared" si="14"/>
        <v>2392</v>
      </c>
      <c r="E52" s="67">
        <v>4</v>
      </c>
      <c r="F52" s="67">
        <v>46</v>
      </c>
      <c r="G52" s="66">
        <v>417</v>
      </c>
      <c r="H52" s="66">
        <v>2346</v>
      </c>
      <c r="I52" s="67">
        <v>1</v>
      </c>
      <c r="J52" s="67">
        <v>7</v>
      </c>
      <c r="K52" s="67">
        <v>51</v>
      </c>
      <c r="L52" s="67">
        <v>262</v>
      </c>
      <c r="M52" s="67">
        <v>96</v>
      </c>
      <c r="N52" s="67">
        <v>963</v>
      </c>
      <c r="O52" s="67">
        <v>1</v>
      </c>
      <c r="P52" s="67">
        <v>4</v>
      </c>
      <c r="Q52" s="67">
        <v>10</v>
      </c>
      <c r="R52" s="67">
        <v>54</v>
      </c>
      <c r="S52" s="67">
        <v>139</v>
      </c>
      <c r="T52" s="67">
        <v>419</v>
      </c>
      <c r="U52" s="67">
        <v>4</v>
      </c>
      <c r="V52" s="67">
        <v>29</v>
      </c>
      <c r="W52" s="67">
        <v>2</v>
      </c>
      <c r="X52" s="67">
        <v>5</v>
      </c>
      <c r="Y52" s="67">
        <v>104</v>
      </c>
      <c r="Z52" s="67">
        <v>523</v>
      </c>
      <c r="AA52" s="67">
        <v>9</v>
      </c>
      <c r="AB52" s="67">
        <v>80</v>
      </c>
    </row>
    <row r="53" spans="1:28" ht="16.5" customHeight="1">
      <c r="A53" s="56"/>
      <c r="B53" s="60" t="s">
        <v>109</v>
      </c>
      <c r="C53" s="66">
        <f t="shared" si="14"/>
        <v>1155</v>
      </c>
      <c r="D53" s="66">
        <f t="shared" si="14"/>
        <v>6280</v>
      </c>
      <c r="E53" s="67">
        <v>5</v>
      </c>
      <c r="F53" s="67">
        <v>46</v>
      </c>
      <c r="G53" s="66">
        <v>1150</v>
      </c>
      <c r="H53" s="66">
        <v>6234</v>
      </c>
      <c r="I53" s="67">
        <v>1</v>
      </c>
      <c r="J53" s="67">
        <v>12</v>
      </c>
      <c r="K53" s="67">
        <v>182</v>
      </c>
      <c r="L53" s="67">
        <v>836</v>
      </c>
      <c r="M53" s="67">
        <v>320</v>
      </c>
      <c r="N53" s="67">
        <v>2459</v>
      </c>
      <c r="O53" s="67">
        <v>3</v>
      </c>
      <c r="P53" s="67">
        <v>89</v>
      </c>
      <c r="Q53" s="67">
        <v>32</v>
      </c>
      <c r="R53" s="67">
        <v>162</v>
      </c>
      <c r="S53" s="67">
        <v>356</v>
      </c>
      <c r="T53" s="67">
        <v>1117</v>
      </c>
      <c r="U53" s="67">
        <v>12</v>
      </c>
      <c r="V53" s="67">
        <v>127</v>
      </c>
      <c r="W53" s="67">
        <v>3</v>
      </c>
      <c r="X53" s="67">
        <v>12</v>
      </c>
      <c r="Y53" s="67">
        <v>230</v>
      </c>
      <c r="Z53" s="67">
        <v>1269</v>
      </c>
      <c r="AA53" s="67">
        <v>11</v>
      </c>
      <c r="AB53" s="67">
        <v>151</v>
      </c>
    </row>
    <row r="54" spans="1:28" ht="16.5" customHeight="1">
      <c r="A54" s="56"/>
      <c r="B54" s="60" t="s">
        <v>110</v>
      </c>
      <c r="C54" s="66">
        <f t="shared" si="14"/>
        <v>572</v>
      </c>
      <c r="D54" s="66">
        <f t="shared" si="14"/>
        <v>3038</v>
      </c>
      <c r="E54" s="67">
        <v>3</v>
      </c>
      <c r="F54" s="67">
        <v>18</v>
      </c>
      <c r="G54" s="66">
        <v>569</v>
      </c>
      <c r="H54" s="66">
        <v>3020</v>
      </c>
      <c r="I54" s="67">
        <v>2</v>
      </c>
      <c r="J54" s="67">
        <v>7</v>
      </c>
      <c r="K54" s="67">
        <v>74</v>
      </c>
      <c r="L54" s="67">
        <v>402</v>
      </c>
      <c r="M54" s="67">
        <v>169</v>
      </c>
      <c r="N54" s="67">
        <v>1098</v>
      </c>
      <c r="O54" s="67">
        <v>1</v>
      </c>
      <c r="P54" s="67">
        <v>5</v>
      </c>
      <c r="Q54" s="67">
        <v>8</v>
      </c>
      <c r="R54" s="67">
        <v>57</v>
      </c>
      <c r="S54" s="67">
        <v>179</v>
      </c>
      <c r="T54" s="67">
        <v>540</v>
      </c>
      <c r="U54" s="67">
        <v>3</v>
      </c>
      <c r="V54" s="67">
        <v>25</v>
      </c>
      <c r="W54" s="67">
        <v>1</v>
      </c>
      <c r="X54" s="67">
        <v>5</v>
      </c>
      <c r="Y54" s="67">
        <v>124</v>
      </c>
      <c r="Z54" s="67">
        <v>804</v>
      </c>
      <c r="AA54" s="67">
        <v>8</v>
      </c>
      <c r="AB54" s="67">
        <v>77</v>
      </c>
    </row>
    <row r="55" spans="1:28" ht="15" customHeight="1">
      <c r="A55" s="56"/>
      <c r="B55" s="60"/>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row>
    <row r="56" spans="1:228" s="7" customFormat="1" ht="16.5" customHeight="1">
      <c r="A56" s="286" t="s">
        <v>111</v>
      </c>
      <c r="B56" s="225"/>
      <c r="C56" s="99">
        <f>SUM(C57:C62)</f>
        <v>3243</v>
      </c>
      <c r="D56" s="99">
        <f aca="true" t="shared" si="15" ref="D56:AB56">SUM(D57:D62)</f>
        <v>15196</v>
      </c>
      <c r="E56" s="99">
        <f t="shared" si="15"/>
        <v>13</v>
      </c>
      <c r="F56" s="99">
        <f t="shared" si="15"/>
        <v>116</v>
      </c>
      <c r="G56" s="99">
        <f t="shared" si="15"/>
        <v>3230</v>
      </c>
      <c r="H56" s="99">
        <f t="shared" si="15"/>
        <v>15080</v>
      </c>
      <c r="I56" s="99">
        <f t="shared" si="15"/>
        <v>4</v>
      </c>
      <c r="J56" s="99">
        <f t="shared" si="15"/>
        <v>39</v>
      </c>
      <c r="K56" s="99">
        <f t="shared" si="15"/>
        <v>367</v>
      </c>
      <c r="L56" s="99">
        <f t="shared" si="15"/>
        <v>1479</v>
      </c>
      <c r="M56" s="99">
        <f t="shared" si="15"/>
        <v>1216</v>
      </c>
      <c r="N56" s="99">
        <f t="shared" si="15"/>
        <v>6987</v>
      </c>
      <c r="O56" s="99">
        <f t="shared" si="15"/>
        <v>7</v>
      </c>
      <c r="P56" s="99">
        <f t="shared" si="15"/>
        <v>27</v>
      </c>
      <c r="Q56" s="99">
        <f t="shared" si="15"/>
        <v>75</v>
      </c>
      <c r="R56" s="99">
        <f t="shared" si="15"/>
        <v>790</v>
      </c>
      <c r="S56" s="99">
        <f t="shared" si="15"/>
        <v>862</v>
      </c>
      <c r="T56" s="99">
        <f t="shared" si="15"/>
        <v>2446</v>
      </c>
      <c r="U56" s="99">
        <f t="shared" si="15"/>
        <v>19</v>
      </c>
      <c r="V56" s="99">
        <f t="shared" si="15"/>
        <v>167</v>
      </c>
      <c r="W56" s="99">
        <f t="shared" si="15"/>
        <v>5</v>
      </c>
      <c r="X56" s="99">
        <f t="shared" si="15"/>
        <v>8</v>
      </c>
      <c r="Y56" s="99">
        <f t="shared" si="15"/>
        <v>634</v>
      </c>
      <c r="Z56" s="99">
        <f t="shared" si="15"/>
        <v>2703</v>
      </c>
      <c r="AA56" s="99">
        <f t="shared" si="15"/>
        <v>41</v>
      </c>
      <c r="AB56" s="99">
        <f t="shared" si="15"/>
        <v>434</v>
      </c>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row>
    <row r="57" spans="1:28" ht="16.5" customHeight="1">
      <c r="A57" s="58"/>
      <c r="B57" s="60" t="s">
        <v>112</v>
      </c>
      <c r="C57" s="66">
        <f aca="true" t="shared" si="16" ref="C57:D62">SUM(E57,G57)</f>
        <v>482</v>
      </c>
      <c r="D57" s="66">
        <f t="shared" si="16"/>
        <v>2428</v>
      </c>
      <c r="E57" s="67" t="s">
        <v>406</v>
      </c>
      <c r="F57" s="67" t="s">
        <v>406</v>
      </c>
      <c r="G57" s="66">
        <v>482</v>
      </c>
      <c r="H57" s="66">
        <v>2428</v>
      </c>
      <c r="I57" s="67">
        <v>1</v>
      </c>
      <c r="J57" s="67">
        <v>7</v>
      </c>
      <c r="K57" s="67">
        <v>64</v>
      </c>
      <c r="L57" s="67">
        <v>211</v>
      </c>
      <c r="M57" s="67">
        <v>166</v>
      </c>
      <c r="N57" s="67">
        <v>1064</v>
      </c>
      <c r="O57" s="67">
        <v>1</v>
      </c>
      <c r="P57" s="67">
        <v>5</v>
      </c>
      <c r="Q57" s="67">
        <v>10</v>
      </c>
      <c r="R57" s="67">
        <v>185</v>
      </c>
      <c r="S57" s="67">
        <v>131</v>
      </c>
      <c r="T57" s="67">
        <v>398</v>
      </c>
      <c r="U57" s="67">
        <v>4</v>
      </c>
      <c r="V57" s="67">
        <v>30</v>
      </c>
      <c r="W57" s="67">
        <v>1</v>
      </c>
      <c r="X57" s="67">
        <v>1</v>
      </c>
      <c r="Y57" s="67">
        <v>96</v>
      </c>
      <c r="Z57" s="67">
        <v>456</v>
      </c>
      <c r="AA57" s="67">
        <v>8</v>
      </c>
      <c r="AB57" s="67">
        <v>71</v>
      </c>
    </row>
    <row r="58" spans="1:28" ht="16.5" customHeight="1">
      <c r="A58" s="58"/>
      <c r="B58" s="60" t="s">
        <v>113</v>
      </c>
      <c r="C58" s="66">
        <f t="shared" si="16"/>
        <v>563</v>
      </c>
      <c r="D58" s="66">
        <f t="shared" si="16"/>
        <v>2581</v>
      </c>
      <c r="E58" s="67" t="s">
        <v>406</v>
      </c>
      <c r="F58" s="67" t="s">
        <v>406</v>
      </c>
      <c r="G58" s="66">
        <v>563</v>
      </c>
      <c r="H58" s="66">
        <v>2581</v>
      </c>
      <c r="I58" s="67">
        <v>2</v>
      </c>
      <c r="J58" s="67">
        <v>17</v>
      </c>
      <c r="K58" s="67">
        <v>35</v>
      </c>
      <c r="L58" s="67">
        <v>142</v>
      </c>
      <c r="M58" s="67">
        <v>277</v>
      </c>
      <c r="N58" s="67">
        <v>1327</v>
      </c>
      <c r="O58" s="67">
        <v>1</v>
      </c>
      <c r="P58" s="67">
        <v>4</v>
      </c>
      <c r="Q58" s="67">
        <v>15</v>
      </c>
      <c r="R58" s="67">
        <v>190</v>
      </c>
      <c r="S58" s="67">
        <v>133</v>
      </c>
      <c r="T58" s="67">
        <v>409</v>
      </c>
      <c r="U58" s="67">
        <v>6</v>
      </c>
      <c r="V58" s="67">
        <v>47</v>
      </c>
      <c r="W58" s="67">
        <v>1</v>
      </c>
      <c r="X58" s="67">
        <v>1</v>
      </c>
      <c r="Y58" s="67">
        <v>87</v>
      </c>
      <c r="Z58" s="67">
        <v>376</v>
      </c>
      <c r="AA58" s="67">
        <v>6</v>
      </c>
      <c r="AB58" s="67">
        <v>68</v>
      </c>
    </row>
    <row r="59" spans="1:28" ht="16.5" customHeight="1">
      <c r="A59" s="58"/>
      <c r="B59" s="60" t="s">
        <v>114</v>
      </c>
      <c r="C59" s="66">
        <f t="shared" si="16"/>
        <v>547</v>
      </c>
      <c r="D59" s="66">
        <f t="shared" si="16"/>
        <v>2878</v>
      </c>
      <c r="E59" s="67">
        <v>2</v>
      </c>
      <c r="F59" s="67">
        <v>39</v>
      </c>
      <c r="G59" s="66">
        <v>545</v>
      </c>
      <c r="H59" s="66">
        <v>2839</v>
      </c>
      <c r="I59" s="67" t="s">
        <v>406</v>
      </c>
      <c r="J59" s="67" t="s">
        <v>406</v>
      </c>
      <c r="K59" s="67">
        <v>94</v>
      </c>
      <c r="L59" s="67">
        <v>481</v>
      </c>
      <c r="M59" s="67">
        <v>94</v>
      </c>
      <c r="N59" s="67">
        <v>868</v>
      </c>
      <c r="O59" s="67">
        <v>2</v>
      </c>
      <c r="P59" s="67">
        <v>8</v>
      </c>
      <c r="Q59" s="67">
        <v>13</v>
      </c>
      <c r="R59" s="67">
        <v>175</v>
      </c>
      <c r="S59" s="67">
        <v>190</v>
      </c>
      <c r="T59" s="67">
        <v>550</v>
      </c>
      <c r="U59" s="67">
        <v>2</v>
      </c>
      <c r="V59" s="67">
        <v>20</v>
      </c>
      <c r="W59" s="67" t="s">
        <v>406</v>
      </c>
      <c r="X59" s="67" t="s">
        <v>406</v>
      </c>
      <c r="Y59" s="67">
        <v>141</v>
      </c>
      <c r="Z59" s="67">
        <v>644</v>
      </c>
      <c r="AA59" s="67">
        <v>9</v>
      </c>
      <c r="AB59" s="67">
        <v>93</v>
      </c>
    </row>
    <row r="60" spans="1:28" ht="16.5" customHeight="1">
      <c r="A60" s="58"/>
      <c r="B60" s="60" t="s">
        <v>115</v>
      </c>
      <c r="C60" s="66">
        <f t="shared" si="16"/>
        <v>823</v>
      </c>
      <c r="D60" s="66">
        <f t="shared" si="16"/>
        <v>3859</v>
      </c>
      <c r="E60" s="67">
        <v>1</v>
      </c>
      <c r="F60" s="67">
        <v>23</v>
      </c>
      <c r="G60" s="66">
        <v>822</v>
      </c>
      <c r="H60" s="66">
        <v>3836</v>
      </c>
      <c r="I60" s="67">
        <v>1</v>
      </c>
      <c r="J60" s="67">
        <v>15</v>
      </c>
      <c r="K60" s="67">
        <v>65</v>
      </c>
      <c r="L60" s="67">
        <v>255</v>
      </c>
      <c r="M60" s="67">
        <v>422</v>
      </c>
      <c r="N60" s="67">
        <v>2329</v>
      </c>
      <c r="O60" s="67">
        <v>1</v>
      </c>
      <c r="P60" s="67">
        <v>3</v>
      </c>
      <c r="Q60" s="67">
        <v>15</v>
      </c>
      <c r="R60" s="67">
        <v>86</v>
      </c>
      <c r="S60" s="67">
        <v>189</v>
      </c>
      <c r="T60" s="67">
        <v>531</v>
      </c>
      <c r="U60" s="67">
        <v>3</v>
      </c>
      <c r="V60" s="67">
        <v>32</v>
      </c>
      <c r="W60" s="67">
        <v>1</v>
      </c>
      <c r="X60" s="67">
        <v>1</v>
      </c>
      <c r="Y60" s="67">
        <v>116</v>
      </c>
      <c r="Z60" s="67">
        <v>494</v>
      </c>
      <c r="AA60" s="67">
        <v>9</v>
      </c>
      <c r="AB60" s="67">
        <v>90</v>
      </c>
    </row>
    <row r="61" spans="1:28" ht="16.5" customHeight="1">
      <c r="A61" s="58"/>
      <c r="B61" s="60" t="s">
        <v>116</v>
      </c>
      <c r="C61" s="66">
        <f t="shared" si="16"/>
        <v>285</v>
      </c>
      <c r="D61" s="66">
        <f t="shared" si="16"/>
        <v>1214</v>
      </c>
      <c r="E61" s="67">
        <v>9</v>
      </c>
      <c r="F61" s="67">
        <v>53</v>
      </c>
      <c r="G61" s="66">
        <v>276</v>
      </c>
      <c r="H61" s="66">
        <v>1161</v>
      </c>
      <c r="I61" s="67" t="s">
        <v>406</v>
      </c>
      <c r="J61" s="67" t="s">
        <v>406</v>
      </c>
      <c r="K61" s="67">
        <v>61</v>
      </c>
      <c r="L61" s="67">
        <v>198</v>
      </c>
      <c r="M61" s="67">
        <v>32</v>
      </c>
      <c r="N61" s="67">
        <v>304</v>
      </c>
      <c r="O61" s="67">
        <v>1</v>
      </c>
      <c r="P61" s="67">
        <v>3</v>
      </c>
      <c r="Q61" s="67">
        <v>9</v>
      </c>
      <c r="R61" s="67">
        <v>49</v>
      </c>
      <c r="S61" s="67">
        <v>75</v>
      </c>
      <c r="T61" s="67">
        <v>183</v>
      </c>
      <c r="U61" s="67">
        <v>1</v>
      </c>
      <c r="V61" s="67">
        <v>7</v>
      </c>
      <c r="W61" s="67" t="s">
        <v>406</v>
      </c>
      <c r="X61" s="67" t="s">
        <v>406</v>
      </c>
      <c r="Y61" s="67">
        <v>93</v>
      </c>
      <c r="Z61" s="67">
        <v>353</v>
      </c>
      <c r="AA61" s="67">
        <v>4</v>
      </c>
      <c r="AB61" s="67">
        <v>64</v>
      </c>
    </row>
    <row r="62" spans="1:28" ht="16.5" customHeight="1">
      <c r="A62" s="58"/>
      <c r="B62" s="60" t="s">
        <v>117</v>
      </c>
      <c r="C62" s="66">
        <f t="shared" si="16"/>
        <v>543</v>
      </c>
      <c r="D62" s="66">
        <f t="shared" si="16"/>
        <v>2236</v>
      </c>
      <c r="E62" s="67">
        <v>1</v>
      </c>
      <c r="F62" s="67">
        <v>1</v>
      </c>
      <c r="G62" s="66">
        <v>542</v>
      </c>
      <c r="H62" s="66">
        <v>2235</v>
      </c>
      <c r="I62" s="67" t="s">
        <v>406</v>
      </c>
      <c r="J62" s="67" t="s">
        <v>406</v>
      </c>
      <c r="K62" s="67">
        <v>48</v>
      </c>
      <c r="L62" s="67">
        <v>192</v>
      </c>
      <c r="M62" s="67">
        <v>225</v>
      </c>
      <c r="N62" s="67">
        <v>1095</v>
      </c>
      <c r="O62" s="67">
        <v>1</v>
      </c>
      <c r="P62" s="67">
        <v>4</v>
      </c>
      <c r="Q62" s="67">
        <v>13</v>
      </c>
      <c r="R62" s="67">
        <v>105</v>
      </c>
      <c r="S62" s="67">
        <v>144</v>
      </c>
      <c r="T62" s="67">
        <v>375</v>
      </c>
      <c r="U62" s="67">
        <v>3</v>
      </c>
      <c r="V62" s="67">
        <v>31</v>
      </c>
      <c r="W62" s="67">
        <v>2</v>
      </c>
      <c r="X62" s="67">
        <v>5</v>
      </c>
      <c r="Y62" s="67">
        <v>101</v>
      </c>
      <c r="Z62" s="67">
        <v>380</v>
      </c>
      <c r="AA62" s="67">
        <v>5</v>
      </c>
      <c r="AB62" s="67">
        <v>48</v>
      </c>
    </row>
    <row r="63" spans="1:28" ht="15" customHeight="1">
      <c r="A63" s="58"/>
      <c r="B63" s="60"/>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row>
    <row r="64" spans="1:228" s="7" customFormat="1" ht="16.5" customHeight="1">
      <c r="A64" s="286" t="s">
        <v>118</v>
      </c>
      <c r="B64" s="225"/>
      <c r="C64" s="99">
        <f>SUM(C65:C68)</f>
        <v>2770</v>
      </c>
      <c r="D64" s="99">
        <f aca="true" t="shared" si="17" ref="D64:AB64">SUM(D65:D68)</f>
        <v>16645</v>
      </c>
      <c r="E64" s="99">
        <f t="shared" si="17"/>
        <v>22</v>
      </c>
      <c r="F64" s="99">
        <f t="shared" si="17"/>
        <v>411</v>
      </c>
      <c r="G64" s="99">
        <f t="shared" si="17"/>
        <v>2748</v>
      </c>
      <c r="H64" s="99">
        <f t="shared" si="17"/>
        <v>16234</v>
      </c>
      <c r="I64" s="99">
        <f t="shared" si="17"/>
        <v>9</v>
      </c>
      <c r="J64" s="99">
        <f t="shared" si="17"/>
        <v>116</v>
      </c>
      <c r="K64" s="99">
        <f t="shared" si="17"/>
        <v>342</v>
      </c>
      <c r="L64" s="99">
        <f t="shared" si="17"/>
        <v>2581</v>
      </c>
      <c r="M64" s="99">
        <f t="shared" si="17"/>
        <v>274</v>
      </c>
      <c r="N64" s="99">
        <f t="shared" si="17"/>
        <v>4044</v>
      </c>
      <c r="O64" s="99">
        <f t="shared" si="17"/>
        <v>10</v>
      </c>
      <c r="P64" s="99">
        <f t="shared" si="17"/>
        <v>75</v>
      </c>
      <c r="Q64" s="99">
        <f t="shared" si="17"/>
        <v>83</v>
      </c>
      <c r="R64" s="99">
        <f t="shared" si="17"/>
        <v>792</v>
      </c>
      <c r="S64" s="99">
        <f t="shared" si="17"/>
        <v>1163</v>
      </c>
      <c r="T64" s="99">
        <f t="shared" si="17"/>
        <v>3563</v>
      </c>
      <c r="U64" s="99">
        <f t="shared" si="17"/>
        <v>32</v>
      </c>
      <c r="V64" s="99">
        <f t="shared" si="17"/>
        <v>393</v>
      </c>
      <c r="W64" s="99">
        <f t="shared" si="17"/>
        <v>6</v>
      </c>
      <c r="X64" s="99">
        <f t="shared" si="17"/>
        <v>13</v>
      </c>
      <c r="Y64" s="99">
        <f t="shared" si="17"/>
        <v>781</v>
      </c>
      <c r="Z64" s="99">
        <f t="shared" si="17"/>
        <v>4001</v>
      </c>
      <c r="AA64" s="99">
        <f t="shared" si="17"/>
        <v>48</v>
      </c>
      <c r="AB64" s="99">
        <f t="shared" si="17"/>
        <v>656</v>
      </c>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row>
    <row r="65" spans="1:28" ht="16.5" customHeight="1">
      <c r="A65" s="58"/>
      <c r="B65" s="60" t="s">
        <v>119</v>
      </c>
      <c r="C65" s="66">
        <f aca="true" t="shared" si="18" ref="C65:D68">SUM(E65,G65)</f>
        <v>883</v>
      </c>
      <c r="D65" s="66">
        <f t="shared" si="18"/>
        <v>5484</v>
      </c>
      <c r="E65" s="67">
        <v>9</v>
      </c>
      <c r="F65" s="67">
        <v>130</v>
      </c>
      <c r="G65" s="66">
        <v>874</v>
      </c>
      <c r="H65" s="66">
        <v>5354</v>
      </c>
      <c r="I65" s="67">
        <v>1</v>
      </c>
      <c r="J65" s="67">
        <v>8</v>
      </c>
      <c r="K65" s="67">
        <v>74</v>
      </c>
      <c r="L65" s="67">
        <v>751</v>
      </c>
      <c r="M65" s="67">
        <v>91</v>
      </c>
      <c r="N65" s="67">
        <v>1126</v>
      </c>
      <c r="O65" s="67">
        <v>3</v>
      </c>
      <c r="P65" s="67">
        <v>38</v>
      </c>
      <c r="Q65" s="67">
        <v>34</v>
      </c>
      <c r="R65" s="67">
        <v>367</v>
      </c>
      <c r="S65" s="67">
        <v>397</v>
      </c>
      <c r="T65" s="67">
        <v>1359</v>
      </c>
      <c r="U65" s="67">
        <v>13</v>
      </c>
      <c r="V65" s="67">
        <v>118</v>
      </c>
      <c r="W65" s="67">
        <v>2</v>
      </c>
      <c r="X65" s="67">
        <v>9</v>
      </c>
      <c r="Y65" s="67">
        <v>243</v>
      </c>
      <c r="Z65" s="67">
        <v>1318</v>
      </c>
      <c r="AA65" s="67">
        <v>16</v>
      </c>
      <c r="AB65" s="67">
        <v>260</v>
      </c>
    </row>
    <row r="66" spans="1:28" ht="16.5" customHeight="1">
      <c r="A66" s="58"/>
      <c r="B66" s="60" t="s">
        <v>120</v>
      </c>
      <c r="C66" s="66">
        <f t="shared" si="18"/>
        <v>672</v>
      </c>
      <c r="D66" s="66">
        <f t="shared" si="18"/>
        <v>3680</v>
      </c>
      <c r="E66" s="67">
        <v>5</v>
      </c>
      <c r="F66" s="67">
        <v>78</v>
      </c>
      <c r="G66" s="66">
        <v>667</v>
      </c>
      <c r="H66" s="66">
        <v>3602</v>
      </c>
      <c r="I66" s="67">
        <v>4</v>
      </c>
      <c r="J66" s="67">
        <v>67</v>
      </c>
      <c r="K66" s="67">
        <v>107</v>
      </c>
      <c r="L66" s="67">
        <v>634</v>
      </c>
      <c r="M66" s="67">
        <v>71</v>
      </c>
      <c r="N66" s="67">
        <v>1302</v>
      </c>
      <c r="O66" s="67">
        <v>2</v>
      </c>
      <c r="P66" s="67">
        <v>8</v>
      </c>
      <c r="Q66" s="67">
        <v>17</v>
      </c>
      <c r="R66" s="67">
        <v>90</v>
      </c>
      <c r="S66" s="67">
        <v>252</v>
      </c>
      <c r="T66" s="67">
        <v>643</v>
      </c>
      <c r="U66" s="67">
        <v>6</v>
      </c>
      <c r="V66" s="67">
        <v>54</v>
      </c>
      <c r="W66" s="67" t="s">
        <v>406</v>
      </c>
      <c r="X66" s="67" t="s">
        <v>406</v>
      </c>
      <c r="Y66" s="67">
        <v>198</v>
      </c>
      <c r="Z66" s="67">
        <v>668</v>
      </c>
      <c r="AA66" s="67">
        <v>10</v>
      </c>
      <c r="AB66" s="67">
        <v>136</v>
      </c>
    </row>
    <row r="67" spans="1:28" ht="16.5" customHeight="1">
      <c r="A67" s="58"/>
      <c r="B67" s="60" t="s">
        <v>121</v>
      </c>
      <c r="C67" s="66">
        <f t="shared" si="18"/>
        <v>920</v>
      </c>
      <c r="D67" s="66">
        <f t="shared" si="18"/>
        <v>5491</v>
      </c>
      <c r="E67" s="67">
        <v>6</v>
      </c>
      <c r="F67" s="67">
        <v>194</v>
      </c>
      <c r="G67" s="66">
        <v>914</v>
      </c>
      <c r="H67" s="66">
        <v>5297</v>
      </c>
      <c r="I67" s="67">
        <v>2</v>
      </c>
      <c r="J67" s="67">
        <v>27</v>
      </c>
      <c r="K67" s="67">
        <v>95</v>
      </c>
      <c r="L67" s="67">
        <v>759</v>
      </c>
      <c r="M67" s="67">
        <v>82</v>
      </c>
      <c r="N67" s="67">
        <v>1017</v>
      </c>
      <c r="O67" s="67">
        <v>3</v>
      </c>
      <c r="P67" s="67">
        <v>26</v>
      </c>
      <c r="Q67" s="67">
        <v>23</v>
      </c>
      <c r="R67" s="67">
        <v>293</v>
      </c>
      <c r="S67" s="67">
        <v>429</v>
      </c>
      <c r="T67" s="67">
        <v>1363</v>
      </c>
      <c r="U67" s="67">
        <v>11</v>
      </c>
      <c r="V67" s="67">
        <v>211</v>
      </c>
      <c r="W67" s="67">
        <v>4</v>
      </c>
      <c r="X67" s="67">
        <v>4</v>
      </c>
      <c r="Y67" s="67">
        <v>251</v>
      </c>
      <c r="Z67" s="67">
        <v>1419</v>
      </c>
      <c r="AA67" s="67">
        <v>14</v>
      </c>
      <c r="AB67" s="67">
        <v>178</v>
      </c>
    </row>
    <row r="68" spans="1:28" ht="16.5" customHeight="1">
      <c r="A68" s="58"/>
      <c r="B68" s="60" t="s">
        <v>122</v>
      </c>
      <c r="C68" s="66">
        <f t="shared" si="18"/>
        <v>295</v>
      </c>
      <c r="D68" s="66">
        <f t="shared" si="18"/>
        <v>1990</v>
      </c>
      <c r="E68" s="67">
        <v>2</v>
      </c>
      <c r="F68" s="67">
        <v>9</v>
      </c>
      <c r="G68" s="66">
        <v>293</v>
      </c>
      <c r="H68" s="66">
        <v>1981</v>
      </c>
      <c r="I68" s="67">
        <v>2</v>
      </c>
      <c r="J68" s="67">
        <v>14</v>
      </c>
      <c r="K68" s="67">
        <v>66</v>
      </c>
      <c r="L68" s="67">
        <v>437</v>
      </c>
      <c r="M68" s="67">
        <v>30</v>
      </c>
      <c r="N68" s="67">
        <v>599</v>
      </c>
      <c r="O68" s="67">
        <v>2</v>
      </c>
      <c r="P68" s="67">
        <v>3</v>
      </c>
      <c r="Q68" s="67">
        <v>9</v>
      </c>
      <c r="R68" s="67">
        <v>42</v>
      </c>
      <c r="S68" s="67">
        <v>85</v>
      </c>
      <c r="T68" s="67">
        <v>198</v>
      </c>
      <c r="U68" s="67">
        <v>2</v>
      </c>
      <c r="V68" s="67">
        <v>10</v>
      </c>
      <c r="W68" s="67" t="s">
        <v>406</v>
      </c>
      <c r="X68" s="67" t="s">
        <v>406</v>
      </c>
      <c r="Y68" s="67">
        <v>89</v>
      </c>
      <c r="Z68" s="67">
        <v>596</v>
      </c>
      <c r="AA68" s="67">
        <v>8</v>
      </c>
      <c r="AB68" s="67">
        <v>82</v>
      </c>
    </row>
    <row r="69" spans="1:28" ht="15" customHeight="1">
      <c r="A69" s="58"/>
      <c r="B69" s="60"/>
      <c r="C69" s="68"/>
      <c r="D69" s="68"/>
      <c r="E69" s="68"/>
      <c r="F69" s="68"/>
      <c r="G69" s="68"/>
      <c r="H69" s="68"/>
      <c r="I69" s="68"/>
      <c r="J69" s="68" t="s">
        <v>407</v>
      </c>
      <c r="K69" s="68"/>
      <c r="L69" s="68"/>
      <c r="M69" s="68"/>
      <c r="N69" s="68"/>
      <c r="O69" s="68"/>
      <c r="P69" s="68"/>
      <c r="Q69" s="68"/>
      <c r="R69" s="68"/>
      <c r="S69" s="68"/>
      <c r="T69" s="68"/>
      <c r="U69" s="68"/>
      <c r="V69" s="68"/>
      <c r="W69" s="68"/>
      <c r="X69" s="68"/>
      <c r="Y69" s="68"/>
      <c r="Z69" s="68"/>
      <c r="AA69" s="68"/>
      <c r="AB69" s="68"/>
    </row>
    <row r="70" spans="1:228" s="90" customFormat="1" ht="16.5" customHeight="1">
      <c r="A70" s="286" t="s">
        <v>123</v>
      </c>
      <c r="B70" s="225"/>
      <c r="C70" s="99">
        <f>SUM(C71)</f>
        <v>588</v>
      </c>
      <c r="D70" s="99">
        <f aca="true" t="shared" si="19" ref="D70:AB70">SUM(D71)</f>
        <v>3630</v>
      </c>
      <c r="E70" s="99">
        <f t="shared" si="19"/>
        <v>12</v>
      </c>
      <c r="F70" s="99">
        <f t="shared" si="19"/>
        <v>363</v>
      </c>
      <c r="G70" s="99">
        <f t="shared" si="19"/>
        <v>576</v>
      </c>
      <c r="H70" s="99">
        <f t="shared" si="19"/>
        <v>3267</v>
      </c>
      <c r="I70" s="99">
        <f t="shared" si="19"/>
        <v>1</v>
      </c>
      <c r="J70" s="99">
        <f t="shared" si="19"/>
        <v>5</v>
      </c>
      <c r="K70" s="99">
        <f t="shared" si="19"/>
        <v>68</v>
      </c>
      <c r="L70" s="99">
        <f t="shared" si="19"/>
        <v>427</v>
      </c>
      <c r="M70" s="99">
        <f t="shared" si="19"/>
        <v>51</v>
      </c>
      <c r="N70" s="99">
        <f t="shared" si="19"/>
        <v>802</v>
      </c>
      <c r="O70" s="99">
        <f t="shared" si="19"/>
        <v>2</v>
      </c>
      <c r="P70" s="99">
        <f t="shared" si="19"/>
        <v>7</v>
      </c>
      <c r="Q70" s="99">
        <f t="shared" si="19"/>
        <v>15</v>
      </c>
      <c r="R70" s="99">
        <f t="shared" si="19"/>
        <v>97</v>
      </c>
      <c r="S70" s="99">
        <f t="shared" si="19"/>
        <v>248</v>
      </c>
      <c r="T70" s="99">
        <f t="shared" si="19"/>
        <v>784</v>
      </c>
      <c r="U70" s="99">
        <f t="shared" si="19"/>
        <v>5</v>
      </c>
      <c r="V70" s="99">
        <f t="shared" si="19"/>
        <v>42</v>
      </c>
      <c r="W70" s="99">
        <f t="shared" si="19"/>
        <v>3</v>
      </c>
      <c r="X70" s="99">
        <f t="shared" si="19"/>
        <v>32</v>
      </c>
      <c r="Y70" s="99">
        <f t="shared" si="19"/>
        <v>171</v>
      </c>
      <c r="Z70" s="99">
        <f t="shared" si="19"/>
        <v>944</v>
      </c>
      <c r="AA70" s="99">
        <f t="shared" si="19"/>
        <v>12</v>
      </c>
      <c r="AB70" s="99">
        <f t="shared" si="19"/>
        <v>127</v>
      </c>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row>
    <row r="71" spans="1:28" ht="16.5" customHeight="1">
      <c r="A71" s="62"/>
      <c r="B71" s="63" t="s">
        <v>124</v>
      </c>
      <c r="C71" s="172">
        <f>SUM(E71,G71)</f>
        <v>588</v>
      </c>
      <c r="D71" s="173">
        <f>SUM(F71,H71)</f>
        <v>3630</v>
      </c>
      <c r="E71" s="70">
        <v>12</v>
      </c>
      <c r="F71" s="70">
        <v>363</v>
      </c>
      <c r="G71" s="173">
        <v>576</v>
      </c>
      <c r="H71" s="173">
        <v>3267</v>
      </c>
      <c r="I71" s="70">
        <v>1</v>
      </c>
      <c r="J71" s="70">
        <v>5</v>
      </c>
      <c r="K71" s="70">
        <v>68</v>
      </c>
      <c r="L71" s="70">
        <v>427</v>
      </c>
      <c r="M71" s="70">
        <v>51</v>
      </c>
      <c r="N71" s="70">
        <v>802</v>
      </c>
      <c r="O71" s="70">
        <v>2</v>
      </c>
      <c r="P71" s="70">
        <v>7</v>
      </c>
      <c r="Q71" s="70">
        <v>15</v>
      </c>
      <c r="R71" s="70">
        <v>97</v>
      </c>
      <c r="S71" s="70">
        <v>248</v>
      </c>
      <c r="T71" s="70">
        <v>784</v>
      </c>
      <c r="U71" s="70">
        <v>5</v>
      </c>
      <c r="V71" s="70">
        <v>42</v>
      </c>
      <c r="W71" s="70">
        <v>3</v>
      </c>
      <c r="X71" s="70">
        <v>32</v>
      </c>
      <c r="Y71" s="70">
        <v>171</v>
      </c>
      <c r="Z71" s="70">
        <v>944</v>
      </c>
      <c r="AA71" s="70">
        <v>12</v>
      </c>
      <c r="AB71" s="70">
        <v>127</v>
      </c>
    </row>
    <row r="72" spans="1:28" ht="15" customHeight="1">
      <c r="A72" s="35" t="s">
        <v>286</v>
      </c>
      <c r="B72" s="35"/>
      <c r="C72" s="35"/>
      <c r="D72" s="64"/>
      <c r="E72" s="64"/>
      <c r="F72" s="64"/>
      <c r="G72" s="64"/>
      <c r="H72" s="64"/>
      <c r="I72" s="64"/>
      <c r="J72" s="64"/>
      <c r="K72" s="35"/>
      <c r="L72" s="35"/>
      <c r="M72" s="35"/>
      <c r="N72" s="35"/>
      <c r="O72" s="35"/>
      <c r="P72" s="35"/>
      <c r="Q72" s="35"/>
      <c r="R72" s="35"/>
      <c r="S72" s="35"/>
      <c r="T72" s="35"/>
      <c r="U72" s="35"/>
      <c r="V72" s="35"/>
      <c r="W72" s="35"/>
      <c r="X72" s="35"/>
      <c r="Y72" s="35"/>
      <c r="Z72" s="35"/>
      <c r="AA72" s="35"/>
      <c r="AB72" s="35"/>
    </row>
    <row r="73" ht="15" customHeight="1"/>
  </sheetData>
  <sheetProtection/>
  <mergeCells count="62">
    <mergeCell ref="Y7:Y8"/>
    <mergeCell ref="S5:T6"/>
    <mergeCell ref="U5:V6"/>
    <mergeCell ref="T7:T8"/>
    <mergeCell ref="U7:U8"/>
    <mergeCell ref="V7:V8"/>
    <mergeCell ref="A2:AB2"/>
    <mergeCell ref="P7:P8"/>
    <mergeCell ref="Q7:Q8"/>
    <mergeCell ref="R7:R8"/>
    <mergeCell ref="O7:O8"/>
    <mergeCell ref="I7:I8"/>
    <mergeCell ref="J7:J8"/>
    <mergeCell ref="A5:B8"/>
    <mergeCell ref="W7:W8"/>
    <mergeCell ref="X7:X8"/>
    <mergeCell ref="A17:B17"/>
    <mergeCell ref="Y5:Z6"/>
    <mergeCell ref="AA5:AB6"/>
    <mergeCell ref="I5:J6"/>
    <mergeCell ref="K5:L6"/>
    <mergeCell ref="M5:N6"/>
    <mergeCell ref="O5:P6"/>
    <mergeCell ref="S7:S8"/>
    <mergeCell ref="Q5:R6"/>
    <mergeCell ref="W5:X6"/>
    <mergeCell ref="G5:H6"/>
    <mergeCell ref="A20:B20"/>
    <mergeCell ref="A22:B22"/>
    <mergeCell ref="A24:B24"/>
    <mergeCell ref="A21:B21"/>
    <mergeCell ref="A14:B14"/>
    <mergeCell ref="A15:B15"/>
    <mergeCell ref="A16:B16"/>
    <mergeCell ref="A19:B19"/>
    <mergeCell ref="A10:B10"/>
    <mergeCell ref="C5:D6"/>
    <mergeCell ref="E5:F6"/>
    <mergeCell ref="C7:C8"/>
    <mergeCell ref="D7:D8"/>
    <mergeCell ref="E7:E8"/>
    <mergeCell ref="F7:F8"/>
    <mergeCell ref="Z7:Z8"/>
    <mergeCell ref="AA7:AA8"/>
    <mergeCell ref="AB7:AB8"/>
    <mergeCell ref="A12:B12"/>
    <mergeCell ref="K7:K8"/>
    <mergeCell ref="L7:L8"/>
    <mergeCell ref="M7:M8"/>
    <mergeCell ref="N7:N8"/>
    <mergeCell ref="G7:G8"/>
    <mergeCell ref="A11:B11"/>
    <mergeCell ref="A3:AB3"/>
    <mergeCell ref="H7:H8"/>
    <mergeCell ref="A64:B64"/>
    <mergeCell ref="A70:B70"/>
    <mergeCell ref="A33:B33"/>
    <mergeCell ref="A43:B43"/>
    <mergeCell ref="A50:B50"/>
    <mergeCell ref="A56:B56"/>
    <mergeCell ref="A27:B27"/>
    <mergeCell ref="A18:B18"/>
  </mergeCells>
  <printOptions horizontalCentered="1"/>
  <pageMargins left="0.5905511811023623" right="0.5905511811023623" top="0.5905511811023623" bottom="0.3937007874015748" header="0" footer="0"/>
  <pageSetup fitToHeight="1" fitToWidth="1" horizontalDpi="600" verticalDpi="600" orientation="landscape" paperSize="8" scale="64" r:id="rId1"/>
</worksheet>
</file>

<file path=xl/worksheets/sheet3.xml><?xml version="1.0" encoding="utf-8"?>
<worksheet xmlns="http://schemas.openxmlformats.org/spreadsheetml/2006/main" xmlns:r="http://schemas.openxmlformats.org/officeDocument/2006/relationships">
  <sheetPr>
    <pageSetUpPr fitToPage="1"/>
  </sheetPr>
  <dimension ref="A1:HV73"/>
  <sheetViews>
    <sheetView zoomScale="80" zoomScaleNormal="80" zoomScalePageLayoutView="0" workbookViewId="0" topLeftCell="A1">
      <selection activeCell="I22" sqref="I22:J22"/>
    </sheetView>
  </sheetViews>
  <sheetFormatPr defaultColWidth="10.59765625" defaultRowHeight="15"/>
  <cols>
    <col min="1" max="1" width="2.59765625" style="69" customWidth="1"/>
    <col min="2" max="2" width="10.8984375" style="69" customWidth="1"/>
    <col min="3" max="4" width="10.59765625" style="69" customWidth="1"/>
    <col min="5" max="10" width="9.59765625" style="69" customWidth="1"/>
    <col min="11" max="14" width="10.19921875" style="69" customWidth="1"/>
    <col min="15" max="16" width="9.8984375" style="69" customWidth="1"/>
    <col min="17" max="26" width="11.59765625" style="69" customWidth="1"/>
    <col min="27" max="16384" width="10.59765625" style="69" customWidth="1"/>
  </cols>
  <sheetData>
    <row r="1" spans="1:26" s="76" customFormat="1" ht="19.5" customHeight="1">
      <c r="A1" s="8" t="s">
        <v>203</v>
      </c>
      <c r="Z1" s="6" t="s">
        <v>204</v>
      </c>
    </row>
    <row r="2" spans="1:26" ht="19.5" customHeight="1">
      <c r="A2" s="308" t="s">
        <v>301</v>
      </c>
      <c r="B2" s="308"/>
      <c r="C2" s="308"/>
      <c r="D2" s="308"/>
      <c r="E2" s="308"/>
      <c r="F2" s="308"/>
      <c r="G2" s="308"/>
      <c r="H2" s="308"/>
      <c r="I2" s="308"/>
      <c r="J2" s="308"/>
      <c r="K2" s="308"/>
      <c r="L2" s="308"/>
      <c r="M2" s="308"/>
      <c r="N2" s="308"/>
      <c r="O2" s="308"/>
      <c r="P2" s="308"/>
      <c r="Q2" s="308"/>
      <c r="R2" s="308"/>
      <c r="S2" s="308"/>
      <c r="T2" s="308"/>
      <c r="U2" s="308"/>
      <c r="V2" s="308"/>
      <c r="W2" s="308"/>
      <c r="X2" s="308"/>
      <c r="Y2" s="308"/>
      <c r="Z2" s="308"/>
    </row>
    <row r="3" spans="1:26" ht="19.5" customHeight="1">
      <c r="A3" s="283" t="s">
        <v>351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row>
    <row r="4" spans="1:26" ht="18" customHeight="1" thickBot="1">
      <c r="A4" s="88"/>
      <c r="B4" s="88"/>
      <c r="C4" s="88"/>
      <c r="D4" s="88"/>
      <c r="E4" s="88"/>
      <c r="F4" s="88"/>
      <c r="G4" s="88"/>
      <c r="H4" s="88"/>
      <c r="I4" s="88"/>
      <c r="J4" s="88"/>
      <c r="K4" s="88"/>
      <c r="L4" s="88"/>
      <c r="M4" s="88"/>
      <c r="N4" s="88"/>
      <c r="O4" s="88"/>
      <c r="P4" s="88"/>
      <c r="Q4" s="88"/>
      <c r="R4" s="88"/>
      <c r="S4" s="88"/>
      <c r="T4" s="88"/>
      <c r="U4" s="88"/>
      <c r="V4" s="88"/>
      <c r="W4" s="88"/>
      <c r="X4" s="88"/>
      <c r="Y4" s="88"/>
      <c r="Z4" s="88"/>
    </row>
    <row r="5" spans="1:26" ht="15.75" customHeight="1">
      <c r="A5" s="341" t="s">
        <v>345</v>
      </c>
      <c r="B5" s="325"/>
      <c r="C5" s="324" t="s">
        <v>344</v>
      </c>
      <c r="D5" s="325"/>
      <c r="E5" s="324" t="s">
        <v>343</v>
      </c>
      <c r="F5" s="325"/>
      <c r="G5" s="324" t="s">
        <v>346</v>
      </c>
      <c r="H5" s="325"/>
      <c r="I5" s="324" t="s">
        <v>340</v>
      </c>
      <c r="J5" s="325"/>
      <c r="K5" s="324" t="s">
        <v>341</v>
      </c>
      <c r="L5" s="325"/>
      <c r="M5" s="324" t="s">
        <v>342</v>
      </c>
      <c r="N5" s="325"/>
      <c r="O5" s="320" t="s">
        <v>347</v>
      </c>
      <c r="P5" s="321"/>
      <c r="Q5" s="324" t="s">
        <v>348</v>
      </c>
      <c r="R5" s="325"/>
      <c r="S5" s="320" t="s">
        <v>349</v>
      </c>
      <c r="T5" s="321"/>
      <c r="U5" s="324" t="s">
        <v>350</v>
      </c>
      <c r="V5" s="325"/>
      <c r="W5" s="324" t="s">
        <v>337</v>
      </c>
      <c r="X5" s="325"/>
      <c r="Y5" s="324" t="s">
        <v>338</v>
      </c>
      <c r="Z5" s="345"/>
    </row>
    <row r="6" spans="1:26" ht="15.75" customHeight="1">
      <c r="A6" s="342"/>
      <c r="B6" s="343"/>
      <c r="C6" s="326"/>
      <c r="D6" s="327"/>
      <c r="E6" s="326"/>
      <c r="F6" s="327"/>
      <c r="G6" s="326"/>
      <c r="H6" s="327"/>
      <c r="I6" s="326"/>
      <c r="J6" s="327"/>
      <c r="K6" s="326"/>
      <c r="L6" s="327"/>
      <c r="M6" s="326"/>
      <c r="N6" s="327"/>
      <c r="O6" s="322"/>
      <c r="P6" s="323"/>
      <c r="Q6" s="326"/>
      <c r="R6" s="327"/>
      <c r="S6" s="322"/>
      <c r="T6" s="323"/>
      <c r="U6" s="326"/>
      <c r="V6" s="327"/>
      <c r="W6" s="326"/>
      <c r="X6" s="327"/>
      <c r="Y6" s="326"/>
      <c r="Z6" s="344"/>
    </row>
    <row r="7" spans="1:26" ht="15.75" customHeight="1">
      <c r="A7" s="342"/>
      <c r="B7" s="343"/>
      <c r="C7" s="336" t="s">
        <v>125</v>
      </c>
      <c r="D7" s="336" t="s">
        <v>126</v>
      </c>
      <c r="E7" s="336" t="s">
        <v>125</v>
      </c>
      <c r="F7" s="336" t="s">
        <v>126</v>
      </c>
      <c r="G7" s="336" t="s">
        <v>125</v>
      </c>
      <c r="H7" s="336" t="s">
        <v>126</v>
      </c>
      <c r="I7" s="336" t="s">
        <v>125</v>
      </c>
      <c r="J7" s="336" t="s">
        <v>126</v>
      </c>
      <c r="K7" s="336" t="s">
        <v>125</v>
      </c>
      <c r="L7" s="336" t="s">
        <v>126</v>
      </c>
      <c r="M7" s="336" t="s">
        <v>125</v>
      </c>
      <c r="N7" s="336" t="s">
        <v>126</v>
      </c>
      <c r="O7" s="336" t="s">
        <v>125</v>
      </c>
      <c r="P7" s="336" t="s">
        <v>126</v>
      </c>
      <c r="Q7" s="336" t="s">
        <v>125</v>
      </c>
      <c r="R7" s="336" t="s">
        <v>126</v>
      </c>
      <c r="S7" s="336" t="s">
        <v>125</v>
      </c>
      <c r="T7" s="336" t="s">
        <v>126</v>
      </c>
      <c r="U7" s="336" t="s">
        <v>125</v>
      </c>
      <c r="V7" s="336" t="s">
        <v>126</v>
      </c>
      <c r="W7" s="336" t="s">
        <v>125</v>
      </c>
      <c r="X7" s="336" t="s">
        <v>126</v>
      </c>
      <c r="Y7" s="336" t="s">
        <v>125</v>
      </c>
      <c r="Z7" s="338" t="s">
        <v>126</v>
      </c>
    </row>
    <row r="8" spans="1:26" ht="15.75" customHeight="1">
      <c r="A8" s="344"/>
      <c r="B8" s="327"/>
      <c r="C8" s="337"/>
      <c r="D8" s="337"/>
      <c r="E8" s="337"/>
      <c r="F8" s="337"/>
      <c r="G8" s="337"/>
      <c r="H8" s="337"/>
      <c r="I8" s="337"/>
      <c r="J8" s="337"/>
      <c r="K8" s="337"/>
      <c r="L8" s="337"/>
      <c r="M8" s="337"/>
      <c r="N8" s="337"/>
      <c r="O8" s="337"/>
      <c r="P8" s="337"/>
      <c r="Q8" s="337"/>
      <c r="R8" s="337"/>
      <c r="S8" s="337"/>
      <c r="T8" s="337"/>
      <c r="U8" s="337"/>
      <c r="V8" s="337"/>
      <c r="W8" s="337"/>
      <c r="X8" s="337"/>
      <c r="Y8" s="337"/>
      <c r="Z8" s="339"/>
    </row>
    <row r="9" spans="1:26" ht="15.75" customHeight="1">
      <c r="A9" s="91"/>
      <c r="B9" s="92"/>
      <c r="C9" s="93"/>
      <c r="D9" s="94" t="s">
        <v>73</v>
      </c>
      <c r="E9" s="93"/>
      <c r="F9" s="94" t="s">
        <v>73</v>
      </c>
      <c r="G9" s="93"/>
      <c r="H9" s="94" t="s">
        <v>73</v>
      </c>
      <c r="I9" s="93"/>
      <c r="J9" s="94" t="s">
        <v>73</v>
      </c>
      <c r="K9" s="93"/>
      <c r="L9" s="94" t="s">
        <v>73</v>
      </c>
      <c r="M9" s="93"/>
      <c r="N9" s="94" t="s">
        <v>73</v>
      </c>
      <c r="O9" s="93"/>
      <c r="P9" s="94" t="s">
        <v>73</v>
      </c>
      <c r="Q9" s="93"/>
      <c r="R9" s="94" t="s">
        <v>73</v>
      </c>
      <c r="S9" s="93"/>
      <c r="T9" s="94" t="s">
        <v>73</v>
      </c>
      <c r="U9" s="93"/>
      <c r="V9" s="94" t="s">
        <v>73</v>
      </c>
      <c r="W9" s="93"/>
      <c r="X9" s="94" t="s">
        <v>73</v>
      </c>
      <c r="Y9" s="93"/>
      <c r="Z9" s="94" t="s">
        <v>73</v>
      </c>
    </row>
    <row r="10" spans="1:26" ht="15.75" customHeight="1">
      <c r="A10" s="330" t="s">
        <v>352</v>
      </c>
      <c r="B10" s="331"/>
      <c r="C10" s="66">
        <f>SUM(E10,G10)</f>
        <v>76188</v>
      </c>
      <c r="D10" s="66">
        <f>SUM(F10,H10)</f>
        <v>476088</v>
      </c>
      <c r="E10" s="66">
        <v>215</v>
      </c>
      <c r="F10" s="66">
        <v>3313</v>
      </c>
      <c r="G10" s="66">
        <f>SUM(I10,K10,M10,O10,Q10,S10,U10,W10,Y10)</f>
        <v>75973</v>
      </c>
      <c r="H10" s="66">
        <f>SUM(J10,L10,N10,P10,R10,T10,V10,X10,Z10)</f>
        <v>472775</v>
      </c>
      <c r="I10" s="66">
        <v>78</v>
      </c>
      <c r="J10" s="66">
        <v>727</v>
      </c>
      <c r="K10" s="66">
        <v>7622</v>
      </c>
      <c r="L10" s="66">
        <v>53734</v>
      </c>
      <c r="M10" s="66">
        <v>16282</v>
      </c>
      <c r="N10" s="66">
        <v>142109</v>
      </c>
      <c r="O10" s="66">
        <v>63</v>
      </c>
      <c r="P10" s="66">
        <v>1509</v>
      </c>
      <c r="Q10" s="66">
        <v>1515</v>
      </c>
      <c r="R10" s="66">
        <v>19996</v>
      </c>
      <c r="S10" s="66">
        <v>32060</v>
      </c>
      <c r="T10" s="66">
        <v>144288</v>
      </c>
      <c r="U10" s="66">
        <v>988</v>
      </c>
      <c r="V10" s="66">
        <v>17204</v>
      </c>
      <c r="W10" s="66">
        <v>1898</v>
      </c>
      <c r="X10" s="66">
        <v>4511</v>
      </c>
      <c r="Y10" s="66">
        <v>15467</v>
      </c>
      <c r="Z10" s="66">
        <v>88697</v>
      </c>
    </row>
    <row r="11" spans="1:26" ht="15.75" customHeight="1">
      <c r="A11" s="330" t="s">
        <v>353</v>
      </c>
      <c r="B11" s="331"/>
      <c r="C11" s="66">
        <f>SUM(E11,G11)</f>
        <v>78879</v>
      </c>
      <c r="D11" s="66">
        <f>SUM(F11,H11)</f>
        <v>504217</v>
      </c>
      <c r="E11" s="66">
        <v>205</v>
      </c>
      <c r="F11" s="66">
        <v>2606</v>
      </c>
      <c r="G11" s="66">
        <f>SUM(I11,K11,M11,O11,Q11,S11,U11,W11,Y11)</f>
        <v>78674</v>
      </c>
      <c r="H11" s="66">
        <f>SUM(J11,L11,N11,P11,R11,T11,V11,X11,Z11)</f>
        <v>501611</v>
      </c>
      <c r="I11" s="66">
        <v>64</v>
      </c>
      <c r="J11" s="66">
        <v>688</v>
      </c>
      <c r="K11" s="66">
        <v>8179</v>
      </c>
      <c r="L11" s="66">
        <v>53271</v>
      </c>
      <c r="M11" s="66">
        <v>15355</v>
      </c>
      <c r="N11" s="66">
        <v>144443</v>
      </c>
      <c r="O11" s="66">
        <v>56</v>
      </c>
      <c r="P11" s="66">
        <v>1384</v>
      </c>
      <c r="Q11" s="66">
        <v>1665</v>
      </c>
      <c r="R11" s="66">
        <v>25207</v>
      </c>
      <c r="S11" s="66">
        <v>32521</v>
      </c>
      <c r="T11" s="66">
        <v>151691</v>
      </c>
      <c r="U11" s="66">
        <v>1169</v>
      </c>
      <c r="V11" s="66">
        <v>17388</v>
      </c>
      <c r="W11" s="66">
        <v>2268</v>
      </c>
      <c r="X11" s="66">
        <v>5356</v>
      </c>
      <c r="Y11" s="66">
        <v>17397</v>
      </c>
      <c r="Z11" s="66">
        <v>102183</v>
      </c>
    </row>
    <row r="12" spans="1:26" ht="15.75" customHeight="1">
      <c r="A12" s="332" t="s">
        <v>302</v>
      </c>
      <c r="B12" s="333"/>
      <c r="C12" s="176">
        <v>3.5</v>
      </c>
      <c r="D12" s="176">
        <v>5.9</v>
      </c>
      <c r="E12" s="176">
        <v>-4.7</v>
      </c>
      <c r="F12" s="176">
        <v>-21.3</v>
      </c>
      <c r="G12" s="176">
        <v>3.6</v>
      </c>
      <c r="H12" s="176">
        <v>6.1</v>
      </c>
      <c r="I12" s="176">
        <v>-17.9</v>
      </c>
      <c r="J12" s="176">
        <v>-5.4</v>
      </c>
      <c r="K12" s="176">
        <v>7.3</v>
      </c>
      <c r="L12" s="176">
        <v>-0.9</v>
      </c>
      <c r="M12" s="176">
        <v>-5.7</v>
      </c>
      <c r="N12" s="176">
        <v>1.6</v>
      </c>
      <c r="O12" s="176">
        <v>-11.1</v>
      </c>
      <c r="P12" s="176">
        <v>-8.3</v>
      </c>
      <c r="Q12" s="176">
        <v>9.9</v>
      </c>
      <c r="R12" s="176">
        <v>26.1</v>
      </c>
      <c r="S12" s="176">
        <v>1.4</v>
      </c>
      <c r="T12" s="176">
        <v>5.1</v>
      </c>
      <c r="U12" s="176">
        <v>18.3</v>
      </c>
      <c r="V12" s="176">
        <v>1.1</v>
      </c>
      <c r="W12" s="176">
        <v>19.5</v>
      </c>
      <c r="X12" s="176">
        <v>18.7</v>
      </c>
      <c r="Y12" s="176">
        <v>12.5</v>
      </c>
      <c r="Z12" s="176">
        <v>15.2</v>
      </c>
    </row>
    <row r="13" spans="1:26" ht="15" customHeight="1">
      <c r="A13" s="91"/>
      <c r="B13" s="92"/>
      <c r="C13" s="68"/>
      <c r="D13" s="68"/>
      <c r="E13" s="68"/>
      <c r="F13" s="68"/>
      <c r="G13" s="68"/>
      <c r="H13" s="68"/>
      <c r="I13" s="68"/>
      <c r="J13" s="68"/>
      <c r="K13" s="68"/>
      <c r="L13" s="68"/>
      <c r="M13" s="96"/>
      <c r="N13" s="68"/>
      <c r="O13" s="68"/>
      <c r="P13" s="68"/>
      <c r="Q13" s="68"/>
      <c r="R13" s="68"/>
      <c r="S13" s="68"/>
      <c r="T13" s="68"/>
      <c r="U13" s="68"/>
      <c r="V13" s="68"/>
      <c r="W13" s="68"/>
      <c r="X13" s="68"/>
      <c r="Y13" s="68"/>
      <c r="Z13" s="68"/>
    </row>
    <row r="14" spans="1:26" s="7" customFormat="1" ht="15" customHeight="1">
      <c r="A14" s="334" t="s">
        <v>181</v>
      </c>
      <c r="B14" s="335"/>
      <c r="C14" s="100">
        <f>SUM(C15:C22,C24,C27,C33,C43,C50,C56,C64,C70)</f>
        <v>78879</v>
      </c>
      <c r="D14" s="100">
        <f aca="true" t="shared" si="0" ref="D14:Q14">SUM(D15:D22,D24,D27,D33,D43,D50,D56,D64,D70)</f>
        <v>504217</v>
      </c>
      <c r="E14" s="100">
        <f t="shared" si="0"/>
        <v>205</v>
      </c>
      <c r="F14" s="100">
        <f t="shared" si="0"/>
        <v>2606</v>
      </c>
      <c r="G14" s="100">
        <f t="shared" si="0"/>
        <v>78674</v>
      </c>
      <c r="H14" s="100">
        <f t="shared" si="0"/>
        <v>501611</v>
      </c>
      <c r="I14" s="100">
        <f t="shared" si="0"/>
        <v>64</v>
      </c>
      <c r="J14" s="100">
        <f t="shared" si="0"/>
        <v>688</v>
      </c>
      <c r="K14" s="100">
        <f t="shared" si="0"/>
        <v>8179</v>
      </c>
      <c r="L14" s="100">
        <f t="shared" si="0"/>
        <v>53271</v>
      </c>
      <c r="M14" s="100">
        <f t="shared" si="0"/>
        <v>15355</v>
      </c>
      <c r="N14" s="100">
        <f t="shared" si="0"/>
        <v>144443</v>
      </c>
      <c r="O14" s="100">
        <f t="shared" si="0"/>
        <v>56</v>
      </c>
      <c r="P14" s="100">
        <f t="shared" si="0"/>
        <v>1384</v>
      </c>
      <c r="Q14" s="100">
        <f t="shared" si="0"/>
        <v>1665</v>
      </c>
      <c r="R14" s="100">
        <f aca="true" t="shared" si="1" ref="R14:Z14">SUM(R15:R22,R24,R27,R33,R43,R50,R56,R64,R70)</f>
        <v>25207</v>
      </c>
      <c r="S14" s="100">
        <f t="shared" si="1"/>
        <v>32521</v>
      </c>
      <c r="T14" s="100">
        <f t="shared" si="1"/>
        <v>151691</v>
      </c>
      <c r="U14" s="100">
        <f t="shared" si="1"/>
        <v>1169</v>
      </c>
      <c r="V14" s="100">
        <f t="shared" si="1"/>
        <v>17388</v>
      </c>
      <c r="W14" s="100">
        <f t="shared" si="1"/>
        <v>2268</v>
      </c>
      <c r="X14" s="100">
        <f t="shared" si="1"/>
        <v>5356</v>
      </c>
      <c r="Y14" s="100">
        <f t="shared" si="1"/>
        <v>17397</v>
      </c>
      <c r="Z14" s="100">
        <f t="shared" si="1"/>
        <v>102183</v>
      </c>
    </row>
    <row r="15" spans="1:230" s="90" customFormat="1" ht="15.75" customHeight="1">
      <c r="A15" s="328" t="s">
        <v>75</v>
      </c>
      <c r="B15" s="329"/>
      <c r="C15" s="99">
        <f>SUM(E15,G15)</f>
        <v>32254</v>
      </c>
      <c r="D15" s="99">
        <f>SUM(F15,H15)</f>
        <v>220016</v>
      </c>
      <c r="E15" s="99">
        <v>34</v>
      </c>
      <c r="F15" s="99">
        <v>329</v>
      </c>
      <c r="G15" s="99">
        <f aca="true" t="shared" si="2" ref="G15:H22">SUM(I15,K15,M15,O15,Q15,S15,U15,W15,Y15)</f>
        <v>32220</v>
      </c>
      <c r="H15" s="99">
        <f t="shared" si="2"/>
        <v>219687</v>
      </c>
      <c r="I15" s="100">
        <v>6</v>
      </c>
      <c r="J15" s="100">
        <v>164</v>
      </c>
      <c r="K15" s="100">
        <v>2929</v>
      </c>
      <c r="L15" s="100">
        <v>22912</v>
      </c>
      <c r="M15" s="100">
        <v>3668</v>
      </c>
      <c r="N15" s="100">
        <v>39080</v>
      </c>
      <c r="O15" s="100">
        <v>10</v>
      </c>
      <c r="P15" s="100">
        <v>561</v>
      </c>
      <c r="Q15" s="100">
        <v>803</v>
      </c>
      <c r="R15" s="100">
        <v>13037</v>
      </c>
      <c r="S15" s="100">
        <v>14932</v>
      </c>
      <c r="T15" s="100">
        <v>82751</v>
      </c>
      <c r="U15" s="100">
        <v>622</v>
      </c>
      <c r="V15" s="100">
        <v>11060</v>
      </c>
      <c r="W15" s="100">
        <v>1537</v>
      </c>
      <c r="X15" s="100">
        <v>4004</v>
      </c>
      <c r="Y15" s="100">
        <v>7713</v>
      </c>
      <c r="Z15" s="100">
        <v>46118</v>
      </c>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row>
    <row r="16" spans="1:230" s="7" customFormat="1" ht="15.75" customHeight="1">
      <c r="A16" s="328" t="s">
        <v>76</v>
      </c>
      <c r="B16" s="329"/>
      <c r="C16" s="99">
        <f aca="true" t="shared" si="3" ref="C16:C22">SUM(E16,G16)</f>
        <v>3896</v>
      </c>
      <c r="D16" s="99">
        <f aca="true" t="shared" si="4" ref="D16:D22">SUM(F16,H16)</f>
        <v>25094</v>
      </c>
      <c r="E16" s="99">
        <v>12</v>
      </c>
      <c r="F16" s="99">
        <v>282</v>
      </c>
      <c r="G16" s="99">
        <f t="shared" si="2"/>
        <v>3884</v>
      </c>
      <c r="H16" s="99">
        <f t="shared" si="2"/>
        <v>24812</v>
      </c>
      <c r="I16" s="100">
        <v>6</v>
      </c>
      <c r="J16" s="100">
        <v>45</v>
      </c>
      <c r="K16" s="100">
        <v>393</v>
      </c>
      <c r="L16" s="100">
        <v>2940</v>
      </c>
      <c r="M16" s="100">
        <v>456</v>
      </c>
      <c r="N16" s="100">
        <v>5632</v>
      </c>
      <c r="O16" s="100">
        <v>8</v>
      </c>
      <c r="P16" s="100">
        <v>173</v>
      </c>
      <c r="Q16" s="100">
        <v>77</v>
      </c>
      <c r="R16" s="100">
        <v>1504</v>
      </c>
      <c r="S16" s="100">
        <v>1808</v>
      </c>
      <c r="T16" s="100">
        <v>7552</v>
      </c>
      <c r="U16" s="100">
        <v>65</v>
      </c>
      <c r="V16" s="100">
        <v>774</v>
      </c>
      <c r="W16" s="100">
        <v>116</v>
      </c>
      <c r="X16" s="100">
        <v>200</v>
      </c>
      <c r="Y16" s="100">
        <v>955</v>
      </c>
      <c r="Z16" s="100">
        <v>5992</v>
      </c>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row>
    <row r="17" spans="1:230" s="7" customFormat="1" ht="15.75" customHeight="1">
      <c r="A17" s="328" t="s">
        <v>77</v>
      </c>
      <c r="B17" s="329"/>
      <c r="C17" s="99">
        <f t="shared" si="3"/>
        <v>7900</v>
      </c>
      <c r="D17" s="99">
        <f t="shared" si="4"/>
        <v>50912</v>
      </c>
      <c r="E17" s="99">
        <v>10</v>
      </c>
      <c r="F17" s="99">
        <v>17</v>
      </c>
      <c r="G17" s="99">
        <f t="shared" si="2"/>
        <v>7890</v>
      </c>
      <c r="H17" s="99">
        <f t="shared" si="2"/>
        <v>50895</v>
      </c>
      <c r="I17" s="100">
        <v>9</v>
      </c>
      <c r="J17" s="100">
        <v>20</v>
      </c>
      <c r="K17" s="100">
        <v>756</v>
      </c>
      <c r="L17" s="100">
        <v>4026</v>
      </c>
      <c r="M17" s="100">
        <v>2288</v>
      </c>
      <c r="N17" s="100">
        <v>21291</v>
      </c>
      <c r="O17" s="100">
        <v>4</v>
      </c>
      <c r="P17" s="100">
        <v>152</v>
      </c>
      <c r="Q17" s="100">
        <v>112</v>
      </c>
      <c r="R17" s="100">
        <v>1891</v>
      </c>
      <c r="S17" s="100">
        <v>2927</v>
      </c>
      <c r="T17" s="100">
        <v>12532</v>
      </c>
      <c r="U17" s="100">
        <v>122</v>
      </c>
      <c r="V17" s="100">
        <v>1377</v>
      </c>
      <c r="W17" s="100">
        <v>195</v>
      </c>
      <c r="X17" s="100">
        <v>300</v>
      </c>
      <c r="Y17" s="100">
        <v>1477</v>
      </c>
      <c r="Z17" s="100">
        <v>9306</v>
      </c>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row>
    <row r="18" spans="1:230" s="7" customFormat="1" ht="15.75" customHeight="1">
      <c r="A18" s="328" t="s">
        <v>78</v>
      </c>
      <c r="B18" s="329"/>
      <c r="C18" s="99">
        <f t="shared" si="3"/>
        <v>2255</v>
      </c>
      <c r="D18" s="99">
        <f t="shared" si="4"/>
        <v>10487</v>
      </c>
      <c r="E18" s="99">
        <v>12</v>
      </c>
      <c r="F18" s="99">
        <v>329</v>
      </c>
      <c r="G18" s="99">
        <f t="shared" si="2"/>
        <v>2243</v>
      </c>
      <c r="H18" s="99">
        <f t="shared" si="2"/>
        <v>10158</v>
      </c>
      <c r="I18" s="100">
        <v>1</v>
      </c>
      <c r="J18" s="100">
        <v>2</v>
      </c>
      <c r="K18" s="100">
        <v>155</v>
      </c>
      <c r="L18" s="100">
        <v>1198</v>
      </c>
      <c r="M18" s="100">
        <v>670</v>
      </c>
      <c r="N18" s="100">
        <v>3281</v>
      </c>
      <c r="O18" s="100">
        <v>4</v>
      </c>
      <c r="P18" s="100">
        <v>39</v>
      </c>
      <c r="Q18" s="100">
        <v>31</v>
      </c>
      <c r="R18" s="100">
        <v>340</v>
      </c>
      <c r="S18" s="100">
        <v>841</v>
      </c>
      <c r="T18" s="100">
        <v>2873</v>
      </c>
      <c r="U18" s="100">
        <v>21</v>
      </c>
      <c r="V18" s="100">
        <v>271</v>
      </c>
      <c r="W18" s="100">
        <v>8</v>
      </c>
      <c r="X18" s="100">
        <v>12</v>
      </c>
      <c r="Y18" s="100">
        <v>512</v>
      </c>
      <c r="Z18" s="100">
        <v>2142</v>
      </c>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row>
    <row r="19" spans="1:230" s="7" customFormat="1" ht="15.75" customHeight="1">
      <c r="A19" s="328" t="s">
        <v>79</v>
      </c>
      <c r="B19" s="329"/>
      <c r="C19" s="99">
        <f t="shared" si="3"/>
        <v>1661</v>
      </c>
      <c r="D19" s="99">
        <f t="shared" si="4"/>
        <v>8593</v>
      </c>
      <c r="E19" s="99">
        <v>15</v>
      </c>
      <c r="F19" s="99">
        <v>146</v>
      </c>
      <c r="G19" s="99">
        <f t="shared" si="2"/>
        <v>1646</v>
      </c>
      <c r="H19" s="99">
        <f t="shared" si="2"/>
        <v>8447</v>
      </c>
      <c r="I19" s="100">
        <v>3</v>
      </c>
      <c r="J19" s="100">
        <v>21</v>
      </c>
      <c r="K19" s="100">
        <v>210</v>
      </c>
      <c r="L19" s="100">
        <v>1559</v>
      </c>
      <c r="M19" s="100">
        <v>191</v>
      </c>
      <c r="N19" s="100">
        <v>2420</v>
      </c>
      <c r="O19" s="100">
        <v>2</v>
      </c>
      <c r="P19" s="100">
        <v>36</v>
      </c>
      <c r="Q19" s="100">
        <v>46</v>
      </c>
      <c r="R19" s="100">
        <v>274</v>
      </c>
      <c r="S19" s="100">
        <v>739</v>
      </c>
      <c r="T19" s="100">
        <v>2312</v>
      </c>
      <c r="U19" s="100">
        <v>19</v>
      </c>
      <c r="V19" s="100">
        <v>226</v>
      </c>
      <c r="W19" s="100" t="s">
        <v>408</v>
      </c>
      <c r="X19" s="100" t="s">
        <v>408</v>
      </c>
      <c r="Y19" s="100">
        <v>436</v>
      </c>
      <c r="Z19" s="100">
        <v>1599</v>
      </c>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row>
    <row r="20" spans="1:230" s="7" customFormat="1" ht="15.75" customHeight="1">
      <c r="A20" s="328" t="s">
        <v>80</v>
      </c>
      <c r="B20" s="329"/>
      <c r="C20" s="99">
        <f t="shared" si="3"/>
        <v>4574</v>
      </c>
      <c r="D20" s="99">
        <f t="shared" si="4"/>
        <v>31130</v>
      </c>
      <c r="E20" s="99">
        <v>5</v>
      </c>
      <c r="F20" s="99">
        <v>17</v>
      </c>
      <c r="G20" s="99">
        <f t="shared" si="2"/>
        <v>4569</v>
      </c>
      <c r="H20" s="99">
        <f t="shared" si="2"/>
        <v>31113</v>
      </c>
      <c r="I20" s="100" t="s">
        <v>408</v>
      </c>
      <c r="J20" s="100" t="s">
        <v>408</v>
      </c>
      <c r="K20" s="100">
        <v>378</v>
      </c>
      <c r="L20" s="100">
        <v>2038</v>
      </c>
      <c r="M20" s="100">
        <v>947</v>
      </c>
      <c r="N20" s="100">
        <v>8766</v>
      </c>
      <c r="O20" s="100">
        <v>2</v>
      </c>
      <c r="P20" s="100">
        <v>55</v>
      </c>
      <c r="Q20" s="100">
        <v>67</v>
      </c>
      <c r="R20" s="100">
        <v>1212</v>
      </c>
      <c r="S20" s="100">
        <v>1996</v>
      </c>
      <c r="T20" s="100">
        <v>7701</v>
      </c>
      <c r="U20" s="100">
        <v>51</v>
      </c>
      <c r="V20" s="100">
        <v>787</v>
      </c>
      <c r="W20" s="100">
        <v>117</v>
      </c>
      <c r="X20" s="100">
        <v>215</v>
      </c>
      <c r="Y20" s="100">
        <v>1011</v>
      </c>
      <c r="Z20" s="100">
        <v>10339</v>
      </c>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row>
    <row r="21" spans="1:230" s="90" customFormat="1" ht="15.75" customHeight="1">
      <c r="A21" s="328" t="s">
        <v>81</v>
      </c>
      <c r="B21" s="329"/>
      <c r="C21" s="99">
        <f t="shared" si="3"/>
        <v>2372</v>
      </c>
      <c r="D21" s="99">
        <f t="shared" si="4"/>
        <v>12073</v>
      </c>
      <c r="E21" s="99">
        <v>15</v>
      </c>
      <c r="F21" s="99">
        <v>92</v>
      </c>
      <c r="G21" s="99">
        <f t="shared" si="2"/>
        <v>2357</v>
      </c>
      <c r="H21" s="99">
        <f t="shared" si="2"/>
        <v>11981</v>
      </c>
      <c r="I21" s="100">
        <v>1</v>
      </c>
      <c r="J21" s="100">
        <v>9</v>
      </c>
      <c r="K21" s="100">
        <v>258</v>
      </c>
      <c r="L21" s="100">
        <v>1316</v>
      </c>
      <c r="M21" s="100">
        <v>544</v>
      </c>
      <c r="N21" s="100">
        <v>4653</v>
      </c>
      <c r="O21" s="100">
        <v>1</v>
      </c>
      <c r="P21" s="100">
        <v>38</v>
      </c>
      <c r="Q21" s="100">
        <v>46</v>
      </c>
      <c r="R21" s="100">
        <v>579</v>
      </c>
      <c r="S21" s="100">
        <v>877</v>
      </c>
      <c r="T21" s="100">
        <v>2917</v>
      </c>
      <c r="U21" s="100">
        <v>33</v>
      </c>
      <c r="V21" s="100">
        <v>358</v>
      </c>
      <c r="W21" s="100">
        <v>24</v>
      </c>
      <c r="X21" s="100">
        <v>53</v>
      </c>
      <c r="Y21" s="100">
        <v>573</v>
      </c>
      <c r="Z21" s="100">
        <v>2058</v>
      </c>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row>
    <row r="22" spans="1:230" s="7" customFormat="1" ht="15.75" customHeight="1">
      <c r="A22" s="328" t="s">
        <v>83</v>
      </c>
      <c r="B22" s="329"/>
      <c r="C22" s="99">
        <f t="shared" si="3"/>
        <v>2572</v>
      </c>
      <c r="D22" s="99">
        <f t="shared" si="4"/>
        <v>21436</v>
      </c>
      <c r="E22" s="99">
        <v>2</v>
      </c>
      <c r="F22" s="99">
        <v>16</v>
      </c>
      <c r="G22" s="99">
        <f t="shared" si="2"/>
        <v>2570</v>
      </c>
      <c r="H22" s="99">
        <f t="shared" si="2"/>
        <v>21420</v>
      </c>
      <c r="I22" s="100">
        <v>2</v>
      </c>
      <c r="J22" s="100">
        <v>18</v>
      </c>
      <c r="K22" s="100">
        <v>420</v>
      </c>
      <c r="L22" s="100">
        <v>2350</v>
      </c>
      <c r="M22" s="100">
        <v>523</v>
      </c>
      <c r="N22" s="100">
        <v>9223</v>
      </c>
      <c r="O22" s="100">
        <v>1</v>
      </c>
      <c r="P22" s="100">
        <v>41</v>
      </c>
      <c r="Q22" s="100">
        <v>64</v>
      </c>
      <c r="R22" s="100">
        <v>1395</v>
      </c>
      <c r="S22" s="100">
        <v>914</v>
      </c>
      <c r="T22" s="100">
        <v>4950</v>
      </c>
      <c r="U22" s="100">
        <v>32</v>
      </c>
      <c r="V22" s="100">
        <v>349</v>
      </c>
      <c r="W22" s="100">
        <v>41</v>
      </c>
      <c r="X22" s="100">
        <v>105</v>
      </c>
      <c r="Y22" s="100">
        <v>573</v>
      </c>
      <c r="Z22" s="100">
        <v>2989</v>
      </c>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row>
    <row r="23" spans="1:26" ht="15" customHeight="1">
      <c r="A23" s="9"/>
      <c r="B23" s="65"/>
      <c r="C23" s="174"/>
      <c r="D23" s="174"/>
      <c r="E23" s="174"/>
      <c r="F23" s="174"/>
      <c r="G23" s="174"/>
      <c r="H23" s="174"/>
      <c r="I23" s="174"/>
      <c r="J23" s="174"/>
      <c r="K23" s="174"/>
      <c r="L23" s="174"/>
      <c r="M23" s="175"/>
      <c r="N23" s="174"/>
      <c r="O23" s="174"/>
      <c r="P23" s="174"/>
      <c r="Q23" s="174"/>
      <c r="R23" s="174"/>
      <c r="S23" s="174"/>
      <c r="T23" s="174"/>
      <c r="U23" s="174"/>
      <c r="V23" s="174"/>
      <c r="W23" s="174"/>
      <c r="X23" s="174"/>
      <c r="Y23" s="174"/>
      <c r="Z23" s="174"/>
    </row>
    <row r="24" spans="1:230" s="90" customFormat="1" ht="15.75" customHeight="1">
      <c r="A24" s="328" t="s">
        <v>84</v>
      </c>
      <c r="B24" s="329"/>
      <c r="C24" s="99">
        <f aca="true" t="shared" si="5" ref="C24:H24">SUM(C25)</f>
        <v>1191</v>
      </c>
      <c r="D24" s="99">
        <f t="shared" si="5"/>
        <v>6241</v>
      </c>
      <c r="E24" s="99">
        <f t="shared" si="5"/>
        <v>1</v>
      </c>
      <c r="F24" s="99">
        <f t="shared" si="5"/>
        <v>26</v>
      </c>
      <c r="G24" s="99">
        <f t="shared" si="5"/>
        <v>1190</v>
      </c>
      <c r="H24" s="99">
        <f t="shared" si="5"/>
        <v>6215</v>
      </c>
      <c r="I24" s="100" t="s">
        <v>408</v>
      </c>
      <c r="J24" s="100" t="s">
        <v>408</v>
      </c>
      <c r="K24" s="99">
        <f>SUM(K25)</f>
        <v>58</v>
      </c>
      <c r="L24" s="99">
        <f>SUM(L25)</f>
        <v>208</v>
      </c>
      <c r="M24" s="99">
        <f>SUM(M25)</f>
        <v>573</v>
      </c>
      <c r="N24" s="99">
        <f>SUM(N25)</f>
        <v>2206</v>
      </c>
      <c r="O24" s="100" t="s">
        <v>321</v>
      </c>
      <c r="P24" s="100" t="s">
        <v>408</v>
      </c>
      <c r="Q24" s="99">
        <f aca="true" t="shared" si="6" ref="Q24:Z24">SUM(Q25)</f>
        <v>6</v>
      </c>
      <c r="R24" s="99">
        <f t="shared" si="6"/>
        <v>114</v>
      </c>
      <c r="S24" s="99">
        <f t="shared" si="6"/>
        <v>336</v>
      </c>
      <c r="T24" s="99">
        <f t="shared" si="6"/>
        <v>1275</v>
      </c>
      <c r="U24" s="99">
        <f t="shared" si="6"/>
        <v>7</v>
      </c>
      <c r="V24" s="99">
        <f t="shared" si="6"/>
        <v>115</v>
      </c>
      <c r="W24" s="99">
        <f t="shared" si="6"/>
        <v>20</v>
      </c>
      <c r="X24" s="99">
        <f t="shared" si="6"/>
        <v>21</v>
      </c>
      <c r="Y24" s="99">
        <f t="shared" si="6"/>
        <v>190</v>
      </c>
      <c r="Z24" s="99">
        <f t="shared" si="6"/>
        <v>2276</v>
      </c>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row>
    <row r="25" spans="1:26" ht="15.75" customHeight="1">
      <c r="A25" s="9"/>
      <c r="B25" s="95" t="s">
        <v>85</v>
      </c>
      <c r="C25" s="66">
        <f>SUM(E25,G25)</f>
        <v>1191</v>
      </c>
      <c r="D25" s="66">
        <f>SUM(F25,H25)</f>
        <v>6241</v>
      </c>
      <c r="E25" s="67">
        <v>1</v>
      </c>
      <c r="F25" s="67">
        <v>26</v>
      </c>
      <c r="G25" s="66">
        <f>SUM(I25,K25,M25,O25,Q25,S25,U25,W25,Y25)</f>
        <v>1190</v>
      </c>
      <c r="H25" s="66">
        <f>SUM(J25,L25,N25,P25,R25,T25,V25,X25,Z25)</f>
        <v>6215</v>
      </c>
      <c r="I25" s="67" t="s">
        <v>182</v>
      </c>
      <c r="J25" s="67" t="s">
        <v>182</v>
      </c>
      <c r="K25" s="67">
        <v>58</v>
      </c>
      <c r="L25" s="67">
        <v>208</v>
      </c>
      <c r="M25" s="67">
        <v>573</v>
      </c>
      <c r="N25" s="67">
        <v>2206</v>
      </c>
      <c r="O25" s="67" t="s">
        <v>182</v>
      </c>
      <c r="P25" s="67" t="s">
        <v>182</v>
      </c>
      <c r="Q25" s="67">
        <v>6</v>
      </c>
      <c r="R25" s="67">
        <v>114</v>
      </c>
      <c r="S25" s="67">
        <v>336</v>
      </c>
      <c r="T25" s="67">
        <v>1275</v>
      </c>
      <c r="U25" s="67">
        <v>7</v>
      </c>
      <c r="V25" s="67">
        <v>115</v>
      </c>
      <c r="W25" s="67">
        <v>20</v>
      </c>
      <c r="X25" s="67">
        <v>21</v>
      </c>
      <c r="Y25" s="67">
        <v>190</v>
      </c>
      <c r="Z25" s="67">
        <v>2276</v>
      </c>
    </row>
    <row r="26" spans="1:26" ht="15" customHeight="1">
      <c r="A26" s="9"/>
      <c r="B26" s="95"/>
      <c r="C26" s="68"/>
      <c r="D26" s="68"/>
      <c r="E26" s="68"/>
      <c r="F26" s="68"/>
      <c r="G26" s="68"/>
      <c r="H26" s="68"/>
      <c r="I26" s="68"/>
      <c r="J26" s="68"/>
      <c r="K26" s="68"/>
      <c r="L26" s="68"/>
      <c r="M26" s="96"/>
      <c r="N26" s="68"/>
      <c r="O26" s="68"/>
      <c r="P26" s="68"/>
      <c r="Q26" s="68"/>
      <c r="R26" s="68"/>
      <c r="S26" s="68"/>
      <c r="T26" s="68"/>
      <c r="U26" s="68"/>
      <c r="V26" s="68"/>
      <c r="W26" s="68"/>
      <c r="X26" s="68"/>
      <c r="Y26" s="68"/>
      <c r="Z26" s="68"/>
    </row>
    <row r="27" spans="1:230" s="90" customFormat="1" ht="15.75" customHeight="1">
      <c r="A27" s="328" t="s">
        <v>86</v>
      </c>
      <c r="B27" s="329"/>
      <c r="C27" s="99">
        <f>SUM(C28:C31)</f>
        <v>2743</v>
      </c>
      <c r="D27" s="99">
        <f aca="true" t="shared" si="7" ref="D27:N27">SUM(D28:D31)</f>
        <v>18448</v>
      </c>
      <c r="E27" s="99">
        <f t="shared" si="7"/>
        <v>6</v>
      </c>
      <c r="F27" s="99">
        <f t="shared" si="7"/>
        <v>78</v>
      </c>
      <c r="G27" s="99">
        <f t="shared" si="7"/>
        <v>2737</v>
      </c>
      <c r="H27" s="99">
        <f t="shared" si="7"/>
        <v>18370</v>
      </c>
      <c r="I27" s="99">
        <f t="shared" si="7"/>
        <v>9</v>
      </c>
      <c r="J27" s="99">
        <f t="shared" si="7"/>
        <v>93</v>
      </c>
      <c r="K27" s="99">
        <f t="shared" si="7"/>
        <v>367</v>
      </c>
      <c r="L27" s="99">
        <f t="shared" si="7"/>
        <v>1737</v>
      </c>
      <c r="M27" s="99">
        <f t="shared" si="7"/>
        <v>988</v>
      </c>
      <c r="N27" s="99">
        <f t="shared" si="7"/>
        <v>10252</v>
      </c>
      <c r="O27" s="100" t="s">
        <v>408</v>
      </c>
      <c r="P27" s="100" t="s">
        <v>408</v>
      </c>
      <c r="Q27" s="99">
        <f aca="true" t="shared" si="8" ref="Q27:Z27">SUM(Q28:Q31)</f>
        <v>68</v>
      </c>
      <c r="R27" s="99">
        <f t="shared" si="8"/>
        <v>661</v>
      </c>
      <c r="S27" s="99">
        <f t="shared" si="8"/>
        <v>878</v>
      </c>
      <c r="T27" s="99">
        <f t="shared" si="8"/>
        <v>3212</v>
      </c>
      <c r="U27" s="99">
        <f t="shared" si="8"/>
        <v>17</v>
      </c>
      <c r="V27" s="99">
        <f t="shared" si="8"/>
        <v>203</v>
      </c>
      <c r="W27" s="99">
        <f t="shared" si="8"/>
        <v>20</v>
      </c>
      <c r="X27" s="99">
        <f t="shared" si="8"/>
        <v>42</v>
      </c>
      <c r="Y27" s="99">
        <f t="shared" si="8"/>
        <v>390</v>
      </c>
      <c r="Z27" s="99">
        <f t="shared" si="8"/>
        <v>2170</v>
      </c>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row>
    <row r="28" spans="1:26" ht="15.75" customHeight="1">
      <c r="A28" s="9"/>
      <c r="B28" s="95" t="s">
        <v>87</v>
      </c>
      <c r="C28" s="66">
        <f aca="true" t="shared" si="9" ref="C28:D31">SUM(E28,G28)</f>
        <v>917</v>
      </c>
      <c r="D28" s="66">
        <f t="shared" si="9"/>
        <v>7006</v>
      </c>
      <c r="E28" s="67">
        <v>1</v>
      </c>
      <c r="F28" s="67">
        <v>4</v>
      </c>
      <c r="G28" s="66">
        <f aca="true" t="shared" si="10" ref="G28:H31">SUM(I28,K28,M28,O28,Q28,S28,U28,W28,Y28)</f>
        <v>916</v>
      </c>
      <c r="H28" s="66">
        <f t="shared" si="10"/>
        <v>7002</v>
      </c>
      <c r="I28" s="67" t="s">
        <v>182</v>
      </c>
      <c r="J28" s="67" t="s">
        <v>182</v>
      </c>
      <c r="K28" s="67">
        <v>108</v>
      </c>
      <c r="L28" s="67">
        <v>380</v>
      </c>
      <c r="M28" s="67">
        <v>387</v>
      </c>
      <c r="N28" s="67">
        <v>4922</v>
      </c>
      <c r="O28" s="67" t="s">
        <v>182</v>
      </c>
      <c r="P28" s="67" t="s">
        <v>182</v>
      </c>
      <c r="Q28" s="67">
        <v>21</v>
      </c>
      <c r="R28" s="67">
        <v>266</v>
      </c>
      <c r="S28" s="67">
        <v>262</v>
      </c>
      <c r="T28" s="67">
        <v>930</v>
      </c>
      <c r="U28" s="67">
        <v>5</v>
      </c>
      <c r="V28" s="67">
        <v>92</v>
      </c>
      <c r="W28" s="67">
        <v>5</v>
      </c>
      <c r="X28" s="67">
        <v>7</v>
      </c>
      <c r="Y28" s="67">
        <v>128</v>
      </c>
      <c r="Z28" s="67">
        <v>405</v>
      </c>
    </row>
    <row r="29" spans="1:26" ht="15.75" customHeight="1">
      <c r="A29" s="9"/>
      <c r="B29" s="95" t="s">
        <v>88</v>
      </c>
      <c r="C29" s="66">
        <f t="shared" si="9"/>
        <v>1006</v>
      </c>
      <c r="D29" s="66">
        <f t="shared" si="9"/>
        <v>5546</v>
      </c>
      <c r="E29" s="67">
        <v>1</v>
      </c>
      <c r="F29" s="67">
        <v>11</v>
      </c>
      <c r="G29" s="66">
        <f t="shared" si="10"/>
        <v>1005</v>
      </c>
      <c r="H29" s="66">
        <f t="shared" si="10"/>
        <v>5535</v>
      </c>
      <c r="I29" s="67">
        <v>1</v>
      </c>
      <c r="J29" s="67">
        <v>12</v>
      </c>
      <c r="K29" s="67">
        <v>105</v>
      </c>
      <c r="L29" s="67">
        <v>457</v>
      </c>
      <c r="M29" s="67">
        <v>354</v>
      </c>
      <c r="N29" s="67">
        <v>2561</v>
      </c>
      <c r="O29" s="67" t="s">
        <v>182</v>
      </c>
      <c r="P29" s="67" t="s">
        <v>182</v>
      </c>
      <c r="Q29" s="67">
        <v>15</v>
      </c>
      <c r="R29" s="67">
        <v>219</v>
      </c>
      <c r="S29" s="67">
        <v>389</v>
      </c>
      <c r="T29" s="67">
        <v>1571</v>
      </c>
      <c r="U29" s="67">
        <v>6</v>
      </c>
      <c r="V29" s="67">
        <v>67</v>
      </c>
      <c r="W29" s="67">
        <v>5</v>
      </c>
      <c r="X29" s="67">
        <v>24</v>
      </c>
      <c r="Y29" s="67">
        <v>130</v>
      </c>
      <c r="Z29" s="67">
        <v>624</v>
      </c>
    </row>
    <row r="30" spans="1:26" ht="15.75" customHeight="1">
      <c r="A30" s="9"/>
      <c r="B30" s="95" t="s">
        <v>89</v>
      </c>
      <c r="C30" s="66">
        <f t="shared" si="9"/>
        <v>649</v>
      </c>
      <c r="D30" s="66">
        <f t="shared" si="9"/>
        <v>4438</v>
      </c>
      <c r="E30" s="67">
        <v>3</v>
      </c>
      <c r="F30" s="67">
        <v>60</v>
      </c>
      <c r="G30" s="66">
        <f t="shared" si="10"/>
        <v>646</v>
      </c>
      <c r="H30" s="66">
        <f t="shared" si="10"/>
        <v>4378</v>
      </c>
      <c r="I30" s="67">
        <v>7</v>
      </c>
      <c r="J30" s="67">
        <v>79</v>
      </c>
      <c r="K30" s="67">
        <v>129</v>
      </c>
      <c r="L30" s="67">
        <v>620</v>
      </c>
      <c r="M30" s="67">
        <v>181</v>
      </c>
      <c r="N30" s="67">
        <v>1902</v>
      </c>
      <c r="O30" s="67" t="s">
        <v>182</v>
      </c>
      <c r="P30" s="67" t="s">
        <v>182</v>
      </c>
      <c r="Q30" s="67">
        <v>27</v>
      </c>
      <c r="R30" s="67">
        <v>138</v>
      </c>
      <c r="S30" s="67">
        <v>176</v>
      </c>
      <c r="T30" s="67">
        <v>541</v>
      </c>
      <c r="U30" s="67">
        <v>5</v>
      </c>
      <c r="V30" s="67">
        <v>41</v>
      </c>
      <c r="W30" s="67">
        <v>10</v>
      </c>
      <c r="X30" s="67">
        <v>11</v>
      </c>
      <c r="Y30" s="67">
        <v>111</v>
      </c>
      <c r="Z30" s="67">
        <v>1046</v>
      </c>
    </row>
    <row r="31" spans="1:26" ht="15.75" customHeight="1">
      <c r="A31" s="9"/>
      <c r="B31" s="95" t="s">
        <v>90</v>
      </c>
      <c r="C31" s="66">
        <f t="shared" si="9"/>
        <v>171</v>
      </c>
      <c r="D31" s="66">
        <f t="shared" si="9"/>
        <v>1458</v>
      </c>
      <c r="E31" s="67">
        <v>1</v>
      </c>
      <c r="F31" s="67">
        <v>3</v>
      </c>
      <c r="G31" s="66">
        <f t="shared" si="10"/>
        <v>170</v>
      </c>
      <c r="H31" s="66">
        <f t="shared" si="10"/>
        <v>1455</v>
      </c>
      <c r="I31" s="67">
        <v>1</v>
      </c>
      <c r="J31" s="67">
        <v>2</v>
      </c>
      <c r="K31" s="67">
        <v>25</v>
      </c>
      <c r="L31" s="67">
        <v>280</v>
      </c>
      <c r="M31" s="67">
        <v>66</v>
      </c>
      <c r="N31" s="67">
        <v>867</v>
      </c>
      <c r="O31" s="67" t="s">
        <v>182</v>
      </c>
      <c r="P31" s="67" t="s">
        <v>182</v>
      </c>
      <c r="Q31" s="67">
        <v>5</v>
      </c>
      <c r="R31" s="67">
        <v>38</v>
      </c>
      <c r="S31" s="67">
        <v>51</v>
      </c>
      <c r="T31" s="67">
        <v>170</v>
      </c>
      <c r="U31" s="67">
        <v>1</v>
      </c>
      <c r="V31" s="67">
        <v>3</v>
      </c>
      <c r="W31" s="67" t="s">
        <v>182</v>
      </c>
      <c r="X31" s="67" t="s">
        <v>182</v>
      </c>
      <c r="Y31" s="67">
        <v>21</v>
      </c>
      <c r="Z31" s="67">
        <v>95</v>
      </c>
    </row>
    <row r="32" spans="1:26" ht="15" customHeight="1">
      <c r="A32" s="9"/>
      <c r="B32" s="95"/>
      <c r="C32" s="68"/>
      <c r="D32" s="68"/>
      <c r="E32" s="68"/>
      <c r="F32" s="68"/>
      <c r="G32" s="68"/>
      <c r="H32" s="68"/>
      <c r="I32" s="68"/>
      <c r="J32" s="68"/>
      <c r="K32" s="68"/>
      <c r="L32" s="68"/>
      <c r="M32" s="68"/>
      <c r="N32" s="68"/>
      <c r="O32" s="68"/>
      <c r="P32" s="68"/>
      <c r="Q32" s="68"/>
      <c r="R32" s="68"/>
      <c r="S32" s="68"/>
      <c r="T32" s="68"/>
      <c r="U32" s="68"/>
      <c r="V32" s="68"/>
      <c r="W32" s="68"/>
      <c r="X32" s="68"/>
      <c r="Y32" s="68"/>
      <c r="Z32" s="68"/>
    </row>
    <row r="33" spans="1:230" s="90" customFormat="1" ht="15.75" customHeight="1">
      <c r="A33" s="328" t="s">
        <v>91</v>
      </c>
      <c r="B33" s="329"/>
      <c r="C33" s="99">
        <f>SUM(C34:C41)</f>
        <v>3845</v>
      </c>
      <c r="D33" s="99">
        <f aca="true" t="shared" si="11" ref="D33:P33">SUM(D34:D41)</f>
        <v>29156</v>
      </c>
      <c r="E33" s="99">
        <f t="shared" si="11"/>
        <v>9</v>
      </c>
      <c r="F33" s="99">
        <f t="shared" si="11"/>
        <v>79</v>
      </c>
      <c r="G33" s="99">
        <f t="shared" si="11"/>
        <v>3836</v>
      </c>
      <c r="H33" s="99">
        <f t="shared" si="11"/>
        <v>29077</v>
      </c>
      <c r="I33" s="99">
        <f t="shared" si="11"/>
        <v>8</v>
      </c>
      <c r="J33" s="99">
        <f t="shared" si="11"/>
        <v>120</v>
      </c>
      <c r="K33" s="99">
        <f t="shared" si="11"/>
        <v>521</v>
      </c>
      <c r="L33" s="99">
        <f t="shared" si="11"/>
        <v>3941</v>
      </c>
      <c r="M33" s="99">
        <f t="shared" si="11"/>
        <v>563</v>
      </c>
      <c r="N33" s="99">
        <f t="shared" si="11"/>
        <v>8501</v>
      </c>
      <c r="O33" s="99">
        <f t="shared" si="11"/>
        <v>9</v>
      </c>
      <c r="P33" s="99">
        <f t="shared" si="11"/>
        <v>105</v>
      </c>
      <c r="Q33" s="99">
        <f aca="true" t="shared" si="12" ref="Q33:Z33">SUM(Q34:Q41)</f>
        <v>111</v>
      </c>
      <c r="R33" s="99">
        <f t="shared" si="12"/>
        <v>2133</v>
      </c>
      <c r="S33" s="99">
        <f t="shared" si="12"/>
        <v>1598</v>
      </c>
      <c r="T33" s="99">
        <f t="shared" si="12"/>
        <v>8856</v>
      </c>
      <c r="U33" s="99">
        <f t="shared" si="12"/>
        <v>54</v>
      </c>
      <c r="V33" s="99">
        <f t="shared" si="12"/>
        <v>472</v>
      </c>
      <c r="W33" s="99">
        <f t="shared" si="12"/>
        <v>129</v>
      </c>
      <c r="X33" s="99">
        <f t="shared" si="12"/>
        <v>242</v>
      </c>
      <c r="Y33" s="99">
        <f t="shared" si="12"/>
        <v>843</v>
      </c>
      <c r="Z33" s="99">
        <f t="shared" si="12"/>
        <v>4707</v>
      </c>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row>
    <row r="34" spans="1:26" ht="15.75" customHeight="1">
      <c r="A34" s="9"/>
      <c r="B34" s="95" t="s">
        <v>92</v>
      </c>
      <c r="C34" s="66">
        <f aca="true" t="shared" si="13" ref="C34:D41">SUM(E34,G34)</f>
        <v>761</v>
      </c>
      <c r="D34" s="66">
        <f t="shared" si="13"/>
        <v>4752</v>
      </c>
      <c r="E34" s="67">
        <v>1</v>
      </c>
      <c r="F34" s="67">
        <v>10</v>
      </c>
      <c r="G34" s="66">
        <f aca="true" t="shared" si="14" ref="G34:H41">SUM(I34,K34,M34,O34,Q34,S34,U34,W34,Y34)</f>
        <v>760</v>
      </c>
      <c r="H34" s="66">
        <f t="shared" si="14"/>
        <v>4742</v>
      </c>
      <c r="I34" s="67">
        <v>2</v>
      </c>
      <c r="J34" s="67">
        <v>20</v>
      </c>
      <c r="K34" s="67">
        <v>102</v>
      </c>
      <c r="L34" s="67">
        <v>426</v>
      </c>
      <c r="M34" s="67">
        <v>184</v>
      </c>
      <c r="N34" s="67">
        <v>2563</v>
      </c>
      <c r="O34" s="67" t="s">
        <v>182</v>
      </c>
      <c r="P34" s="67" t="s">
        <v>182</v>
      </c>
      <c r="Q34" s="67">
        <v>21</v>
      </c>
      <c r="R34" s="67">
        <v>261</v>
      </c>
      <c r="S34" s="67">
        <v>313</v>
      </c>
      <c r="T34" s="67">
        <v>1021</v>
      </c>
      <c r="U34" s="67">
        <v>8</v>
      </c>
      <c r="V34" s="67">
        <v>71</v>
      </c>
      <c r="W34" s="67">
        <v>1</v>
      </c>
      <c r="X34" s="67">
        <v>3</v>
      </c>
      <c r="Y34" s="67">
        <v>129</v>
      </c>
      <c r="Z34" s="67">
        <v>377</v>
      </c>
    </row>
    <row r="35" spans="1:26" ht="15.75" customHeight="1">
      <c r="A35" s="9"/>
      <c r="B35" s="95" t="s">
        <v>93</v>
      </c>
      <c r="C35" s="66">
        <f t="shared" si="13"/>
        <v>861</v>
      </c>
      <c r="D35" s="66">
        <f t="shared" si="13"/>
        <v>5644</v>
      </c>
      <c r="E35" s="67">
        <v>2</v>
      </c>
      <c r="F35" s="67">
        <v>40</v>
      </c>
      <c r="G35" s="66">
        <f t="shared" si="14"/>
        <v>859</v>
      </c>
      <c r="H35" s="66">
        <f t="shared" si="14"/>
        <v>5604</v>
      </c>
      <c r="I35" s="67">
        <v>3</v>
      </c>
      <c r="J35" s="67">
        <v>41</v>
      </c>
      <c r="K35" s="67">
        <v>123</v>
      </c>
      <c r="L35" s="67">
        <v>735</v>
      </c>
      <c r="M35" s="67">
        <v>119</v>
      </c>
      <c r="N35" s="67">
        <v>2060</v>
      </c>
      <c r="O35" s="67">
        <v>1</v>
      </c>
      <c r="P35" s="67">
        <v>2</v>
      </c>
      <c r="Q35" s="67">
        <v>26</v>
      </c>
      <c r="R35" s="67">
        <v>339</v>
      </c>
      <c r="S35" s="67">
        <v>372</v>
      </c>
      <c r="T35" s="67">
        <v>1489</v>
      </c>
      <c r="U35" s="67">
        <v>9</v>
      </c>
      <c r="V35" s="67">
        <v>107</v>
      </c>
      <c r="W35" s="67">
        <v>9</v>
      </c>
      <c r="X35" s="67">
        <v>17</v>
      </c>
      <c r="Y35" s="67">
        <v>197</v>
      </c>
      <c r="Z35" s="67">
        <v>814</v>
      </c>
    </row>
    <row r="36" spans="1:26" ht="15.75" customHeight="1">
      <c r="A36" s="9"/>
      <c r="B36" s="95" t="s">
        <v>94</v>
      </c>
      <c r="C36" s="66">
        <f t="shared" si="13"/>
        <v>1791</v>
      </c>
      <c r="D36" s="66">
        <f t="shared" si="13"/>
        <v>16033</v>
      </c>
      <c r="E36" s="67">
        <v>1</v>
      </c>
      <c r="F36" s="67">
        <v>2</v>
      </c>
      <c r="G36" s="66">
        <f t="shared" si="14"/>
        <v>1790</v>
      </c>
      <c r="H36" s="66">
        <f t="shared" si="14"/>
        <v>16031</v>
      </c>
      <c r="I36" s="67" t="s">
        <v>182</v>
      </c>
      <c r="J36" s="67" t="s">
        <v>182</v>
      </c>
      <c r="K36" s="67">
        <v>213</v>
      </c>
      <c r="L36" s="67">
        <v>1759</v>
      </c>
      <c r="M36" s="67">
        <v>197</v>
      </c>
      <c r="N36" s="67">
        <v>3241</v>
      </c>
      <c r="O36" s="67">
        <v>1</v>
      </c>
      <c r="P36" s="67">
        <v>2</v>
      </c>
      <c r="Q36" s="67">
        <v>52</v>
      </c>
      <c r="R36" s="67">
        <v>1480</v>
      </c>
      <c r="S36" s="67">
        <v>771</v>
      </c>
      <c r="T36" s="67">
        <v>6020</v>
      </c>
      <c r="U36" s="67">
        <v>34</v>
      </c>
      <c r="V36" s="67">
        <v>279</v>
      </c>
      <c r="W36" s="67">
        <v>119</v>
      </c>
      <c r="X36" s="67">
        <v>222</v>
      </c>
      <c r="Y36" s="67">
        <v>403</v>
      </c>
      <c r="Z36" s="67">
        <v>3028</v>
      </c>
    </row>
    <row r="37" spans="1:26" ht="15.75" customHeight="1">
      <c r="A37" s="9"/>
      <c r="B37" s="95" t="s">
        <v>95</v>
      </c>
      <c r="C37" s="66">
        <f t="shared" si="13"/>
        <v>43</v>
      </c>
      <c r="D37" s="66">
        <f t="shared" si="13"/>
        <v>296</v>
      </c>
      <c r="E37" s="67">
        <v>2</v>
      </c>
      <c r="F37" s="67">
        <v>10</v>
      </c>
      <c r="G37" s="66">
        <f t="shared" si="14"/>
        <v>41</v>
      </c>
      <c r="H37" s="66">
        <f t="shared" si="14"/>
        <v>286</v>
      </c>
      <c r="I37" s="67" t="s">
        <v>182</v>
      </c>
      <c r="J37" s="67" t="s">
        <v>182</v>
      </c>
      <c r="K37" s="67">
        <v>10</v>
      </c>
      <c r="L37" s="67">
        <v>69</v>
      </c>
      <c r="M37" s="67">
        <v>9</v>
      </c>
      <c r="N37" s="67">
        <v>127</v>
      </c>
      <c r="O37" s="67">
        <v>1</v>
      </c>
      <c r="P37" s="67">
        <v>29</v>
      </c>
      <c r="Q37" s="67">
        <v>1</v>
      </c>
      <c r="R37" s="67">
        <v>1</v>
      </c>
      <c r="S37" s="67">
        <v>14</v>
      </c>
      <c r="T37" s="67">
        <v>34</v>
      </c>
      <c r="U37" s="67">
        <v>1</v>
      </c>
      <c r="V37" s="67">
        <v>1</v>
      </c>
      <c r="W37" s="67" t="s">
        <v>182</v>
      </c>
      <c r="X37" s="67" t="s">
        <v>182</v>
      </c>
      <c r="Y37" s="67">
        <v>5</v>
      </c>
      <c r="Z37" s="67">
        <v>25</v>
      </c>
    </row>
    <row r="38" spans="1:26" ht="15.75" customHeight="1">
      <c r="A38" s="9"/>
      <c r="B38" s="95" t="s">
        <v>96</v>
      </c>
      <c r="C38" s="66">
        <f t="shared" si="13"/>
        <v>83</v>
      </c>
      <c r="D38" s="66">
        <f t="shared" si="13"/>
        <v>657</v>
      </c>
      <c r="E38" s="67">
        <v>1</v>
      </c>
      <c r="F38" s="67">
        <v>4</v>
      </c>
      <c r="G38" s="66">
        <f t="shared" si="14"/>
        <v>82</v>
      </c>
      <c r="H38" s="66">
        <f t="shared" si="14"/>
        <v>653</v>
      </c>
      <c r="I38" s="67">
        <v>1</v>
      </c>
      <c r="J38" s="67">
        <v>16</v>
      </c>
      <c r="K38" s="67">
        <v>12</v>
      </c>
      <c r="L38" s="67">
        <v>272</v>
      </c>
      <c r="M38" s="67">
        <v>15</v>
      </c>
      <c r="N38" s="67">
        <v>111</v>
      </c>
      <c r="O38" s="67">
        <v>3</v>
      </c>
      <c r="P38" s="67">
        <v>59</v>
      </c>
      <c r="Q38" s="67">
        <v>2</v>
      </c>
      <c r="R38" s="67">
        <v>18</v>
      </c>
      <c r="S38" s="67">
        <v>29</v>
      </c>
      <c r="T38" s="67">
        <v>74</v>
      </c>
      <c r="U38" s="67" t="s">
        <v>182</v>
      </c>
      <c r="V38" s="67" t="s">
        <v>182</v>
      </c>
      <c r="W38" s="67" t="s">
        <v>182</v>
      </c>
      <c r="X38" s="67" t="s">
        <v>182</v>
      </c>
      <c r="Y38" s="67">
        <v>20</v>
      </c>
      <c r="Z38" s="67">
        <v>103</v>
      </c>
    </row>
    <row r="39" spans="1:26" ht="15.75" customHeight="1">
      <c r="A39" s="9"/>
      <c r="B39" s="95" t="s">
        <v>97</v>
      </c>
      <c r="C39" s="66">
        <f t="shared" si="13"/>
        <v>131</v>
      </c>
      <c r="D39" s="66">
        <f t="shared" si="13"/>
        <v>667</v>
      </c>
      <c r="E39" s="67" t="s">
        <v>182</v>
      </c>
      <c r="F39" s="67" t="s">
        <v>182</v>
      </c>
      <c r="G39" s="66">
        <f t="shared" si="14"/>
        <v>131</v>
      </c>
      <c r="H39" s="66">
        <f t="shared" si="14"/>
        <v>667</v>
      </c>
      <c r="I39" s="67">
        <v>1</v>
      </c>
      <c r="J39" s="67">
        <v>35</v>
      </c>
      <c r="K39" s="67">
        <v>35</v>
      </c>
      <c r="L39" s="67">
        <v>287</v>
      </c>
      <c r="M39" s="67">
        <v>24</v>
      </c>
      <c r="N39" s="67">
        <v>154</v>
      </c>
      <c r="O39" s="67" t="s">
        <v>182</v>
      </c>
      <c r="P39" s="67" t="s">
        <v>182</v>
      </c>
      <c r="Q39" s="67">
        <v>4</v>
      </c>
      <c r="R39" s="67">
        <v>7</v>
      </c>
      <c r="S39" s="67">
        <v>39</v>
      </c>
      <c r="T39" s="67">
        <v>76</v>
      </c>
      <c r="U39" s="67">
        <v>1</v>
      </c>
      <c r="V39" s="67">
        <v>6</v>
      </c>
      <c r="W39" s="67" t="s">
        <v>182</v>
      </c>
      <c r="X39" s="67" t="s">
        <v>182</v>
      </c>
      <c r="Y39" s="67">
        <v>27</v>
      </c>
      <c r="Z39" s="67">
        <v>102</v>
      </c>
    </row>
    <row r="40" spans="1:26" ht="15.75" customHeight="1">
      <c r="A40" s="9"/>
      <c r="B40" s="95" t="s">
        <v>98</v>
      </c>
      <c r="C40" s="66">
        <f t="shared" si="13"/>
        <v>63</v>
      </c>
      <c r="D40" s="66">
        <f t="shared" si="13"/>
        <v>389</v>
      </c>
      <c r="E40" s="67" t="s">
        <v>182</v>
      </c>
      <c r="F40" s="67" t="s">
        <v>182</v>
      </c>
      <c r="G40" s="66">
        <f t="shared" si="14"/>
        <v>63</v>
      </c>
      <c r="H40" s="66">
        <f t="shared" si="14"/>
        <v>389</v>
      </c>
      <c r="I40" s="67" t="s">
        <v>182</v>
      </c>
      <c r="J40" s="67" t="s">
        <v>182</v>
      </c>
      <c r="K40" s="67">
        <v>9</v>
      </c>
      <c r="L40" s="67">
        <v>124</v>
      </c>
      <c r="M40" s="67">
        <v>3</v>
      </c>
      <c r="N40" s="67">
        <v>100</v>
      </c>
      <c r="O40" s="67">
        <v>2</v>
      </c>
      <c r="P40" s="67">
        <v>11</v>
      </c>
      <c r="Q40" s="67">
        <v>1</v>
      </c>
      <c r="R40" s="67">
        <v>3</v>
      </c>
      <c r="S40" s="67">
        <v>20</v>
      </c>
      <c r="T40" s="67">
        <v>47</v>
      </c>
      <c r="U40" s="67" t="s">
        <v>182</v>
      </c>
      <c r="V40" s="67" t="s">
        <v>182</v>
      </c>
      <c r="W40" s="67" t="s">
        <v>182</v>
      </c>
      <c r="X40" s="67" t="s">
        <v>182</v>
      </c>
      <c r="Y40" s="67">
        <v>28</v>
      </c>
      <c r="Z40" s="67">
        <v>104</v>
      </c>
    </row>
    <row r="41" spans="1:26" ht="15.75" customHeight="1">
      <c r="A41" s="9"/>
      <c r="B41" s="95" t="s">
        <v>99</v>
      </c>
      <c r="C41" s="66">
        <f t="shared" si="13"/>
        <v>112</v>
      </c>
      <c r="D41" s="66">
        <f t="shared" si="13"/>
        <v>718</v>
      </c>
      <c r="E41" s="67">
        <v>2</v>
      </c>
      <c r="F41" s="67">
        <v>13</v>
      </c>
      <c r="G41" s="66">
        <f t="shared" si="14"/>
        <v>110</v>
      </c>
      <c r="H41" s="66">
        <f t="shared" si="14"/>
        <v>705</v>
      </c>
      <c r="I41" s="67">
        <v>1</v>
      </c>
      <c r="J41" s="67">
        <v>8</v>
      </c>
      <c r="K41" s="67">
        <v>17</v>
      </c>
      <c r="L41" s="67">
        <v>269</v>
      </c>
      <c r="M41" s="67">
        <v>12</v>
      </c>
      <c r="N41" s="67">
        <v>145</v>
      </c>
      <c r="O41" s="67">
        <v>1</v>
      </c>
      <c r="P41" s="67">
        <v>2</v>
      </c>
      <c r="Q41" s="67">
        <v>4</v>
      </c>
      <c r="R41" s="67">
        <v>24</v>
      </c>
      <c r="S41" s="67">
        <v>40</v>
      </c>
      <c r="T41" s="67">
        <v>95</v>
      </c>
      <c r="U41" s="67">
        <v>1</v>
      </c>
      <c r="V41" s="67">
        <v>8</v>
      </c>
      <c r="W41" s="67" t="s">
        <v>182</v>
      </c>
      <c r="X41" s="67" t="s">
        <v>182</v>
      </c>
      <c r="Y41" s="67">
        <v>34</v>
      </c>
      <c r="Z41" s="67">
        <v>154</v>
      </c>
    </row>
    <row r="42" spans="1:26" ht="15" customHeight="1">
      <c r="A42" s="9"/>
      <c r="B42" s="95"/>
      <c r="C42" s="68"/>
      <c r="D42" s="68"/>
      <c r="E42" s="68"/>
      <c r="F42" s="68"/>
      <c r="G42" s="68"/>
      <c r="H42" s="68"/>
      <c r="I42" s="68"/>
      <c r="J42" s="68"/>
      <c r="K42" s="68"/>
      <c r="L42" s="68"/>
      <c r="M42" s="68"/>
      <c r="N42" s="68"/>
      <c r="O42" s="68"/>
      <c r="P42" s="68"/>
      <c r="Q42" s="68"/>
      <c r="R42" s="68"/>
      <c r="S42" s="68"/>
      <c r="T42" s="68"/>
      <c r="U42" s="68"/>
      <c r="V42" s="68"/>
      <c r="W42" s="68"/>
      <c r="X42" s="68"/>
      <c r="Y42" s="68"/>
      <c r="Z42" s="68"/>
    </row>
    <row r="43" spans="1:230" s="7" customFormat="1" ht="15.75" customHeight="1">
      <c r="A43" s="328" t="s">
        <v>100</v>
      </c>
      <c r="B43" s="329"/>
      <c r="C43" s="99">
        <f>SUM(C44:C48)</f>
        <v>4644</v>
      </c>
      <c r="D43" s="99">
        <f aca="true" t="shared" si="15" ref="D43:P43">SUM(D44:D48)</f>
        <v>25693</v>
      </c>
      <c r="E43" s="99">
        <f t="shared" si="15"/>
        <v>14</v>
      </c>
      <c r="F43" s="99">
        <f t="shared" si="15"/>
        <v>121</v>
      </c>
      <c r="G43" s="99">
        <f t="shared" si="15"/>
        <v>4630</v>
      </c>
      <c r="H43" s="99">
        <f t="shared" si="15"/>
        <v>25572</v>
      </c>
      <c r="I43" s="99">
        <f t="shared" si="15"/>
        <v>1</v>
      </c>
      <c r="J43" s="99">
        <f t="shared" si="15"/>
        <v>10</v>
      </c>
      <c r="K43" s="99">
        <f t="shared" si="15"/>
        <v>535</v>
      </c>
      <c r="L43" s="99">
        <f t="shared" si="15"/>
        <v>2645</v>
      </c>
      <c r="M43" s="99">
        <f t="shared" si="15"/>
        <v>1727</v>
      </c>
      <c r="N43" s="99">
        <f t="shared" si="15"/>
        <v>11574</v>
      </c>
      <c r="O43" s="99">
        <f t="shared" si="15"/>
        <v>2</v>
      </c>
      <c r="P43" s="99">
        <f t="shared" si="15"/>
        <v>42</v>
      </c>
      <c r="Q43" s="99">
        <f aca="true" t="shared" si="16" ref="Q43:Z43">SUM(Q44:Q48)</f>
        <v>47</v>
      </c>
      <c r="R43" s="99">
        <f t="shared" si="16"/>
        <v>519</v>
      </c>
      <c r="S43" s="99">
        <f t="shared" si="16"/>
        <v>1441</v>
      </c>
      <c r="T43" s="99">
        <f t="shared" si="16"/>
        <v>5089</v>
      </c>
      <c r="U43" s="99">
        <f t="shared" si="16"/>
        <v>46</v>
      </c>
      <c r="V43" s="99">
        <f t="shared" si="16"/>
        <v>548</v>
      </c>
      <c r="W43" s="99">
        <f t="shared" si="16"/>
        <v>41</v>
      </c>
      <c r="X43" s="99">
        <f t="shared" si="16"/>
        <v>87</v>
      </c>
      <c r="Y43" s="99">
        <f t="shared" si="16"/>
        <v>790</v>
      </c>
      <c r="Z43" s="99">
        <f t="shared" si="16"/>
        <v>5058</v>
      </c>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row>
    <row r="44" spans="1:26" ht="15.75" customHeight="1">
      <c r="A44" s="9"/>
      <c r="B44" s="95" t="s">
        <v>101</v>
      </c>
      <c r="C44" s="66">
        <f aca="true" t="shared" si="17" ref="C44:D48">SUM(E44,G44)</f>
        <v>1117</v>
      </c>
      <c r="D44" s="66">
        <f t="shared" si="17"/>
        <v>6397</v>
      </c>
      <c r="E44" s="67">
        <v>1</v>
      </c>
      <c r="F44" s="67">
        <v>4</v>
      </c>
      <c r="G44" s="66">
        <f aca="true" t="shared" si="18" ref="G44:H48">SUM(I44,K44,M44,O44,Q44,S44,U44,W44,Y44)</f>
        <v>1116</v>
      </c>
      <c r="H44" s="66">
        <f t="shared" si="18"/>
        <v>6393</v>
      </c>
      <c r="I44" s="67" t="s">
        <v>182</v>
      </c>
      <c r="J44" s="67" t="s">
        <v>182</v>
      </c>
      <c r="K44" s="67">
        <v>181</v>
      </c>
      <c r="L44" s="67">
        <v>1087</v>
      </c>
      <c r="M44" s="67">
        <v>210</v>
      </c>
      <c r="N44" s="67">
        <v>2234</v>
      </c>
      <c r="O44" s="67">
        <v>1</v>
      </c>
      <c r="P44" s="67">
        <v>39</v>
      </c>
      <c r="Q44" s="67">
        <v>11</v>
      </c>
      <c r="R44" s="67">
        <v>104</v>
      </c>
      <c r="S44" s="67">
        <v>436</v>
      </c>
      <c r="T44" s="67">
        <v>1624</v>
      </c>
      <c r="U44" s="67">
        <v>7</v>
      </c>
      <c r="V44" s="67">
        <v>138</v>
      </c>
      <c r="W44" s="67">
        <v>9</v>
      </c>
      <c r="X44" s="67">
        <v>20</v>
      </c>
      <c r="Y44" s="67">
        <v>261</v>
      </c>
      <c r="Z44" s="67">
        <v>1147</v>
      </c>
    </row>
    <row r="45" spans="1:26" ht="15.75" customHeight="1">
      <c r="A45" s="9"/>
      <c r="B45" s="95" t="s">
        <v>102</v>
      </c>
      <c r="C45" s="66">
        <f t="shared" si="17"/>
        <v>988</v>
      </c>
      <c r="D45" s="66">
        <f t="shared" si="17"/>
        <v>4588</v>
      </c>
      <c r="E45" s="67">
        <v>3</v>
      </c>
      <c r="F45" s="67">
        <v>31</v>
      </c>
      <c r="G45" s="66">
        <f t="shared" si="18"/>
        <v>985</v>
      </c>
      <c r="H45" s="66">
        <f t="shared" si="18"/>
        <v>4557</v>
      </c>
      <c r="I45" s="67" t="s">
        <v>182</v>
      </c>
      <c r="J45" s="67" t="s">
        <v>182</v>
      </c>
      <c r="K45" s="67">
        <v>90</v>
      </c>
      <c r="L45" s="67">
        <v>380</v>
      </c>
      <c r="M45" s="67">
        <v>494</v>
      </c>
      <c r="N45" s="67">
        <v>2454</v>
      </c>
      <c r="O45" s="67" t="s">
        <v>182</v>
      </c>
      <c r="P45" s="67" t="s">
        <v>182</v>
      </c>
      <c r="Q45" s="67">
        <v>14</v>
      </c>
      <c r="R45" s="67">
        <v>120</v>
      </c>
      <c r="S45" s="67">
        <v>232</v>
      </c>
      <c r="T45" s="67">
        <v>821</v>
      </c>
      <c r="U45" s="67">
        <v>7</v>
      </c>
      <c r="V45" s="67">
        <v>107</v>
      </c>
      <c r="W45" s="67">
        <v>6</v>
      </c>
      <c r="X45" s="67">
        <v>12</v>
      </c>
      <c r="Y45" s="67">
        <v>142</v>
      </c>
      <c r="Z45" s="67">
        <v>663</v>
      </c>
    </row>
    <row r="46" spans="1:26" ht="15.75" customHeight="1">
      <c r="A46" s="9"/>
      <c r="B46" s="95" t="s">
        <v>103</v>
      </c>
      <c r="C46" s="66">
        <f t="shared" si="17"/>
        <v>889</v>
      </c>
      <c r="D46" s="66">
        <f t="shared" si="17"/>
        <v>4411</v>
      </c>
      <c r="E46" s="67">
        <v>5</v>
      </c>
      <c r="F46" s="67">
        <v>53</v>
      </c>
      <c r="G46" s="66">
        <f t="shared" si="18"/>
        <v>884</v>
      </c>
      <c r="H46" s="66">
        <f t="shared" si="18"/>
        <v>4358</v>
      </c>
      <c r="I46" s="67" t="s">
        <v>182</v>
      </c>
      <c r="J46" s="67" t="s">
        <v>182</v>
      </c>
      <c r="K46" s="67">
        <v>62</v>
      </c>
      <c r="L46" s="67">
        <v>328</v>
      </c>
      <c r="M46" s="67">
        <v>511</v>
      </c>
      <c r="N46" s="67">
        <v>2702</v>
      </c>
      <c r="O46" s="67" t="s">
        <v>182</v>
      </c>
      <c r="P46" s="67" t="s">
        <v>182</v>
      </c>
      <c r="Q46" s="67">
        <v>10</v>
      </c>
      <c r="R46" s="67">
        <v>188</v>
      </c>
      <c r="S46" s="67">
        <v>209</v>
      </c>
      <c r="T46" s="67">
        <v>765</v>
      </c>
      <c r="U46" s="67">
        <v>4</v>
      </c>
      <c r="V46" s="67">
        <v>36</v>
      </c>
      <c r="W46" s="67">
        <v>3</v>
      </c>
      <c r="X46" s="67">
        <v>10</v>
      </c>
      <c r="Y46" s="67">
        <v>85</v>
      </c>
      <c r="Z46" s="67">
        <v>329</v>
      </c>
    </row>
    <row r="47" spans="1:26" ht="15.75" customHeight="1">
      <c r="A47" s="9"/>
      <c r="B47" s="95" t="s">
        <v>104</v>
      </c>
      <c r="C47" s="66">
        <f t="shared" si="17"/>
        <v>630</v>
      </c>
      <c r="D47" s="66">
        <f t="shared" si="17"/>
        <v>4799</v>
      </c>
      <c r="E47" s="67">
        <v>2</v>
      </c>
      <c r="F47" s="67">
        <v>15</v>
      </c>
      <c r="G47" s="66">
        <f t="shared" si="18"/>
        <v>628</v>
      </c>
      <c r="H47" s="66">
        <f t="shared" si="18"/>
        <v>4784</v>
      </c>
      <c r="I47" s="67">
        <v>1</v>
      </c>
      <c r="J47" s="67">
        <v>10</v>
      </c>
      <c r="K47" s="67">
        <v>50</v>
      </c>
      <c r="L47" s="67">
        <v>309</v>
      </c>
      <c r="M47" s="67">
        <v>273</v>
      </c>
      <c r="N47" s="67">
        <v>3160</v>
      </c>
      <c r="O47" s="67" t="s">
        <v>182</v>
      </c>
      <c r="P47" s="67" t="s">
        <v>182</v>
      </c>
      <c r="Q47" s="67">
        <v>1</v>
      </c>
      <c r="R47" s="67">
        <v>6</v>
      </c>
      <c r="S47" s="67">
        <v>191</v>
      </c>
      <c r="T47" s="67">
        <v>633</v>
      </c>
      <c r="U47" s="67">
        <v>10</v>
      </c>
      <c r="V47" s="67">
        <v>104</v>
      </c>
      <c r="W47" s="67">
        <v>5</v>
      </c>
      <c r="X47" s="67">
        <v>10</v>
      </c>
      <c r="Y47" s="67">
        <v>97</v>
      </c>
      <c r="Z47" s="67">
        <v>552</v>
      </c>
    </row>
    <row r="48" spans="1:26" ht="15.75" customHeight="1">
      <c r="A48" s="9"/>
      <c r="B48" s="95" t="s">
        <v>105</v>
      </c>
      <c r="C48" s="66">
        <f t="shared" si="17"/>
        <v>1020</v>
      </c>
      <c r="D48" s="66">
        <f t="shared" si="17"/>
        <v>5498</v>
      </c>
      <c r="E48" s="67">
        <v>3</v>
      </c>
      <c r="F48" s="67">
        <v>18</v>
      </c>
      <c r="G48" s="66">
        <f t="shared" si="18"/>
        <v>1017</v>
      </c>
      <c r="H48" s="66">
        <f t="shared" si="18"/>
        <v>5480</v>
      </c>
      <c r="I48" s="67" t="s">
        <v>182</v>
      </c>
      <c r="J48" s="67" t="s">
        <v>182</v>
      </c>
      <c r="K48" s="67">
        <v>152</v>
      </c>
      <c r="L48" s="67">
        <v>541</v>
      </c>
      <c r="M48" s="67">
        <v>239</v>
      </c>
      <c r="N48" s="67">
        <v>1024</v>
      </c>
      <c r="O48" s="67">
        <v>1</v>
      </c>
      <c r="P48" s="67">
        <v>3</v>
      </c>
      <c r="Q48" s="67">
        <v>11</v>
      </c>
      <c r="R48" s="67">
        <v>101</v>
      </c>
      <c r="S48" s="67">
        <v>373</v>
      </c>
      <c r="T48" s="67">
        <v>1246</v>
      </c>
      <c r="U48" s="67">
        <v>18</v>
      </c>
      <c r="V48" s="67">
        <v>163</v>
      </c>
      <c r="W48" s="67">
        <v>18</v>
      </c>
      <c r="X48" s="67">
        <v>35</v>
      </c>
      <c r="Y48" s="67">
        <v>205</v>
      </c>
      <c r="Z48" s="67">
        <v>2367</v>
      </c>
    </row>
    <row r="49" spans="1:26" ht="15" customHeight="1">
      <c r="A49" s="9"/>
      <c r="B49" s="95"/>
      <c r="C49" s="68"/>
      <c r="D49" s="68"/>
      <c r="E49" s="68"/>
      <c r="F49" s="68"/>
      <c r="G49" s="68"/>
      <c r="H49" s="68"/>
      <c r="I49" s="68"/>
      <c r="J49" s="68"/>
      <c r="K49" s="68"/>
      <c r="L49" s="68"/>
      <c r="M49" s="68"/>
      <c r="N49" s="68"/>
      <c r="O49" s="68"/>
      <c r="P49" s="68"/>
      <c r="Q49" s="68"/>
      <c r="R49" s="68"/>
      <c r="S49" s="68"/>
      <c r="T49" s="68"/>
      <c r="U49" s="68"/>
      <c r="V49" s="68"/>
      <c r="W49" s="68"/>
      <c r="X49" s="68"/>
      <c r="Y49" s="68"/>
      <c r="Z49" s="68"/>
    </row>
    <row r="50" spans="1:230" s="7" customFormat="1" ht="15.75" customHeight="1">
      <c r="A50" s="328" t="s">
        <v>106</v>
      </c>
      <c r="B50" s="329"/>
      <c r="C50" s="99">
        <f>SUM(C51:C54)</f>
        <v>2781</v>
      </c>
      <c r="D50" s="99">
        <f aca="true" t="shared" si="19" ref="D50:S50">SUM(D51:D54)</f>
        <v>13999</v>
      </c>
      <c r="E50" s="99">
        <f t="shared" si="19"/>
        <v>24</v>
      </c>
      <c r="F50" s="99">
        <f t="shared" si="19"/>
        <v>211</v>
      </c>
      <c r="G50" s="99">
        <f t="shared" si="19"/>
        <v>2757</v>
      </c>
      <c r="H50" s="99">
        <f t="shared" si="19"/>
        <v>13788</v>
      </c>
      <c r="I50" s="99">
        <f t="shared" si="19"/>
        <v>4</v>
      </c>
      <c r="J50" s="99">
        <f t="shared" si="19"/>
        <v>26</v>
      </c>
      <c r="K50" s="99">
        <f t="shared" si="19"/>
        <v>422</v>
      </c>
      <c r="L50" s="99">
        <f t="shared" si="19"/>
        <v>1914</v>
      </c>
      <c r="M50" s="99">
        <f t="shared" si="19"/>
        <v>676</v>
      </c>
      <c r="N50" s="99">
        <f t="shared" si="19"/>
        <v>5731</v>
      </c>
      <c r="O50" s="99">
        <f t="shared" si="19"/>
        <v>8</v>
      </c>
      <c r="P50" s="99">
        <f t="shared" si="19"/>
        <v>94</v>
      </c>
      <c r="Q50" s="99">
        <f t="shared" si="19"/>
        <v>59</v>
      </c>
      <c r="R50" s="99">
        <f t="shared" si="19"/>
        <v>354</v>
      </c>
      <c r="S50" s="99">
        <f t="shared" si="19"/>
        <v>965</v>
      </c>
      <c r="T50" s="99">
        <f aca="true" t="shared" si="20" ref="T50:Z50">SUM(T51:T54)</f>
        <v>2900</v>
      </c>
      <c r="U50" s="99">
        <f t="shared" si="20"/>
        <v>24</v>
      </c>
      <c r="V50" s="99">
        <f t="shared" si="20"/>
        <v>246</v>
      </c>
      <c r="W50" s="99">
        <f t="shared" si="20"/>
        <v>6</v>
      </c>
      <c r="X50" s="99">
        <f t="shared" si="20"/>
        <v>22</v>
      </c>
      <c r="Y50" s="99">
        <f t="shared" si="20"/>
        <v>593</v>
      </c>
      <c r="Z50" s="99">
        <f t="shared" si="20"/>
        <v>2501</v>
      </c>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c r="FR50" s="89"/>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c r="HA50" s="89"/>
      <c r="HB50" s="89"/>
      <c r="HC50" s="89"/>
      <c r="HD50" s="89"/>
      <c r="HE50" s="89"/>
      <c r="HF50" s="89"/>
      <c r="HG50" s="89"/>
      <c r="HH50" s="89"/>
      <c r="HI50" s="89"/>
      <c r="HJ50" s="89"/>
      <c r="HK50" s="89"/>
      <c r="HL50" s="89"/>
      <c r="HM50" s="89"/>
      <c r="HN50" s="89"/>
      <c r="HO50" s="89"/>
      <c r="HP50" s="89"/>
      <c r="HQ50" s="89"/>
      <c r="HR50" s="89"/>
      <c r="HS50" s="89"/>
      <c r="HT50" s="89"/>
      <c r="HU50" s="89"/>
      <c r="HV50" s="89"/>
    </row>
    <row r="51" spans="1:26" ht="15.75" customHeight="1">
      <c r="A51" s="91"/>
      <c r="B51" s="95" t="s">
        <v>107</v>
      </c>
      <c r="C51" s="66">
        <f aca="true" t="shared" si="21" ref="C51:D54">SUM(E51,G51)</f>
        <v>724</v>
      </c>
      <c r="D51" s="66">
        <f t="shared" si="21"/>
        <v>3425</v>
      </c>
      <c r="E51" s="67">
        <v>13</v>
      </c>
      <c r="F51" s="67">
        <v>111</v>
      </c>
      <c r="G51" s="66">
        <f aca="true" t="shared" si="22" ref="G51:H54">SUM(I51,K51,M51,O51,Q51,S51,U51,W51,Y51)</f>
        <v>711</v>
      </c>
      <c r="H51" s="66">
        <f t="shared" si="22"/>
        <v>3314</v>
      </c>
      <c r="I51" s="67" t="s">
        <v>182</v>
      </c>
      <c r="J51" s="67" t="s">
        <v>182</v>
      </c>
      <c r="K51" s="67">
        <v>115</v>
      </c>
      <c r="L51" s="67">
        <v>414</v>
      </c>
      <c r="M51" s="67">
        <v>91</v>
      </c>
      <c r="N51" s="67">
        <v>1211</v>
      </c>
      <c r="O51" s="67">
        <v>6</v>
      </c>
      <c r="P51" s="67">
        <v>11</v>
      </c>
      <c r="Q51" s="67">
        <v>16</v>
      </c>
      <c r="R51" s="67">
        <v>159</v>
      </c>
      <c r="S51" s="67">
        <v>292</v>
      </c>
      <c r="T51" s="67">
        <v>843</v>
      </c>
      <c r="U51" s="67">
        <v>5</v>
      </c>
      <c r="V51" s="67">
        <v>65</v>
      </c>
      <c r="W51" s="67" t="s">
        <v>182</v>
      </c>
      <c r="X51" s="67" t="s">
        <v>182</v>
      </c>
      <c r="Y51" s="67">
        <v>186</v>
      </c>
      <c r="Z51" s="67">
        <v>611</v>
      </c>
    </row>
    <row r="52" spans="1:26" ht="15.75" customHeight="1">
      <c r="A52" s="91"/>
      <c r="B52" s="95" t="s">
        <v>108</v>
      </c>
      <c r="C52" s="66">
        <f t="shared" si="21"/>
        <v>396</v>
      </c>
      <c r="D52" s="66">
        <f t="shared" si="21"/>
        <v>2084</v>
      </c>
      <c r="E52" s="67">
        <v>4</v>
      </c>
      <c r="F52" s="67">
        <v>46</v>
      </c>
      <c r="G52" s="66">
        <f t="shared" si="22"/>
        <v>392</v>
      </c>
      <c r="H52" s="66">
        <f t="shared" si="22"/>
        <v>2038</v>
      </c>
      <c r="I52" s="67">
        <v>1</v>
      </c>
      <c r="J52" s="67">
        <v>7</v>
      </c>
      <c r="K52" s="67">
        <v>51</v>
      </c>
      <c r="L52" s="67">
        <v>262</v>
      </c>
      <c r="M52" s="67">
        <v>96</v>
      </c>
      <c r="N52" s="67">
        <v>963</v>
      </c>
      <c r="O52" s="67" t="s">
        <v>182</v>
      </c>
      <c r="P52" s="67" t="s">
        <v>182</v>
      </c>
      <c r="Q52" s="67">
        <v>9</v>
      </c>
      <c r="R52" s="67">
        <v>36</v>
      </c>
      <c r="S52" s="67">
        <v>139</v>
      </c>
      <c r="T52" s="67">
        <v>419</v>
      </c>
      <c r="U52" s="67">
        <v>4</v>
      </c>
      <c r="V52" s="67">
        <v>29</v>
      </c>
      <c r="W52" s="67">
        <v>2</v>
      </c>
      <c r="X52" s="67">
        <v>5</v>
      </c>
      <c r="Y52" s="67">
        <v>90</v>
      </c>
      <c r="Z52" s="67">
        <v>317</v>
      </c>
    </row>
    <row r="53" spans="1:26" ht="15.75" customHeight="1">
      <c r="A53" s="91"/>
      <c r="B53" s="95" t="s">
        <v>109</v>
      </c>
      <c r="C53" s="66">
        <f t="shared" si="21"/>
        <v>1115</v>
      </c>
      <c r="D53" s="66">
        <f t="shared" si="21"/>
        <v>5775</v>
      </c>
      <c r="E53" s="67">
        <v>4</v>
      </c>
      <c r="F53" s="67">
        <v>36</v>
      </c>
      <c r="G53" s="66">
        <f t="shared" si="22"/>
        <v>1111</v>
      </c>
      <c r="H53" s="66">
        <f t="shared" si="22"/>
        <v>5739</v>
      </c>
      <c r="I53" s="67">
        <v>1</v>
      </c>
      <c r="J53" s="67">
        <v>12</v>
      </c>
      <c r="K53" s="67">
        <v>182</v>
      </c>
      <c r="L53" s="67">
        <v>836</v>
      </c>
      <c r="M53" s="67">
        <v>320</v>
      </c>
      <c r="N53" s="67">
        <v>2459</v>
      </c>
      <c r="O53" s="67">
        <v>2</v>
      </c>
      <c r="P53" s="67">
        <v>83</v>
      </c>
      <c r="Q53" s="67">
        <v>28</v>
      </c>
      <c r="R53" s="67">
        <v>122</v>
      </c>
      <c r="S53" s="67">
        <v>355</v>
      </c>
      <c r="T53" s="67">
        <v>1098</v>
      </c>
      <c r="U53" s="67">
        <v>12</v>
      </c>
      <c r="V53" s="67">
        <v>127</v>
      </c>
      <c r="W53" s="67">
        <v>3</v>
      </c>
      <c r="X53" s="67">
        <v>12</v>
      </c>
      <c r="Y53" s="67">
        <v>208</v>
      </c>
      <c r="Z53" s="67">
        <v>990</v>
      </c>
    </row>
    <row r="54" spans="1:26" ht="15.75" customHeight="1">
      <c r="A54" s="91"/>
      <c r="B54" s="95" t="s">
        <v>110</v>
      </c>
      <c r="C54" s="66">
        <f t="shared" si="21"/>
        <v>546</v>
      </c>
      <c r="D54" s="66">
        <f t="shared" si="21"/>
        <v>2715</v>
      </c>
      <c r="E54" s="67">
        <v>3</v>
      </c>
      <c r="F54" s="67">
        <v>18</v>
      </c>
      <c r="G54" s="66">
        <f t="shared" si="22"/>
        <v>543</v>
      </c>
      <c r="H54" s="66">
        <f t="shared" si="22"/>
        <v>2697</v>
      </c>
      <c r="I54" s="67">
        <v>2</v>
      </c>
      <c r="J54" s="67">
        <v>7</v>
      </c>
      <c r="K54" s="67">
        <v>74</v>
      </c>
      <c r="L54" s="67">
        <v>402</v>
      </c>
      <c r="M54" s="67">
        <v>169</v>
      </c>
      <c r="N54" s="67">
        <v>1098</v>
      </c>
      <c r="O54" s="67" t="s">
        <v>182</v>
      </c>
      <c r="P54" s="67" t="s">
        <v>182</v>
      </c>
      <c r="Q54" s="67">
        <v>6</v>
      </c>
      <c r="R54" s="67">
        <v>37</v>
      </c>
      <c r="S54" s="67">
        <v>179</v>
      </c>
      <c r="T54" s="67">
        <v>540</v>
      </c>
      <c r="U54" s="67">
        <v>3</v>
      </c>
      <c r="V54" s="67">
        <v>25</v>
      </c>
      <c r="W54" s="67">
        <v>1</v>
      </c>
      <c r="X54" s="67">
        <v>5</v>
      </c>
      <c r="Y54" s="67">
        <v>109</v>
      </c>
      <c r="Z54" s="67">
        <v>583</v>
      </c>
    </row>
    <row r="55" spans="1:26" ht="15" customHeight="1">
      <c r="A55" s="91"/>
      <c r="B55" s="95"/>
      <c r="C55" s="68"/>
      <c r="D55" s="68"/>
      <c r="E55" s="68"/>
      <c r="F55" s="68"/>
      <c r="G55" s="68"/>
      <c r="H55" s="68"/>
      <c r="I55" s="68"/>
      <c r="J55" s="68"/>
      <c r="K55" s="68"/>
      <c r="L55" s="68"/>
      <c r="M55" s="68"/>
      <c r="N55" s="68"/>
      <c r="O55" s="68"/>
      <c r="P55" s="68"/>
      <c r="Q55" s="68"/>
      <c r="R55" s="68"/>
      <c r="S55" s="68"/>
      <c r="T55" s="68"/>
      <c r="U55" s="68"/>
      <c r="V55" s="68"/>
      <c r="W55" s="68"/>
      <c r="X55" s="68"/>
      <c r="Y55" s="68"/>
      <c r="Z55" s="68"/>
    </row>
    <row r="56" spans="1:230" s="7" customFormat="1" ht="15.75" customHeight="1">
      <c r="A56" s="328" t="s">
        <v>111</v>
      </c>
      <c r="B56" s="329"/>
      <c r="C56" s="99">
        <f>SUM(C57:C62)</f>
        <v>3078</v>
      </c>
      <c r="D56" s="99">
        <f aca="true" t="shared" si="23" ref="D56:P56">SUM(D57:D62)</f>
        <v>13612</v>
      </c>
      <c r="E56" s="99">
        <f t="shared" si="23"/>
        <v>13</v>
      </c>
      <c r="F56" s="99">
        <f t="shared" si="23"/>
        <v>116</v>
      </c>
      <c r="G56" s="99">
        <f t="shared" si="23"/>
        <v>3065</v>
      </c>
      <c r="H56" s="99">
        <f t="shared" si="23"/>
        <v>13496</v>
      </c>
      <c r="I56" s="99">
        <f t="shared" si="23"/>
        <v>4</v>
      </c>
      <c r="J56" s="99">
        <f t="shared" si="23"/>
        <v>39</v>
      </c>
      <c r="K56" s="99">
        <f t="shared" si="23"/>
        <v>367</v>
      </c>
      <c r="L56" s="99">
        <f t="shared" si="23"/>
        <v>1479</v>
      </c>
      <c r="M56" s="99">
        <f t="shared" si="23"/>
        <v>1216</v>
      </c>
      <c r="N56" s="99">
        <f t="shared" si="23"/>
        <v>6987</v>
      </c>
      <c r="O56" s="99">
        <f t="shared" si="23"/>
        <v>1</v>
      </c>
      <c r="P56" s="99">
        <f t="shared" si="23"/>
        <v>2</v>
      </c>
      <c r="Q56" s="99">
        <f aca="true" t="shared" si="24" ref="Q56:Z56">SUM(Q57:Q62)</f>
        <v>59</v>
      </c>
      <c r="R56" s="99">
        <f t="shared" si="24"/>
        <v>665</v>
      </c>
      <c r="S56" s="99">
        <f t="shared" si="24"/>
        <v>860</v>
      </c>
      <c r="T56" s="99">
        <f t="shared" si="24"/>
        <v>2431</v>
      </c>
      <c r="U56" s="99">
        <f t="shared" si="24"/>
        <v>19</v>
      </c>
      <c r="V56" s="99">
        <f t="shared" si="24"/>
        <v>167</v>
      </c>
      <c r="W56" s="99">
        <f t="shared" si="24"/>
        <v>5</v>
      </c>
      <c r="X56" s="99">
        <f t="shared" si="24"/>
        <v>8</v>
      </c>
      <c r="Y56" s="99">
        <f t="shared" si="24"/>
        <v>534</v>
      </c>
      <c r="Z56" s="99">
        <f t="shared" si="24"/>
        <v>1718</v>
      </c>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row>
    <row r="57" spans="1:26" ht="15.75" customHeight="1">
      <c r="A57" s="9"/>
      <c r="B57" s="95" t="s">
        <v>112</v>
      </c>
      <c r="C57" s="66">
        <f aca="true" t="shared" si="25" ref="C57:D62">SUM(E57,G57)</f>
        <v>453</v>
      </c>
      <c r="D57" s="66">
        <f t="shared" si="25"/>
        <v>2122</v>
      </c>
      <c r="E57" s="67" t="s">
        <v>182</v>
      </c>
      <c r="F57" s="67" t="s">
        <v>182</v>
      </c>
      <c r="G57" s="66">
        <f aca="true" t="shared" si="26" ref="G57:H62">SUM(I57,K57,M57,O57,Q57,S57,U57,W57,Y57)</f>
        <v>453</v>
      </c>
      <c r="H57" s="66">
        <f t="shared" si="26"/>
        <v>2122</v>
      </c>
      <c r="I57" s="67">
        <v>1</v>
      </c>
      <c r="J57" s="67">
        <v>7</v>
      </c>
      <c r="K57" s="67">
        <v>64</v>
      </c>
      <c r="L57" s="67">
        <v>211</v>
      </c>
      <c r="M57" s="67">
        <v>166</v>
      </c>
      <c r="N57" s="67">
        <v>1064</v>
      </c>
      <c r="O57" s="67" t="s">
        <v>182</v>
      </c>
      <c r="P57" s="67" t="s">
        <v>182</v>
      </c>
      <c r="Q57" s="67">
        <v>9</v>
      </c>
      <c r="R57" s="67">
        <v>169</v>
      </c>
      <c r="S57" s="67">
        <v>130</v>
      </c>
      <c r="T57" s="67">
        <v>388</v>
      </c>
      <c r="U57" s="67">
        <v>4</v>
      </c>
      <c r="V57" s="67">
        <v>30</v>
      </c>
      <c r="W57" s="67">
        <v>1</v>
      </c>
      <c r="X57" s="67">
        <v>1</v>
      </c>
      <c r="Y57" s="67">
        <v>78</v>
      </c>
      <c r="Z57" s="67">
        <v>252</v>
      </c>
    </row>
    <row r="58" spans="1:26" ht="15.75" customHeight="1">
      <c r="A58" s="9"/>
      <c r="B58" s="95" t="s">
        <v>113</v>
      </c>
      <c r="C58" s="66">
        <f t="shared" si="25"/>
        <v>547</v>
      </c>
      <c r="D58" s="66">
        <f t="shared" si="25"/>
        <v>2397</v>
      </c>
      <c r="E58" s="67" t="s">
        <v>182</v>
      </c>
      <c r="F58" s="67" t="s">
        <v>182</v>
      </c>
      <c r="G58" s="66">
        <f t="shared" si="26"/>
        <v>547</v>
      </c>
      <c r="H58" s="66">
        <f t="shared" si="26"/>
        <v>2397</v>
      </c>
      <c r="I58" s="67">
        <v>2</v>
      </c>
      <c r="J58" s="67">
        <v>17</v>
      </c>
      <c r="K58" s="67">
        <v>35</v>
      </c>
      <c r="L58" s="67">
        <v>142</v>
      </c>
      <c r="M58" s="67">
        <v>277</v>
      </c>
      <c r="N58" s="67">
        <v>1327</v>
      </c>
      <c r="O58" s="67" t="s">
        <v>182</v>
      </c>
      <c r="P58" s="67" t="s">
        <v>182</v>
      </c>
      <c r="Q58" s="67">
        <v>14</v>
      </c>
      <c r="R58" s="67">
        <v>171</v>
      </c>
      <c r="S58" s="67">
        <v>133</v>
      </c>
      <c r="T58" s="67">
        <v>409</v>
      </c>
      <c r="U58" s="67">
        <v>6</v>
      </c>
      <c r="V58" s="67">
        <v>47</v>
      </c>
      <c r="W58" s="67">
        <v>1</v>
      </c>
      <c r="X58" s="67">
        <v>1</v>
      </c>
      <c r="Y58" s="67">
        <v>79</v>
      </c>
      <c r="Z58" s="67">
        <v>283</v>
      </c>
    </row>
    <row r="59" spans="1:26" ht="15.75" customHeight="1">
      <c r="A59" s="9"/>
      <c r="B59" s="95" t="s">
        <v>114</v>
      </c>
      <c r="C59" s="66">
        <f t="shared" si="25"/>
        <v>512</v>
      </c>
      <c r="D59" s="66">
        <f t="shared" si="25"/>
        <v>2530</v>
      </c>
      <c r="E59" s="67">
        <v>2</v>
      </c>
      <c r="F59" s="67">
        <v>39</v>
      </c>
      <c r="G59" s="66">
        <f t="shared" si="26"/>
        <v>510</v>
      </c>
      <c r="H59" s="66">
        <f t="shared" si="26"/>
        <v>2491</v>
      </c>
      <c r="I59" s="67" t="s">
        <v>182</v>
      </c>
      <c r="J59" s="67" t="s">
        <v>182</v>
      </c>
      <c r="K59" s="67">
        <v>94</v>
      </c>
      <c r="L59" s="67">
        <v>481</v>
      </c>
      <c r="M59" s="67">
        <v>94</v>
      </c>
      <c r="N59" s="67">
        <v>868</v>
      </c>
      <c r="O59" s="67">
        <v>1</v>
      </c>
      <c r="P59" s="67">
        <v>2</v>
      </c>
      <c r="Q59" s="67">
        <v>8</v>
      </c>
      <c r="R59" s="67">
        <v>146</v>
      </c>
      <c r="S59" s="67">
        <v>190</v>
      </c>
      <c r="T59" s="67">
        <v>550</v>
      </c>
      <c r="U59" s="67">
        <v>2</v>
      </c>
      <c r="V59" s="67">
        <v>20</v>
      </c>
      <c r="W59" s="67" t="s">
        <v>182</v>
      </c>
      <c r="X59" s="67" t="s">
        <v>182</v>
      </c>
      <c r="Y59" s="67">
        <v>121</v>
      </c>
      <c r="Z59" s="67">
        <v>424</v>
      </c>
    </row>
    <row r="60" spans="1:26" ht="15.75" customHeight="1">
      <c r="A60" s="9"/>
      <c r="B60" s="95" t="s">
        <v>115</v>
      </c>
      <c r="C60" s="66">
        <f t="shared" si="25"/>
        <v>787</v>
      </c>
      <c r="D60" s="66">
        <f t="shared" si="25"/>
        <v>3556</v>
      </c>
      <c r="E60" s="67">
        <v>1</v>
      </c>
      <c r="F60" s="67">
        <v>23</v>
      </c>
      <c r="G60" s="66">
        <f t="shared" si="26"/>
        <v>786</v>
      </c>
      <c r="H60" s="66">
        <f t="shared" si="26"/>
        <v>3533</v>
      </c>
      <c r="I60" s="67">
        <v>1</v>
      </c>
      <c r="J60" s="67">
        <v>15</v>
      </c>
      <c r="K60" s="67">
        <v>65</v>
      </c>
      <c r="L60" s="67">
        <v>255</v>
      </c>
      <c r="M60" s="67">
        <v>422</v>
      </c>
      <c r="N60" s="67">
        <v>2329</v>
      </c>
      <c r="O60" s="67" t="s">
        <v>182</v>
      </c>
      <c r="P60" s="67" t="s">
        <v>182</v>
      </c>
      <c r="Q60" s="67">
        <v>12</v>
      </c>
      <c r="R60" s="67">
        <v>69</v>
      </c>
      <c r="S60" s="67">
        <v>189</v>
      </c>
      <c r="T60" s="67">
        <v>531</v>
      </c>
      <c r="U60" s="67">
        <v>3</v>
      </c>
      <c r="V60" s="67">
        <v>32</v>
      </c>
      <c r="W60" s="67">
        <v>1</v>
      </c>
      <c r="X60" s="67">
        <v>1</v>
      </c>
      <c r="Y60" s="67">
        <v>93</v>
      </c>
      <c r="Z60" s="67">
        <v>301</v>
      </c>
    </row>
    <row r="61" spans="1:26" ht="15.75" customHeight="1">
      <c r="A61" s="9"/>
      <c r="B61" s="95" t="s">
        <v>116</v>
      </c>
      <c r="C61" s="66">
        <f t="shared" si="25"/>
        <v>262</v>
      </c>
      <c r="D61" s="66">
        <f t="shared" si="25"/>
        <v>1018</v>
      </c>
      <c r="E61" s="67">
        <v>9</v>
      </c>
      <c r="F61" s="67">
        <v>53</v>
      </c>
      <c r="G61" s="66">
        <f t="shared" si="26"/>
        <v>253</v>
      </c>
      <c r="H61" s="66">
        <f t="shared" si="26"/>
        <v>965</v>
      </c>
      <c r="I61" s="67" t="s">
        <v>182</v>
      </c>
      <c r="J61" s="67" t="s">
        <v>182</v>
      </c>
      <c r="K61" s="67">
        <v>61</v>
      </c>
      <c r="L61" s="67">
        <v>198</v>
      </c>
      <c r="M61" s="67">
        <v>32</v>
      </c>
      <c r="N61" s="67">
        <v>304</v>
      </c>
      <c r="O61" s="67" t="s">
        <v>182</v>
      </c>
      <c r="P61" s="67" t="s">
        <v>182</v>
      </c>
      <c r="Q61" s="67">
        <v>5</v>
      </c>
      <c r="R61" s="67">
        <v>31</v>
      </c>
      <c r="S61" s="67">
        <v>74</v>
      </c>
      <c r="T61" s="67">
        <v>178</v>
      </c>
      <c r="U61" s="67">
        <v>1</v>
      </c>
      <c r="V61" s="67">
        <v>7</v>
      </c>
      <c r="W61" s="67" t="s">
        <v>182</v>
      </c>
      <c r="X61" s="67" t="s">
        <v>182</v>
      </c>
      <c r="Y61" s="67">
        <v>80</v>
      </c>
      <c r="Z61" s="67">
        <v>247</v>
      </c>
    </row>
    <row r="62" spans="1:26" ht="15.75" customHeight="1">
      <c r="A62" s="9"/>
      <c r="B62" s="95" t="s">
        <v>117</v>
      </c>
      <c r="C62" s="66">
        <f t="shared" si="25"/>
        <v>517</v>
      </c>
      <c r="D62" s="66">
        <f t="shared" si="25"/>
        <v>1989</v>
      </c>
      <c r="E62" s="67">
        <v>1</v>
      </c>
      <c r="F62" s="67">
        <v>1</v>
      </c>
      <c r="G62" s="66">
        <f t="shared" si="26"/>
        <v>516</v>
      </c>
      <c r="H62" s="66">
        <f t="shared" si="26"/>
        <v>1988</v>
      </c>
      <c r="I62" s="67" t="s">
        <v>182</v>
      </c>
      <c r="J62" s="67" t="s">
        <v>182</v>
      </c>
      <c r="K62" s="67">
        <v>48</v>
      </c>
      <c r="L62" s="67">
        <v>192</v>
      </c>
      <c r="M62" s="67">
        <v>225</v>
      </c>
      <c r="N62" s="67">
        <v>1095</v>
      </c>
      <c r="O62" s="67" t="s">
        <v>182</v>
      </c>
      <c r="P62" s="67" t="s">
        <v>182</v>
      </c>
      <c r="Q62" s="67">
        <v>11</v>
      </c>
      <c r="R62" s="67">
        <v>79</v>
      </c>
      <c r="S62" s="67">
        <v>144</v>
      </c>
      <c r="T62" s="67">
        <v>375</v>
      </c>
      <c r="U62" s="67">
        <v>3</v>
      </c>
      <c r="V62" s="67">
        <v>31</v>
      </c>
      <c r="W62" s="67">
        <v>2</v>
      </c>
      <c r="X62" s="67">
        <v>5</v>
      </c>
      <c r="Y62" s="67">
        <v>83</v>
      </c>
      <c r="Z62" s="67">
        <v>211</v>
      </c>
    </row>
    <row r="63" spans="1:26" ht="15" customHeight="1">
      <c r="A63" s="9"/>
      <c r="B63" s="95"/>
      <c r="C63" s="68"/>
      <c r="D63" s="68"/>
      <c r="E63" s="68"/>
      <c r="F63" s="68"/>
      <c r="G63" s="68"/>
      <c r="H63" s="68"/>
      <c r="I63" s="68"/>
      <c r="J63" s="68"/>
      <c r="K63" s="68"/>
      <c r="L63" s="68"/>
      <c r="M63" s="68"/>
      <c r="N63" s="68"/>
      <c r="O63" s="68"/>
      <c r="P63" s="68"/>
      <c r="Q63" s="68"/>
      <c r="R63" s="68"/>
      <c r="S63" s="68"/>
      <c r="T63" s="68"/>
      <c r="U63" s="68"/>
      <c r="V63" s="68"/>
      <c r="W63" s="68"/>
      <c r="X63" s="68"/>
      <c r="Y63" s="68"/>
      <c r="Z63" s="68"/>
    </row>
    <row r="64" spans="1:230" s="7" customFormat="1" ht="15.75" customHeight="1">
      <c r="A64" s="328" t="s">
        <v>118</v>
      </c>
      <c r="B64" s="329"/>
      <c r="C64" s="99">
        <f>SUM(C65:C68)</f>
        <v>2571</v>
      </c>
      <c r="D64" s="99">
        <f aca="true" t="shared" si="27" ref="D64:Q64">SUM(D65:D68)</f>
        <v>14125</v>
      </c>
      <c r="E64" s="99">
        <f t="shared" si="27"/>
        <v>22</v>
      </c>
      <c r="F64" s="99">
        <f t="shared" si="27"/>
        <v>411</v>
      </c>
      <c r="G64" s="99">
        <f t="shared" si="27"/>
        <v>2549</v>
      </c>
      <c r="H64" s="99">
        <f t="shared" si="27"/>
        <v>13714</v>
      </c>
      <c r="I64" s="99">
        <f t="shared" si="27"/>
        <v>9</v>
      </c>
      <c r="J64" s="99">
        <f t="shared" si="27"/>
        <v>116</v>
      </c>
      <c r="K64" s="99">
        <f t="shared" si="27"/>
        <v>342</v>
      </c>
      <c r="L64" s="99">
        <f t="shared" si="27"/>
        <v>2581</v>
      </c>
      <c r="M64" s="99">
        <f t="shared" si="27"/>
        <v>274</v>
      </c>
      <c r="N64" s="99">
        <f t="shared" si="27"/>
        <v>4044</v>
      </c>
      <c r="O64" s="99">
        <f t="shared" si="27"/>
        <v>4</v>
      </c>
      <c r="P64" s="99">
        <f t="shared" si="27"/>
        <v>46</v>
      </c>
      <c r="Q64" s="99">
        <f t="shared" si="27"/>
        <v>58</v>
      </c>
      <c r="R64" s="99">
        <f aca="true" t="shared" si="28" ref="R64:Z64">SUM(R65:R68)</f>
        <v>468</v>
      </c>
      <c r="S64" s="99">
        <f t="shared" si="28"/>
        <v>1162</v>
      </c>
      <c r="T64" s="99">
        <f t="shared" si="28"/>
        <v>3561</v>
      </c>
      <c r="U64" s="99">
        <f t="shared" si="28"/>
        <v>32</v>
      </c>
      <c r="V64" s="99">
        <f t="shared" si="28"/>
        <v>393</v>
      </c>
      <c r="W64" s="99">
        <f t="shared" si="28"/>
        <v>6</v>
      </c>
      <c r="X64" s="99">
        <f t="shared" si="28"/>
        <v>13</v>
      </c>
      <c r="Y64" s="99">
        <f t="shared" si="28"/>
        <v>662</v>
      </c>
      <c r="Z64" s="99">
        <f t="shared" si="28"/>
        <v>2492</v>
      </c>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row>
    <row r="65" spans="1:26" ht="15.75" customHeight="1">
      <c r="A65" s="9"/>
      <c r="B65" s="95" t="s">
        <v>119</v>
      </c>
      <c r="C65" s="66">
        <f aca="true" t="shared" si="29" ref="C65:D68">SUM(E65,G65)</f>
        <v>828</v>
      </c>
      <c r="D65" s="66">
        <f t="shared" si="29"/>
        <v>4528</v>
      </c>
      <c r="E65" s="67">
        <v>9</v>
      </c>
      <c r="F65" s="67">
        <v>130</v>
      </c>
      <c r="G65" s="66">
        <f aca="true" t="shared" si="30" ref="G65:H68">SUM(I65,K65,M65,O65,Q65,S65,U65,W65,Y65)</f>
        <v>819</v>
      </c>
      <c r="H65" s="66">
        <f t="shared" si="30"/>
        <v>4398</v>
      </c>
      <c r="I65" s="67">
        <v>1</v>
      </c>
      <c r="J65" s="67">
        <v>8</v>
      </c>
      <c r="K65" s="67">
        <v>74</v>
      </c>
      <c r="L65" s="67">
        <v>751</v>
      </c>
      <c r="M65" s="67">
        <v>91</v>
      </c>
      <c r="N65" s="67">
        <v>1126</v>
      </c>
      <c r="O65" s="67">
        <v>2</v>
      </c>
      <c r="P65" s="67">
        <v>28</v>
      </c>
      <c r="Q65" s="67">
        <v>26</v>
      </c>
      <c r="R65" s="67">
        <v>184</v>
      </c>
      <c r="S65" s="67">
        <v>397</v>
      </c>
      <c r="T65" s="67">
        <v>1359</v>
      </c>
      <c r="U65" s="67">
        <v>13</v>
      </c>
      <c r="V65" s="67">
        <v>118</v>
      </c>
      <c r="W65" s="67">
        <v>2</v>
      </c>
      <c r="X65" s="67">
        <v>9</v>
      </c>
      <c r="Y65" s="67">
        <v>213</v>
      </c>
      <c r="Z65" s="67">
        <v>815</v>
      </c>
    </row>
    <row r="66" spans="1:26" ht="15.75" customHeight="1">
      <c r="A66" s="9"/>
      <c r="B66" s="95" t="s">
        <v>120</v>
      </c>
      <c r="C66" s="66">
        <f t="shared" si="29"/>
        <v>625</v>
      </c>
      <c r="D66" s="66">
        <f t="shared" si="29"/>
        <v>3240</v>
      </c>
      <c r="E66" s="67">
        <v>5</v>
      </c>
      <c r="F66" s="67">
        <v>78</v>
      </c>
      <c r="G66" s="66">
        <f t="shared" si="30"/>
        <v>620</v>
      </c>
      <c r="H66" s="66">
        <f t="shared" si="30"/>
        <v>3162</v>
      </c>
      <c r="I66" s="67">
        <v>4</v>
      </c>
      <c r="J66" s="67">
        <v>67</v>
      </c>
      <c r="K66" s="67">
        <v>107</v>
      </c>
      <c r="L66" s="67">
        <v>634</v>
      </c>
      <c r="M66" s="67">
        <v>71</v>
      </c>
      <c r="N66" s="67">
        <v>1302</v>
      </c>
      <c r="O66" s="67">
        <v>1</v>
      </c>
      <c r="P66" s="67">
        <v>2</v>
      </c>
      <c r="Q66" s="67">
        <v>9</v>
      </c>
      <c r="R66" s="67">
        <v>24</v>
      </c>
      <c r="S66" s="67">
        <v>252</v>
      </c>
      <c r="T66" s="67">
        <v>643</v>
      </c>
      <c r="U66" s="67">
        <v>6</v>
      </c>
      <c r="V66" s="67">
        <v>54</v>
      </c>
      <c r="W66" s="67" t="s">
        <v>182</v>
      </c>
      <c r="X66" s="67" t="s">
        <v>182</v>
      </c>
      <c r="Y66" s="67">
        <v>170</v>
      </c>
      <c r="Z66" s="67">
        <v>436</v>
      </c>
    </row>
    <row r="67" spans="1:26" ht="15.75" customHeight="1">
      <c r="A67" s="9"/>
      <c r="B67" s="95" t="s">
        <v>121</v>
      </c>
      <c r="C67" s="66">
        <f t="shared" si="29"/>
        <v>857</v>
      </c>
      <c r="D67" s="66">
        <f t="shared" si="29"/>
        <v>4664</v>
      </c>
      <c r="E67" s="67">
        <v>6</v>
      </c>
      <c r="F67" s="67">
        <v>194</v>
      </c>
      <c r="G67" s="66">
        <f t="shared" si="30"/>
        <v>851</v>
      </c>
      <c r="H67" s="66">
        <f t="shared" si="30"/>
        <v>4470</v>
      </c>
      <c r="I67" s="67">
        <v>2</v>
      </c>
      <c r="J67" s="67">
        <v>27</v>
      </c>
      <c r="K67" s="67">
        <v>95</v>
      </c>
      <c r="L67" s="67">
        <v>759</v>
      </c>
      <c r="M67" s="67">
        <v>82</v>
      </c>
      <c r="N67" s="67">
        <v>1017</v>
      </c>
      <c r="O67" s="67">
        <v>1</v>
      </c>
      <c r="P67" s="67">
        <v>16</v>
      </c>
      <c r="Q67" s="67">
        <v>15</v>
      </c>
      <c r="R67" s="67">
        <v>234</v>
      </c>
      <c r="S67" s="67">
        <v>428</v>
      </c>
      <c r="T67" s="67">
        <v>1361</v>
      </c>
      <c r="U67" s="67">
        <v>11</v>
      </c>
      <c r="V67" s="67">
        <v>211</v>
      </c>
      <c r="W67" s="67">
        <v>4</v>
      </c>
      <c r="X67" s="67">
        <v>4</v>
      </c>
      <c r="Y67" s="67">
        <v>213</v>
      </c>
      <c r="Z67" s="67">
        <v>841</v>
      </c>
    </row>
    <row r="68" spans="1:26" ht="15.75" customHeight="1">
      <c r="A68" s="9"/>
      <c r="B68" s="95" t="s">
        <v>122</v>
      </c>
      <c r="C68" s="66">
        <f t="shared" si="29"/>
        <v>261</v>
      </c>
      <c r="D68" s="66">
        <f t="shared" si="29"/>
        <v>1693</v>
      </c>
      <c r="E68" s="67">
        <v>2</v>
      </c>
      <c r="F68" s="67">
        <v>9</v>
      </c>
      <c r="G68" s="66">
        <f t="shared" si="30"/>
        <v>259</v>
      </c>
      <c r="H68" s="66">
        <f t="shared" si="30"/>
        <v>1684</v>
      </c>
      <c r="I68" s="67">
        <v>2</v>
      </c>
      <c r="J68" s="67">
        <v>14</v>
      </c>
      <c r="K68" s="67">
        <v>66</v>
      </c>
      <c r="L68" s="67">
        <v>437</v>
      </c>
      <c r="M68" s="67">
        <v>30</v>
      </c>
      <c r="N68" s="67">
        <v>599</v>
      </c>
      <c r="O68" s="67" t="s">
        <v>182</v>
      </c>
      <c r="P68" s="67" t="s">
        <v>182</v>
      </c>
      <c r="Q68" s="67">
        <v>8</v>
      </c>
      <c r="R68" s="67">
        <v>26</v>
      </c>
      <c r="S68" s="67">
        <v>85</v>
      </c>
      <c r="T68" s="67">
        <v>198</v>
      </c>
      <c r="U68" s="67">
        <v>2</v>
      </c>
      <c r="V68" s="67">
        <v>10</v>
      </c>
      <c r="W68" s="67" t="s">
        <v>182</v>
      </c>
      <c r="X68" s="67" t="s">
        <v>82</v>
      </c>
      <c r="Y68" s="67">
        <v>66</v>
      </c>
      <c r="Z68" s="67">
        <v>400</v>
      </c>
    </row>
    <row r="69" spans="1:26" ht="15" customHeight="1">
      <c r="A69" s="9"/>
      <c r="B69" s="95"/>
      <c r="C69" s="68"/>
      <c r="D69" s="68"/>
      <c r="E69" s="68"/>
      <c r="F69" s="68"/>
      <c r="G69" s="68"/>
      <c r="H69" s="68"/>
      <c r="I69" s="68"/>
      <c r="J69" s="68"/>
      <c r="K69" s="68"/>
      <c r="L69" s="68"/>
      <c r="M69" s="68"/>
      <c r="N69" s="68"/>
      <c r="O69" s="68"/>
      <c r="P69" s="68"/>
      <c r="Q69" s="68"/>
      <c r="R69" s="68"/>
      <c r="S69" s="68"/>
      <c r="T69" s="68"/>
      <c r="U69" s="68"/>
      <c r="V69" s="68"/>
      <c r="W69" s="68"/>
      <c r="X69" s="68"/>
      <c r="Y69" s="68"/>
      <c r="Z69" s="68"/>
    </row>
    <row r="70" spans="1:230" s="90" customFormat="1" ht="15.75" customHeight="1">
      <c r="A70" s="328" t="s">
        <v>123</v>
      </c>
      <c r="B70" s="329"/>
      <c r="C70" s="99">
        <f>SUM(C71)</f>
        <v>542</v>
      </c>
      <c r="D70" s="99">
        <f aca="true" t="shared" si="31" ref="D70:N70">SUM(D71)</f>
        <v>3202</v>
      </c>
      <c r="E70" s="99">
        <f t="shared" si="31"/>
        <v>11</v>
      </c>
      <c r="F70" s="99">
        <f t="shared" si="31"/>
        <v>336</v>
      </c>
      <c r="G70" s="99">
        <f t="shared" si="31"/>
        <v>531</v>
      </c>
      <c r="H70" s="99">
        <f t="shared" si="31"/>
        <v>2866</v>
      </c>
      <c r="I70" s="99">
        <f t="shared" si="31"/>
        <v>1</v>
      </c>
      <c r="J70" s="99">
        <f t="shared" si="31"/>
        <v>5</v>
      </c>
      <c r="K70" s="99">
        <f t="shared" si="31"/>
        <v>68</v>
      </c>
      <c r="L70" s="99">
        <f t="shared" si="31"/>
        <v>427</v>
      </c>
      <c r="M70" s="99">
        <f t="shared" si="31"/>
        <v>51</v>
      </c>
      <c r="N70" s="99">
        <f t="shared" si="31"/>
        <v>802</v>
      </c>
      <c r="O70" s="100" t="s">
        <v>321</v>
      </c>
      <c r="P70" s="100" t="s">
        <v>321</v>
      </c>
      <c r="Q70" s="99">
        <f>SUM(Q71)</f>
        <v>11</v>
      </c>
      <c r="R70" s="99">
        <f aca="true" t="shared" si="32" ref="R70:Z70">SUM(R71)</f>
        <v>61</v>
      </c>
      <c r="S70" s="99">
        <f t="shared" si="32"/>
        <v>247</v>
      </c>
      <c r="T70" s="99">
        <f t="shared" si="32"/>
        <v>779</v>
      </c>
      <c r="U70" s="99">
        <f t="shared" si="32"/>
        <v>5</v>
      </c>
      <c r="V70" s="99">
        <f t="shared" si="32"/>
        <v>42</v>
      </c>
      <c r="W70" s="99">
        <f t="shared" si="32"/>
        <v>3</v>
      </c>
      <c r="X70" s="99">
        <f t="shared" si="32"/>
        <v>32</v>
      </c>
      <c r="Y70" s="99">
        <f t="shared" si="32"/>
        <v>145</v>
      </c>
      <c r="Z70" s="99">
        <f t="shared" si="32"/>
        <v>718</v>
      </c>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row>
    <row r="71" spans="1:26" ht="15.75" customHeight="1">
      <c r="A71" s="10"/>
      <c r="B71" s="97" t="s">
        <v>124</v>
      </c>
      <c r="C71" s="172">
        <f>SUM(E71,G71)</f>
        <v>542</v>
      </c>
      <c r="D71" s="173">
        <f>SUM(F71,H71)</f>
        <v>3202</v>
      </c>
      <c r="E71" s="70">
        <v>11</v>
      </c>
      <c r="F71" s="70">
        <v>336</v>
      </c>
      <c r="G71" s="173">
        <f>SUM(I71,K71,M71,O71,Q71,S71,U71,W71,Y71)</f>
        <v>531</v>
      </c>
      <c r="H71" s="173">
        <f>SUM(J71,L71,N71,P71,R71,T71,V71,X71,Z71)</f>
        <v>2866</v>
      </c>
      <c r="I71" s="67">
        <v>1</v>
      </c>
      <c r="J71" s="67">
        <v>5</v>
      </c>
      <c r="K71" s="67">
        <v>68</v>
      </c>
      <c r="L71" s="67">
        <v>427</v>
      </c>
      <c r="M71" s="67">
        <v>51</v>
      </c>
      <c r="N71" s="67">
        <v>802</v>
      </c>
      <c r="O71" s="67" t="s">
        <v>182</v>
      </c>
      <c r="P71" s="67" t="s">
        <v>182</v>
      </c>
      <c r="Q71" s="67">
        <v>11</v>
      </c>
      <c r="R71" s="67">
        <v>61</v>
      </c>
      <c r="S71" s="67">
        <v>247</v>
      </c>
      <c r="T71" s="67">
        <v>779</v>
      </c>
      <c r="U71" s="67">
        <v>5</v>
      </c>
      <c r="V71" s="67">
        <v>42</v>
      </c>
      <c r="W71" s="67">
        <v>3</v>
      </c>
      <c r="X71" s="67">
        <v>32</v>
      </c>
      <c r="Y71" s="67">
        <v>145</v>
      </c>
      <c r="Z71" s="67">
        <v>718</v>
      </c>
    </row>
    <row r="72" spans="1:26" ht="15" customHeight="1">
      <c r="A72" s="69" t="s">
        <v>286</v>
      </c>
      <c r="E72" s="79"/>
      <c r="F72" s="79"/>
      <c r="I72" s="98"/>
      <c r="J72" s="98"/>
      <c r="K72" s="98"/>
      <c r="L72" s="98"/>
      <c r="M72" s="98"/>
      <c r="N72" s="98"/>
      <c r="O72" s="98"/>
      <c r="P72" s="98"/>
      <c r="Q72" s="98"/>
      <c r="R72" s="98"/>
      <c r="S72" s="98"/>
      <c r="T72" s="98"/>
      <c r="U72" s="98"/>
      <c r="V72" s="98"/>
      <c r="W72" s="98"/>
      <c r="X72" s="98"/>
      <c r="Y72" s="98"/>
      <c r="Z72" s="98"/>
    </row>
    <row r="73" spans="9:26" ht="15" customHeight="1">
      <c r="I73" s="79"/>
      <c r="J73" s="79"/>
      <c r="K73" s="79"/>
      <c r="L73" s="79"/>
      <c r="M73" s="79"/>
      <c r="N73" s="79"/>
      <c r="O73" s="79"/>
      <c r="P73" s="79"/>
      <c r="Q73" s="79"/>
      <c r="R73" s="79"/>
      <c r="S73" s="79"/>
      <c r="T73" s="79"/>
      <c r="U73" s="79"/>
      <c r="V73" s="79"/>
      <c r="W73" s="79"/>
      <c r="X73" s="79"/>
      <c r="Y73" s="79"/>
      <c r="Z73" s="79"/>
    </row>
  </sheetData>
  <sheetProtection/>
  <mergeCells count="59">
    <mergeCell ref="Y5:Z6"/>
    <mergeCell ref="A2:Z2"/>
    <mergeCell ref="I7:I8"/>
    <mergeCell ref="J7:J8"/>
    <mergeCell ref="C7:C8"/>
    <mergeCell ref="D7:D8"/>
    <mergeCell ref="E7:E8"/>
    <mergeCell ref="F7:F8"/>
    <mergeCell ref="K7:K8"/>
    <mergeCell ref="L7:L8"/>
    <mergeCell ref="X7:X8"/>
    <mergeCell ref="M7:M8"/>
    <mergeCell ref="N7:N8"/>
    <mergeCell ref="O7:O8"/>
    <mergeCell ref="P7:P8"/>
    <mergeCell ref="Q7:Q8"/>
    <mergeCell ref="R7:R8"/>
    <mergeCell ref="S7:S8"/>
    <mergeCell ref="T7:T8"/>
    <mergeCell ref="U7:U8"/>
    <mergeCell ref="V7:V8"/>
    <mergeCell ref="W7:W8"/>
    <mergeCell ref="G7:G8"/>
    <mergeCell ref="H7:H8"/>
    <mergeCell ref="A3:Z3"/>
    <mergeCell ref="A50:B50"/>
    <mergeCell ref="A16:B16"/>
    <mergeCell ref="E5:F6"/>
    <mergeCell ref="A5:B8"/>
    <mergeCell ref="A21:B21"/>
    <mergeCell ref="A56:B56"/>
    <mergeCell ref="A64:B64"/>
    <mergeCell ref="A19:B19"/>
    <mergeCell ref="Y7:Y8"/>
    <mergeCell ref="Z7:Z8"/>
    <mergeCell ref="A17:B17"/>
    <mergeCell ref="A18:B18"/>
    <mergeCell ref="A10:B10"/>
    <mergeCell ref="A22:B22"/>
    <mergeCell ref="A15:B15"/>
    <mergeCell ref="A70:B70"/>
    <mergeCell ref="A24:B24"/>
    <mergeCell ref="A27:B27"/>
    <mergeCell ref="A33:B33"/>
    <mergeCell ref="A43:B43"/>
    <mergeCell ref="C5:D6"/>
    <mergeCell ref="A20:B20"/>
    <mergeCell ref="A11:B11"/>
    <mergeCell ref="A12:B12"/>
    <mergeCell ref="A14:B14"/>
    <mergeCell ref="O5:P6"/>
    <mergeCell ref="Q5:R6"/>
    <mergeCell ref="S5:T6"/>
    <mergeCell ref="U5:V6"/>
    <mergeCell ref="W5:X6"/>
    <mergeCell ref="G5:H6"/>
    <mergeCell ref="M5:N6"/>
    <mergeCell ref="I5:J6"/>
    <mergeCell ref="K5:L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dimension ref="A1:AB72"/>
  <sheetViews>
    <sheetView zoomScale="90" zoomScaleNormal="90" zoomScalePageLayoutView="0" workbookViewId="0" topLeftCell="A52">
      <selection activeCell="B71" sqref="B71"/>
    </sheetView>
  </sheetViews>
  <sheetFormatPr defaultColWidth="10.59765625" defaultRowHeight="15"/>
  <cols>
    <col min="1" max="1" width="2.59765625" style="69" customWidth="1"/>
    <col min="2" max="2" width="11.19921875" style="69" customWidth="1"/>
    <col min="3" max="3" width="8.3984375" style="69" customWidth="1"/>
    <col min="4" max="6" width="9.8984375" style="69" customWidth="1"/>
    <col min="7" max="7" width="8.3984375" style="69" customWidth="1"/>
    <col min="8" max="8" width="9.8984375" style="69" customWidth="1"/>
    <col min="9" max="10" width="8.3984375" style="69" customWidth="1"/>
    <col min="11" max="20" width="9.8984375" style="69" customWidth="1"/>
    <col min="21" max="21" width="8.3984375" style="69" customWidth="1"/>
    <col min="22" max="22" width="9.8984375" style="69" customWidth="1"/>
    <col min="23" max="28" width="8.3984375" style="69" customWidth="1"/>
    <col min="29" max="16384" width="10.59765625" style="69" customWidth="1"/>
  </cols>
  <sheetData>
    <row r="1" spans="1:28" s="76" customFormat="1" ht="19.5" customHeight="1">
      <c r="A1" s="8" t="s">
        <v>183</v>
      </c>
      <c r="AB1" s="6" t="s">
        <v>205</v>
      </c>
    </row>
    <row r="2" spans="1:28" ht="18" customHeight="1">
      <c r="A2" s="308" t="s">
        <v>356</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row>
    <row r="3" spans="1:28" ht="18" customHeight="1">
      <c r="A3" s="283" t="s">
        <v>413</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row>
    <row r="4" spans="1:28" ht="15" customHeight="1" thickBot="1">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row>
    <row r="5" spans="1:28" ht="15" customHeight="1">
      <c r="A5" s="341" t="s">
        <v>180</v>
      </c>
      <c r="B5" s="347"/>
      <c r="C5" s="353" t="s">
        <v>344</v>
      </c>
      <c r="D5" s="354"/>
      <c r="E5" s="353" t="s">
        <v>343</v>
      </c>
      <c r="F5" s="354"/>
      <c r="G5" s="353" t="s">
        <v>346</v>
      </c>
      <c r="H5" s="354"/>
      <c r="I5" s="353" t="s">
        <v>340</v>
      </c>
      <c r="J5" s="354"/>
      <c r="K5" s="353" t="s">
        <v>341</v>
      </c>
      <c r="L5" s="354"/>
      <c r="M5" s="353" t="s">
        <v>342</v>
      </c>
      <c r="N5" s="354"/>
      <c r="O5" s="366" t="s">
        <v>358</v>
      </c>
      <c r="P5" s="367"/>
      <c r="Q5" s="362" t="s">
        <v>357</v>
      </c>
      <c r="R5" s="363"/>
      <c r="S5" s="370" t="s">
        <v>355</v>
      </c>
      <c r="T5" s="371"/>
      <c r="U5" s="361" t="s">
        <v>299</v>
      </c>
      <c r="V5" s="354"/>
      <c r="W5" s="353" t="s">
        <v>337</v>
      </c>
      <c r="X5" s="354"/>
      <c r="Y5" s="353" t="s">
        <v>338</v>
      </c>
      <c r="Z5" s="354"/>
      <c r="AA5" s="324" t="s">
        <v>300</v>
      </c>
      <c r="AB5" s="341"/>
    </row>
    <row r="6" spans="1:28" ht="15" customHeight="1">
      <c r="A6" s="348"/>
      <c r="B6" s="349"/>
      <c r="C6" s="355"/>
      <c r="D6" s="356"/>
      <c r="E6" s="355"/>
      <c r="F6" s="356"/>
      <c r="G6" s="355"/>
      <c r="H6" s="356"/>
      <c r="I6" s="355"/>
      <c r="J6" s="356"/>
      <c r="K6" s="355"/>
      <c r="L6" s="356"/>
      <c r="M6" s="355"/>
      <c r="N6" s="356"/>
      <c r="O6" s="368"/>
      <c r="P6" s="369"/>
      <c r="Q6" s="364"/>
      <c r="R6" s="365"/>
      <c r="S6" s="322"/>
      <c r="T6" s="323"/>
      <c r="U6" s="355"/>
      <c r="V6" s="356"/>
      <c r="W6" s="355"/>
      <c r="X6" s="356"/>
      <c r="Y6" s="355"/>
      <c r="Z6" s="356"/>
      <c r="AA6" s="326"/>
      <c r="AB6" s="344"/>
    </row>
    <row r="7" spans="1:28" ht="15" customHeight="1">
      <c r="A7" s="350"/>
      <c r="B7" s="349"/>
      <c r="C7" s="336" t="s">
        <v>125</v>
      </c>
      <c r="D7" s="336" t="s">
        <v>126</v>
      </c>
      <c r="E7" s="336" t="s">
        <v>125</v>
      </c>
      <c r="F7" s="336" t="s">
        <v>126</v>
      </c>
      <c r="G7" s="336" t="s">
        <v>125</v>
      </c>
      <c r="H7" s="336" t="s">
        <v>126</v>
      </c>
      <c r="I7" s="336" t="s">
        <v>125</v>
      </c>
      <c r="J7" s="336" t="s">
        <v>126</v>
      </c>
      <c r="K7" s="336" t="s">
        <v>125</v>
      </c>
      <c r="L7" s="336" t="s">
        <v>126</v>
      </c>
      <c r="M7" s="336" t="s">
        <v>125</v>
      </c>
      <c r="N7" s="336" t="s">
        <v>126</v>
      </c>
      <c r="O7" s="336" t="s">
        <v>125</v>
      </c>
      <c r="P7" s="336" t="s">
        <v>126</v>
      </c>
      <c r="Q7" s="336" t="s">
        <v>125</v>
      </c>
      <c r="R7" s="336" t="s">
        <v>126</v>
      </c>
      <c r="S7" s="336" t="s">
        <v>125</v>
      </c>
      <c r="T7" s="336" t="s">
        <v>126</v>
      </c>
      <c r="U7" s="336" t="s">
        <v>125</v>
      </c>
      <c r="V7" s="336" t="s">
        <v>126</v>
      </c>
      <c r="W7" s="336" t="s">
        <v>125</v>
      </c>
      <c r="X7" s="336" t="s">
        <v>126</v>
      </c>
      <c r="Y7" s="336" t="s">
        <v>125</v>
      </c>
      <c r="Z7" s="336" t="s">
        <v>126</v>
      </c>
      <c r="AA7" s="336" t="s">
        <v>125</v>
      </c>
      <c r="AB7" s="338" t="s">
        <v>126</v>
      </c>
    </row>
    <row r="8" spans="1:28" ht="15" customHeight="1">
      <c r="A8" s="351"/>
      <c r="B8" s="352"/>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9"/>
    </row>
    <row r="9" spans="1:28" ht="15" customHeight="1">
      <c r="A9" s="101"/>
      <c r="B9" s="102"/>
      <c r="C9" s="93"/>
      <c r="D9" s="94" t="s">
        <v>73</v>
      </c>
      <c r="E9" s="93"/>
      <c r="F9" s="94" t="s">
        <v>73</v>
      </c>
      <c r="G9" s="93"/>
      <c r="H9" s="94" t="s">
        <v>73</v>
      </c>
      <c r="I9" s="93"/>
      <c r="J9" s="94" t="s">
        <v>73</v>
      </c>
      <c r="K9" s="93"/>
      <c r="L9" s="94" t="s">
        <v>73</v>
      </c>
      <c r="M9" s="93"/>
      <c r="N9" s="94" t="s">
        <v>73</v>
      </c>
      <c r="O9" s="93"/>
      <c r="P9" s="94" t="s">
        <v>73</v>
      </c>
      <c r="Q9" s="93"/>
      <c r="R9" s="94" t="s">
        <v>73</v>
      </c>
      <c r="S9" s="93"/>
      <c r="T9" s="94" t="s">
        <v>73</v>
      </c>
      <c r="U9" s="93"/>
      <c r="V9" s="94" t="s">
        <v>73</v>
      </c>
      <c r="W9" s="93"/>
      <c r="X9" s="94" t="s">
        <v>73</v>
      </c>
      <c r="Y9" s="93"/>
      <c r="Z9" s="94" t="s">
        <v>73</v>
      </c>
      <c r="AA9" s="93"/>
      <c r="AB9" s="94" t="s">
        <v>73</v>
      </c>
    </row>
    <row r="10" spans="1:28" ht="15" customHeight="1">
      <c r="A10" s="357" t="s">
        <v>319</v>
      </c>
      <c r="B10" s="358"/>
      <c r="C10" s="66">
        <f>SUM(E10,G10)</f>
        <v>2607</v>
      </c>
      <c r="D10" s="67">
        <f>SUM(F10,H10)</f>
        <v>63078</v>
      </c>
      <c r="E10" s="66">
        <v>17</v>
      </c>
      <c r="F10" s="66">
        <v>120</v>
      </c>
      <c r="G10" s="66">
        <f>SUM(K10,M10,O10,Q10,S10,U10,W10,Y10,AA10)</f>
        <v>2590</v>
      </c>
      <c r="H10" s="66">
        <f>SUM(L10,N10,P10,R10,T10,V10,X10,Z10,AB10)</f>
        <v>62958</v>
      </c>
      <c r="I10" s="67" t="s">
        <v>182</v>
      </c>
      <c r="J10" s="67" t="s">
        <v>182</v>
      </c>
      <c r="K10" s="67">
        <v>5</v>
      </c>
      <c r="L10" s="67">
        <v>288</v>
      </c>
      <c r="M10" s="67">
        <v>1</v>
      </c>
      <c r="N10" s="67">
        <v>512</v>
      </c>
      <c r="O10" s="67">
        <v>75</v>
      </c>
      <c r="P10" s="67">
        <v>1115</v>
      </c>
      <c r="Q10" s="67">
        <v>337</v>
      </c>
      <c r="R10" s="67">
        <v>13155</v>
      </c>
      <c r="S10" s="67">
        <v>28</v>
      </c>
      <c r="T10" s="67">
        <v>548</v>
      </c>
      <c r="U10" s="67">
        <v>1</v>
      </c>
      <c r="V10" s="67">
        <v>428</v>
      </c>
      <c r="W10" s="67">
        <v>6</v>
      </c>
      <c r="X10" s="67">
        <v>20</v>
      </c>
      <c r="Y10" s="67">
        <v>1513</v>
      </c>
      <c r="Z10" s="67">
        <v>29069</v>
      </c>
      <c r="AA10" s="67">
        <v>624</v>
      </c>
      <c r="AB10" s="67">
        <v>17823</v>
      </c>
    </row>
    <row r="11" spans="1:28" ht="15" customHeight="1">
      <c r="A11" s="359" t="s">
        <v>320</v>
      </c>
      <c r="B11" s="360"/>
      <c r="C11" s="66">
        <f>SUM(E11,G11)</f>
        <v>2600</v>
      </c>
      <c r="D11" s="67">
        <f>SUM(F11,H11)</f>
        <v>56710</v>
      </c>
      <c r="E11" s="66">
        <v>13</v>
      </c>
      <c r="F11" s="66">
        <v>96</v>
      </c>
      <c r="G11" s="66">
        <f>SUM(K11,M11,O11,Q11,S11,U11,W11,Y11,AA11)</f>
        <v>2587</v>
      </c>
      <c r="H11" s="66">
        <f>SUM(L11,N11,P11,R11,T11,V11,X11,Z11,AB11)</f>
        <v>56614</v>
      </c>
      <c r="I11" s="67" t="s">
        <v>182</v>
      </c>
      <c r="J11" s="67" t="s">
        <v>182</v>
      </c>
      <c r="K11" s="67">
        <v>3</v>
      </c>
      <c r="L11" s="67">
        <v>55</v>
      </c>
      <c r="M11" s="67" t="s">
        <v>182</v>
      </c>
      <c r="N11" s="67" t="s">
        <v>182</v>
      </c>
      <c r="O11" s="66">
        <v>78</v>
      </c>
      <c r="P11" s="66">
        <v>1065</v>
      </c>
      <c r="Q11" s="66">
        <v>297</v>
      </c>
      <c r="R11" s="66">
        <v>6959</v>
      </c>
      <c r="S11" s="66">
        <v>24</v>
      </c>
      <c r="T11" s="66">
        <v>248</v>
      </c>
      <c r="U11" s="66">
        <v>2</v>
      </c>
      <c r="V11" s="66">
        <v>309</v>
      </c>
      <c r="W11" s="66">
        <v>9</v>
      </c>
      <c r="X11" s="66">
        <v>21</v>
      </c>
      <c r="Y11" s="66">
        <v>1543</v>
      </c>
      <c r="Z11" s="66">
        <v>29819</v>
      </c>
      <c r="AA11" s="66">
        <v>631</v>
      </c>
      <c r="AB11" s="66">
        <v>18138</v>
      </c>
    </row>
    <row r="12" spans="1:28" ht="15" customHeight="1">
      <c r="A12" s="340" t="s">
        <v>302</v>
      </c>
      <c r="B12" s="346"/>
      <c r="C12" s="176">
        <v>-0.3</v>
      </c>
      <c r="D12" s="176">
        <v>-10.1</v>
      </c>
      <c r="E12" s="176">
        <v>-23.5</v>
      </c>
      <c r="F12" s="176">
        <v>-20</v>
      </c>
      <c r="G12" s="176">
        <v>-0.1</v>
      </c>
      <c r="H12" s="176">
        <v>-10.1</v>
      </c>
      <c r="I12" s="176"/>
      <c r="J12" s="176"/>
      <c r="K12" s="176">
        <v>-40</v>
      </c>
      <c r="L12" s="176">
        <v>-80.9</v>
      </c>
      <c r="M12" s="176">
        <v>-100</v>
      </c>
      <c r="N12" s="176">
        <v>-100</v>
      </c>
      <c r="O12" s="176">
        <v>4</v>
      </c>
      <c r="P12" s="176">
        <v>-4.5</v>
      </c>
      <c r="Q12" s="176">
        <v>-11.9</v>
      </c>
      <c r="R12" s="176">
        <v>-47.1</v>
      </c>
      <c r="S12" s="176">
        <v>-14.3</v>
      </c>
      <c r="T12" s="176">
        <v>-54.7</v>
      </c>
      <c r="U12" s="176">
        <v>100</v>
      </c>
      <c r="V12" s="176">
        <v>-27.8</v>
      </c>
      <c r="W12" s="176">
        <v>50</v>
      </c>
      <c r="X12" s="176">
        <v>5</v>
      </c>
      <c r="Y12" s="176">
        <v>2</v>
      </c>
      <c r="Z12" s="176">
        <v>2.6</v>
      </c>
      <c r="AA12" s="176">
        <v>1.1</v>
      </c>
      <c r="AB12" s="176">
        <v>1.8</v>
      </c>
    </row>
    <row r="13" spans="1:28" ht="15" customHeight="1">
      <c r="A13" s="103"/>
      <c r="B13" s="104"/>
      <c r="C13" s="94"/>
      <c r="D13" s="94"/>
      <c r="E13" s="68"/>
      <c r="F13" s="68"/>
      <c r="G13" s="68"/>
      <c r="H13" s="68"/>
      <c r="I13" s="68"/>
      <c r="J13" s="68"/>
      <c r="K13" s="68"/>
      <c r="L13" s="68"/>
      <c r="M13" s="68"/>
      <c r="N13" s="68"/>
      <c r="O13" s="68"/>
      <c r="P13" s="68"/>
      <c r="Q13" s="68"/>
      <c r="R13" s="68"/>
      <c r="S13" s="68"/>
      <c r="T13" s="68"/>
      <c r="U13" s="68"/>
      <c r="V13" s="68"/>
      <c r="W13" s="68"/>
      <c r="X13" s="68"/>
      <c r="Y13" s="68"/>
      <c r="Z13" s="68"/>
      <c r="AA13" s="68"/>
      <c r="AB13" s="68"/>
    </row>
    <row r="14" spans="1:28" s="7" customFormat="1" ht="15" customHeight="1">
      <c r="A14" s="328" t="s">
        <v>74</v>
      </c>
      <c r="B14" s="329"/>
      <c r="C14" s="99">
        <f aca="true" t="shared" si="0" ref="C14:H14">SUM(C15:C22,C24,C27,C33,C43,C50,C56,C64,C70)</f>
        <v>2600</v>
      </c>
      <c r="D14" s="99">
        <f t="shared" si="0"/>
        <v>56710</v>
      </c>
      <c r="E14" s="99">
        <f t="shared" si="0"/>
        <v>13</v>
      </c>
      <c r="F14" s="99">
        <f t="shared" si="0"/>
        <v>96</v>
      </c>
      <c r="G14" s="99">
        <f t="shared" si="0"/>
        <v>2587</v>
      </c>
      <c r="H14" s="99">
        <f t="shared" si="0"/>
        <v>56614</v>
      </c>
      <c r="I14" s="100" t="s">
        <v>408</v>
      </c>
      <c r="J14" s="100" t="s">
        <v>408</v>
      </c>
      <c r="K14" s="99">
        <f>SUM(K15:K22,K24,K27,K33,K43,K50,K56,K64,K70)</f>
        <v>3</v>
      </c>
      <c r="L14" s="99">
        <f>SUM(L15:L22,L24,L27,L33,L43,L50,L56,L64,L70)</f>
        <v>55</v>
      </c>
      <c r="M14" s="100" t="s">
        <v>408</v>
      </c>
      <c r="N14" s="100" t="s">
        <v>408</v>
      </c>
      <c r="O14" s="99">
        <f aca="true" t="shared" si="1" ref="O14:AB14">SUM(O15:O22,O24,O27,O33,O43,O50,O56,O64,O70)</f>
        <v>78</v>
      </c>
      <c r="P14" s="99">
        <f t="shared" si="1"/>
        <v>1065</v>
      </c>
      <c r="Q14" s="99">
        <f t="shared" si="1"/>
        <v>297</v>
      </c>
      <c r="R14" s="99">
        <f t="shared" si="1"/>
        <v>6959</v>
      </c>
      <c r="S14" s="99">
        <f t="shared" si="1"/>
        <v>24</v>
      </c>
      <c r="T14" s="99">
        <f t="shared" si="1"/>
        <v>248</v>
      </c>
      <c r="U14" s="99">
        <f t="shared" si="1"/>
        <v>2</v>
      </c>
      <c r="V14" s="99">
        <f t="shared" si="1"/>
        <v>309</v>
      </c>
      <c r="W14" s="99">
        <f t="shared" si="1"/>
        <v>9</v>
      </c>
      <c r="X14" s="99">
        <f t="shared" si="1"/>
        <v>21</v>
      </c>
      <c r="Y14" s="99">
        <f t="shared" si="1"/>
        <v>1543</v>
      </c>
      <c r="Z14" s="99">
        <f t="shared" si="1"/>
        <v>29819</v>
      </c>
      <c r="AA14" s="99">
        <f t="shared" si="1"/>
        <v>631</v>
      </c>
      <c r="AB14" s="99">
        <f t="shared" si="1"/>
        <v>18138</v>
      </c>
    </row>
    <row r="15" spans="1:28" s="7" customFormat="1" ht="15" customHeight="1">
      <c r="A15" s="328" t="s">
        <v>75</v>
      </c>
      <c r="B15" s="329"/>
      <c r="C15" s="99">
        <f>SUM(E15,G15)</f>
        <v>515</v>
      </c>
      <c r="D15" s="100">
        <f>SUM(F15,H15)</f>
        <v>24785</v>
      </c>
      <c r="E15" s="100">
        <v>3</v>
      </c>
      <c r="F15" s="100">
        <v>40</v>
      </c>
      <c r="G15" s="99">
        <f aca="true" t="shared" si="2" ref="G15:G22">SUM(K15,M15,O15,Q15,S15,U15,W15,Y15,AA15)</f>
        <v>512</v>
      </c>
      <c r="H15" s="99">
        <f>SUM(L15,P15,R15,T15,V15,X15,Z15,AB15)</f>
        <v>24745</v>
      </c>
      <c r="I15" s="100" t="s">
        <v>408</v>
      </c>
      <c r="J15" s="100" t="s">
        <v>408</v>
      </c>
      <c r="K15" s="100">
        <v>3</v>
      </c>
      <c r="L15" s="100">
        <v>55</v>
      </c>
      <c r="M15" s="100" t="s">
        <v>408</v>
      </c>
      <c r="N15" s="100" t="s">
        <v>408</v>
      </c>
      <c r="O15" s="100">
        <v>12</v>
      </c>
      <c r="P15" s="100">
        <v>518</v>
      </c>
      <c r="Q15" s="100">
        <v>87</v>
      </c>
      <c r="R15" s="100">
        <v>3848</v>
      </c>
      <c r="S15" s="100">
        <v>11</v>
      </c>
      <c r="T15" s="100">
        <v>105</v>
      </c>
      <c r="U15" s="100">
        <v>1</v>
      </c>
      <c r="V15" s="100">
        <v>300</v>
      </c>
      <c r="W15" s="100">
        <v>4</v>
      </c>
      <c r="X15" s="100">
        <v>11</v>
      </c>
      <c r="Y15" s="100">
        <v>252</v>
      </c>
      <c r="Z15" s="100">
        <v>11031</v>
      </c>
      <c r="AA15" s="100">
        <v>142</v>
      </c>
      <c r="AB15" s="100">
        <v>8877</v>
      </c>
    </row>
    <row r="16" spans="1:28" s="7" customFormat="1" ht="15" customHeight="1">
      <c r="A16" s="328" t="s">
        <v>76</v>
      </c>
      <c r="B16" s="329"/>
      <c r="C16" s="99">
        <f aca="true" t="shared" si="3" ref="C16:C22">SUM(E16,G16)</f>
        <v>163</v>
      </c>
      <c r="D16" s="100">
        <f aca="true" t="shared" si="4" ref="D16:D22">SUM(F16,H16)</f>
        <v>3317</v>
      </c>
      <c r="E16" s="100" t="s">
        <v>408</v>
      </c>
      <c r="F16" s="100" t="s">
        <v>408</v>
      </c>
      <c r="G16" s="99">
        <f t="shared" si="2"/>
        <v>163</v>
      </c>
      <c r="H16" s="99">
        <f aca="true" t="shared" si="5" ref="H16:H22">SUM(L16,P16,R16,T16,V16,X16,Z16,AB16)</f>
        <v>3317</v>
      </c>
      <c r="I16" s="100" t="s">
        <v>408</v>
      </c>
      <c r="J16" s="100" t="s">
        <v>408</v>
      </c>
      <c r="K16" s="100" t="s">
        <v>408</v>
      </c>
      <c r="L16" s="100" t="s">
        <v>408</v>
      </c>
      <c r="M16" s="100" t="s">
        <v>408</v>
      </c>
      <c r="N16" s="100" t="s">
        <v>408</v>
      </c>
      <c r="O16" s="100">
        <v>4</v>
      </c>
      <c r="P16" s="100">
        <v>37</v>
      </c>
      <c r="Q16" s="100">
        <v>22</v>
      </c>
      <c r="R16" s="100">
        <v>656</v>
      </c>
      <c r="S16" s="100" t="s">
        <v>408</v>
      </c>
      <c r="T16" s="100" t="s">
        <v>408</v>
      </c>
      <c r="U16" s="100" t="s">
        <v>408</v>
      </c>
      <c r="V16" s="100" t="s">
        <v>408</v>
      </c>
      <c r="W16" s="100" t="s">
        <v>408</v>
      </c>
      <c r="X16" s="100" t="s">
        <v>408</v>
      </c>
      <c r="Y16" s="100">
        <v>88</v>
      </c>
      <c r="Z16" s="100">
        <v>1822</v>
      </c>
      <c r="AA16" s="100">
        <v>49</v>
      </c>
      <c r="AB16" s="100">
        <v>802</v>
      </c>
    </row>
    <row r="17" spans="1:28" s="7" customFormat="1" ht="15" customHeight="1">
      <c r="A17" s="328" t="s">
        <v>77</v>
      </c>
      <c r="B17" s="329"/>
      <c r="C17" s="99">
        <f t="shared" si="3"/>
        <v>190</v>
      </c>
      <c r="D17" s="100">
        <f t="shared" si="4"/>
        <v>5419</v>
      </c>
      <c r="E17" s="100">
        <v>1</v>
      </c>
      <c r="F17" s="100">
        <v>9</v>
      </c>
      <c r="G17" s="99">
        <f t="shared" si="2"/>
        <v>189</v>
      </c>
      <c r="H17" s="99">
        <f t="shared" si="5"/>
        <v>5410</v>
      </c>
      <c r="I17" s="100" t="s">
        <v>408</v>
      </c>
      <c r="J17" s="100" t="s">
        <v>408</v>
      </c>
      <c r="K17" s="100" t="s">
        <v>408</v>
      </c>
      <c r="L17" s="100" t="s">
        <v>408</v>
      </c>
      <c r="M17" s="100" t="s">
        <v>408</v>
      </c>
      <c r="N17" s="100" t="s">
        <v>408</v>
      </c>
      <c r="O17" s="100">
        <v>3</v>
      </c>
      <c r="P17" s="100">
        <v>102</v>
      </c>
      <c r="Q17" s="100">
        <v>27</v>
      </c>
      <c r="R17" s="100">
        <v>319</v>
      </c>
      <c r="S17" s="100" t="s">
        <v>408</v>
      </c>
      <c r="T17" s="100" t="s">
        <v>408</v>
      </c>
      <c r="U17" s="100">
        <v>1</v>
      </c>
      <c r="V17" s="100">
        <v>9</v>
      </c>
      <c r="W17" s="100" t="s">
        <v>408</v>
      </c>
      <c r="X17" s="100" t="s">
        <v>408</v>
      </c>
      <c r="Y17" s="100">
        <v>110</v>
      </c>
      <c r="Z17" s="100">
        <v>2317</v>
      </c>
      <c r="AA17" s="100">
        <v>48</v>
      </c>
      <c r="AB17" s="100">
        <v>2663</v>
      </c>
    </row>
    <row r="18" spans="1:28" s="7" customFormat="1" ht="15" customHeight="1">
      <c r="A18" s="328" t="s">
        <v>78</v>
      </c>
      <c r="B18" s="329"/>
      <c r="C18" s="99">
        <f t="shared" si="3"/>
        <v>126</v>
      </c>
      <c r="D18" s="100">
        <f t="shared" si="4"/>
        <v>2125</v>
      </c>
      <c r="E18" s="100" t="s">
        <v>408</v>
      </c>
      <c r="F18" s="100" t="s">
        <v>408</v>
      </c>
      <c r="G18" s="99">
        <f t="shared" si="2"/>
        <v>126</v>
      </c>
      <c r="H18" s="99">
        <f t="shared" si="5"/>
        <v>2125</v>
      </c>
      <c r="I18" s="100" t="s">
        <v>408</v>
      </c>
      <c r="J18" s="100" t="s">
        <v>408</v>
      </c>
      <c r="K18" s="100" t="s">
        <v>408</v>
      </c>
      <c r="L18" s="100" t="s">
        <v>408</v>
      </c>
      <c r="M18" s="100" t="s">
        <v>408</v>
      </c>
      <c r="N18" s="100" t="s">
        <v>408</v>
      </c>
      <c r="O18" s="100">
        <v>2</v>
      </c>
      <c r="P18" s="100">
        <v>26</v>
      </c>
      <c r="Q18" s="100">
        <v>12</v>
      </c>
      <c r="R18" s="100">
        <v>134</v>
      </c>
      <c r="S18" s="100" t="s">
        <v>408</v>
      </c>
      <c r="T18" s="100" t="s">
        <v>408</v>
      </c>
      <c r="U18" s="100" t="s">
        <v>408</v>
      </c>
      <c r="V18" s="100" t="s">
        <v>408</v>
      </c>
      <c r="W18" s="100" t="s">
        <v>408</v>
      </c>
      <c r="X18" s="100" t="s">
        <v>408</v>
      </c>
      <c r="Y18" s="100">
        <v>76</v>
      </c>
      <c r="Z18" s="100">
        <v>1201</v>
      </c>
      <c r="AA18" s="100">
        <v>36</v>
      </c>
      <c r="AB18" s="100">
        <v>764</v>
      </c>
    </row>
    <row r="19" spans="1:28" s="7" customFormat="1" ht="15" customHeight="1">
      <c r="A19" s="328" t="s">
        <v>79</v>
      </c>
      <c r="B19" s="329"/>
      <c r="C19" s="99">
        <f t="shared" si="3"/>
        <v>119</v>
      </c>
      <c r="D19" s="100">
        <f t="shared" si="4"/>
        <v>1377</v>
      </c>
      <c r="E19" s="100">
        <v>2</v>
      </c>
      <c r="F19" s="100">
        <v>3</v>
      </c>
      <c r="G19" s="99">
        <f t="shared" si="2"/>
        <v>117</v>
      </c>
      <c r="H19" s="99">
        <f t="shared" si="5"/>
        <v>1374</v>
      </c>
      <c r="I19" s="100" t="s">
        <v>408</v>
      </c>
      <c r="J19" s="100" t="s">
        <v>408</v>
      </c>
      <c r="K19" s="100" t="s">
        <v>408</v>
      </c>
      <c r="L19" s="100" t="s">
        <v>408</v>
      </c>
      <c r="M19" s="100" t="s">
        <v>408</v>
      </c>
      <c r="N19" s="100" t="s">
        <v>408</v>
      </c>
      <c r="O19" s="100">
        <v>5</v>
      </c>
      <c r="P19" s="100">
        <v>17</v>
      </c>
      <c r="Q19" s="100">
        <v>13</v>
      </c>
      <c r="R19" s="100">
        <v>105</v>
      </c>
      <c r="S19" s="100" t="s">
        <v>408</v>
      </c>
      <c r="T19" s="100" t="s">
        <v>408</v>
      </c>
      <c r="U19" s="100" t="s">
        <v>408</v>
      </c>
      <c r="V19" s="100" t="s">
        <v>408</v>
      </c>
      <c r="W19" s="100" t="s">
        <v>408</v>
      </c>
      <c r="X19" s="100" t="s">
        <v>408</v>
      </c>
      <c r="Y19" s="100">
        <v>72</v>
      </c>
      <c r="Z19" s="100">
        <v>919</v>
      </c>
      <c r="AA19" s="100">
        <v>27</v>
      </c>
      <c r="AB19" s="100">
        <v>333</v>
      </c>
    </row>
    <row r="20" spans="1:28" s="7" customFormat="1" ht="15" customHeight="1">
      <c r="A20" s="328" t="s">
        <v>80</v>
      </c>
      <c r="B20" s="329"/>
      <c r="C20" s="99">
        <f t="shared" si="3"/>
        <v>150</v>
      </c>
      <c r="D20" s="100">
        <f t="shared" si="4"/>
        <v>2402</v>
      </c>
      <c r="E20" s="100">
        <v>2</v>
      </c>
      <c r="F20" s="100">
        <v>4</v>
      </c>
      <c r="G20" s="99">
        <f t="shared" si="2"/>
        <v>148</v>
      </c>
      <c r="H20" s="99">
        <f t="shared" si="5"/>
        <v>2398</v>
      </c>
      <c r="I20" s="100" t="s">
        <v>408</v>
      </c>
      <c r="J20" s="100" t="s">
        <v>408</v>
      </c>
      <c r="K20" s="100" t="s">
        <v>408</v>
      </c>
      <c r="L20" s="100" t="s">
        <v>408</v>
      </c>
      <c r="M20" s="100" t="s">
        <v>408</v>
      </c>
      <c r="N20" s="100" t="s">
        <v>408</v>
      </c>
      <c r="O20" s="100">
        <v>4</v>
      </c>
      <c r="P20" s="100">
        <v>48</v>
      </c>
      <c r="Q20" s="100">
        <v>14</v>
      </c>
      <c r="R20" s="100">
        <v>195</v>
      </c>
      <c r="S20" s="100" t="s">
        <v>408</v>
      </c>
      <c r="T20" s="100" t="s">
        <v>408</v>
      </c>
      <c r="U20" s="100" t="s">
        <v>408</v>
      </c>
      <c r="V20" s="100" t="s">
        <v>408</v>
      </c>
      <c r="W20" s="100">
        <v>3</v>
      </c>
      <c r="X20" s="100">
        <v>7</v>
      </c>
      <c r="Y20" s="100">
        <v>99</v>
      </c>
      <c r="Z20" s="100">
        <v>1670</v>
      </c>
      <c r="AA20" s="100">
        <v>28</v>
      </c>
      <c r="AB20" s="100">
        <v>478</v>
      </c>
    </row>
    <row r="21" spans="1:28" s="7" customFormat="1" ht="15" customHeight="1">
      <c r="A21" s="328" t="s">
        <v>81</v>
      </c>
      <c r="B21" s="329"/>
      <c r="C21" s="99">
        <f t="shared" si="3"/>
        <v>95</v>
      </c>
      <c r="D21" s="100">
        <f t="shared" si="4"/>
        <v>1491</v>
      </c>
      <c r="E21" s="100" t="s">
        <v>408</v>
      </c>
      <c r="F21" s="100" t="s">
        <v>408</v>
      </c>
      <c r="G21" s="99">
        <f t="shared" si="2"/>
        <v>95</v>
      </c>
      <c r="H21" s="99">
        <f t="shared" si="5"/>
        <v>1491</v>
      </c>
      <c r="I21" s="100" t="s">
        <v>408</v>
      </c>
      <c r="J21" s="100" t="s">
        <v>408</v>
      </c>
      <c r="K21" s="100" t="s">
        <v>408</v>
      </c>
      <c r="L21" s="100" t="s">
        <v>408</v>
      </c>
      <c r="M21" s="100" t="s">
        <v>408</v>
      </c>
      <c r="N21" s="100" t="s">
        <v>408</v>
      </c>
      <c r="O21" s="100">
        <v>2</v>
      </c>
      <c r="P21" s="100">
        <v>16</v>
      </c>
      <c r="Q21" s="100">
        <v>8</v>
      </c>
      <c r="R21" s="100">
        <v>116</v>
      </c>
      <c r="S21" s="100">
        <v>2</v>
      </c>
      <c r="T21" s="100">
        <v>35</v>
      </c>
      <c r="U21" s="100" t="s">
        <v>408</v>
      </c>
      <c r="V21" s="100" t="s">
        <v>408</v>
      </c>
      <c r="W21" s="100" t="s">
        <v>408</v>
      </c>
      <c r="X21" s="100" t="s">
        <v>408</v>
      </c>
      <c r="Y21" s="100">
        <v>62</v>
      </c>
      <c r="Z21" s="100">
        <v>958</v>
      </c>
      <c r="AA21" s="100">
        <v>21</v>
      </c>
      <c r="AB21" s="100">
        <v>366</v>
      </c>
    </row>
    <row r="22" spans="1:28" s="7" customFormat="1" ht="15" customHeight="1">
      <c r="A22" s="328" t="s">
        <v>83</v>
      </c>
      <c r="B22" s="329"/>
      <c r="C22" s="99">
        <f t="shared" si="3"/>
        <v>116</v>
      </c>
      <c r="D22" s="100">
        <f t="shared" si="4"/>
        <v>2221</v>
      </c>
      <c r="E22" s="100" t="s">
        <v>408</v>
      </c>
      <c r="F22" s="100" t="s">
        <v>408</v>
      </c>
      <c r="G22" s="99">
        <f t="shared" si="2"/>
        <v>116</v>
      </c>
      <c r="H22" s="99">
        <f t="shared" si="5"/>
        <v>2221</v>
      </c>
      <c r="I22" s="100" t="s">
        <v>408</v>
      </c>
      <c r="J22" s="100" t="s">
        <v>408</v>
      </c>
      <c r="K22" s="100" t="s">
        <v>408</v>
      </c>
      <c r="L22" s="100" t="s">
        <v>408</v>
      </c>
      <c r="M22" s="100" t="s">
        <v>408</v>
      </c>
      <c r="N22" s="100" t="s">
        <v>408</v>
      </c>
      <c r="O22" s="100">
        <v>5</v>
      </c>
      <c r="P22" s="100">
        <v>30</v>
      </c>
      <c r="Q22" s="100">
        <v>11</v>
      </c>
      <c r="R22" s="100">
        <v>598</v>
      </c>
      <c r="S22" s="100" t="s">
        <v>408</v>
      </c>
      <c r="T22" s="100" t="s">
        <v>408</v>
      </c>
      <c r="U22" s="100" t="s">
        <v>408</v>
      </c>
      <c r="V22" s="100" t="s">
        <v>408</v>
      </c>
      <c r="W22" s="100" t="s">
        <v>408</v>
      </c>
      <c r="X22" s="100" t="s">
        <v>408</v>
      </c>
      <c r="Y22" s="100">
        <v>79</v>
      </c>
      <c r="Z22" s="100">
        <v>1176</v>
      </c>
      <c r="AA22" s="100">
        <v>21</v>
      </c>
      <c r="AB22" s="100">
        <v>417</v>
      </c>
    </row>
    <row r="23" spans="1:28" ht="15" customHeight="1">
      <c r="A23" s="9"/>
      <c r="B23" s="65"/>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row>
    <row r="24" spans="1:28" s="7" customFormat="1" ht="15" customHeight="1">
      <c r="A24" s="328" t="s">
        <v>84</v>
      </c>
      <c r="B24" s="329"/>
      <c r="C24" s="99">
        <f>SUM(C25)</f>
        <v>38</v>
      </c>
      <c r="D24" s="99">
        <f>SUM(D25)</f>
        <v>564</v>
      </c>
      <c r="E24" s="100" t="s">
        <v>321</v>
      </c>
      <c r="F24" s="100" t="s">
        <v>321</v>
      </c>
      <c r="G24" s="99">
        <f>SUM(G25)</f>
        <v>38</v>
      </c>
      <c r="H24" s="99">
        <f>SUM(H25)</f>
        <v>564</v>
      </c>
      <c r="I24" s="100" t="s">
        <v>408</v>
      </c>
      <c r="J24" s="100" t="s">
        <v>408</v>
      </c>
      <c r="K24" s="100" t="s">
        <v>408</v>
      </c>
      <c r="L24" s="100" t="s">
        <v>408</v>
      </c>
      <c r="M24" s="100" t="s">
        <v>408</v>
      </c>
      <c r="N24" s="100" t="s">
        <v>408</v>
      </c>
      <c r="O24" s="99">
        <f aca="true" t="shared" si="6" ref="O24:T24">SUM(O25)</f>
        <v>3</v>
      </c>
      <c r="P24" s="99">
        <f t="shared" si="6"/>
        <v>20</v>
      </c>
      <c r="Q24" s="99">
        <f t="shared" si="6"/>
        <v>3</v>
      </c>
      <c r="R24" s="99">
        <f t="shared" si="6"/>
        <v>28</v>
      </c>
      <c r="S24" s="99">
        <f t="shared" si="6"/>
        <v>1</v>
      </c>
      <c r="T24" s="99">
        <f t="shared" si="6"/>
        <v>12</v>
      </c>
      <c r="U24" s="100" t="s">
        <v>321</v>
      </c>
      <c r="V24" s="100" t="s">
        <v>321</v>
      </c>
      <c r="W24" s="100" t="s">
        <v>321</v>
      </c>
      <c r="X24" s="100" t="s">
        <v>321</v>
      </c>
      <c r="Y24" s="99">
        <f>SUM(Y25)</f>
        <v>24</v>
      </c>
      <c r="Z24" s="99">
        <f>SUM(Z25)</f>
        <v>382</v>
      </c>
      <c r="AA24" s="99">
        <f>SUM(AA25)</f>
        <v>7</v>
      </c>
      <c r="AB24" s="99">
        <f>SUM(AB25)</f>
        <v>122</v>
      </c>
    </row>
    <row r="25" spans="1:28" ht="15" customHeight="1">
      <c r="A25" s="9"/>
      <c r="B25" s="95" t="s">
        <v>85</v>
      </c>
      <c r="C25" s="66">
        <f>SUM(E25,G25)</f>
        <v>38</v>
      </c>
      <c r="D25" s="67">
        <f>SUM(F25,H25)</f>
        <v>564</v>
      </c>
      <c r="E25" s="67" t="s">
        <v>182</v>
      </c>
      <c r="F25" s="67" t="s">
        <v>182</v>
      </c>
      <c r="G25" s="66">
        <f>SUM(K25,M25,O25,Q25,S25,U25,W25,Y25,AA25)</f>
        <v>38</v>
      </c>
      <c r="H25" s="66">
        <f>SUM(L25,P25,R25,T25,V25,X25,Z25,AB25)</f>
        <v>564</v>
      </c>
      <c r="I25" s="67" t="s">
        <v>182</v>
      </c>
      <c r="J25" s="67" t="s">
        <v>182</v>
      </c>
      <c r="K25" s="67" t="s">
        <v>182</v>
      </c>
      <c r="L25" s="67" t="s">
        <v>182</v>
      </c>
      <c r="M25" s="67" t="s">
        <v>182</v>
      </c>
      <c r="N25" s="67" t="s">
        <v>182</v>
      </c>
      <c r="O25" s="67">
        <v>3</v>
      </c>
      <c r="P25" s="67">
        <v>20</v>
      </c>
      <c r="Q25" s="67">
        <v>3</v>
      </c>
      <c r="R25" s="67">
        <v>28</v>
      </c>
      <c r="S25" s="67">
        <v>1</v>
      </c>
      <c r="T25" s="67">
        <v>12</v>
      </c>
      <c r="U25" s="67" t="s">
        <v>182</v>
      </c>
      <c r="V25" s="67" t="s">
        <v>182</v>
      </c>
      <c r="W25" s="67" t="s">
        <v>182</v>
      </c>
      <c r="X25" s="67" t="s">
        <v>182</v>
      </c>
      <c r="Y25" s="67">
        <v>24</v>
      </c>
      <c r="Z25" s="67">
        <v>382</v>
      </c>
      <c r="AA25" s="67">
        <v>7</v>
      </c>
      <c r="AB25" s="67">
        <v>122</v>
      </c>
    </row>
    <row r="26" spans="1:28" ht="15" customHeight="1">
      <c r="A26" s="9"/>
      <c r="B26" s="9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row>
    <row r="27" spans="1:28" s="7" customFormat="1" ht="15" customHeight="1">
      <c r="A27" s="328" t="s">
        <v>86</v>
      </c>
      <c r="B27" s="329"/>
      <c r="C27" s="99">
        <f>SUM(C28:C31)</f>
        <v>131</v>
      </c>
      <c r="D27" s="99">
        <f>SUM(D28:D31)</f>
        <v>1386</v>
      </c>
      <c r="E27" s="100" t="s">
        <v>408</v>
      </c>
      <c r="F27" s="100" t="s">
        <v>408</v>
      </c>
      <c r="G27" s="99">
        <f>SUM(G28:G31)</f>
        <v>131</v>
      </c>
      <c r="H27" s="99">
        <f>SUM(H28:H31)</f>
        <v>1386</v>
      </c>
      <c r="I27" s="100" t="s">
        <v>408</v>
      </c>
      <c r="J27" s="100" t="s">
        <v>408</v>
      </c>
      <c r="K27" s="100" t="s">
        <v>408</v>
      </c>
      <c r="L27" s="100" t="s">
        <v>408</v>
      </c>
      <c r="M27" s="100" t="s">
        <v>408</v>
      </c>
      <c r="N27" s="100" t="s">
        <v>408</v>
      </c>
      <c r="O27" s="99">
        <f aca="true" t="shared" si="7" ref="O27:T27">SUM(O28:O31)</f>
        <v>4</v>
      </c>
      <c r="P27" s="99">
        <f t="shared" si="7"/>
        <v>14</v>
      </c>
      <c r="Q27" s="99">
        <f t="shared" si="7"/>
        <v>10</v>
      </c>
      <c r="R27" s="99">
        <f t="shared" si="7"/>
        <v>92</v>
      </c>
      <c r="S27" s="99">
        <f t="shared" si="7"/>
        <v>1</v>
      </c>
      <c r="T27" s="99">
        <f t="shared" si="7"/>
        <v>10</v>
      </c>
      <c r="U27" s="100" t="s">
        <v>408</v>
      </c>
      <c r="V27" s="100" t="s">
        <v>408</v>
      </c>
      <c r="W27" s="99">
        <f aca="true" t="shared" si="8" ref="W27:AB27">SUM(W28:W31)</f>
        <v>1</v>
      </c>
      <c r="X27" s="99">
        <f t="shared" si="8"/>
        <v>1</v>
      </c>
      <c r="Y27" s="99">
        <f t="shared" si="8"/>
        <v>91</v>
      </c>
      <c r="Z27" s="99">
        <f t="shared" si="8"/>
        <v>903</v>
      </c>
      <c r="AA27" s="99">
        <f t="shared" si="8"/>
        <v>24</v>
      </c>
      <c r="AB27" s="99">
        <f t="shared" si="8"/>
        <v>366</v>
      </c>
    </row>
    <row r="28" spans="1:28" ht="15" customHeight="1">
      <c r="A28" s="9"/>
      <c r="B28" s="95" t="s">
        <v>87</v>
      </c>
      <c r="C28" s="66">
        <f aca="true" t="shared" si="9" ref="C28:D31">SUM(E28,G28)</f>
        <v>47</v>
      </c>
      <c r="D28" s="67">
        <f t="shared" si="9"/>
        <v>538</v>
      </c>
      <c r="E28" s="67" t="s">
        <v>182</v>
      </c>
      <c r="F28" s="67" t="s">
        <v>182</v>
      </c>
      <c r="G28" s="66">
        <f>SUM(K28,M28,O28,Q28,S28,U28,W28,Y28,AA28)</f>
        <v>47</v>
      </c>
      <c r="H28" s="66">
        <f>SUM(L28,P28,R28,T28,V28,X28,Z28,AB28)</f>
        <v>538</v>
      </c>
      <c r="I28" s="67" t="s">
        <v>182</v>
      </c>
      <c r="J28" s="67" t="s">
        <v>182</v>
      </c>
      <c r="K28" s="67" t="s">
        <v>182</v>
      </c>
      <c r="L28" s="67" t="s">
        <v>182</v>
      </c>
      <c r="M28" s="67" t="s">
        <v>182</v>
      </c>
      <c r="N28" s="67" t="s">
        <v>182</v>
      </c>
      <c r="O28" s="67">
        <v>1</v>
      </c>
      <c r="P28" s="67">
        <v>7</v>
      </c>
      <c r="Q28" s="67">
        <v>3</v>
      </c>
      <c r="R28" s="67">
        <v>40</v>
      </c>
      <c r="S28" s="67" t="s">
        <v>182</v>
      </c>
      <c r="T28" s="67" t="s">
        <v>182</v>
      </c>
      <c r="U28" s="67" t="s">
        <v>182</v>
      </c>
      <c r="V28" s="67" t="s">
        <v>182</v>
      </c>
      <c r="W28" s="67" t="s">
        <v>182</v>
      </c>
      <c r="X28" s="67" t="s">
        <v>182</v>
      </c>
      <c r="Y28" s="67">
        <v>37</v>
      </c>
      <c r="Z28" s="67">
        <v>378</v>
      </c>
      <c r="AA28" s="67">
        <v>6</v>
      </c>
      <c r="AB28" s="67">
        <v>113</v>
      </c>
    </row>
    <row r="29" spans="1:28" ht="15" customHeight="1">
      <c r="A29" s="9"/>
      <c r="B29" s="95" t="s">
        <v>88</v>
      </c>
      <c r="C29" s="66">
        <f t="shared" si="9"/>
        <v>28</v>
      </c>
      <c r="D29" s="67">
        <f t="shared" si="9"/>
        <v>436</v>
      </c>
      <c r="E29" s="67" t="s">
        <v>182</v>
      </c>
      <c r="F29" s="67" t="s">
        <v>182</v>
      </c>
      <c r="G29" s="66">
        <f>SUM(K29,M29,O29,Q29,S29,U29,W29,Y29,AA29)</f>
        <v>28</v>
      </c>
      <c r="H29" s="66">
        <f>SUM(L29,P29,R29,T29,V29,X29,Z29,AB29)</f>
        <v>436</v>
      </c>
      <c r="I29" s="67" t="s">
        <v>182</v>
      </c>
      <c r="J29" s="67" t="s">
        <v>182</v>
      </c>
      <c r="K29" s="67" t="s">
        <v>182</v>
      </c>
      <c r="L29" s="67" t="s">
        <v>182</v>
      </c>
      <c r="M29" s="67" t="s">
        <v>182</v>
      </c>
      <c r="N29" s="67" t="s">
        <v>182</v>
      </c>
      <c r="O29" s="67">
        <v>2</v>
      </c>
      <c r="P29" s="67">
        <v>6</v>
      </c>
      <c r="Q29" s="67">
        <v>3</v>
      </c>
      <c r="R29" s="67">
        <v>26</v>
      </c>
      <c r="S29" s="67" t="s">
        <v>182</v>
      </c>
      <c r="T29" s="67" t="s">
        <v>182</v>
      </c>
      <c r="U29" s="67" t="s">
        <v>182</v>
      </c>
      <c r="V29" s="67" t="s">
        <v>182</v>
      </c>
      <c r="W29" s="67">
        <v>1</v>
      </c>
      <c r="X29" s="67">
        <v>1</v>
      </c>
      <c r="Y29" s="67">
        <v>17</v>
      </c>
      <c r="Z29" s="67">
        <v>268</v>
      </c>
      <c r="AA29" s="67">
        <v>5</v>
      </c>
      <c r="AB29" s="67">
        <v>135</v>
      </c>
    </row>
    <row r="30" spans="1:28" ht="15" customHeight="1">
      <c r="A30" s="9"/>
      <c r="B30" s="95" t="s">
        <v>89</v>
      </c>
      <c r="C30" s="66">
        <f t="shared" si="9"/>
        <v>38</v>
      </c>
      <c r="D30" s="67">
        <f t="shared" si="9"/>
        <v>262</v>
      </c>
      <c r="E30" s="67" t="s">
        <v>182</v>
      </c>
      <c r="F30" s="67" t="s">
        <v>182</v>
      </c>
      <c r="G30" s="66">
        <f>SUM(K30,M30,O30,Q30,S30,U30,W30,Y30,AA30)</f>
        <v>38</v>
      </c>
      <c r="H30" s="66">
        <f>SUM(L30,P30,R30,T30,V30,X30,Z30,AB30)</f>
        <v>262</v>
      </c>
      <c r="I30" s="67" t="s">
        <v>182</v>
      </c>
      <c r="J30" s="67" t="s">
        <v>182</v>
      </c>
      <c r="K30" s="67" t="s">
        <v>182</v>
      </c>
      <c r="L30" s="67" t="s">
        <v>182</v>
      </c>
      <c r="M30" s="67" t="s">
        <v>182</v>
      </c>
      <c r="N30" s="67" t="s">
        <v>182</v>
      </c>
      <c r="O30" s="67">
        <v>1</v>
      </c>
      <c r="P30" s="67">
        <v>1</v>
      </c>
      <c r="Q30" s="67">
        <v>4</v>
      </c>
      <c r="R30" s="67">
        <v>26</v>
      </c>
      <c r="S30" s="67">
        <v>1</v>
      </c>
      <c r="T30" s="67">
        <v>10</v>
      </c>
      <c r="U30" s="67" t="s">
        <v>182</v>
      </c>
      <c r="V30" s="67" t="s">
        <v>182</v>
      </c>
      <c r="W30" s="67" t="s">
        <v>182</v>
      </c>
      <c r="X30" s="67" t="s">
        <v>182</v>
      </c>
      <c r="Y30" s="67">
        <v>25</v>
      </c>
      <c r="Z30" s="67">
        <v>162</v>
      </c>
      <c r="AA30" s="67">
        <v>7</v>
      </c>
      <c r="AB30" s="67">
        <v>63</v>
      </c>
    </row>
    <row r="31" spans="1:28" ht="15" customHeight="1">
      <c r="A31" s="9"/>
      <c r="B31" s="95" t="s">
        <v>90</v>
      </c>
      <c r="C31" s="66">
        <f t="shared" si="9"/>
        <v>18</v>
      </c>
      <c r="D31" s="67">
        <f t="shared" si="9"/>
        <v>150</v>
      </c>
      <c r="E31" s="67" t="s">
        <v>182</v>
      </c>
      <c r="F31" s="67" t="s">
        <v>182</v>
      </c>
      <c r="G31" s="66">
        <f>SUM(K31,M31,O31,Q31,S31,U31,W31,Y31,AA31)</f>
        <v>18</v>
      </c>
      <c r="H31" s="66">
        <f>SUM(L31,P31,R31,T31,V31,X31,Z31,AB31)</f>
        <v>150</v>
      </c>
      <c r="I31" s="67" t="s">
        <v>182</v>
      </c>
      <c r="J31" s="67" t="s">
        <v>182</v>
      </c>
      <c r="K31" s="67" t="s">
        <v>182</v>
      </c>
      <c r="L31" s="67" t="s">
        <v>182</v>
      </c>
      <c r="M31" s="67" t="s">
        <v>182</v>
      </c>
      <c r="N31" s="67" t="s">
        <v>182</v>
      </c>
      <c r="O31" s="67" t="s">
        <v>182</v>
      </c>
      <c r="P31" s="67" t="s">
        <v>182</v>
      </c>
      <c r="Q31" s="67" t="s">
        <v>182</v>
      </c>
      <c r="R31" s="67" t="s">
        <v>182</v>
      </c>
      <c r="S31" s="67" t="s">
        <v>182</v>
      </c>
      <c r="T31" s="67" t="s">
        <v>182</v>
      </c>
      <c r="U31" s="67" t="s">
        <v>182</v>
      </c>
      <c r="V31" s="67" t="s">
        <v>182</v>
      </c>
      <c r="W31" s="67" t="s">
        <v>182</v>
      </c>
      <c r="X31" s="67" t="s">
        <v>182</v>
      </c>
      <c r="Y31" s="67">
        <v>12</v>
      </c>
      <c r="Z31" s="67">
        <v>95</v>
      </c>
      <c r="AA31" s="67">
        <v>6</v>
      </c>
      <c r="AB31" s="67">
        <v>55</v>
      </c>
    </row>
    <row r="32" spans="1:28" ht="15" customHeight="1">
      <c r="A32" s="9"/>
      <c r="B32" s="95"/>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row>
    <row r="33" spans="1:28" s="7" customFormat="1" ht="15" customHeight="1">
      <c r="A33" s="328" t="s">
        <v>91</v>
      </c>
      <c r="B33" s="329"/>
      <c r="C33" s="99">
        <f aca="true" t="shared" si="10" ref="C33:H33">SUM(C34:C41)</f>
        <v>202</v>
      </c>
      <c r="D33" s="99">
        <f t="shared" si="10"/>
        <v>2697</v>
      </c>
      <c r="E33" s="99">
        <f t="shared" si="10"/>
        <v>2</v>
      </c>
      <c r="F33" s="99">
        <f t="shared" si="10"/>
        <v>2</v>
      </c>
      <c r="G33" s="99">
        <f t="shared" si="10"/>
        <v>200</v>
      </c>
      <c r="H33" s="99">
        <f t="shared" si="10"/>
        <v>2695</v>
      </c>
      <c r="I33" s="100" t="s">
        <v>408</v>
      </c>
      <c r="J33" s="100" t="s">
        <v>408</v>
      </c>
      <c r="K33" s="100" t="s">
        <v>408</v>
      </c>
      <c r="L33" s="100" t="s">
        <v>408</v>
      </c>
      <c r="M33" s="100" t="s">
        <v>408</v>
      </c>
      <c r="N33" s="100" t="s">
        <v>408</v>
      </c>
      <c r="O33" s="99">
        <f>SUM(O34:O41)</f>
        <v>8</v>
      </c>
      <c r="P33" s="99">
        <f>SUM(P34:P41)</f>
        <v>81</v>
      </c>
      <c r="Q33" s="99">
        <f>SUM(Q34:Q41)</f>
        <v>16</v>
      </c>
      <c r="R33" s="99">
        <f>SUM(R34:R41)</f>
        <v>120</v>
      </c>
      <c r="S33" s="100" t="s">
        <v>408</v>
      </c>
      <c r="T33" s="100" t="s">
        <v>408</v>
      </c>
      <c r="U33" s="100" t="s">
        <v>408</v>
      </c>
      <c r="V33" s="100" t="s">
        <v>408</v>
      </c>
      <c r="W33" s="99">
        <f aca="true" t="shared" si="11" ref="W33:AB33">SUM(W34:W41)</f>
        <v>1</v>
      </c>
      <c r="X33" s="99">
        <f t="shared" si="11"/>
        <v>2</v>
      </c>
      <c r="Y33" s="99">
        <f t="shared" si="11"/>
        <v>130</v>
      </c>
      <c r="Z33" s="99">
        <f t="shared" si="11"/>
        <v>1830</v>
      </c>
      <c r="AA33" s="99">
        <f t="shared" si="11"/>
        <v>45</v>
      </c>
      <c r="AB33" s="99">
        <f t="shared" si="11"/>
        <v>662</v>
      </c>
    </row>
    <row r="34" spans="1:28" ht="15" customHeight="1">
      <c r="A34" s="9"/>
      <c r="B34" s="95" t="s">
        <v>92</v>
      </c>
      <c r="C34" s="66">
        <f aca="true" t="shared" si="12" ref="C34:D41">SUM(E34,G34)</f>
        <v>30</v>
      </c>
      <c r="D34" s="67">
        <f t="shared" si="12"/>
        <v>306</v>
      </c>
      <c r="E34" s="67" t="s">
        <v>182</v>
      </c>
      <c r="F34" s="67" t="s">
        <v>182</v>
      </c>
      <c r="G34" s="66">
        <f>SUM(K34,M34,O34,Q34,S34,U34,W34,Y34,AA34)</f>
        <v>30</v>
      </c>
      <c r="H34" s="66">
        <f>SUM(L34,P34,R34,T34,V34,X34,Z34,AB34)</f>
        <v>306</v>
      </c>
      <c r="I34" s="67" t="s">
        <v>182</v>
      </c>
      <c r="J34" s="67" t="s">
        <v>182</v>
      </c>
      <c r="K34" s="67" t="s">
        <v>182</v>
      </c>
      <c r="L34" s="67" t="s">
        <v>182</v>
      </c>
      <c r="M34" s="67" t="s">
        <v>182</v>
      </c>
      <c r="N34" s="67" t="s">
        <v>182</v>
      </c>
      <c r="O34" s="67">
        <v>2</v>
      </c>
      <c r="P34" s="67">
        <v>9</v>
      </c>
      <c r="Q34" s="67">
        <v>3</v>
      </c>
      <c r="R34" s="67">
        <v>37</v>
      </c>
      <c r="S34" s="67" t="s">
        <v>182</v>
      </c>
      <c r="T34" s="67" t="s">
        <v>182</v>
      </c>
      <c r="U34" s="67" t="s">
        <v>182</v>
      </c>
      <c r="V34" s="67" t="s">
        <v>182</v>
      </c>
      <c r="W34" s="67" t="s">
        <v>182</v>
      </c>
      <c r="X34" s="67" t="s">
        <v>182</v>
      </c>
      <c r="Y34" s="67">
        <v>18</v>
      </c>
      <c r="Z34" s="67">
        <v>164</v>
      </c>
      <c r="AA34" s="67">
        <v>7</v>
      </c>
      <c r="AB34" s="67">
        <v>96</v>
      </c>
    </row>
    <row r="35" spans="1:28" ht="15" customHeight="1">
      <c r="A35" s="106"/>
      <c r="B35" s="95" t="s">
        <v>93</v>
      </c>
      <c r="C35" s="66">
        <f t="shared" si="12"/>
        <v>46</v>
      </c>
      <c r="D35" s="67">
        <f t="shared" si="12"/>
        <v>794</v>
      </c>
      <c r="E35" s="67">
        <v>1</v>
      </c>
      <c r="F35" s="67">
        <v>1</v>
      </c>
      <c r="G35" s="66">
        <f aca="true" t="shared" si="13" ref="G35:G41">SUM(K35,M35,O35,Q35,S35,U35,W35,Y35,AA35)</f>
        <v>45</v>
      </c>
      <c r="H35" s="66">
        <f aca="true" t="shared" si="14" ref="H35:H41">SUM(L35,P35,R35,T35,V35,X35,Z35,AB35)</f>
        <v>793</v>
      </c>
      <c r="I35" s="67" t="s">
        <v>182</v>
      </c>
      <c r="J35" s="67" t="s">
        <v>182</v>
      </c>
      <c r="K35" s="67" t="s">
        <v>182</v>
      </c>
      <c r="L35" s="67" t="s">
        <v>182</v>
      </c>
      <c r="M35" s="67" t="s">
        <v>182</v>
      </c>
      <c r="N35" s="67" t="s">
        <v>182</v>
      </c>
      <c r="O35" s="67">
        <v>2</v>
      </c>
      <c r="P35" s="67">
        <v>56</v>
      </c>
      <c r="Q35" s="67">
        <v>3</v>
      </c>
      <c r="R35" s="67">
        <v>31</v>
      </c>
      <c r="S35" s="67" t="s">
        <v>182</v>
      </c>
      <c r="T35" s="67" t="s">
        <v>182</v>
      </c>
      <c r="U35" s="67" t="s">
        <v>182</v>
      </c>
      <c r="V35" s="67" t="s">
        <v>182</v>
      </c>
      <c r="W35" s="67" t="s">
        <v>182</v>
      </c>
      <c r="X35" s="67" t="s">
        <v>182</v>
      </c>
      <c r="Y35" s="67">
        <v>30</v>
      </c>
      <c r="Z35" s="67">
        <v>536</v>
      </c>
      <c r="AA35" s="67">
        <v>10</v>
      </c>
      <c r="AB35" s="67">
        <v>170</v>
      </c>
    </row>
    <row r="36" spans="1:28" ht="15" customHeight="1">
      <c r="A36" s="106"/>
      <c r="B36" s="95" t="s">
        <v>94</v>
      </c>
      <c r="C36" s="66">
        <f t="shared" si="12"/>
        <v>47</v>
      </c>
      <c r="D36" s="67">
        <f t="shared" si="12"/>
        <v>1059</v>
      </c>
      <c r="E36" s="67" t="s">
        <v>182</v>
      </c>
      <c r="F36" s="67" t="s">
        <v>182</v>
      </c>
      <c r="G36" s="66">
        <f t="shared" si="13"/>
        <v>47</v>
      </c>
      <c r="H36" s="66">
        <f t="shared" si="14"/>
        <v>1059</v>
      </c>
      <c r="I36" s="67" t="s">
        <v>182</v>
      </c>
      <c r="J36" s="67" t="s">
        <v>182</v>
      </c>
      <c r="K36" s="67" t="s">
        <v>182</v>
      </c>
      <c r="L36" s="67" t="s">
        <v>182</v>
      </c>
      <c r="M36" s="67" t="s">
        <v>182</v>
      </c>
      <c r="N36" s="67" t="s">
        <v>182</v>
      </c>
      <c r="O36" s="67">
        <v>2</v>
      </c>
      <c r="P36" s="67">
        <v>13</v>
      </c>
      <c r="Q36" s="67">
        <v>5</v>
      </c>
      <c r="R36" s="67">
        <v>21</v>
      </c>
      <c r="S36" s="67" t="s">
        <v>182</v>
      </c>
      <c r="T36" s="67" t="s">
        <v>182</v>
      </c>
      <c r="U36" s="67" t="s">
        <v>182</v>
      </c>
      <c r="V36" s="67" t="s">
        <v>182</v>
      </c>
      <c r="W36" s="67" t="s">
        <v>182</v>
      </c>
      <c r="X36" s="67" t="s">
        <v>182</v>
      </c>
      <c r="Y36" s="67">
        <v>34</v>
      </c>
      <c r="Z36" s="67">
        <v>852</v>
      </c>
      <c r="AA36" s="67">
        <v>6</v>
      </c>
      <c r="AB36" s="67">
        <v>173</v>
      </c>
    </row>
    <row r="37" spans="1:28" ht="15" customHeight="1">
      <c r="A37" s="106"/>
      <c r="B37" s="95" t="s">
        <v>95</v>
      </c>
      <c r="C37" s="66">
        <f t="shared" si="12"/>
        <v>8</v>
      </c>
      <c r="D37" s="67">
        <f t="shared" si="12"/>
        <v>60</v>
      </c>
      <c r="E37" s="67" t="s">
        <v>182</v>
      </c>
      <c r="F37" s="67" t="s">
        <v>182</v>
      </c>
      <c r="G37" s="66">
        <f t="shared" si="13"/>
        <v>8</v>
      </c>
      <c r="H37" s="66">
        <f t="shared" si="14"/>
        <v>60</v>
      </c>
      <c r="I37" s="67" t="s">
        <v>182</v>
      </c>
      <c r="J37" s="67" t="s">
        <v>182</v>
      </c>
      <c r="K37" s="67" t="s">
        <v>182</v>
      </c>
      <c r="L37" s="67" t="s">
        <v>182</v>
      </c>
      <c r="M37" s="67" t="s">
        <v>182</v>
      </c>
      <c r="N37" s="67" t="s">
        <v>182</v>
      </c>
      <c r="O37" s="67" t="s">
        <v>182</v>
      </c>
      <c r="P37" s="67" t="s">
        <v>182</v>
      </c>
      <c r="Q37" s="67">
        <v>1</v>
      </c>
      <c r="R37" s="67">
        <v>2</v>
      </c>
      <c r="S37" s="67" t="s">
        <v>182</v>
      </c>
      <c r="T37" s="67" t="s">
        <v>182</v>
      </c>
      <c r="U37" s="67" t="s">
        <v>182</v>
      </c>
      <c r="V37" s="67" t="s">
        <v>182</v>
      </c>
      <c r="W37" s="67" t="s">
        <v>182</v>
      </c>
      <c r="X37" s="67" t="s">
        <v>182</v>
      </c>
      <c r="Y37" s="67">
        <v>4</v>
      </c>
      <c r="Z37" s="67">
        <v>25</v>
      </c>
      <c r="AA37" s="67">
        <v>3</v>
      </c>
      <c r="AB37" s="67">
        <v>33</v>
      </c>
    </row>
    <row r="38" spans="1:28" ht="15" customHeight="1">
      <c r="A38" s="106"/>
      <c r="B38" s="95" t="s">
        <v>96</v>
      </c>
      <c r="C38" s="66">
        <f t="shared" si="12"/>
        <v>13</v>
      </c>
      <c r="D38" s="67">
        <f t="shared" si="12"/>
        <v>124</v>
      </c>
      <c r="E38" s="67" t="s">
        <v>182</v>
      </c>
      <c r="F38" s="67" t="s">
        <v>182</v>
      </c>
      <c r="G38" s="66">
        <f t="shared" si="13"/>
        <v>13</v>
      </c>
      <c r="H38" s="66">
        <f t="shared" si="14"/>
        <v>124</v>
      </c>
      <c r="I38" s="67" t="s">
        <v>182</v>
      </c>
      <c r="J38" s="67" t="s">
        <v>182</v>
      </c>
      <c r="K38" s="67" t="s">
        <v>182</v>
      </c>
      <c r="L38" s="67" t="s">
        <v>182</v>
      </c>
      <c r="M38" s="67" t="s">
        <v>182</v>
      </c>
      <c r="N38" s="67" t="s">
        <v>182</v>
      </c>
      <c r="O38" s="67" t="s">
        <v>182</v>
      </c>
      <c r="P38" s="67" t="s">
        <v>182</v>
      </c>
      <c r="Q38" s="67">
        <v>1</v>
      </c>
      <c r="R38" s="67">
        <v>15</v>
      </c>
      <c r="S38" s="67" t="s">
        <v>182</v>
      </c>
      <c r="T38" s="67" t="s">
        <v>182</v>
      </c>
      <c r="U38" s="67" t="s">
        <v>182</v>
      </c>
      <c r="V38" s="67" t="s">
        <v>182</v>
      </c>
      <c r="W38" s="67" t="s">
        <v>182</v>
      </c>
      <c r="X38" s="67" t="s">
        <v>182</v>
      </c>
      <c r="Y38" s="67">
        <v>8</v>
      </c>
      <c r="Z38" s="67">
        <v>61</v>
      </c>
      <c r="AA38" s="67">
        <v>4</v>
      </c>
      <c r="AB38" s="67">
        <v>48</v>
      </c>
    </row>
    <row r="39" spans="1:28" ht="15" customHeight="1">
      <c r="A39" s="106"/>
      <c r="B39" s="95" t="s">
        <v>97</v>
      </c>
      <c r="C39" s="66">
        <f t="shared" si="12"/>
        <v>21</v>
      </c>
      <c r="D39" s="67">
        <f t="shared" si="12"/>
        <v>126</v>
      </c>
      <c r="E39" s="67" t="s">
        <v>182</v>
      </c>
      <c r="F39" s="67" t="s">
        <v>182</v>
      </c>
      <c r="G39" s="66">
        <f t="shared" si="13"/>
        <v>21</v>
      </c>
      <c r="H39" s="66">
        <f t="shared" si="14"/>
        <v>126</v>
      </c>
      <c r="I39" s="67" t="s">
        <v>182</v>
      </c>
      <c r="J39" s="67" t="s">
        <v>182</v>
      </c>
      <c r="K39" s="67" t="s">
        <v>182</v>
      </c>
      <c r="L39" s="67" t="s">
        <v>182</v>
      </c>
      <c r="M39" s="67" t="s">
        <v>182</v>
      </c>
      <c r="N39" s="67" t="s">
        <v>182</v>
      </c>
      <c r="O39" s="67">
        <v>1</v>
      </c>
      <c r="P39" s="67">
        <v>2</v>
      </c>
      <c r="Q39" s="67">
        <v>1</v>
      </c>
      <c r="R39" s="67">
        <v>3</v>
      </c>
      <c r="S39" s="67" t="s">
        <v>182</v>
      </c>
      <c r="T39" s="67" t="s">
        <v>182</v>
      </c>
      <c r="U39" s="67" t="s">
        <v>182</v>
      </c>
      <c r="V39" s="67" t="s">
        <v>182</v>
      </c>
      <c r="W39" s="67">
        <v>1</v>
      </c>
      <c r="X39" s="67">
        <v>2</v>
      </c>
      <c r="Y39" s="67">
        <v>12</v>
      </c>
      <c r="Z39" s="67">
        <v>67</v>
      </c>
      <c r="AA39" s="67">
        <v>6</v>
      </c>
      <c r="AB39" s="67">
        <v>52</v>
      </c>
    </row>
    <row r="40" spans="1:28" ht="15" customHeight="1">
      <c r="A40" s="106"/>
      <c r="B40" s="95" t="s">
        <v>98</v>
      </c>
      <c r="C40" s="66">
        <f t="shared" si="12"/>
        <v>15</v>
      </c>
      <c r="D40" s="67">
        <f t="shared" si="12"/>
        <v>113</v>
      </c>
      <c r="E40" s="67" t="s">
        <v>182</v>
      </c>
      <c r="F40" s="67" t="s">
        <v>182</v>
      </c>
      <c r="G40" s="66">
        <f t="shared" si="13"/>
        <v>15</v>
      </c>
      <c r="H40" s="66">
        <f t="shared" si="14"/>
        <v>113</v>
      </c>
      <c r="I40" s="67" t="s">
        <v>182</v>
      </c>
      <c r="J40" s="67" t="s">
        <v>182</v>
      </c>
      <c r="K40" s="67" t="s">
        <v>182</v>
      </c>
      <c r="L40" s="67" t="s">
        <v>182</v>
      </c>
      <c r="M40" s="67" t="s">
        <v>182</v>
      </c>
      <c r="N40" s="67" t="s">
        <v>182</v>
      </c>
      <c r="O40" s="67" t="s">
        <v>182</v>
      </c>
      <c r="P40" s="67" t="s">
        <v>182</v>
      </c>
      <c r="Q40" s="67">
        <v>1</v>
      </c>
      <c r="R40" s="67">
        <v>2</v>
      </c>
      <c r="S40" s="67" t="s">
        <v>182</v>
      </c>
      <c r="T40" s="67" t="s">
        <v>182</v>
      </c>
      <c r="U40" s="67" t="s">
        <v>182</v>
      </c>
      <c r="V40" s="67" t="s">
        <v>182</v>
      </c>
      <c r="W40" s="67" t="s">
        <v>182</v>
      </c>
      <c r="X40" s="67" t="s">
        <v>182</v>
      </c>
      <c r="Y40" s="67">
        <v>10</v>
      </c>
      <c r="Z40" s="67">
        <v>69</v>
      </c>
      <c r="AA40" s="67">
        <v>4</v>
      </c>
      <c r="AB40" s="67">
        <v>42</v>
      </c>
    </row>
    <row r="41" spans="1:28" ht="15" customHeight="1">
      <c r="A41" s="106"/>
      <c r="B41" s="95" t="s">
        <v>99</v>
      </c>
      <c r="C41" s="66">
        <f t="shared" si="12"/>
        <v>22</v>
      </c>
      <c r="D41" s="67">
        <f t="shared" si="12"/>
        <v>115</v>
      </c>
      <c r="E41" s="67">
        <v>1</v>
      </c>
      <c r="F41" s="67">
        <v>1</v>
      </c>
      <c r="G41" s="66">
        <f t="shared" si="13"/>
        <v>21</v>
      </c>
      <c r="H41" s="66">
        <f t="shared" si="14"/>
        <v>114</v>
      </c>
      <c r="I41" s="67" t="s">
        <v>182</v>
      </c>
      <c r="J41" s="67" t="s">
        <v>182</v>
      </c>
      <c r="K41" s="67" t="s">
        <v>182</v>
      </c>
      <c r="L41" s="67" t="s">
        <v>182</v>
      </c>
      <c r="M41" s="67" t="s">
        <v>182</v>
      </c>
      <c r="N41" s="67" t="s">
        <v>182</v>
      </c>
      <c r="O41" s="67">
        <v>1</v>
      </c>
      <c r="P41" s="67">
        <v>1</v>
      </c>
      <c r="Q41" s="67">
        <v>1</v>
      </c>
      <c r="R41" s="67">
        <v>9</v>
      </c>
      <c r="S41" s="67" t="s">
        <v>182</v>
      </c>
      <c r="T41" s="67" t="s">
        <v>182</v>
      </c>
      <c r="U41" s="67" t="s">
        <v>182</v>
      </c>
      <c r="V41" s="67" t="s">
        <v>182</v>
      </c>
      <c r="W41" s="67" t="s">
        <v>182</v>
      </c>
      <c r="X41" s="67" t="s">
        <v>182</v>
      </c>
      <c r="Y41" s="67">
        <v>14</v>
      </c>
      <c r="Z41" s="67">
        <v>56</v>
      </c>
      <c r="AA41" s="67">
        <v>5</v>
      </c>
      <c r="AB41" s="67">
        <v>48</v>
      </c>
    </row>
    <row r="42" spans="1:28" ht="15" customHeight="1">
      <c r="A42" s="106"/>
      <c r="B42" s="95"/>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row>
    <row r="43" spans="1:28" s="7" customFormat="1" ht="15" customHeight="1">
      <c r="A43" s="328" t="s">
        <v>100</v>
      </c>
      <c r="B43" s="329"/>
      <c r="C43" s="99">
        <f aca="true" t="shared" si="15" ref="C43:H43">SUM(C44:C48)</f>
        <v>197</v>
      </c>
      <c r="D43" s="99">
        <f t="shared" si="15"/>
        <v>2740</v>
      </c>
      <c r="E43" s="99">
        <f t="shared" si="15"/>
        <v>1</v>
      </c>
      <c r="F43" s="99">
        <f t="shared" si="15"/>
        <v>1</v>
      </c>
      <c r="G43" s="99">
        <f t="shared" si="15"/>
        <v>196</v>
      </c>
      <c r="H43" s="99">
        <f t="shared" si="15"/>
        <v>2739</v>
      </c>
      <c r="I43" s="100" t="s">
        <v>408</v>
      </c>
      <c r="J43" s="100" t="s">
        <v>408</v>
      </c>
      <c r="K43" s="100" t="s">
        <v>408</v>
      </c>
      <c r="L43" s="100" t="s">
        <v>408</v>
      </c>
      <c r="M43" s="100" t="s">
        <v>408</v>
      </c>
      <c r="N43" s="100" t="s">
        <v>408</v>
      </c>
      <c r="O43" s="99">
        <f aca="true" t="shared" si="16" ref="O43:T43">SUM(O44:O48)</f>
        <v>8</v>
      </c>
      <c r="P43" s="99">
        <f t="shared" si="16"/>
        <v>59</v>
      </c>
      <c r="Q43" s="99">
        <f t="shared" si="16"/>
        <v>15</v>
      </c>
      <c r="R43" s="99">
        <f t="shared" si="16"/>
        <v>139</v>
      </c>
      <c r="S43" s="99">
        <f t="shared" si="16"/>
        <v>3</v>
      </c>
      <c r="T43" s="99">
        <f t="shared" si="16"/>
        <v>32</v>
      </c>
      <c r="U43" s="100" t="s">
        <v>408</v>
      </c>
      <c r="V43" s="100" t="s">
        <v>408</v>
      </c>
      <c r="W43" s="100" t="s">
        <v>408</v>
      </c>
      <c r="X43" s="100" t="s">
        <v>408</v>
      </c>
      <c r="Y43" s="99">
        <f>SUM(Y44:Y48)</f>
        <v>134</v>
      </c>
      <c r="Z43" s="99">
        <f>SUM(Z44:Z48)</f>
        <v>1873</v>
      </c>
      <c r="AA43" s="99">
        <f>SUM(AA44:AA48)</f>
        <v>36</v>
      </c>
      <c r="AB43" s="99">
        <f>SUM(AB44:AB48)</f>
        <v>636</v>
      </c>
    </row>
    <row r="44" spans="1:28" ht="15" customHeight="1">
      <c r="A44" s="106"/>
      <c r="B44" s="95" t="s">
        <v>101</v>
      </c>
      <c r="C44" s="66">
        <f aca="true" t="shared" si="17" ref="C44:D48">SUM(E44,G44)</f>
        <v>62</v>
      </c>
      <c r="D44" s="67">
        <f t="shared" si="17"/>
        <v>1110</v>
      </c>
      <c r="E44" s="67">
        <v>1</v>
      </c>
      <c r="F44" s="67">
        <v>1</v>
      </c>
      <c r="G44" s="66">
        <f>SUM(K44,M44,O44,Q44,S44,U44,W44,Y44,AA44)</f>
        <v>61</v>
      </c>
      <c r="H44" s="66">
        <f>SUM(L44,P44,R44,T44,V44,X44,Z44,AB44)</f>
        <v>1109</v>
      </c>
      <c r="I44" s="67" t="s">
        <v>182</v>
      </c>
      <c r="J44" s="67" t="s">
        <v>182</v>
      </c>
      <c r="K44" s="67" t="s">
        <v>182</v>
      </c>
      <c r="L44" s="67" t="s">
        <v>182</v>
      </c>
      <c r="M44" s="67" t="s">
        <v>182</v>
      </c>
      <c r="N44" s="67" t="s">
        <v>182</v>
      </c>
      <c r="O44" s="67">
        <v>2</v>
      </c>
      <c r="P44" s="67">
        <v>33</v>
      </c>
      <c r="Q44" s="67">
        <v>7</v>
      </c>
      <c r="R44" s="67">
        <v>73</v>
      </c>
      <c r="S44" s="67" t="s">
        <v>182</v>
      </c>
      <c r="T44" s="67" t="s">
        <v>182</v>
      </c>
      <c r="U44" s="67" t="s">
        <v>182</v>
      </c>
      <c r="V44" s="67" t="s">
        <v>182</v>
      </c>
      <c r="W44" s="67" t="s">
        <v>182</v>
      </c>
      <c r="X44" s="67" t="s">
        <v>182</v>
      </c>
      <c r="Y44" s="67">
        <v>42</v>
      </c>
      <c r="Z44" s="67">
        <v>784</v>
      </c>
      <c r="AA44" s="67">
        <v>10</v>
      </c>
      <c r="AB44" s="67">
        <v>219</v>
      </c>
    </row>
    <row r="45" spans="1:28" ht="15" customHeight="1">
      <c r="A45" s="9"/>
      <c r="B45" s="95" t="s">
        <v>102</v>
      </c>
      <c r="C45" s="66">
        <f t="shared" si="17"/>
        <v>26</v>
      </c>
      <c r="D45" s="67">
        <f t="shared" si="17"/>
        <v>519</v>
      </c>
      <c r="E45" s="67" t="s">
        <v>182</v>
      </c>
      <c r="F45" s="67" t="s">
        <v>182</v>
      </c>
      <c r="G45" s="66">
        <f>SUM(K45,M45,O45,Q45,S45,U45,W45,Y45,AA45)</f>
        <v>26</v>
      </c>
      <c r="H45" s="66">
        <f>SUM(L45,P45,R45,T45,V45,X45,Z45,AB45)</f>
        <v>519</v>
      </c>
      <c r="I45" s="67" t="s">
        <v>182</v>
      </c>
      <c r="J45" s="67" t="s">
        <v>182</v>
      </c>
      <c r="K45" s="67" t="s">
        <v>182</v>
      </c>
      <c r="L45" s="67" t="s">
        <v>182</v>
      </c>
      <c r="M45" s="67" t="s">
        <v>182</v>
      </c>
      <c r="N45" s="67" t="s">
        <v>182</v>
      </c>
      <c r="O45" s="67">
        <v>1</v>
      </c>
      <c r="P45" s="67">
        <v>5</v>
      </c>
      <c r="Q45" s="67">
        <v>2</v>
      </c>
      <c r="R45" s="67">
        <v>22</v>
      </c>
      <c r="S45" s="67">
        <v>1</v>
      </c>
      <c r="T45" s="67">
        <v>6</v>
      </c>
      <c r="U45" s="67" t="s">
        <v>182</v>
      </c>
      <c r="V45" s="67" t="s">
        <v>182</v>
      </c>
      <c r="W45" s="67" t="s">
        <v>182</v>
      </c>
      <c r="X45" s="67" t="s">
        <v>182</v>
      </c>
      <c r="Y45" s="67">
        <v>16</v>
      </c>
      <c r="Z45" s="67">
        <v>389</v>
      </c>
      <c r="AA45" s="67">
        <v>6</v>
      </c>
      <c r="AB45" s="67">
        <v>97</v>
      </c>
    </row>
    <row r="46" spans="1:28" ht="15" customHeight="1">
      <c r="A46" s="9"/>
      <c r="B46" s="95" t="s">
        <v>103</v>
      </c>
      <c r="C46" s="66">
        <f t="shared" si="17"/>
        <v>23</v>
      </c>
      <c r="D46" s="67">
        <f t="shared" si="17"/>
        <v>221</v>
      </c>
      <c r="E46" s="67" t="s">
        <v>182</v>
      </c>
      <c r="F46" s="67" t="s">
        <v>182</v>
      </c>
      <c r="G46" s="66">
        <f>SUM(K46,M46,O46,Q46,S46,U46,W46,Y46,AA46)</f>
        <v>23</v>
      </c>
      <c r="H46" s="66">
        <f>SUM(L46,P46,R46,T46,V46,X46,Z46,AB46)</f>
        <v>221</v>
      </c>
      <c r="I46" s="67" t="s">
        <v>182</v>
      </c>
      <c r="J46" s="67" t="s">
        <v>182</v>
      </c>
      <c r="K46" s="67" t="s">
        <v>182</v>
      </c>
      <c r="L46" s="67" t="s">
        <v>182</v>
      </c>
      <c r="M46" s="67" t="s">
        <v>182</v>
      </c>
      <c r="N46" s="67" t="s">
        <v>182</v>
      </c>
      <c r="O46" s="67">
        <v>1</v>
      </c>
      <c r="P46" s="67">
        <v>3</v>
      </c>
      <c r="Q46" s="67">
        <v>2</v>
      </c>
      <c r="R46" s="67">
        <v>7</v>
      </c>
      <c r="S46" s="67" t="s">
        <v>182</v>
      </c>
      <c r="T46" s="67" t="s">
        <v>182</v>
      </c>
      <c r="U46" s="67" t="s">
        <v>182</v>
      </c>
      <c r="V46" s="67" t="s">
        <v>182</v>
      </c>
      <c r="W46" s="67" t="s">
        <v>182</v>
      </c>
      <c r="X46" s="67" t="s">
        <v>182</v>
      </c>
      <c r="Y46" s="67">
        <v>15</v>
      </c>
      <c r="Z46" s="67">
        <v>149</v>
      </c>
      <c r="AA46" s="67">
        <v>5</v>
      </c>
      <c r="AB46" s="67">
        <v>62</v>
      </c>
    </row>
    <row r="47" spans="1:28" ht="15" customHeight="1">
      <c r="A47" s="9"/>
      <c r="B47" s="95" t="s">
        <v>104</v>
      </c>
      <c r="C47" s="66">
        <f t="shared" si="17"/>
        <v>31</v>
      </c>
      <c r="D47" s="67">
        <f t="shared" si="17"/>
        <v>408</v>
      </c>
      <c r="E47" s="67" t="s">
        <v>182</v>
      </c>
      <c r="F47" s="67" t="s">
        <v>182</v>
      </c>
      <c r="G47" s="66">
        <f>SUM(K47,M47,O47,Q47,S47,U47,W47,Y47,AA47)</f>
        <v>31</v>
      </c>
      <c r="H47" s="66">
        <f>SUM(L47,P47,R47,T47,V47,X47,Z47,AB47)</f>
        <v>408</v>
      </c>
      <c r="I47" s="67" t="s">
        <v>182</v>
      </c>
      <c r="J47" s="67" t="s">
        <v>182</v>
      </c>
      <c r="K47" s="67" t="s">
        <v>182</v>
      </c>
      <c r="L47" s="67" t="s">
        <v>182</v>
      </c>
      <c r="M47" s="67" t="s">
        <v>182</v>
      </c>
      <c r="N47" s="67" t="s">
        <v>182</v>
      </c>
      <c r="O47" s="67">
        <v>2</v>
      </c>
      <c r="P47" s="67">
        <v>8</v>
      </c>
      <c r="Q47" s="67">
        <v>1</v>
      </c>
      <c r="R47" s="67">
        <v>27</v>
      </c>
      <c r="S47" s="67">
        <v>1</v>
      </c>
      <c r="T47" s="67">
        <v>7</v>
      </c>
      <c r="U47" s="67" t="s">
        <v>182</v>
      </c>
      <c r="V47" s="67" t="s">
        <v>182</v>
      </c>
      <c r="W47" s="67" t="s">
        <v>182</v>
      </c>
      <c r="X47" s="67" t="s">
        <v>182</v>
      </c>
      <c r="Y47" s="67">
        <v>20</v>
      </c>
      <c r="Z47" s="67">
        <v>244</v>
      </c>
      <c r="AA47" s="67">
        <v>7</v>
      </c>
      <c r="AB47" s="67">
        <v>122</v>
      </c>
    </row>
    <row r="48" spans="1:28" ht="15" customHeight="1">
      <c r="A48" s="9"/>
      <c r="B48" s="95" t="s">
        <v>105</v>
      </c>
      <c r="C48" s="66">
        <f t="shared" si="17"/>
        <v>55</v>
      </c>
      <c r="D48" s="67">
        <f t="shared" si="17"/>
        <v>482</v>
      </c>
      <c r="E48" s="67" t="s">
        <v>182</v>
      </c>
      <c r="F48" s="67" t="s">
        <v>182</v>
      </c>
      <c r="G48" s="66">
        <f>SUM(K48,M48,O48,Q48,S48,U48,W48,Y48,AA48)</f>
        <v>55</v>
      </c>
      <c r="H48" s="66">
        <f>SUM(L48,P48,R48,T48,V48,X48,Z48,AB48)</f>
        <v>482</v>
      </c>
      <c r="I48" s="67" t="s">
        <v>182</v>
      </c>
      <c r="J48" s="67" t="s">
        <v>182</v>
      </c>
      <c r="K48" s="67" t="s">
        <v>182</v>
      </c>
      <c r="L48" s="67" t="s">
        <v>182</v>
      </c>
      <c r="M48" s="67" t="s">
        <v>182</v>
      </c>
      <c r="N48" s="67" t="s">
        <v>182</v>
      </c>
      <c r="O48" s="67">
        <v>2</v>
      </c>
      <c r="P48" s="67">
        <v>10</v>
      </c>
      <c r="Q48" s="67">
        <v>3</v>
      </c>
      <c r="R48" s="67">
        <v>10</v>
      </c>
      <c r="S48" s="67">
        <v>1</v>
      </c>
      <c r="T48" s="67">
        <v>19</v>
      </c>
      <c r="U48" s="67" t="s">
        <v>182</v>
      </c>
      <c r="V48" s="67" t="s">
        <v>182</v>
      </c>
      <c r="W48" s="67" t="s">
        <v>182</v>
      </c>
      <c r="X48" s="67" t="s">
        <v>182</v>
      </c>
      <c r="Y48" s="67">
        <v>41</v>
      </c>
      <c r="Z48" s="67">
        <v>307</v>
      </c>
      <c r="AA48" s="67">
        <v>8</v>
      </c>
      <c r="AB48" s="67">
        <v>136</v>
      </c>
    </row>
    <row r="49" spans="1:28" ht="15" customHeight="1">
      <c r="A49" s="9"/>
      <c r="B49" s="95"/>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row>
    <row r="50" spans="1:28" s="7" customFormat="1" ht="15" customHeight="1">
      <c r="A50" s="328" t="s">
        <v>106</v>
      </c>
      <c r="B50" s="329"/>
      <c r="C50" s="99">
        <f aca="true" t="shared" si="18" ref="C50:H50">SUM(C51:C54)</f>
        <v>148</v>
      </c>
      <c r="D50" s="99">
        <f t="shared" si="18"/>
        <v>1654</v>
      </c>
      <c r="E50" s="99">
        <f t="shared" si="18"/>
        <v>1</v>
      </c>
      <c r="F50" s="99">
        <f t="shared" si="18"/>
        <v>10</v>
      </c>
      <c r="G50" s="99">
        <f t="shared" si="18"/>
        <v>147</v>
      </c>
      <c r="H50" s="99">
        <f t="shared" si="18"/>
        <v>1644</v>
      </c>
      <c r="I50" s="100" t="s">
        <v>408</v>
      </c>
      <c r="J50" s="100" t="s">
        <v>408</v>
      </c>
      <c r="K50" s="100" t="s">
        <v>408</v>
      </c>
      <c r="L50" s="100" t="s">
        <v>408</v>
      </c>
      <c r="M50" s="100" t="s">
        <v>408</v>
      </c>
      <c r="N50" s="100" t="s">
        <v>408</v>
      </c>
      <c r="O50" s="99">
        <f aca="true" t="shared" si="19" ref="O50:T50">SUM(O51:O54)</f>
        <v>4</v>
      </c>
      <c r="P50" s="99">
        <f t="shared" si="19"/>
        <v>36</v>
      </c>
      <c r="Q50" s="99">
        <f t="shared" si="19"/>
        <v>14</v>
      </c>
      <c r="R50" s="99">
        <f t="shared" si="19"/>
        <v>124</v>
      </c>
      <c r="S50" s="99">
        <f t="shared" si="19"/>
        <v>2</v>
      </c>
      <c r="T50" s="99">
        <f t="shared" si="19"/>
        <v>32</v>
      </c>
      <c r="U50" s="100" t="s">
        <v>408</v>
      </c>
      <c r="V50" s="100" t="s">
        <v>408</v>
      </c>
      <c r="W50" s="100" t="s">
        <v>408</v>
      </c>
      <c r="X50" s="100" t="s">
        <v>408</v>
      </c>
      <c r="Y50" s="99">
        <f>SUM(Y51:Y54)</f>
        <v>81</v>
      </c>
      <c r="Z50" s="99">
        <f>SUM(Z51:Z54)</f>
        <v>1017</v>
      </c>
      <c r="AA50" s="99">
        <f>SUM(AA51:AA54)</f>
        <v>46</v>
      </c>
      <c r="AB50" s="99">
        <f>SUM(AB51:AB54)</f>
        <v>435</v>
      </c>
    </row>
    <row r="51" spans="1:28" ht="15" customHeight="1">
      <c r="A51" s="91"/>
      <c r="B51" s="95" t="s">
        <v>107</v>
      </c>
      <c r="C51" s="66">
        <f aca="true" t="shared" si="20" ref="C51:D54">SUM(E51,G51)</f>
        <v>57</v>
      </c>
      <c r="D51" s="67">
        <f t="shared" si="20"/>
        <v>518</v>
      </c>
      <c r="E51" s="67" t="s">
        <v>182</v>
      </c>
      <c r="F51" s="67" t="s">
        <v>182</v>
      </c>
      <c r="G51" s="66">
        <f>SUM(K51,M51,O51,Q51,S51,U51,W51,Y51,AA51)</f>
        <v>57</v>
      </c>
      <c r="H51" s="66">
        <f>SUM(L51,P51,R51,T51,V51,X51,Z51,AB51)</f>
        <v>518</v>
      </c>
      <c r="I51" s="67" t="s">
        <v>182</v>
      </c>
      <c r="J51" s="67" t="s">
        <v>182</v>
      </c>
      <c r="K51" s="67" t="s">
        <v>182</v>
      </c>
      <c r="L51" s="67" t="s">
        <v>182</v>
      </c>
      <c r="M51" s="67" t="s">
        <v>182</v>
      </c>
      <c r="N51" s="67" t="s">
        <v>182</v>
      </c>
      <c r="O51" s="67">
        <v>1</v>
      </c>
      <c r="P51" s="67">
        <v>21</v>
      </c>
      <c r="Q51" s="67">
        <v>7</v>
      </c>
      <c r="R51" s="67">
        <v>46</v>
      </c>
      <c r="S51" s="67">
        <v>1</v>
      </c>
      <c r="T51" s="67">
        <v>13</v>
      </c>
      <c r="U51" s="67" t="s">
        <v>182</v>
      </c>
      <c r="V51" s="67" t="s">
        <v>182</v>
      </c>
      <c r="W51" s="67" t="s">
        <v>182</v>
      </c>
      <c r="X51" s="67" t="s">
        <v>182</v>
      </c>
      <c r="Y51" s="67">
        <v>30</v>
      </c>
      <c r="Z51" s="67">
        <v>311</v>
      </c>
      <c r="AA51" s="67">
        <v>18</v>
      </c>
      <c r="AB51" s="67">
        <v>127</v>
      </c>
    </row>
    <row r="52" spans="1:28" ht="15" customHeight="1">
      <c r="A52" s="91"/>
      <c r="B52" s="95" t="s">
        <v>108</v>
      </c>
      <c r="C52" s="66">
        <f t="shared" si="20"/>
        <v>25</v>
      </c>
      <c r="D52" s="67">
        <f t="shared" si="20"/>
        <v>308</v>
      </c>
      <c r="E52" s="67" t="s">
        <v>182</v>
      </c>
      <c r="F52" s="67" t="s">
        <v>182</v>
      </c>
      <c r="G52" s="66">
        <f>SUM(K52,M52,O52,Q52,S52,U52,W52,Y52,AA52)</f>
        <v>25</v>
      </c>
      <c r="H52" s="66">
        <f>SUM(L52,P52,R52,T52,V52,X52,Z52,AB52)</f>
        <v>308</v>
      </c>
      <c r="I52" s="67" t="s">
        <v>182</v>
      </c>
      <c r="J52" s="67" t="s">
        <v>182</v>
      </c>
      <c r="K52" s="67" t="s">
        <v>182</v>
      </c>
      <c r="L52" s="67" t="s">
        <v>182</v>
      </c>
      <c r="M52" s="67" t="s">
        <v>182</v>
      </c>
      <c r="N52" s="67" t="s">
        <v>182</v>
      </c>
      <c r="O52" s="67">
        <v>1</v>
      </c>
      <c r="P52" s="67">
        <v>4</v>
      </c>
      <c r="Q52" s="67">
        <v>1</v>
      </c>
      <c r="R52" s="67">
        <v>18</v>
      </c>
      <c r="S52" s="67" t="s">
        <v>182</v>
      </c>
      <c r="T52" s="67" t="s">
        <v>182</v>
      </c>
      <c r="U52" s="67" t="s">
        <v>182</v>
      </c>
      <c r="V52" s="67" t="s">
        <v>182</v>
      </c>
      <c r="W52" s="67" t="s">
        <v>182</v>
      </c>
      <c r="X52" s="67" t="s">
        <v>182</v>
      </c>
      <c r="Y52" s="67">
        <v>14</v>
      </c>
      <c r="Z52" s="67">
        <v>206</v>
      </c>
      <c r="AA52" s="67">
        <v>9</v>
      </c>
      <c r="AB52" s="67">
        <v>80</v>
      </c>
    </row>
    <row r="53" spans="1:28" ht="15" customHeight="1">
      <c r="A53" s="91"/>
      <c r="B53" s="95" t="s">
        <v>109</v>
      </c>
      <c r="C53" s="66">
        <f t="shared" si="20"/>
        <v>40</v>
      </c>
      <c r="D53" s="67">
        <f t="shared" si="20"/>
        <v>505</v>
      </c>
      <c r="E53" s="67">
        <v>1</v>
      </c>
      <c r="F53" s="67">
        <v>10</v>
      </c>
      <c r="G53" s="66">
        <f>SUM(K53,M53,O53,Q53,S53,U53,W53,Y53,AA53)</f>
        <v>39</v>
      </c>
      <c r="H53" s="66">
        <f>SUM(L53,P53,R53,T53,V53,X53,Z53,AB53)</f>
        <v>495</v>
      </c>
      <c r="I53" s="67" t="s">
        <v>182</v>
      </c>
      <c r="J53" s="67" t="s">
        <v>182</v>
      </c>
      <c r="K53" s="67" t="s">
        <v>182</v>
      </c>
      <c r="L53" s="67" t="s">
        <v>182</v>
      </c>
      <c r="M53" s="67" t="s">
        <v>182</v>
      </c>
      <c r="N53" s="67" t="s">
        <v>182</v>
      </c>
      <c r="O53" s="67">
        <v>1</v>
      </c>
      <c r="P53" s="67">
        <v>6</v>
      </c>
      <c r="Q53" s="67">
        <v>4</v>
      </c>
      <c r="R53" s="67">
        <v>40</v>
      </c>
      <c r="S53" s="67">
        <v>1</v>
      </c>
      <c r="T53" s="67">
        <v>19</v>
      </c>
      <c r="U53" s="67" t="s">
        <v>182</v>
      </c>
      <c r="V53" s="67" t="s">
        <v>182</v>
      </c>
      <c r="W53" s="67" t="s">
        <v>182</v>
      </c>
      <c r="X53" s="67" t="s">
        <v>182</v>
      </c>
      <c r="Y53" s="67">
        <v>22</v>
      </c>
      <c r="Z53" s="67">
        <v>279</v>
      </c>
      <c r="AA53" s="67">
        <v>11</v>
      </c>
      <c r="AB53" s="67">
        <v>151</v>
      </c>
    </row>
    <row r="54" spans="1:28" ht="15" customHeight="1">
      <c r="A54" s="91"/>
      <c r="B54" s="95" t="s">
        <v>110</v>
      </c>
      <c r="C54" s="66">
        <f t="shared" si="20"/>
        <v>26</v>
      </c>
      <c r="D54" s="67">
        <f t="shared" si="20"/>
        <v>323</v>
      </c>
      <c r="E54" s="67" t="s">
        <v>182</v>
      </c>
      <c r="F54" s="67" t="s">
        <v>182</v>
      </c>
      <c r="G54" s="66">
        <f>SUM(K54,M54,O54,Q54,S54,U54,W54,Y54,AA54)</f>
        <v>26</v>
      </c>
      <c r="H54" s="66">
        <f>SUM(L54,P54,R54,T54,V54,X54,Z54,AB54)</f>
        <v>323</v>
      </c>
      <c r="I54" s="67" t="s">
        <v>182</v>
      </c>
      <c r="J54" s="67" t="s">
        <v>182</v>
      </c>
      <c r="K54" s="67" t="s">
        <v>182</v>
      </c>
      <c r="L54" s="67" t="s">
        <v>182</v>
      </c>
      <c r="M54" s="67" t="s">
        <v>182</v>
      </c>
      <c r="N54" s="67" t="s">
        <v>182</v>
      </c>
      <c r="O54" s="67">
        <v>1</v>
      </c>
      <c r="P54" s="67">
        <v>5</v>
      </c>
      <c r="Q54" s="67">
        <v>2</v>
      </c>
      <c r="R54" s="67">
        <v>20</v>
      </c>
      <c r="S54" s="67" t="s">
        <v>182</v>
      </c>
      <c r="T54" s="67" t="s">
        <v>182</v>
      </c>
      <c r="U54" s="67" t="s">
        <v>182</v>
      </c>
      <c r="V54" s="67" t="s">
        <v>182</v>
      </c>
      <c r="W54" s="67" t="s">
        <v>182</v>
      </c>
      <c r="X54" s="67" t="s">
        <v>182</v>
      </c>
      <c r="Y54" s="67">
        <v>15</v>
      </c>
      <c r="Z54" s="67">
        <v>221</v>
      </c>
      <c r="AA54" s="67">
        <v>8</v>
      </c>
      <c r="AB54" s="67">
        <v>77</v>
      </c>
    </row>
    <row r="55" spans="1:28" ht="15" customHeight="1">
      <c r="A55" s="91"/>
      <c r="B55" s="95"/>
      <c r="C55" s="68"/>
      <c r="D55" s="68"/>
      <c r="E55" s="67"/>
      <c r="F55" s="67"/>
      <c r="G55" s="68"/>
      <c r="H55" s="68"/>
      <c r="I55" s="67"/>
      <c r="J55" s="67"/>
      <c r="K55" s="67"/>
      <c r="L55" s="67"/>
      <c r="M55" s="67"/>
      <c r="N55" s="67"/>
      <c r="O55" s="67"/>
      <c r="P55" s="67"/>
      <c r="Q55" s="67"/>
      <c r="R55" s="67"/>
      <c r="S55" s="67"/>
      <c r="T55" s="67"/>
      <c r="U55" s="67"/>
      <c r="V55" s="67"/>
      <c r="W55" s="67"/>
      <c r="X55" s="67"/>
      <c r="Y55" s="67"/>
      <c r="Z55" s="67"/>
      <c r="AA55" s="67"/>
      <c r="AB55" s="67"/>
    </row>
    <row r="56" spans="1:28" s="7" customFormat="1" ht="15" customHeight="1">
      <c r="A56" s="328" t="s">
        <v>111</v>
      </c>
      <c r="B56" s="329"/>
      <c r="C56" s="99">
        <f>SUM(C57:C62)</f>
        <v>165</v>
      </c>
      <c r="D56" s="99">
        <f>SUM(D57:D62)</f>
        <v>1584</v>
      </c>
      <c r="E56" s="100" t="s">
        <v>408</v>
      </c>
      <c r="F56" s="100" t="s">
        <v>408</v>
      </c>
      <c r="G56" s="99">
        <f>SUM(G57:G62)</f>
        <v>165</v>
      </c>
      <c r="H56" s="99">
        <f>SUM(H57:H62)</f>
        <v>1584</v>
      </c>
      <c r="I56" s="100" t="s">
        <v>408</v>
      </c>
      <c r="J56" s="100" t="s">
        <v>408</v>
      </c>
      <c r="K56" s="100" t="s">
        <v>408</v>
      </c>
      <c r="L56" s="100" t="s">
        <v>408</v>
      </c>
      <c r="M56" s="100" t="s">
        <v>408</v>
      </c>
      <c r="N56" s="100" t="s">
        <v>408</v>
      </c>
      <c r="O56" s="99">
        <f aca="true" t="shared" si="21" ref="O56:T56">SUM(O57:O62)</f>
        <v>6</v>
      </c>
      <c r="P56" s="99">
        <f t="shared" si="21"/>
        <v>25</v>
      </c>
      <c r="Q56" s="99">
        <f t="shared" si="21"/>
        <v>16</v>
      </c>
      <c r="R56" s="99">
        <f t="shared" si="21"/>
        <v>125</v>
      </c>
      <c r="S56" s="99">
        <f t="shared" si="21"/>
        <v>2</v>
      </c>
      <c r="T56" s="99">
        <f t="shared" si="21"/>
        <v>15</v>
      </c>
      <c r="U56" s="100" t="s">
        <v>408</v>
      </c>
      <c r="V56" s="100" t="s">
        <v>408</v>
      </c>
      <c r="W56" s="100" t="s">
        <v>408</v>
      </c>
      <c r="X56" s="100" t="s">
        <v>408</v>
      </c>
      <c r="Y56" s="99">
        <f>SUM(Y57:Y62)</f>
        <v>100</v>
      </c>
      <c r="Z56" s="99">
        <f>SUM(Z57:Z62)</f>
        <v>985</v>
      </c>
      <c r="AA56" s="99">
        <f>SUM(AA57:AA62)</f>
        <v>41</v>
      </c>
      <c r="AB56" s="99">
        <f>SUM(AB57:AB62)</f>
        <v>434</v>
      </c>
    </row>
    <row r="57" spans="1:28" ht="15" customHeight="1">
      <c r="A57" s="9"/>
      <c r="B57" s="95" t="s">
        <v>112</v>
      </c>
      <c r="C57" s="66">
        <f aca="true" t="shared" si="22" ref="C57:D62">SUM(E57,G57)</f>
        <v>29</v>
      </c>
      <c r="D57" s="67">
        <f t="shared" si="22"/>
        <v>306</v>
      </c>
      <c r="E57" s="67" t="s">
        <v>182</v>
      </c>
      <c r="F57" s="67" t="s">
        <v>182</v>
      </c>
      <c r="G57" s="66">
        <f aca="true" t="shared" si="23" ref="G57:G62">SUM(K57,M57,O57,Q57,S57,U57,W57,Y57,AA57)</f>
        <v>29</v>
      </c>
      <c r="H57" s="66">
        <f aca="true" t="shared" si="24" ref="H57:H62">SUM(L57,P57,R57,T57,V57,X57,Z57,AB57)</f>
        <v>306</v>
      </c>
      <c r="I57" s="67" t="s">
        <v>182</v>
      </c>
      <c r="J57" s="67" t="s">
        <v>182</v>
      </c>
      <c r="K57" s="67" t="s">
        <v>182</v>
      </c>
      <c r="L57" s="67" t="s">
        <v>182</v>
      </c>
      <c r="M57" s="67" t="s">
        <v>182</v>
      </c>
      <c r="N57" s="67" t="s">
        <v>182</v>
      </c>
      <c r="O57" s="67">
        <v>1</v>
      </c>
      <c r="P57" s="67">
        <v>5</v>
      </c>
      <c r="Q57" s="67">
        <v>1</v>
      </c>
      <c r="R57" s="67">
        <v>16</v>
      </c>
      <c r="S57" s="67">
        <v>1</v>
      </c>
      <c r="T57" s="67">
        <v>10</v>
      </c>
      <c r="U57" s="67" t="s">
        <v>182</v>
      </c>
      <c r="V57" s="67" t="s">
        <v>182</v>
      </c>
      <c r="W57" s="67" t="s">
        <v>182</v>
      </c>
      <c r="X57" s="67" t="s">
        <v>182</v>
      </c>
      <c r="Y57" s="67">
        <v>18</v>
      </c>
      <c r="Z57" s="67">
        <v>204</v>
      </c>
      <c r="AA57" s="67">
        <v>8</v>
      </c>
      <c r="AB57" s="67">
        <v>71</v>
      </c>
    </row>
    <row r="58" spans="1:28" ht="15" customHeight="1">
      <c r="A58" s="9"/>
      <c r="B58" s="95" t="s">
        <v>113</v>
      </c>
      <c r="C58" s="66">
        <f t="shared" si="22"/>
        <v>16</v>
      </c>
      <c r="D58" s="67">
        <f t="shared" si="22"/>
        <v>184</v>
      </c>
      <c r="E58" s="67" t="s">
        <v>182</v>
      </c>
      <c r="F58" s="67" t="s">
        <v>182</v>
      </c>
      <c r="G58" s="66">
        <f t="shared" si="23"/>
        <v>16</v>
      </c>
      <c r="H58" s="66">
        <f t="shared" si="24"/>
        <v>184</v>
      </c>
      <c r="I58" s="67" t="s">
        <v>182</v>
      </c>
      <c r="J58" s="67" t="s">
        <v>182</v>
      </c>
      <c r="K58" s="67" t="s">
        <v>182</v>
      </c>
      <c r="L58" s="67" t="s">
        <v>182</v>
      </c>
      <c r="M58" s="67" t="s">
        <v>182</v>
      </c>
      <c r="N58" s="67" t="s">
        <v>182</v>
      </c>
      <c r="O58" s="67">
        <v>1</v>
      </c>
      <c r="P58" s="67">
        <v>4</v>
      </c>
      <c r="Q58" s="67">
        <v>1</v>
      </c>
      <c r="R58" s="67">
        <v>19</v>
      </c>
      <c r="S58" s="67" t="s">
        <v>182</v>
      </c>
      <c r="T58" s="67" t="s">
        <v>182</v>
      </c>
      <c r="U58" s="67" t="s">
        <v>182</v>
      </c>
      <c r="V58" s="67" t="s">
        <v>182</v>
      </c>
      <c r="W58" s="67" t="s">
        <v>182</v>
      </c>
      <c r="X58" s="67" t="s">
        <v>182</v>
      </c>
      <c r="Y58" s="67">
        <v>8</v>
      </c>
      <c r="Z58" s="67">
        <v>93</v>
      </c>
      <c r="AA58" s="67">
        <v>6</v>
      </c>
      <c r="AB58" s="67">
        <v>68</v>
      </c>
    </row>
    <row r="59" spans="1:28" ht="15" customHeight="1">
      <c r="A59" s="9"/>
      <c r="B59" s="95" t="s">
        <v>114</v>
      </c>
      <c r="C59" s="66">
        <f t="shared" si="22"/>
        <v>35</v>
      </c>
      <c r="D59" s="67">
        <f t="shared" si="22"/>
        <v>348</v>
      </c>
      <c r="E59" s="67" t="s">
        <v>182</v>
      </c>
      <c r="F59" s="67" t="s">
        <v>182</v>
      </c>
      <c r="G59" s="66">
        <f t="shared" si="23"/>
        <v>35</v>
      </c>
      <c r="H59" s="66">
        <f t="shared" si="24"/>
        <v>348</v>
      </c>
      <c r="I59" s="67" t="s">
        <v>182</v>
      </c>
      <c r="J59" s="67" t="s">
        <v>182</v>
      </c>
      <c r="K59" s="67" t="s">
        <v>182</v>
      </c>
      <c r="L59" s="67" t="s">
        <v>182</v>
      </c>
      <c r="M59" s="67" t="s">
        <v>182</v>
      </c>
      <c r="N59" s="67" t="s">
        <v>182</v>
      </c>
      <c r="O59" s="67">
        <v>1</v>
      </c>
      <c r="P59" s="67">
        <v>6</v>
      </c>
      <c r="Q59" s="67">
        <v>5</v>
      </c>
      <c r="R59" s="67">
        <v>29</v>
      </c>
      <c r="S59" s="67" t="s">
        <v>182</v>
      </c>
      <c r="T59" s="67" t="s">
        <v>182</v>
      </c>
      <c r="U59" s="67" t="s">
        <v>182</v>
      </c>
      <c r="V59" s="67" t="s">
        <v>182</v>
      </c>
      <c r="W59" s="67" t="s">
        <v>182</v>
      </c>
      <c r="X59" s="67" t="s">
        <v>182</v>
      </c>
      <c r="Y59" s="67">
        <v>20</v>
      </c>
      <c r="Z59" s="67">
        <v>220</v>
      </c>
      <c r="AA59" s="67">
        <v>9</v>
      </c>
      <c r="AB59" s="67">
        <v>93</v>
      </c>
    </row>
    <row r="60" spans="1:28" ht="15" customHeight="1">
      <c r="A60" s="9"/>
      <c r="B60" s="95" t="s">
        <v>115</v>
      </c>
      <c r="C60" s="66">
        <f t="shared" si="22"/>
        <v>36</v>
      </c>
      <c r="D60" s="67">
        <f t="shared" si="22"/>
        <v>303</v>
      </c>
      <c r="E60" s="67" t="s">
        <v>182</v>
      </c>
      <c r="F60" s="67" t="s">
        <v>182</v>
      </c>
      <c r="G60" s="66">
        <f t="shared" si="23"/>
        <v>36</v>
      </c>
      <c r="H60" s="66">
        <f t="shared" si="24"/>
        <v>303</v>
      </c>
      <c r="I60" s="67" t="s">
        <v>182</v>
      </c>
      <c r="J60" s="67" t="s">
        <v>182</v>
      </c>
      <c r="K60" s="67" t="s">
        <v>182</v>
      </c>
      <c r="L60" s="67" t="s">
        <v>182</v>
      </c>
      <c r="M60" s="67" t="s">
        <v>182</v>
      </c>
      <c r="N60" s="67" t="s">
        <v>182</v>
      </c>
      <c r="O60" s="67">
        <v>1</v>
      </c>
      <c r="P60" s="67">
        <v>3</v>
      </c>
      <c r="Q60" s="67">
        <v>3</v>
      </c>
      <c r="R60" s="67">
        <v>17</v>
      </c>
      <c r="S60" s="67" t="s">
        <v>182</v>
      </c>
      <c r="T60" s="67" t="s">
        <v>182</v>
      </c>
      <c r="U60" s="67" t="s">
        <v>182</v>
      </c>
      <c r="V60" s="67" t="s">
        <v>182</v>
      </c>
      <c r="W60" s="67" t="s">
        <v>182</v>
      </c>
      <c r="X60" s="67" t="s">
        <v>182</v>
      </c>
      <c r="Y60" s="67">
        <v>23</v>
      </c>
      <c r="Z60" s="67">
        <v>193</v>
      </c>
      <c r="AA60" s="67">
        <v>9</v>
      </c>
      <c r="AB60" s="67">
        <v>90</v>
      </c>
    </row>
    <row r="61" spans="1:28" ht="15" customHeight="1">
      <c r="A61" s="9"/>
      <c r="B61" s="95" t="s">
        <v>116</v>
      </c>
      <c r="C61" s="66">
        <f t="shared" si="22"/>
        <v>23</v>
      </c>
      <c r="D61" s="67">
        <f t="shared" si="22"/>
        <v>196</v>
      </c>
      <c r="E61" s="67" t="s">
        <v>182</v>
      </c>
      <c r="F61" s="67" t="s">
        <v>182</v>
      </c>
      <c r="G61" s="66">
        <f t="shared" si="23"/>
        <v>23</v>
      </c>
      <c r="H61" s="66">
        <f t="shared" si="24"/>
        <v>196</v>
      </c>
      <c r="I61" s="67" t="s">
        <v>182</v>
      </c>
      <c r="J61" s="67" t="s">
        <v>182</v>
      </c>
      <c r="K61" s="67" t="s">
        <v>182</v>
      </c>
      <c r="L61" s="67" t="s">
        <v>182</v>
      </c>
      <c r="M61" s="67" t="s">
        <v>182</v>
      </c>
      <c r="N61" s="67" t="s">
        <v>182</v>
      </c>
      <c r="O61" s="67">
        <v>1</v>
      </c>
      <c r="P61" s="67">
        <v>3</v>
      </c>
      <c r="Q61" s="67">
        <v>4</v>
      </c>
      <c r="R61" s="67">
        <v>18</v>
      </c>
      <c r="S61" s="67">
        <v>1</v>
      </c>
      <c r="T61" s="67">
        <v>5</v>
      </c>
      <c r="U61" s="67" t="s">
        <v>182</v>
      </c>
      <c r="V61" s="67" t="s">
        <v>182</v>
      </c>
      <c r="W61" s="67" t="s">
        <v>182</v>
      </c>
      <c r="X61" s="67" t="s">
        <v>182</v>
      </c>
      <c r="Y61" s="67">
        <v>13</v>
      </c>
      <c r="Z61" s="67">
        <v>106</v>
      </c>
      <c r="AA61" s="67">
        <v>4</v>
      </c>
      <c r="AB61" s="67">
        <v>64</v>
      </c>
    </row>
    <row r="62" spans="1:28" ht="15" customHeight="1">
      <c r="A62" s="9"/>
      <c r="B62" s="95" t="s">
        <v>117</v>
      </c>
      <c r="C62" s="66">
        <f t="shared" si="22"/>
        <v>26</v>
      </c>
      <c r="D62" s="67">
        <f t="shared" si="22"/>
        <v>247</v>
      </c>
      <c r="E62" s="67" t="s">
        <v>182</v>
      </c>
      <c r="F62" s="67" t="s">
        <v>182</v>
      </c>
      <c r="G62" s="66">
        <f t="shared" si="23"/>
        <v>26</v>
      </c>
      <c r="H62" s="66">
        <f t="shared" si="24"/>
        <v>247</v>
      </c>
      <c r="I62" s="67" t="s">
        <v>182</v>
      </c>
      <c r="J62" s="67" t="s">
        <v>182</v>
      </c>
      <c r="K62" s="67" t="s">
        <v>182</v>
      </c>
      <c r="L62" s="67" t="s">
        <v>182</v>
      </c>
      <c r="M62" s="67" t="s">
        <v>182</v>
      </c>
      <c r="N62" s="67" t="s">
        <v>182</v>
      </c>
      <c r="O62" s="67">
        <v>1</v>
      </c>
      <c r="P62" s="67">
        <v>4</v>
      </c>
      <c r="Q62" s="67">
        <v>2</v>
      </c>
      <c r="R62" s="67">
        <v>26</v>
      </c>
      <c r="S62" s="67" t="s">
        <v>182</v>
      </c>
      <c r="T62" s="67" t="s">
        <v>182</v>
      </c>
      <c r="U62" s="67" t="s">
        <v>182</v>
      </c>
      <c r="V62" s="67" t="s">
        <v>182</v>
      </c>
      <c r="W62" s="67" t="s">
        <v>182</v>
      </c>
      <c r="X62" s="67" t="s">
        <v>182</v>
      </c>
      <c r="Y62" s="67">
        <v>18</v>
      </c>
      <c r="Z62" s="67">
        <v>169</v>
      </c>
      <c r="AA62" s="67">
        <v>5</v>
      </c>
      <c r="AB62" s="67">
        <v>48</v>
      </c>
    </row>
    <row r="63" spans="1:28" ht="15" customHeight="1">
      <c r="A63" s="9"/>
      <c r="B63" s="95"/>
      <c r="C63" s="68"/>
      <c r="D63" s="68"/>
      <c r="E63" s="67"/>
      <c r="F63" s="67"/>
      <c r="G63" s="68"/>
      <c r="H63" s="68"/>
      <c r="I63" s="68"/>
      <c r="J63" s="68"/>
      <c r="K63" s="68"/>
      <c r="L63" s="68"/>
      <c r="M63" s="68"/>
      <c r="N63" s="68"/>
      <c r="O63" s="68"/>
      <c r="P63" s="68"/>
      <c r="Q63" s="68"/>
      <c r="R63" s="68"/>
      <c r="S63" s="68"/>
      <c r="T63" s="68"/>
      <c r="U63" s="68"/>
      <c r="V63" s="68"/>
      <c r="W63" s="68"/>
      <c r="X63" s="68"/>
      <c r="Y63" s="68"/>
      <c r="Z63" s="68"/>
      <c r="AA63" s="68"/>
      <c r="AB63" s="68"/>
    </row>
    <row r="64" spans="1:28" s="7" customFormat="1" ht="15" customHeight="1">
      <c r="A64" s="328" t="s">
        <v>118</v>
      </c>
      <c r="B64" s="329"/>
      <c r="C64" s="99">
        <f>SUM(C65:C68)</f>
        <v>199</v>
      </c>
      <c r="D64" s="99">
        <f>SUM(D65:D68)</f>
        <v>2520</v>
      </c>
      <c r="E64" s="100" t="s">
        <v>408</v>
      </c>
      <c r="F64" s="100" t="s">
        <v>408</v>
      </c>
      <c r="G64" s="99">
        <f>SUM(G65:G68)</f>
        <v>199</v>
      </c>
      <c r="H64" s="99">
        <f>SUM(H65:H68)</f>
        <v>2520</v>
      </c>
      <c r="I64" s="100" t="s">
        <v>408</v>
      </c>
      <c r="J64" s="100" t="s">
        <v>408</v>
      </c>
      <c r="K64" s="100" t="s">
        <v>408</v>
      </c>
      <c r="L64" s="100" t="s">
        <v>408</v>
      </c>
      <c r="M64" s="100" t="s">
        <v>408</v>
      </c>
      <c r="N64" s="100" t="s">
        <v>408</v>
      </c>
      <c r="O64" s="99">
        <f aca="true" t="shared" si="25" ref="O64:T64">SUM(O65:O68)</f>
        <v>6</v>
      </c>
      <c r="P64" s="99">
        <f t="shared" si="25"/>
        <v>29</v>
      </c>
      <c r="Q64" s="99">
        <f t="shared" si="25"/>
        <v>25</v>
      </c>
      <c r="R64" s="99">
        <f t="shared" si="25"/>
        <v>324</v>
      </c>
      <c r="S64" s="99">
        <f t="shared" si="25"/>
        <v>1</v>
      </c>
      <c r="T64" s="99">
        <f t="shared" si="25"/>
        <v>2</v>
      </c>
      <c r="U64" s="100" t="s">
        <v>408</v>
      </c>
      <c r="V64" s="100" t="s">
        <v>408</v>
      </c>
      <c r="W64" s="100" t="s">
        <v>408</v>
      </c>
      <c r="X64" s="100" t="s">
        <v>408</v>
      </c>
      <c r="Y64" s="99">
        <f>SUM(Y65:Y68)</f>
        <v>119</v>
      </c>
      <c r="Z64" s="99">
        <f>SUM(Z65:Z68)</f>
        <v>1509</v>
      </c>
      <c r="AA64" s="99">
        <f>SUM(AA65:AA68)</f>
        <v>48</v>
      </c>
      <c r="AB64" s="99">
        <f>SUM(AB65:AB68)</f>
        <v>656</v>
      </c>
    </row>
    <row r="65" spans="1:28" ht="15" customHeight="1">
      <c r="A65" s="9"/>
      <c r="B65" s="95" t="s">
        <v>119</v>
      </c>
      <c r="C65" s="66">
        <f aca="true" t="shared" si="26" ref="C65:D68">SUM(E65,G65)</f>
        <v>55</v>
      </c>
      <c r="D65" s="67">
        <f t="shared" si="26"/>
        <v>956</v>
      </c>
      <c r="E65" s="67" t="s">
        <v>182</v>
      </c>
      <c r="F65" s="67" t="s">
        <v>182</v>
      </c>
      <c r="G65" s="66">
        <f>SUM(K65,M65,O65,Q65,S65,U65,W65,Y65,AA65)</f>
        <v>55</v>
      </c>
      <c r="H65" s="66">
        <f>SUM(L65,P65,R65,T65,V65,X65,Z65,AB65)</f>
        <v>956</v>
      </c>
      <c r="I65" s="67" t="s">
        <v>182</v>
      </c>
      <c r="J65" s="67" t="s">
        <v>182</v>
      </c>
      <c r="K65" s="67" t="s">
        <v>182</v>
      </c>
      <c r="L65" s="67" t="s">
        <v>182</v>
      </c>
      <c r="M65" s="67" t="s">
        <v>182</v>
      </c>
      <c r="N65" s="67" t="s">
        <v>182</v>
      </c>
      <c r="O65" s="67">
        <v>1</v>
      </c>
      <c r="P65" s="67">
        <v>10</v>
      </c>
      <c r="Q65" s="67">
        <v>8</v>
      </c>
      <c r="R65" s="67">
        <v>183</v>
      </c>
      <c r="S65" s="67" t="s">
        <v>182</v>
      </c>
      <c r="T65" s="67" t="s">
        <v>182</v>
      </c>
      <c r="U65" s="67" t="s">
        <v>182</v>
      </c>
      <c r="V65" s="67" t="s">
        <v>182</v>
      </c>
      <c r="W65" s="67" t="s">
        <v>182</v>
      </c>
      <c r="X65" s="67" t="s">
        <v>182</v>
      </c>
      <c r="Y65" s="67">
        <v>30</v>
      </c>
      <c r="Z65" s="67">
        <v>503</v>
      </c>
      <c r="AA65" s="67">
        <v>16</v>
      </c>
      <c r="AB65" s="67">
        <v>260</v>
      </c>
    </row>
    <row r="66" spans="1:28" ht="15" customHeight="1">
      <c r="A66" s="9"/>
      <c r="B66" s="95" t="s">
        <v>120</v>
      </c>
      <c r="C66" s="66">
        <f t="shared" si="26"/>
        <v>47</v>
      </c>
      <c r="D66" s="67">
        <f t="shared" si="26"/>
        <v>440</v>
      </c>
      <c r="E66" s="67" t="s">
        <v>182</v>
      </c>
      <c r="F66" s="67" t="s">
        <v>182</v>
      </c>
      <c r="G66" s="66">
        <f>SUM(K66,M66,O66,Q66,S66,U66,W66,Y66,AA66)</f>
        <v>47</v>
      </c>
      <c r="H66" s="66">
        <f>SUM(L66,P66,R66,T66,V66,X66,Z66,AB66)</f>
        <v>440</v>
      </c>
      <c r="I66" s="67" t="s">
        <v>182</v>
      </c>
      <c r="J66" s="67" t="s">
        <v>182</v>
      </c>
      <c r="K66" s="67" t="s">
        <v>182</v>
      </c>
      <c r="L66" s="67" t="s">
        <v>182</v>
      </c>
      <c r="M66" s="67" t="s">
        <v>182</v>
      </c>
      <c r="N66" s="67" t="s">
        <v>182</v>
      </c>
      <c r="O66" s="67">
        <v>1</v>
      </c>
      <c r="P66" s="67">
        <v>6</v>
      </c>
      <c r="Q66" s="67">
        <v>8</v>
      </c>
      <c r="R66" s="67">
        <v>66</v>
      </c>
      <c r="S66" s="67" t="s">
        <v>182</v>
      </c>
      <c r="T66" s="67" t="s">
        <v>182</v>
      </c>
      <c r="U66" s="67" t="s">
        <v>182</v>
      </c>
      <c r="V66" s="67" t="s">
        <v>182</v>
      </c>
      <c r="W66" s="67" t="s">
        <v>182</v>
      </c>
      <c r="X66" s="67" t="s">
        <v>182</v>
      </c>
      <c r="Y66" s="67">
        <v>28</v>
      </c>
      <c r="Z66" s="67">
        <v>232</v>
      </c>
      <c r="AA66" s="67">
        <v>10</v>
      </c>
      <c r="AB66" s="67">
        <v>136</v>
      </c>
    </row>
    <row r="67" spans="1:28" ht="15" customHeight="1">
      <c r="A67" s="9"/>
      <c r="B67" s="95" t="s">
        <v>121</v>
      </c>
      <c r="C67" s="66">
        <f t="shared" si="26"/>
        <v>63</v>
      </c>
      <c r="D67" s="67">
        <f t="shared" si="26"/>
        <v>827</v>
      </c>
      <c r="E67" s="67" t="s">
        <v>182</v>
      </c>
      <c r="F67" s="67" t="s">
        <v>182</v>
      </c>
      <c r="G67" s="66">
        <f>SUM(K67,M67,O67,Q67,S67,U67,W67,Y67,AA67)</f>
        <v>63</v>
      </c>
      <c r="H67" s="66">
        <f>SUM(L67,P67,R67,T67,V67,X67,Z67,AB67)</f>
        <v>827</v>
      </c>
      <c r="I67" s="67" t="s">
        <v>182</v>
      </c>
      <c r="J67" s="67" t="s">
        <v>182</v>
      </c>
      <c r="K67" s="67" t="s">
        <v>182</v>
      </c>
      <c r="L67" s="67" t="s">
        <v>182</v>
      </c>
      <c r="M67" s="67" t="s">
        <v>182</v>
      </c>
      <c r="N67" s="67" t="s">
        <v>182</v>
      </c>
      <c r="O67" s="67">
        <v>2</v>
      </c>
      <c r="P67" s="67">
        <v>10</v>
      </c>
      <c r="Q67" s="67">
        <v>8</v>
      </c>
      <c r="R67" s="67">
        <v>59</v>
      </c>
      <c r="S67" s="67">
        <v>1</v>
      </c>
      <c r="T67" s="67">
        <v>2</v>
      </c>
      <c r="U67" s="67" t="s">
        <v>182</v>
      </c>
      <c r="V67" s="67" t="s">
        <v>182</v>
      </c>
      <c r="W67" s="67" t="s">
        <v>182</v>
      </c>
      <c r="X67" s="67" t="s">
        <v>182</v>
      </c>
      <c r="Y67" s="67">
        <v>38</v>
      </c>
      <c r="Z67" s="67">
        <v>578</v>
      </c>
      <c r="AA67" s="67">
        <v>14</v>
      </c>
      <c r="AB67" s="67">
        <v>178</v>
      </c>
    </row>
    <row r="68" spans="1:28" ht="15" customHeight="1">
      <c r="A68" s="9"/>
      <c r="B68" s="95" t="s">
        <v>122</v>
      </c>
      <c r="C68" s="66">
        <f t="shared" si="26"/>
        <v>34</v>
      </c>
      <c r="D68" s="67">
        <f t="shared" si="26"/>
        <v>297</v>
      </c>
      <c r="E68" s="67" t="s">
        <v>182</v>
      </c>
      <c r="F68" s="67" t="s">
        <v>182</v>
      </c>
      <c r="G68" s="66">
        <f>SUM(K68,M68,O68,Q68,S68,U68,W68,Y68,AA68)</f>
        <v>34</v>
      </c>
      <c r="H68" s="66">
        <f>SUM(L68,P68,R68,T68,V68,X68,Z68,AB68)</f>
        <v>297</v>
      </c>
      <c r="I68" s="67" t="s">
        <v>182</v>
      </c>
      <c r="J68" s="67" t="s">
        <v>182</v>
      </c>
      <c r="K68" s="67" t="s">
        <v>182</v>
      </c>
      <c r="L68" s="67" t="s">
        <v>182</v>
      </c>
      <c r="M68" s="67" t="s">
        <v>182</v>
      </c>
      <c r="N68" s="67" t="s">
        <v>182</v>
      </c>
      <c r="O68" s="67">
        <v>2</v>
      </c>
      <c r="P68" s="67">
        <v>3</v>
      </c>
      <c r="Q68" s="67">
        <v>1</v>
      </c>
      <c r="R68" s="67">
        <v>16</v>
      </c>
      <c r="S68" s="67" t="s">
        <v>182</v>
      </c>
      <c r="T68" s="67" t="s">
        <v>182</v>
      </c>
      <c r="U68" s="67" t="s">
        <v>182</v>
      </c>
      <c r="V68" s="67" t="s">
        <v>182</v>
      </c>
      <c r="W68" s="67" t="s">
        <v>182</v>
      </c>
      <c r="X68" s="67" t="s">
        <v>182</v>
      </c>
      <c r="Y68" s="67">
        <v>23</v>
      </c>
      <c r="Z68" s="67">
        <v>196</v>
      </c>
      <c r="AA68" s="67">
        <v>8</v>
      </c>
      <c r="AB68" s="67">
        <v>82</v>
      </c>
    </row>
    <row r="69" spans="1:28" ht="15" customHeight="1">
      <c r="A69" s="9"/>
      <c r="B69" s="95"/>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row>
    <row r="70" spans="1:28" s="7" customFormat="1" ht="15" customHeight="1">
      <c r="A70" s="328" t="s">
        <v>123</v>
      </c>
      <c r="B70" s="329"/>
      <c r="C70" s="99">
        <f aca="true" t="shared" si="27" ref="C70:H70">SUM(C71)</f>
        <v>46</v>
      </c>
      <c r="D70" s="99">
        <f t="shared" si="27"/>
        <v>428</v>
      </c>
      <c r="E70" s="99">
        <f t="shared" si="27"/>
        <v>1</v>
      </c>
      <c r="F70" s="99">
        <f t="shared" si="27"/>
        <v>27</v>
      </c>
      <c r="G70" s="99">
        <f t="shared" si="27"/>
        <v>45</v>
      </c>
      <c r="H70" s="99">
        <f t="shared" si="27"/>
        <v>401</v>
      </c>
      <c r="I70" s="100" t="s">
        <v>321</v>
      </c>
      <c r="J70" s="100" t="s">
        <v>321</v>
      </c>
      <c r="K70" s="100" t="s">
        <v>321</v>
      </c>
      <c r="L70" s="100" t="s">
        <v>321</v>
      </c>
      <c r="M70" s="100" t="s">
        <v>321</v>
      </c>
      <c r="N70" s="100" t="s">
        <v>321</v>
      </c>
      <c r="O70" s="99">
        <f aca="true" t="shared" si="28" ref="O70:T70">SUM(O71)</f>
        <v>2</v>
      </c>
      <c r="P70" s="99">
        <f t="shared" si="28"/>
        <v>7</v>
      </c>
      <c r="Q70" s="99">
        <f t="shared" si="28"/>
        <v>4</v>
      </c>
      <c r="R70" s="99">
        <f t="shared" si="28"/>
        <v>36</v>
      </c>
      <c r="S70" s="99">
        <f t="shared" si="28"/>
        <v>1</v>
      </c>
      <c r="T70" s="99">
        <f t="shared" si="28"/>
        <v>5</v>
      </c>
      <c r="U70" s="100" t="s">
        <v>408</v>
      </c>
      <c r="V70" s="100" t="s">
        <v>408</v>
      </c>
      <c r="W70" s="100" t="s">
        <v>408</v>
      </c>
      <c r="X70" s="100" t="s">
        <v>408</v>
      </c>
      <c r="Y70" s="99">
        <f>SUM(Y71)</f>
        <v>26</v>
      </c>
      <c r="Z70" s="99">
        <f>SUM(Z71)</f>
        <v>226</v>
      </c>
      <c r="AA70" s="99">
        <f>SUM(AA71)</f>
        <v>12</v>
      </c>
      <c r="AB70" s="99">
        <f>SUM(AB71)</f>
        <v>127</v>
      </c>
    </row>
    <row r="71" spans="1:28" ht="15" customHeight="1">
      <c r="A71" s="105"/>
      <c r="B71" s="97" t="s">
        <v>124</v>
      </c>
      <c r="C71" s="172">
        <f>SUM(E71,G71)</f>
        <v>46</v>
      </c>
      <c r="D71" s="70">
        <f>SUM(F71,H71)</f>
        <v>428</v>
      </c>
      <c r="E71" s="70">
        <v>1</v>
      </c>
      <c r="F71" s="70">
        <v>27</v>
      </c>
      <c r="G71" s="173">
        <f>SUM(K71,M71,O71,Q71,S71,U71,W71,Y71,AA71)</f>
        <v>45</v>
      </c>
      <c r="H71" s="173">
        <f>SUM(L71,P71,R71,T71,V71,X71,Z71,AB71)</f>
        <v>401</v>
      </c>
      <c r="I71" s="70" t="s">
        <v>182</v>
      </c>
      <c r="J71" s="70" t="s">
        <v>182</v>
      </c>
      <c r="K71" s="70" t="s">
        <v>182</v>
      </c>
      <c r="L71" s="70" t="s">
        <v>182</v>
      </c>
      <c r="M71" s="70" t="s">
        <v>182</v>
      </c>
      <c r="N71" s="70" t="s">
        <v>182</v>
      </c>
      <c r="O71" s="70">
        <v>2</v>
      </c>
      <c r="P71" s="70">
        <v>7</v>
      </c>
      <c r="Q71" s="70">
        <v>4</v>
      </c>
      <c r="R71" s="70">
        <v>36</v>
      </c>
      <c r="S71" s="70">
        <v>1</v>
      </c>
      <c r="T71" s="70">
        <v>5</v>
      </c>
      <c r="U71" s="70" t="s">
        <v>182</v>
      </c>
      <c r="V71" s="70" t="s">
        <v>182</v>
      </c>
      <c r="W71" s="70" t="s">
        <v>182</v>
      </c>
      <c r="X71" s="70" t="s">
        <v>182</v>
      </c>
      <c r="Y71" s="70">
        <v>26</v>
      </c>
      <c r="Z71" s="70">
        <v>226</v>
      </c>
      <c r="AA71" s="70">
        <v>12</v>
      </c>
      <c r="AB71" s="70">
        <v>127</v>
      </c>
    </row>
    <row r="72" ht="15" customHeight="1">
      <c r="A72" s="69" t="s">
        <v>292</v>
      </c>
    </row>
    <row r="73" ht="15" customHeight="1"/>
  </sheetData>
  <sheetProtection/>
  <mergeCells count="62">
    <mergeCell ref="A2:AB2"/>
    <mergeCell ref="A3:AB3"/>
    <mergeCell ref="O7:O8"/>
    <mergeCell ref="P7:P8"/>
    <mergeCell ref="Q7:Q8"/>
    <mergeCell ref="R7:R8"/>
    <mergeCell ref="S7:S8"/>
    <mergeCell ref="V7:V8"/>
    <mergeCell ref="W7:W8"/>
    <mergeCell ref="X7:X8"/>
    <mergeCell ref="Z7:Z8"/>
    <mergeCell ref="M5:N6"/>
    <mergeCell ref="O5:P6"/>
    <mergeCell ref="W5:X6"/>
    <mergeCell ref="Y5:Z6"/>
    <mergeCell ref="S5:T6"/>
    <mergeCell ref="E5:F6"/>
    <mergeCell ref="G5:H6"/>
    <mergeCell ref="I5:J6"/>
    <mergeCell ref="K5:L6"/>
    <mergeCell ref="Y7:Y8"/>
    <mergeCell ref="L7:L8"/>
    <mergeCell ref="M7:M8"/>
    <mergeCell ref="N7:N8"/>
    <mergeCell ref="H7:H8"/>
    <mergeCell ref="I7:I8"/>
    <mergeCell ref="J7:J8"/>
    <mergeCell ref="K7:K8"/>
    <mergeCell ref="U5:V6"/>
    <mergeCell ref="Q5:R6"/>
    <mergeCell ref="T7:T8"/>
    <mergeCell ref="U7:U8"/>
    <mergeCell ref="A15:B15"/>
    <mergeCell ref="A10:B10"/>
    <mergeCell ref="A20:B20"/>
    <mergeCell ref="A21:B21"/>
    <mergeCell ref="A16:B16"/>
    <mergeCell ref="A17:B17"/>
    <mergeCell ref="A18:B18"/>
    <mergeCell ref="A19:B19"/>
    <mergeCell ref="A11:B11"/>
    <mergeCell ref="A14:B14"/>
    <mergeCell ref="A33:B33"/>
    <mergeCell ref="A43:B43"/>
    <mergeCell ref="A50:B50"/>
    <mergeCell ref="A56:B56"/>
    <mergeCell ref="AA5:AB6"/>
    <mergeCell ref="C7:C8"/>
    <mergeCell ref="D7:D8"/>
    <mergeCell ref="E7:E8"/>
    <mergeCell ref="F7:F8"/>
    <mergeCell ref="G7:G8"/>
    <mergeCell ref="A64:B64"/>
    <mergeCell ref="A70:B70"/>
    <mergeCell ref="AA7:AA8"/>
    <mergeCell ref="AB7:AB8"/>
    <mergeCell ref="A12:B12"/>
    <mergeCell ref="A22:B22"/>
    <mergeCell ref="A5:B8"/>
    <mergeCell ref="C5:D6"/>
    <mergeCell ref="A24:B24"/>
    <mergeCell ref="A27:B27"/>
  </mergeCells>
  <printOptions horizontalCentered="1"/>
  <pageMargins left="0.7874015748031497" right="0.7874015748031497" top="0.984251968503937" bottom="0.984251968503937" header="0.5118110236220472" footer="0.5118110236220472"/>
  <pageSetup horizontalDpi="600" verticalDpi="600" orientation="landscape" paperSize="8" scale="69" r:id="rId1"/>
</worksheet>
</file>

<file path=xl/worksheets/sheet5.xml><?xml version="1.0" encoding="utf-8"?>
<worksheet xmlns="http://schemas.openxmlformats.org/spreadsheetml/2006/main" xmlns:r="http://schemas.openxmlformats.org/officeDocument/2006/relationships">
  <sheetPr>
    <pageSetUpPr fitToPage="1"/>
  </sheetPr>
  <dimension ref="A1:HZ52"/>
  <sheetViews>
    <sheetView zoomScale="90" zoomScaleNormal="90" zoomScalePageLayoutView="0" workbookViewId="0" topLeftCell="A37">
      <selection activeCell="A44" sqref="A44"/>
    </sheetView>
  </sheetViews>
  <sheetFormatPr defaultColWidth="10.59765625" defaultRowHeight="18" customHeight="1"/>
  <cols>
    <col min="1" max="1" width="3.3984375" style="2" customWidth="1"/>
    <col min="2" max="2" width="3.59765625" style="2" customWidth="1"/>
    <col min="3" max="3" width="35.69921875" style="2" customWidth="1"/>
    <col min="4" max="4" width="8.59765625" style="2" customWidth="1"/>
    <col min="5" max="5" width="10" style="2" customWidth="1"/>
    <col min="6" max="10" width="8.59765625" style="2" customWidth="1"/>
    <col min="11" max="11" width="10" style="2" customWidth="1"/>
    <col min="12" max="12" width="8.59765625" style="2" customWidth="1"/>
    <col min="13" max="13" width="10" style="2" customWidth="1"/>
    <col min="14" max="19" width="8.59765625" style="2" customWidth="1"/>
    <col min="20" max="20" width="9.59765625" style="2" customWidth="1"/>
    <col min="21" max="21" width="10.59765625" style="3" customWidth="1"/>
    <col min="22" max="16384" width="10.59765625" style="2" customWidth="1"/>
  </cols>
  <sheetData>
    <row r="1" spans="1:21" s="107" customFormat="1" ht="18" customHeight="1">
      <c r="A1" s="11" t="s">
        <v>206</v>
      </c>
      <c r="U1" s="12" t="s">
        <v>207</v>
      </c>
    </row>
    <row r="2" spans="1:21" ht="18" customHeight="1">
      <c r="A2" s="383" t="s">
        <v>414</v>
      </c>
      <c r="B2" s="383"/>
      <c r="C2" s="383"/>
      <c r="D2" s="383"/>
      <c r="E2" s="383"/>
      <c r="F2" s="383"/>
      <c r="G2" s="383"/>
      <c r="H2" s="383"/>
      <c r="I2" s="383"/>
      <c r="J2" s="383"/>
      <c r="K2" s="383"/>
      <c r="L2" s="383"/>
      <c r="M2" s="383"/>
      <c r="N2" s="383"/>
      <c r="O2" s="383"/>
      <c r="P2" s="383"/>
      <c r="Q2" s="383"/>
      <c r="R2" s="383"/>
      <c r="S2" s="383"/>
      <c r="T2" s="383"/>
      <c r="U2" s="383"/>
    </row>
    <row r="3" spans="2:19" ht="18" customHeight="1" thickBot="1">
      <c r="B3" s="108"/>
      <c r="C3" s="108"/>
      <c r="D3" s="109"/>
      <c r="E3" s="109"/>
      <c r="F3" s="109"/>
      <c r="G3" s="109"/>
      <c r="H3" s="109"/>
      <c r="I3" s="109"/>
      <c r="J3" s="109"/>
      <c r="K3" s="109"/>
      <c r="L3" s="109"/>
      <c r="M3" s="109"/>
      <c r="N3" s="109"/>
      <c r="O3" s="109"/>
      <c r="P3" s="109"/>
      <c r="Q3" s="109"/>
      <c r="R3" s="109"/>
      <c r="S3" s="109"/>
    </row>
    <row r="4" spans="1:21" ht="18" customHeight="1">
      <c r="A4" s="374" t="s">
        <v>303</v>
      </c>
      <c r="B4" s="374"/>
      <c r="C4" s="375"/>
      <c r="D4" s="380" t="s">
        <v>304</v>
      </c>
      <c r="E4" s="381"/>
      <c r="F4" s="382" t="s">
        <v>361</v>
      </c>
      <c r="G4" s="381"/>
      <c r="H4" s="380" t="s">
        <v>315</v>
      </c>
      <c r="I4" s="381"/>
      <c r="J4" s="380" t="s">
        <v>316</v>
      </c>
      <c r="K4" s="381"/>
      <c r="L4" s="380" t="s">
        <v>305</v>
      </c>
      <c r="M4" s="381"/>
      <c r="N4" s="380" t="s">
        <v>317</v>
      </c>
      <c r="O4" s="381"/>
      <c r="P4" s="380" t="s">
        <v>318</v>
      </c>
      <c r="Q4" s="381"/>
      <c r="R4" s="380" t="s">
        <v>308</v>
      </c>
      <c r="S4" s="381"/>
      <c r="T4" s="382" t="s">
        <v>309</v>
      </c>
      <c r="U4" s="386"/>
    </row>
    <row r="5" spans="1:21" ht="18" customHeight="1">
      <c r="A5" s="376"/>
      <c r="B5" s="376"/>
      <c r="C5" s="377"/>
      <c r="D5" s="372" t="s">
        <v>127</v>
      </c>
      <c r="E5" s="372" t="s">
        <v>126</v>
      </c>
      <c r="F5" s="372" t="s">
        <v>127</v>
      </c>
      <c r="G5" s="372" t="s">
        <v>126</v>
      </c>
      <c r="H5" s="372" t="s">
        <v>127</v>
      </c>
      <c r="I5" s="372" t="s">
        <v>126</v>
      </c>
      <c r="J5" s="372" t="s">
        <v>127</v>
      </c>
      <c r="K5" s="372" t="s">
        <v>126</v>
      </c>
      <c r="L5" s="372" t="s">
        <v>127</v>
      </c>
      <c r="M5" s="372" t="s">
        <v>126</v>
      </c>
      <c r="N5" s="372" t="s">
        <v>127</v>
      </c>
      <c r="O5" s="372" t="s">
        <v>126</v>
      </c>
      <c r="P5" s="372" t="s">
        <v>127</v>
      </c>
      <c r="Q5" s="372" t="s">
        <v>126</v>
      </c>
      <c r="R5" s="372" t="s">
        <v>127</v>
      </c>
      <c r="S5" s="384" t="s">
        <v>126</v>
      </c>
      <c r="T5" s="372" t="s">
        <v>127</v>
      </c>
      <c r="U5" s="615" t="s">
        <v>126</v>
      </c>
    </row>
    <row r="6" spans="1:21" ht="18" customHeight="1">
      <c r="A6" s="378"/>
      <c r="B6" s="378"/>
      <c r="C6" s="379"/>
      <c r="D6" s="373"/>
      <c r="E6" s="373"/>
      <c r="F6" s="373"/>
      <c r="G6" s="373"/>
      <c r="H6" s="373"/>
      <c r="I6" s="373"/>
      <c r="J6" s="373"/>
      <c r="K6" s="373"/>
      <c r="L6" s="373"/>
      <c r="M6" s="373"/>
      <c r="N6" s="373"/>
      <c r="O6" s="373"/>
      <c r="P6" s="373"/>
      <c r="Q6" s="373"/>
      <c r="R6" s="373"/>
      <c r="S6" s="385"/>
      <c r="T6" s="373"/>
      <c r="U6" s="385"/>
    </row>
    <row r="7" spans="1:21" ht="18" customHeight="1">
      <c r="A7" s="110"/>
      <c r="B7" s="110"/>
      <c r="C7" s="111"/>
      <c r="E7" s="72" t="s">
        <v>73</v>
      </c>
      <c r="F7" s="112"/>
      <c r="G7" s="72" t="s">
        <v>73</v>
      </c>
      <c r="H7" s="112"/>
      <c r="I7" s="72" t="s">
        <v>73</v>
      </c>
      <c r="J7" s="112"/>
      <c r="K7" s="72" t="s">
        <v>73</v>
      </c>
      <c r="L7" s="112"/>
      <c r="M7" s="72" t="s">
        <v>73</v>
      </c>
      <c r="N7" s="112"/>
      <c r="O7" s="72" t="s">
        <v>73</v>
      </c>
      <c r="P7" s="112"/>
      <c r="Q7" s="72" t="s">
        <v>73</v>
      </c>
      <c r="R7" s="112"/>
      <c r="S7" s="72" t="s">
        <v>73</v>
      </c>
      <c r="T7" s="112"/>
      <c r="U7" s="72" t="s">
        <v>73</v>
      </c>
    </row>
    <row r="8" spans="1:234" s="113" customFormat="1" ht="18" customHeight="1">
      <c r="A8" s="397" t="s">
        <v>352</v>
      </c>
      <c r="B8" s="397"/>
      <c r="C8" s="398"/>
      <c r="D8" s="71">
        <f>SUM(F8,H8,J8,L8,N8,P8,R8,T8)</f>
        <v>76188</v>
      </c>
      <c r="E8" s="71">
        <f>SUM(G8,I8,K8,M8,O8,Q8,S8,U8)</f>
        <v>476088</v>
      </c>
      <c r="F8" s="72">
        <v>36214</v>
      </c>
      <c r="G8" s="72">
        <v>56750</v>
      </c>
      <c r="H8" s="72">
        <v>18298</v>
      </c>
      <c r="I8" s="72">
        <v>62144</v>
      </c>
      <c r="J8" s="72">
        <v>12365</v>
      </c>
      <c r="K8" s="72">
        <v>79160</v>
      </c>
      <c r="L8" s="72">
        <v>7158</v>
      </c>
      <c r="M8" s="72">
        <v>112540</v>
      </c>
      <c r="N8" s="72">
        <v>1125</v>
      </c>
      <c r="O8" s="72">
        <v>42017</v>
      </c>
      <c r="P8" s="72">
        <v>666</v>
      </c>
      <c r="Q8" s="72">
        <v>45233</v>
      </c>
      <c r="R8" s="72">
        <v>315</v>
      </c>
      <c r="S8" s="72">
        <v>48924</v>
      </c>
      <c r="T8" s="72">
        <v>47</v>
      </c>
      <c r="U8" s="3">
        <v>29320</v>
      </c>
      <c r="V8" s="2"/>
      <c r="W8" s="2"/>
      <c r="X8" s="2"/>
      <c r="Y8" s="2"/>
      <c r="Z8" s="2"/>
      <c r="AA8" s="2"/>
      <c r="AB8" s="2"/>
      <c r="AC8" s="2"/>
      <c r="AD8" s="2"/>
      <c r="AE8" s="2"/>
      <c r="AF8" s="2"/>
      <c r="AG8" s="2"/>
      <c r="AH8" s="2"/>
      <c r="AI8" s="2"/>
      <c r="AJ8" s="2"/>
      <c r="AK8" s="2"/>
      <c r="AL8" s="2"/>
      <c r="AM8" s="2"/>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row>
    <row r="9" spans="1:234" ht="18" customHeight="1">
      <c r="A9" s="392" t="s">
        <v>359</v>
      </c>
      <c r="B9" s="393"/>
      <c r="C9" s="394"/>
      <c r="D9" s="71">
        <f>SUM(F9,H9,J9,L9,N9,P9,R9,T9)</f>
        <v>78879</v>
      </c>
      <c r="E9" s="71">
        <f>SUM(G9,I9,K9,M9,O9,Q9,S9,U9)</f>
        <v>504217</v>
      </c>
      <c r="F9" s="71">
        <v>38179</v>
      </c>
      <c r="G9" s="71">
        <v>59133</v>
      </c>
      <c r="H9" s="71">
        <v>18087</v>
      </c>
      <c r="I9" s="71">
        <v>61355</v>
      </c>
      <c r="J9" s="71">
        <v>12676</v>
      </c>
      <c r="K9" s="71">
        <v>81478</v>
      </c>
      <c r="L9" s="71">
        <v>7570</v>
      </c>
      <c r="M9" s="71">
        <v>118434</v>
      </c>
      <c r="N9" s="71">
        <v>1230</v>
      </c>
      <c r="O9" s="71">
        <v>45933</v>
      </c>
      <c r="P9" s="71">
        <v>736</v>
      </c>
      <c r="Q9" s="71">
        <v>50649</v>
      </c>
      <c r="R9" s="71">
        <v>353</v>
      </c>
      <c r="S9" s="71">
        <v>56125</v>
      </c>
      <c r="T9" s="71">
        <v>48</v>
      </c>
      <c r="U9" s="3">
        <v>31110</v>
      </c>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row>
    <row r="10" spans="1:234" ht="18" customHeight="1">
      <c r="A10" s="389" t="s">
        <v>360</v>
      </c>
      <c r="B10" s="390"/>
      <c r="C10" s="391"/>
      <c r="D10" s="177">
        <v>3.5</v>
      </c>
      <c r="E10" s="177">
        <v>5.9</v>
      </c>
      <c r="F10" s="177">
        <v>5.4</v>
      </c>
      <c r="G10" s="177">
        <v>4.2</v>
      </c>
      <c r="H10" s="177">
        <v>-1.2</v>
      </c>
      <c r="I10" s="177">
        <v>-1.3</v>
      </c>
      <c r="J10" s="177">
        <v>2.5</v>
      </c>
      <c r="K10" s="177">
        <v>2.9</v>
      </c>
      <c r="L10" s="177">
        <v>5.8</v>
      </c>
      <c r="M10" s="177">
        <v>5.2</v>
      </c>
      <c r="N10" s="177">
        <v>9.3</v>
      </c>
      <c r="O10" s="177">
        <v>9.3</v>
      </c>
      <c r="P10" s="177">
        <v>10.5</v>
      </c>
      <c r="Q10" s="177">
        <v>12</v>
      </c>
      <c r="R10" s="177">
        <v>12.1</v>
      </c>
      <c r="S10" s="177">
        <v>14.7</v>
      </c>
      <c r="T10" s="177">
        <v>2.1</v>
      </c>
      <c r="U10" s="177">
        <v>6.1</v>
      </c>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row>
    <row r="11" spans="1:234" s="113" customFormat="1" ht="18" customHeight="1">
      <c r="A11" s="110"/>
      <c r="B11" s="395"/>
      <c r="C11" s="396"/>
      <c r="D11" s="71"/>
      <c r="E11" s="71"/>
      <c r="F11" s="71"/>
      <c r="G11" s="71"/>
      <c r="H11" s="71"/>
      <c r="I11" s="71"/>
      <c r="J11" s="71"/>
      <c r="K11" s="71"/>
      <c r="L11" s="71"/>
      <c r="M11" s="71"/>
      <c r="N11" s="71"/>
      <c r="O11" s="71"/>
      <c r="P11" s="71"/>
      <c r="Q11" s="71"/>
      <c r="R11" s="71"/>
      <c r="S11" s="71"/>
      <c r="T11" s="2"/>
      <c r="U11" s="3"/>
      <c r="V11" s="2"/>
      <c r="W11" s="2"/>
      <c r="X11" s="2"/>
      <c r="Y11" s="2"/>
      <c r="Z11" s="2"/>
      <c r="AA11" s="2"/>
      <c r="AB11" s="2"/>
      <c r="AC11" s="2"/>
      <c r="AD11" s="2"/>
      <c r="AE11" s="2"/>
      <c r="AF11" s="2"/>
      <c r="AG11" s="2"/>
      <c r="AH11" s="2"/>
      <c r="AI11" s="2"/>
      <c r="AJ11" s="2"/>
      <c r="AK11" s="2"/>
      <c r="AL11" s="2"/>
      <c r="AM11" s="2"/>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row>
    <row r="12" spans="1:21" s="123" customFormat="1" ht="18" customHeight="1">
      <c r="A12" s="387" t="s">
        <v>6</v>
      </c>
      <c r="B12" s="387"/>
      <c r="C12" s="388"/>
      <c r="D12" s="124">
        <f>SUM(D13:D15)</f>
        <v>205</v>
      </c>
      <c r="E12" s="124">
        <f aca="true" t="shared" si="0" ref="E12:Q12">SUM(E13:E15)</f>
        <v>2606</v>
      </c>
      <c r="F12" s="124">
        <f t="shared" si="0"/>
        <v>45</v>
      </c>
      <c r="G12" s="124">
        <f t="shared" si="0"/>
        <v>61</v>
      </c>
      <c r="H12" s="124">
        <f t="shared" si="0"/>
        <v>26</v>
      </c>
      <c r="I12" s="124">
        <f t="shared" si="0"/>
        <v>89</v>
      </c>
      <c r="J12" s="124">
        <f t="shared" si="0"/>
        <v>49</v>
      </c>
      <c r="K12" s="124">
        <f t="shared" si="0"/>
        <v>336</v>
      </c>
      <c r="L12" s="124">
        <f t="shared" si="0"/>
        <v>66</v>
      </c>
      <c r="M12" s="124">
        <f t="shared" si="0"/>
        <v>1191</v>
      </c>
      <c r="N12" s="124">
        <f t="shared" si="0"/>
        <v>11</v>
      </c>
      <c r="O12" s="124">
        <f t="shared" si="0"/>
        <v>393</v>
      </c>
      <c r="P12" s="124">
        <f t="shared" si="0"/>
        <v>8</v>
      </c>
      <c r="Q12" s="124">
        <f t="shared" si="0"/>
        <v>536</v>
      </c>
      <c r="R12" s="120" t="s">
        <v>403</v>
      </c>
      <c r="S12" s="120" t="s">
        <v>403</v>
      </c>
      <c r="T12" s="120" t="s">
        <v>403</v>
      </c>
      <c r="U12" s="120" t="s">
        <v>403</v>
      </c>
    </row>
    <row r="13" spans="1:21" s="123" customFormat="1" ht="18" customHeight="1">
      <c r="A13" s="122" t="s">
        <v>128</v>
      </c>
      <c r="B13" s="387" t="s">
        <v>129</v>
      </c>
      <c r="C13" s="388"/>
      <c r="D13" s="124">
        <f>SUM(F13,H13,J13,L13,N13)</f>
        <v>100</v>
      </c>
      <c r="E13" s="124">
        <f>SUM(G13,I13,K13,M13,O13)</f>
        <v>598</v>
      </c>
      <c r="F13" s="120">
        <v>40</v>
      </c>
      <c r="G13" s="120">
        <v>54</v>
      </c>
      <c r="H13" s="120">
        <v>16</v>
      </c>
      <c r="I13" s="120">
        <v>56</v>
      </c>
      <c r="J13" s="120">
        <v>24</v>
      </c>
      <c r="K13" s="120">
        <v>155</v>
      </c>
      <c r="L13" s="120">
        <v>19</v>
      </c>
      <c r="M13" s="120">
        <v>299</v>
      </c>
      <c r="N13" s="120">
        <v>1</v>
      </c>
      <c r="O13" s="120">
        <v>34</v>
      </c>
      <c r="P13" s="120" t="s">
        <v>408</v>
      </c>
      <c r="Q13" s="120" t="s">
        <v>408</v>
      </c>
      <c r="R13" s="120" t="s">
        <v>408</v>
      </c>
      <c r="S13" s="120" t="s">
        <v>408</v>
      </c>
      <c r="T13" s="120" t="s">
        <v>408</v>
      </c>
      <c r="U13" s="120" t="s">
        <v>408</v>
      </c>
    </row>
    <row r="14" spans="1:21" s="123" customFormat="1" ht="18" customHeight="1">
      <c r="A14" s="122"/>
      <c r="B14" s="387" t="s">
        <v>130</v>
      </c>
      <c r="C14" s="388"/>
      <c r="D14" s="124">
        <f>SUM(F14,H14,J14,L14,N14,P14)</f>
        <v>33</v>
      </c>
      <c r="E14" s="124">
        <f>SUM(I14,G14,K14,M14,O14,Q14)</f>
        <v>638</v>
      </c>
      <c r="F14" s="120">
        <v>3</v>
      </c>
      <c r="G14" s="120">
        <v>5</v>
      </c>
      <c r="H14" s="120">
        <v>5</v>
      </c>
      <c r="I14" s="120">
        <v>16</v>
      </c>
      <c r="J14" s="120">
        <v>3</v>
      </c>
      <c r="K14" s="120">
        <v>23</v>
      </c>
      <c r="L14" s="120">
        <v>16</v>
      </c>
      <c r="M14" s="120">
        <v>321</v>
      </c>
      <c r="N14" s="120">
        <v>5</v>
      </c>
      <c r="O14" s="120">
        <v>180</v>
      </c>
      <c r="P14" s="120">
        <v>1</v>
      </c>
      <c r="Q14" s="120">
        <v>93</v>
      </c>
      <c r="R14" s="120" t="s">
        <v>408</v>
      </c>
      <c r="S14" s="120" t="s">
        <v>408</v>
      </c>
      <c r="T14" s="120" t="s">
        <v>408</v>
      </c>
      <c r="U14" s="120" t="s">
        <v>408</v>
      </c>
    </row>
    <row r="15" spans="1:21" s="123" customFormat="1" ht="18" customHeight="1">
      <c r="A15" s="122"/>
      <c r="B15" s="387" t="s">
        <v>131</v>
      </c>
      <c r="C15" s="388"/>
      <c r="D15" s="124">
        <f>SUM(F15,H15,J15,L15,N15,P15)</f>
        <v>72</v>
      </c>
      <c r="E15" s="124">
        <f>SUM(I15,G15,K15,M15,O15,Q15)</f>
        <v>1370</v>
      </c>
      <c r="F15" s="120">
        <v>2</v>
      </c>
      <c r="G15" s="120">
        <v>2</v>
      </c>
      <c r="H15" s="120">
        <v>5</v>
      </c>
      <c r="I15" s="120">
        <v>17</v>
      </c>
      <c r="J15" s="120">
        <v>22</v>
      </c>
      <c r="K15" s="120">
        <v>158</v>
      </c>
      <c r="L15" s="120">
        <v>31</v>
      </c>
      <c r="M15" s="120">
        <v>571</v>
      </c>
      <c r="N15" s="120">
        <v>5</v>
      </c>
      <c r="O15" s="120">
        <v>179</v>
      </c>
      <c r="P15" s="120">
        <v>7</v>
      </c>
      <c r="Q15" s="120">
        <v>443</v>
      </c>
      <c r="R15" s="120" t="s">
        <v>408</v>
      </c>
      <c r="S15" s="120" t="s">
        <v>408</v>
      </c>
      <c r="T15" s="120" t="s">
        <v>408</v>
      </c>
      <c r="U15" s="120" t="s">
        <v>408</v>
      </c>
    </row>
    <row r="16" spans="1:234" s="126" customFormat="1" ht="18" customHeight="1">
      <c r="A16" s="122"/>
      <c r="B16" s="122"/>
      <c r="C16" s="119"/>
      <c r="D16" s="124"/>
      <c r="E16" s="124"/>
      <c r="F16" s="123"/>
      <c r="G16" s="123"/>
      <c r="H16" s="123"/>
      <c r="I16" s="123"/>
      <c r="J16" s="123"/>
      <c r="K16" s="123"/>
      <c r="L16" s="123"/>
      <c r="M16" s="123"/>
      <c r="N16" s="123"/>
      <c r="O16" s="124"/>
      <c r="P16" s="124"/>
      <c r="Q16" s="124"/>
      <c r="R16" s="124"/>
      <c r="S16" s="124"/>
      <c r="T16" s="123"/>
      <c r="U16" s="180"/>
      <c r="V16" s="121"/>
      <c r="W16" s="121"/>
      <c r="X16" s="121"/>
      <c r="Y16" s="121"/>
      <c r="Z16" s="121"/>
      <c r="AA16" s="121"/>
      <c r="AB16" s="121"/>
      <c r="AC16" s="121"/>
      <c r="AD16" s="121"/>
      <c r="AE16" s="121"/>
      <c r="AF16" s="121"/>
      <c r="AG16" s="121"/>
      <c r="AH16" s="121"/>
      <c r="AI16" s="121"/>
      <c r="AJ16" s="121"/>
      <c r="AK16" s="121"/>
      <c r="AL16" s="121"/>
      <c r="AM16" s="121"/>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row>
    <row r="17" spans="1:21" s="121" customFormat="1" ht="18" customHeight="1">
      <c r="A17" s="387" t="s">
        <v>8</v>
      </c>
      <c r="B17" s="387"/>
      <c r="C17" s="388"/>
      <c r="D17" s="124">
        <f>SUM(F17,H17,J17,L17,N17,P17,R17,T17)</f>
        <v>78674</v>
      </c>
      <c r="E17" s="124">
        <f>SUM(G17,I17,K17,M17,O17,Q17,S17,U17)</f>
        <v>501611</v>
      </c>
      <c r="F17" s="124">
        <v>38134</v>
      </c>
      <c r="G17" s="124">
        <v>59072</v>
      </c>
      <c r="H17" s="124">
        <v>18061</v>
      </c>
      <c r="I17" s="124">
        <v>61266</v>
      </c>
      <c r="J17" s="124">
        <v>12627</v>
      </c>
      <c r="K17" s="124">
        <v>81142</v>
      </c>
      <c r="L17" s="124">
        <v>7504</v>
      </c>
      <c r="M17" s="124">
        <v>117243</v>
      </c>
      <c r="N17" s="124">
        <v>1219</v>
      </c>
      <c r="O17" s="124">
        <v>45540</v>
      </c>
      <c r="P17" s="124">
        <v>728</v>
      </c>
      <c r="Q17" s="124">
        <v>50113</v>
      </c>
      <c r="R17" s="124">
        <v>353</v>
      </c>
      <c r="S17" s="124">
        <v>56125</v>
      </c>
      <c r="T17" s="124">
        <v>48</v>
      </c>
      <c r="U17" s="120">
        <v>31110</v>
      </c>
    </row>
    <row r="18" spans="1:21" s="121" customFormat="1" ht="18" customHeight="1">
      <c r="A18" s="399" t="s">
        <v>362</v>
      </c>
      <c r="B18" s="400"/>
      <c r="C18" s="401"/>
      <c r="D18" s="124"/>
      <c r="E18" s="124"/>
      <c r="F18" s="124"/>
      <c r="G18" s="124"/>
      <c r="H18" s="124"/>
      <c r="I18" s="124"/>
      <c r="J18" s="124"/>
      <c r="K18" s="124"/>
      <c r="L18" s="124"/>
      <c r="M18" s="124"/>
      <c r="N18" s="124"/>
      <c r="O18" s="124"/>
      <c r="P18" s="124"/>
      <c r="Q18" s="124"/>
      <c r="R18" s="124"/>
      <c r="S18" s="124"/>
      <c r="T18" s="124"/>
      <c r="U18" s="120"/>
    </row>
    <row r="19" spans="1:21" s="121" customFormat="1" ht="18" customHeight="1">
      <c r="A19" s="123"/>
      <c r="B19" s="387" t="s">
        <v>9</v>
      </c>
      <c r="C19" s="388"/>
      <c r="D19" s="124">
        <f aca="true" t="shared" si="1" ref="D19:E22">SUM(F19,H19,J19,L19,N19,P19,R19,T19)</f>
        <v>64</v>
      </c>
      <c r="E19" s="124">
        <f t="shared" si="1"/>
        <v>688</v>
      </c>
      <c r="F19" s="120">
        <v>17</v>
      </c>
      <c r="G19" s="120">
        <v>27</v>
      </c>
      <c r="H19" s="120">
        <v>5</v>
      </c>
      <c r="I19" s="120">
        <v>17</v>
      </c>
      <c r="J19" s="120">
        <v>18</v>
      </c>
      <c r="K19" s="120">
        <v>124</v>
      </c>
      <c r="L19" s="120">
        <v>21</v>
      </c>
      <c r="M19" s="120">
        <v>308</v>
      </c>
      <c r="N19" s="120">
        <v>2</v>
      </c>
      <c r="O19" s="120">
        <v>69</v>
      </c>
      <c r="P19" s="120" t="s">
        <v>408</v>
      </c>
      <c r="Q19" s="120" t="s">
        <v>408</v>
      </c>
      <c r="R19" s="120">
        <v>1</v>
      </c>
      <c r="S19" s="120">
        <v>143</v>
      </c>
      <c r="T19" s="120" t="s">
        <v>408</v>
      </c>
      <c r="U19" s="180" t="s">
        <v>408</v>
      </c>
    </row>
    <row r="20" spans="1:21" s="121" customFormat="1" ht="18" customHeight="1">
      <c r="A20" s="123"/>
      <c r="B20" s="387" t="s">
        <v>11</v>
      </c>
      <c r="C20" s="388"/>
      <c r="D20" s="124">
        <f t="shared" si="1"/>
        <v>8179</v>
      </c>
      <c r="E20" s="124">
        <f t="shared" si="1"/>
        <v>53271</v>
      </c>
      <c r="F20" s="120">
        <v>3408</v>
      </c>
      <c r="G20" s="120">
        <v>4892</v>
      </c>
      <c r="H20" s="120">
        <v>1702</v>
      </c>
      <c r="I20" s="120">
        <v>5844</v>
      </c>
      <c r="J20" s="120">
        <v>1684</v>
      </c>
      <c r="K20" s="120">
        <v>10942</v>
      </c>
      <c r="L20" s="120">
        <v>1130</v>
      </c>
      <c r="M20" s="120">
        <v>17391</v>
      </c>
      <c r="N20" s="120">
        <v>145</v>
      </c>
      <c r="O20" s="120">
        <v>5324</v>
      </c>
      <c r="P20" s="120">
        <v>90</v>
      </c>
      <c r="Q20" s="120">
        <v>6035</v>
      </c>
      <c r="R20" s="120">
        <v>20</v>
      </c>
      <c r="S20" s="120">
        <v>2843</v>
      </c>
      <c r="T20" s="120" t="s">
        <v>408</v>
      </c>
      <c r="U20" s="180" t="s">
        <v>408</v>
      </c>
    </row>
    <row r="21" spans="1:21" s="121" customFormat="1" ht="18" customHeight="1">
      <c r="A21" s="123"/>
      <c r="B21" s="387" t="s">
        <v>13</v>
      </c>
      <c r="C21" s="388"/>
      <c r="D21" s="124">
        <f t="shared" si="1"/>
        <v>15355</v>
      </c>
      <c r="E21" s="124">
        <f t="shared" si="1"/>
        <v>144443</v>
      </c>
      <c r="F21" s="124">
        <f aca="true" t="shared" si="2" ref="F21:U21">SUM(F22:F48)</f>
        <v>5819</v>
      </c>
      <c r="G21" s="124">
        <f t="shared" si="2"/>
        <v>9931</v>
      </c>
      <c r="H21" s="124">
        <f t="shared" si="2"/>
        <v>4156</v>
      </c>
      <c r="I21" s="124">
        <f t="shared" si="2"/>
        <v>14193</v>
      </c>
      <c r="J21" s="124">
        <f t="shared" si="2"/>
        <v>2855</v>
      </c>
      <c r="K21" s="124">
        <f t="shared" si="2"/>
        <v>18367</v>
      </c>
      <c r="L21" s="124">
        <f t="shared" si="2"/>
        <v>1775</v>
      </c>
      <c r="M21" s="124">
        <f t="shared" si="2"/>
        <v>28759</v>
      </c>
      <c r="N21" s="124">
        <f t="shared" si="2"/>
        <v>355</v>
      </c>
      <c r="O21" s="124">
        <f t="shared" si="2"/>
        <v>13323</v>
      </c>
      <c r="P21" s="124">
        <f t="shared" si="2"/>
        <v>234</v>
      </c>
      <c r="Q21" s="124">
        <f t="shared" si="2"/>
        <v>16228</v>
      </c>
      <c r="R21" s="124">
        <f t="shared" si="2"/>
        <v>131</v>
      </c>
      <c r="S21" s="124">
        <f t="shared" si="2"/>
        <v>21664</v>
      </c>
      <c r="T21" s="124">
        <f t="shared" si="2"/>
        <v>30</v>
      </c>
      <c r="U21" s="124">
        <f t="shared" si="2"/>
        <v>21978</v>
      </c>
    </row>
    <row r="22" spans="1:21" ht="18" customHeight="1">
      <c r="A22" s="110"/>
      <c r="B22" s="110"/>
      <c r="C22" s="114" t="s">
        <v>132</v>
      </c>
      <c r="D22" s="71">
        <f t="shared" si="1"/>
        <v>969</v>
      </c>
      <c r="E22" s="71">
        <f t="shared" si="1"/>
        <v>10710</v>
      </c>
      <c r="F22" s="72">
        <v>267</v>
      </c>
      <c r="G22" s="72">
        <v>491</v>
      </c>
      <c r="H22" s="72">
        <v>219</v>
      </c>
      <c r="I22" s="72">
        <v>755</v>
      </c>
      <c r="J22" s="72">
        <v>223</v>
      </c>
      <c r="K22" s="72">
        <v>1494</v>
      </c>
      <c r="L22" s="72">
        <v>187</v>
      </c>
      <c r="M22" s="72">
        <v>3051</v>
      </c>
      <c r="N22" s="72">
        <v>32</v>
      </c>
      <c r="O22" s="72">
        <v>1189</v>
      </c>
      <c r="P22" s="72">
        <v>31</v>
      </c>
      <c r="Q22" s="72">
        <v>2182</v>
      </c>
      <c r="R22" s="72">
        <v>9</v>
      </c>
      <c r="S22" s="72">
        <v>1238</v>
      </c>
      <c r="T22" s="72">
        <v>1</v>
      </c>
      <c r="U22" s="3">
        <v>310</v>
      </c>
    </row>
    <row r="23" spans="1:234" s="113" customFormat="1" ht="18" customHeight="1">
      <c r="A23" s="110"/>
      <c r="B23" s="110"/>
      <c r="C23" s="114" t="s">
        <v>133</v>
      </c>
      <c r="D23" s="71">
        <f aca="true" t="shared" si="3" ref="D23:D46">SUM(F23,H23,J23,L23,N23,P23,R23,T23)</f>
        <v>80</v>
      </c>
      <c r="E23" s="71">
        <f aca="true" t="shared" si="4" ref="E23:E46">SUM(G23,I23,K23,M23,O23,Q23,S23,U23)</f>
        <v>1356</v>
      </c>
      <c r="F23" s="72">
        <v>9</v>
      </c>
      <c r="G23" s="72">
        <v>14</v>
      </c>
      <c r="H23" s="72">
        <v>13</v>
      </c>
      <c r="I23" s="72">
        <v>51</v>
      </c>
      <c r="J23" s="72">
        <v>28</v>
      </c>
      <c r="K23" s="72">
        <v>189</v>
      </c>
      <c r="L23" s="72">
        <v>22</v>
      </c>
      <c r="M23" s="72">
        <v>322</v>
      </c>
      <c r="N23" s="72">
        <v>5</v>
      </c>
      <c r="O23" s="72">
        <v>184</v>
      </c>
      <c r="P23" s="72">
        <v>1</v>
      </c>
      <c r="Q23" s="72">
        <v>61</v>
      </c>
      <c r="R23" s="72">
        <v>1</v>
      </c>
      <c r="S23" s="72">
        <v>106</v>
      </c>
      <c r="T23" s="72">
        <v>1</v>
      </c>
      <c r="U23" s="3">
        <v>429</v>
      </c>
      <c r="V23" s="2"/>
      <c r="W23" s="2"/>
      <c r="X23" s="2"/>
      <c r="Y23" s="2"/>
      <c r="Z23" s="2"/>
      <c r="AA23" s="2"/>
      <c r="AB23" s="2"/>
      <c r="AC23" s="2"/>
      <c r="AD23" s="2"/>
      <c r="AE23" s="2"/>
      <c r="AF23" s="2"/>
      <c r="AG23" s="2"/>
      <c r="AH23" s="2"/>
      <c r="AI23" s="2"/>
      <c r="AJ23" s="2"/>
      <c r="AK23" s="2"/>
      <c r="AL23" s="2"/>
      <c r="AM23" s="2"/>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row>
    <row r="24" spans="1:234" ht="18" customHeight="1">
      <c r="A24" s="110"/>
      <c r="B24" s="110"/>
      <c r="C24" s="127" t="s">
        <v>363</v>
      </c>
      <c r="D24" s="71">
        <f t="shared" si="3"/>
        <v>5709</v>
      </c>
      <c r="E24" s="71">
        <f t="shared" si="4"/>
        <v>35327</v>
      </c>
      <c r="F24" s="72">
        <v>2183</v>
      </c>
      <c r="G24" s="72">
        <v>3927</v>
      </c>
      <c r="H24" s="72">
        <v>1944</v>
      </c>
      <c r="I24" s="72">
        <v>6631</v>
      </c>
      <c r="J24" s="72">
        <v>1057</v>
      </c>
      <c r="K24" s="72">
        <v>6631</v>
      </c>
      <c r="L24" s="72">
        <v>390</v>
      </c>
      <c r="M24" s="72">
        <v>6081</v>
      </c>
      <c r="N24" s="72">
        <v>64</v>
      </c>
      <c r="O24" s="72">
        <v>2398</v>
      </c>
      <c r="P24" s="72">
        <v>38</v>
      </c>
      <c r="Q24" s="72">
        <v>2597</v>
      </c>
      <c r="R24" s="72">
        <v>29</v>
      </c>
      <c r="S24" s="72">
        <v>4550</v>
      </c>
      <c r="T24" s="72">
        <v>4</v>
      </c>
      <c r="U24" s="3">
        <v>2512</v>
      </c>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row>
    <row r="25" spans="1:234" ht="18" customHeight="1">
      <c r="A25" s="110"/>
      <c r="B25" s="110"/>
      <c r="C25" s="128" t="s">
        <v>364</v>
      </c>
      <c r="D25" s="71"/>
      <c r="E25" s="71"/>
      <c r="F25" s="72"/>
      <c r="G25" s="72"/>
      <c r="H25" s="72"/>
      <c r="I25" s="72"/>
      <c r="J25" s="72"/>
      <c r="K25" s="72"/>
      <c r="L25" s="72"/>
      <c r="M25" s="72"/>
      <c r="N25" s="72"/>
      <c r="O25" s="72"/>
      <c r="P25" s="72"/>
      <c r="Q25" s="72"/>
      <c r="R25" s="72"/>
      <c r="S25" s="72"/>
      <c r="T25" s="72"/>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row>
    <row r="26" spans="1:234" s="113" customFormat="1" ht="18" customHeight="1">
      <c r="A26" s="110"/>
      <c r="C26" s="114" t="s">
        <v>134</v>
      </c>
      <c r="D26" s="71">
        <f t="shared" si="3"/>
        <v>570</v>
      </c>
      <c r="E26" s="71">
        <f t="shared" si="4"/>
        <v>9319</v>
      </c>
      <c r="F26" s="72">
        <v>184</v>
      </c>
      <c r="G26" s="72">
        <v>268</v>
      </c>
      <c r="H26" s="72">
        <v>72</v>
      </c>
      <c r="I26" s="72">
        <v>243</v>
      </c>
      <c r="J26" s="72">
        <v>103</v>
      </c>
      <c r="K26" s="72">
        <v>690</v>
      </c>
      <c r="L26" s="72">
        <v>124</v>
      </c>
      <c r="M26" s="72">
        <v>2241</v>
      </c>
      <c r="N26" s="72">
        <v>41</v>
      </c>
      <c r="O26" s="72">
        <v>1579</v>
      </c>
      <c r="P26" s="72">
        <v>34</v>
      </c>
      <c r="Q26" s="72">
        <v>2349</v>
      </c>
      <c r="R26" s="72">
        <v>12</v>
      </c>
      <c r="S26" s="72">
        <v>1949</v>
      </c>
      <c r="T26" s="72" t="s">
        <v>406</v>
      </c>
      <c r="U26" s="3" t="s">
        <v>406</v>
      </c>
      <c r="V26" s="2"/>
      <c r="W26" s="2"/>
      <c r="X26" s="2"/>
      <c r="Y26" s="2"/>
      <c r="Z26" s="2"/>
      <c r="AA26" s="2"/>
      <c r="AB26" s="2"/>
      <c r="AC26" s="2"/>
      <c r="AD26" s="2"/>
      <c r="AE26" s="2"/>
      <c r="AF26" s="2"/>
      <c r="AG26" s="2"/>
      <c r="AH26" s="2"/>
      <c r="AI26" s="2"/>
      <c r="AJ26" s="2"/>
      <c r="AK26" s="2"/>
      <c r="AL26" s="2"/>
      <c r="AM26" s="2"/>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row>
    <row r="27" spans="1:234" s="113" customFormat="1" ht="18" customHeight="1">
      <c r="A27" s="115"/>
      <c r="B27" s="115"/>
      <c r="C27" s="114" t="s">
        <v>135</v>
      </c>
      <c r="D27" s="71">
        <f t="shared" si="3"/>
        <v>664</v>
      </c>
      <c r="E27" s="71">
        <f t="shared" si="4"/>
        <v>3616</v>
      </c>
      <c r="F27" s="72">
        <v>299</v>
      </c>
      <c r="G27" s="72">
        <v>470</v>
      </c>
      <c r="H27" s="72">
        <v>142</v>
      </c>
      <c r="I27" s="72">
        <v>483</v>
      </c>
      <c r="J27" s="72">
        <v>130</v>
      </c>
      <c r="K27" s="72">
        <v>827</v>
      </c>
      <c r="L27" s="72">
        <v>82</v>
      </c>
      <c r="M27" s="72">
        <v>1159</v>
      </c>
      <c r="N27" s="72">
        <v>7</v>
      </c>
      <c r="O27" s="72">
        <v>260</v>
      </c>
      <c r="P27" s="72">
        <v>3</v>
      </c>
      <c r="Q27" s="72">
        <v>188</v>
      </c>
      <c r="R27" s="72">
        <v>1</v>
      </c>
      <c r="S27" s="72">
        <v>229</v>
      </c>
      <c r="T27" s="72" t="s">
        <v>406</v>
      </c>
      <c r="U27" s="3" t="s">
        <v>406</v>
      </c>
      <c r="V27" s="2"/>
      <c r="W27" s="2"/>
      <c r="X27" s="2"/>
      <c r="Y27" s="2"/>
      <c r="Z27" s="2"/>
      <c r="AA27" s="2"/>
      <c r="AB27" s="2"/>
      <c r="AC27" s="2"/>
      <c r="AD27" s="2"/>
      <c r="AE27" s="2"/>
      <c r="AF27" s="2"/>
      <c r="AG27" s="2"/>
      <c r="AH27" s="2"/>
      <c r="AI27" s="2"/>
      <c r="AJ27" s="2"/>
      <c r="AK27" s="2"/>
      <c r="AL27" s="2"/>
      <c r="AM27" s="2"/>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row>
    <row r="28" spans="1:21" ht="18" customHeight="1">
      <c r="A28" s="115"/>
      <c r="B28" s="115"/>
      <c r="C28" s="114" t="s">
        <v>136</v>
      </c>
      <c r="D28" s="71">
        <f t="shared" si="3"/>
        <v>783</v>
      </c>
      <c r="E28" s="71">
        <f t="shared" si="4"/>
        <v>2774</v>
      </c>
      <c r="F28" s="72">
        <v>459</v>
      </c>
      <c r="G28" s="72">
        <v>665</v>
      </c>
      <c r="H28" s="72">
        <v>196</v>
      </c>
      <c r="I28" s="72">
        <v>651</v>
      </c>
      <c r="J28" s="72">
        <v>86</v>
      </c>
      <c r="K28" s="72">
        <v>543</v>
      </c>
      <c r="L28" s="72">
        <v>39</v>
      </c>
      <c r="M28" s="72">
        <v>573</v>
      </c>
      <c r="N28" s="72">
        <v>2</v>
      </c>
      <c r="O28" s="72">
        <v>76</v>
      </c>
      <c r="P28" s="72" t="s">
        <v>406</v>
      </c>
      <c r="Q28" s="72" t="s">
        <v>406</v>
      </c>
      <c r="R28" s="72">
        <v>1</v>
      </c>
      <c r="S28" s="72">
        <v>266</v>
      </c>
      <c r="T28" s="72" t="s">
        <v>406</v>
      </c>
      <c r="U28" s="3" t="s">
        <v>406</v>
      </c>
    </row>
    <row r="29" spans="1:20" ht="18" customHeight="1">
      <c r="A29" s="115"/>
      <c r="B29" s="115"/>
      <c r="C29" s="114"/>
      <c r="D29" s="71"/>
      <c r="E29" s="71"/>
      <c r="F29" s="72"/>
      <c r="G29" s="72"/>
      <c r="H29" s="72"/>
      <c r="I29" s="72"/>
      <c r="J29" s="72"/>
      <c r="K29" s="72"/>
      <c r="L29" s="72"/>
      <c r="M29" s="72"/>
      <c r="N29" s="72"/>
      <c r="O29" s="72"/>
      <c r="P29" s="72"/>
      <c r="Q29" s="72"/>
      <c r="R29" s="72"/>
      <c r="S29" s="72"/>
      <c r="T29" s="72"/>
    </row>
    <row r="30" spans="1:21" ht="18" customHeight="1">
      <c r="A30" s="115"/>
      <c r="B30" s="115"/>
      <c r="C30" s="114" t="s">
        <v>137</v>
      </c>
      <c r="D30" s="71">
        <f t="shared" si="3"/>
        <v>182</v>
      </c>
      <c r="E30" s="71">
        <f t="shared" si="4"/>
        <v>1984</v>
      </c>
      <c r="F30" s="72">
        <v>31</v>
      </c>
      <c r="G30" s="72">
        <v>57</v>
      </c>
      <c r="H30" s="72">
        <v>41</v>
      </c>
      <c r="I30" s="72">
        <v>137</v>
      </c>
      <c r="J30" s="72">
        <v>54</v>
      </c>
      <c r="K30" s="72">
        <v>343</v>
      </c>
      <c r="L30" s="72">
        <v>45</v>
      </c>
      <c r="M30" s="72">
        <v>706</v>
      </c>
      <c r="N30" s="72">
        <v>6</v>
      </c>
      <c r="O30" s="72">
        <v>210</v>
      </c>
      <c r="P30" s="72">
        <v>3</v>
      </c>
      <c r="Q30" s="72">
        <v>225</v>
      </c>
      <c r="R30" s="72">
        <v>2</v>
      </c>
      <c r="S30" s="72">
        <v>306</v>
      </c>
      <c r="T30" s="72" t="s">
        <v>406</v>
      </c>
      <c r="U30" s="3" t="s">
        <v>406</v>
      </c>
    </row>
    <row r="31" spans="1:21" ht="18" customHeight="1">
      <c r="A31" s="110"/>
      <c r="B31" s="110"/>
      <c r="C31" s="114" t="s">
        <v>138</v>
      </c>
      <c r="D31" s="71">
        <f t="shared" si="3"/>
        <v>587</v>
      </c>
      <c r="E31" s="71">
        <f t="shared" si="4"/>
        <v>5857</v>
      </c>
      <c r="F31" s="72">
        <v>185</v>
      </c>
      <c r="G31" s="72">
        <v>321</v>
      </c>
      <c r="H31" s="72">
        <v>151</v>
      </c>
      <c r="I31" s="72">
        <v>527</v>
      </c>
      <c r="J31" s="72">
        <v>131</v>
      </c>
      <c r="K31" s="72">
        <v>873</v>
      </c>
      <c r="L31" s="72">
        <v>81</v>
      </c>
      <c r="M31" s="72">
        <v>1286</v>
      </c>
      <c r="N31" s="72">
        <v>21</v>
      </c>
      <c r="O31" s="72">
        <v>735</v>
      </c>
      <c r="P31" s="72">
        <v>11</v>
      </c>
      <c r="Q31" s="72">
        <v>723</v>
      </c>
      <c r="R31" s="72">
        <v>6</v>
      </c>
      <c r="S31" s="72">
        <v>960</v>
      </c>
      <c r="T31" s="72">
        <v>1</v>
      </c>
      <c r="U31" s="3">
        <v>432</v>
      </c>
    </row>
    <row r="32" spans="1:21" ht="18" customHeight="1">
      <c r="A32" s="110"/>
      <c r="B32" s="110"/>
      <c r="C32" s="114" t="s">
        <v>139</v>
      </c>
      <c r="D32" s="71">
        <f t="shared" si="3"/>
        <v>44</v>
      </c>
      <c r="E32" s="71">
        <f t="shared" si="4"/>
        <v>1122</v>
      </c>
      <c r="F32" s="72">
        <v>5</v>
      </c>
      <c r="G32" s="72">
        <v>9</v>
      </c>
      <c r="H32" s="72">
        <v>13</v>
      </c>
      <c r="I32" s="72">
        <v>47</v>
      </c>
      <c r="J32" s="72">
        <v>7</v>
      </c>
      <c r="K32" s="72">
        <v>46</v>
      </c>
      <c r="L32" s="72">
        <v>10</v>
      </c>
      <c r="M32" s="72">
        <v>150</v>
      </c>
      <c r="N32" s="72">
        <v>3</v>
      </c>
      <c r="O32" s="72">
        <v>122</v>
      </c>
      <c r="P32" s="72">
        <v>3</v>
      </c>
      <c r="Q32" s="72">
        <v>175</v>
      </c>
      <c r="R32" s="72">
        <v>2</v>
      </c>
      <c r="S32" s="72">
        <v>238</v>
      </c>
      <c r="T32" s="72">
        <v>1</v>
      </c>
      <c r="U32" s="3">
        <v>335</v>
      </c>
    </row>
    <row r="33" spans="1:21" ht="18" customHeight="1">
      <c r="A33" s="110"/>
      <c r="B33" s="110"/>
      <c r="C33" s="114" t="s">
        <v>140</v>
      </c>
      <c r="D33" s="71">
        <f t="shared" si="3"/>
        <v>11</v>
      </c>
      <c r="E33" s="71">
        <f t="shared" si="4"/>
        <v>94</v>
      </c>
      <c r="F33" s="72" t="s">
        <v>406</v>
      </c>
      <c r="G33" s="72" t="s">
        <v>406</v>
      </c>
      <c r="H33" s="72">
        <v>2</v>
      </c>
      <c r="I33" s="72">
        <v>7</v>
      </c>
      <c r="J33" s="72">
        <v>6</v>
      </c>
      <c r="K33" s="72">
        <v>43</v>
      </c>
      <c r="L33" s="72">
        <v>3</v>
      </c>
      <c r="M33" s="72">
        <v>44</v>
      </c>
      <c r="N33" s="72" t="s">
        <v>406</v>
      </c>
      <c r="O33" s="72" t="s">
        <v>406</v>
      </c>
      <c r="P33" s="72" t="s">
        <v>406</v>
      </c>
      <c r="Q33" s="72" t="s">
        <v>406</v>
      </c>
      <c r="R33" s="72" t="s">
        <v>406</v>
      </c>
      <c r="S33" s="72" t="s">
        <v>406</v>
      </c>
      <c r="T33" s="72" t="s">
        <v>406</v>
      </c>
      <c r="U33" s="3" t="s">
        <v>406</v>
      </c>
    </row>
    <row r="34" spans="1:21" ht="18" customHeight="1">
      <c r="A34" s="110"/>
      <c r="B34" s="110"/>
      <c r="C34" s="114" t="s">
        <v>141</v>
      </c>
      <c r="D34" s="71">
        <f t="shared" si="3"/>
        <v>329</v>
      </c>
      <c r="E34" s="71">
        <f t="shared" si="4"/>
        <v>3028</v>
      </c>
      <c r="F34" s="72">
        <v>152</v>
      </c>
      <c r="G34" s="72">
        <v>260</v>
      </c>
      <c r="H34" s="72">
        <v>58</v>
      </c>
      <c r="I34" s="72">
        <v>195</v>
      </c>
      <c r="J34" s="72">
        <v>61</v>
      </c>
      <c r="K34" s="72">
        <v>406</v>
      </c>
      <c r="L34" s="72">
        <v>38</v>
      </c>
      <c r="M34" s="72">
        <v>630</v>
      </c>
      <c r="N34" s="72">
        <v>12</v>
      </c>
      <c r="O34" s="72">
        <v>442</v>
      </c>
      <c r="P34" s="72">
        <v>5</v>
      </c>
      <c r="Q34" s="72">
        <v>337</v>
      </c>
      <c r="R34" s="72">
        <v>2</v>
      </c>
      <c r="S34" s="72">
        <v>296</v>
      </c>
      <c r="T34" s="72">
        <v>1</v>
      </c>
      <c r="U34" s="3">
        <v>462</v>
      </c>
    </row>
    <row r="35" spans="1:21" ht="18" customHeight="1">
      <c r="A35" s="110"/>
      <c r="B35" s="110"/>
      <c r="C35" s="114" t="s">
        <v>142</v>
      </c>
      <c r="D35" s="71">
        <f t="shared" si="3"/>
        <v>24</v>
      </c>
      <c r="E35" s="71">
        <f t="shared" si="4"/>
        <v>212</v>
      </c>
      <c r="F35" s="72">
        <v>4</v>
      </c>
      <c r="G35" s="72">
        <v>8</v>
      </c>
      <c r="H35" s="72">
        <v>6</v>
      </c>
      <c r="I35" s="72">
        <v>20</v>
      </c>
      <c r="J35" s="72">
        <v>5</v>
      </c>
      <c r="K35" s="72">
        <v>26</v>
      </c>
      <c r="L35" s="72">
        <v>9</v>
      </c>
      <c r="M35" s="72">
        <v>158</v>
      </c>
      <c r="N35" s="72" t="s">
        <v>406</v>
      </c>
      <c r="O35" s="72" t="s">
        <v>406</v>
      </c>
      <c r="P35" s="72" t="s">
        <v>406</v>
      </c>
      <c r="Q35" s="72" t="s">
        <v>406</v>
      </c>
      <c r="R35" s="72" t="s">
        <v>406</v>
      </c>
      <c r="S35" s="72" t="s">
        <v>406</v>
      </c>
      <c r="T35" s="72" t="s">
        <v>406</v>
      </c>
      <c r="U35" s="3" t="s">
        <v>406</v>
      </c>
    </row>
    <row r="36" spans="1:20" ht="18" customHeight="1">
      <c r="A36" s="110"/>
      <c r="B36" s="110"/>
      <c r="C36" s="114"/>
      <c r="D36" s="71"/>
      <c r="E36" s="71"/>
      <c r="F36" s="72"/>
      <c r="G36" s="72"/>
      <c r="H36" s="72"/>
      <c r="I36" s="72"/>
      <c r="J36" s="72"/>
      <c r="K36" s="72"/>
      <c r="L36" s="72"/>
      <c r="M36" s="72"/>
      <c r="N36" s="72"/>
      <c r="O36" s="72"/>
      <c r="P36" s="72"/>
      <c r="Q36" s="72"/>
      <c r="R36" s="72"/>
      <c r="S36" s="72"/>
      <c r="T36" s="72"/>
    </row>
    <row r="37" spans="1:21" ht="18" customHeight="1">
      <c r="A37" s="110"/>
      <c r="B37" s="110"/>
      <c r="C37" s="114" t="s">
        <v>143</v>
      </c>
      <c r="D37" s="71">
        <f t="shared" si="3"/>
        <v>13</v>
      </c>
      <c r="E37" s="71">
        <f t="shared" si="4"/>
        <v>97</v>
      </c>
      <c r="F37" s="72">
        <v>5</v>
      </c>
      <c r="G37" s="72">
        <v>6</v>
      </c>
      <c r="H37" s="72">
        <v>1</v>
      </c>
      <c r="I37" s="72">
        <v>4</v>
      </c>
      <c r="J37" s="72">
        <v>5</v>
      </c>
      <c r="K37" s="72">
        <v>31</v>
      </c>
      <c r="L37" s="72">
        <v>1</v>
      </c>
      <c r="M37" s="72">
        <v>26</v>
      </c>
      <c r="N37" s="72">
        <v>1</v>
      </c>
      <c r="O37" s="72">
        <v>30</v>
      </c>
      <c r="P37" s="72" t="s">
        <v>406</v>
      </c>
      <c r="Q37" s="72" t="s">
        <v>406</v>
      </c>
      <c r="R37" s="72" t="s">
        <v>406</v>
      </c>
      <c r="S37" s="72" t="s">
        <v>406</v>
      </c>
      <c r="T37" s="72" t="s">
        <v>406</v>
      </c>
      <c r="U37" s="3" t="s">
        <v>406</v>
      </c>
    </row>
    <row r="38" spans="1:21" ht="18" customHeight="1">
      <c r="A38" s="110"/>
      <c r="B38" s="110"/>
      <c r="C38" s="114" t="s">
        <v>144</v>
      </c>
      <c r="D38" s="71">
        <f t="shared" si="3"/>
        <v>782</v>
      </c>
      <c r="E38" s="71">
        <f t="shared" si="4"/>
        <v>6652</v>
      </c>
      <c r="F38" s="72">
        <v>351</v>
      </c>
      <c r="G38" s="72">
        <v>586</v>
      </c>
      <c r="H38" s="72">
        <v>153</v>
      </c>
      <c r="I38" s="72">
        <v>523</v>
      </c>
      <c r="J38" s="72">
        <v>116</v>
      </c>
      <c r="K38" s="72">
        <v>768</v>
      </c>
      <c r="L38" s="72">
        <v>130</v>
      </c>
      <c r="M38" s="72">
        <v>2227</v>
      </c>
      <c r="N38" s="72">
        <v>20</v>
      </c>
      <c r="O38" s="72">
        <v>717</v>
      </c>
      <c r="P38" s="72">
        <v>8</v>
      </c>
      <c r="Q38" s="72">
        <v>538</v>
      </c>
      <c r="R38" s="72">
        <v>3</v>
      </c>
      <c r="S38" s="72">
        <v>501</v>
      </c>
      <c r="T38" s="72">
        <v>1</v>
      </c>
      <c r="U38" s="3">
        <v>792</v>
      </c>
    </row>
    <row r="39" spans="1:21" ht="18" customHeight="1">
      <c r="A39" s="110"/>
      <c r="B39" s="110"/>
      <c r="C39" s="114" t="s">
        <v>145</v>
      </c>
      <c r="D39" s="71">
        <f t="shared" si="3"/>
        <v>122</v>
      </c>
      <c r="E39" s="71">
        <f t="shared" si="4"/>
        <v>1833</v>
      </c>
      <c r="F39" s="72">
        <v>34</v>
      </c>
      <c r="G39" s="72">
        <v>59</v>
      </c>
      <c r="H39" s="72">
        <v>19</v>
      </c>
      <c r="I39" s="72">
        <v>67</v>
      </c>
      <c r="J39" s="72">
        <v>18</v>
      </c>
      <c r="K39" s="72">
        <v>109</v>
      </c>
      <c r="L39" s="72">
        <v>36</v>
      </c>
      <c r="M39" s="72">
        <v>559</v>
      </c>
      <c r="N39" s="72">
        <v>6</v>
      </c>
      <c r="O39" s="72">
        <v>227</v>
      </c>
      <c r="P39" s="72">
        <v>7</v>
      </c>
      <c r="Q39" s="72">
        <v>549</v>
      </c>
      <c r="R39" s="72">
        <v>2</v>
      </c>
      <c r="S39" s="72">
        <v>263</v>
      </c>
      <c r="T39" s="72" t="s">
        <v>406</v>
      </c>
      <c r="U39" s="3" t="s">
        <v>406</v>
      </c>
    </row>
    <row r="40" spans="1:21" ht="18" customHeight="1">
      <c r="A40" s="110"/>
      <c r="B40" s="110"/>
      <c r="C40" s="114" t="s">
        <v>146</v>
      </c>
      <c r="D40" s="71">
        <f t="shared" si="3"/>
        <v>43</v>
      </c>
      <c r="E40" s="71">
        <f t="shared" si="4"/>
        <v>401</v>
      </c>
      <c r="F40" s="72">
        <v>7</v>
      </c>
      <c r="G40" s="72">
        <v>14</v>
      </c>
      <c r="H40" s="72">
        <v>10</v>
      </c>
      <c r="I40" s="72">
        <v>37</v>
      </c>
      <c r="J40" s="72">
        <v>13</v>
      </c>
      <c r="K40" s="72">
        <v>86</v>
      </c>
      <c r="L40" s="72">
        <v>11</v>
      </c>
      <c r="M40" s="72">
        <v>172</v>
      </c>
      <c r="N40" s="72">
        <v>1</v>
      </c>
      <c r="O40" s="72">
        <v>40</v>
      </c>
      <c r="P40" s="72">
        <v>1</v>
      </c>
      <c r="Q40" s="72">
        <v>52</v>
      </c>
      <c r="R40" s="72" t="s">
        <v>409</v>
      </c>
      <c r="S40" s="72" t="s">
        <v>406</v>
      </c>
      <c r="T40" s="72" t="s">
        <v>406</v>
      </c>
      <c r="U40" s="3" t="s">
        <v>406</v>
      </c>
    </row>
    <row r="41" spans="1:21" ht="18" customHeight="1">
      <c r="A41" s="110"/>
      <c r="B41" s="110"/>
      <c r="C41" s="114" t="s">
        <v>147</v>
      </c>
      <c r="D41" s="71">
        <f t="shared" si="3"/>
        <v>1004</v>
      </c>
      <c r="E41" s="71">
        <f t="shared" si="4"/>
        <v>7512</v>
      </c>
      <c r="F41" s="72">
        <v>361</v>
      </c>
      <c r="G41" s="72">
        <v>588</v>
      </c>
      <c r="H41" s="72">
        <v>262</v>
      </c>
      <c r="I41" s="72">
        <v>902</v>
      </c>
      <c r="J41" s="72">
        <v>219</v>
      </c>
      <c r="K41" s="72">
        <v>1444</v>
      </c>
      <c r="L41" s="72">
        <v>131</v>
      </c>
      <c r="M41" s="72">
        <v>2107</v>
      </c>
      <c r="N41" s="72">
        <v>19</v>
      </c>
      <c r="O41" s="72">
        <v>737</v>
      </c>
      <c r="P41" s="72">
        <v>6</v>
      </c>
      <c r="Q41" s="72">
        <v>362</v>
      </c>
      <c r="R41" s="72">
        <v>5</v>
      </c>
      <c r="S41" s="72">
        <v>834</v>
      </c>
      <c r="T41" s="72">
        <v>1</v>
      </c>
      <c r="U41" s="3">
        <v>538</v>
      </c>
    </row>
    <row r="42" spans="1:20" ht="18" customHeight="1">
      <c r="A42" s="110"/>
      <c r="B42" s="110"/>
      <c r="C42" s="114"/>
      <c r="D42" s="71"/>
      <c r="E42" s="71"/>
      <c r="F42" s="72"/>
      <c r="G42" s="72"/>
      <c r="H42" s="72"/>
      <c r="I42" s="72"/>
      <c r="J42" s="72"/>
      <c r="K42" s="72"/>
      <c r="L42" s="72"/>
      <c r="M42" s="72"/>
      <c r="N42" s="72"/>
      <c r="O42" s="72"/>
      <c r="P42" s="72"/>
      <c r="Q42" s="72"/>
      <c r="R42" s="72"/>
      <c r="S42" s="72"/>
      <c r="T42" s="72"/>
    </row>
    <row r="43" spans="1:21" ht="18" customHeight="1">
      <c r="A43" s="110"/>
      <c r="B43" s="110"/>
      <c r="C43" s="114" t="s">
        <v>148</v>
      </c>
      <c r="D43" s="71">
        <f t="shared" si="3"/>
        <v>1475</v>
      </c>
      <c r="E43" s="71">
        <f t="shared" si="4"/>
        <v>26404</v>
      </c>
      <c r="F43" s="72">
        <v>453</v>
      </c>
      <c r="G43" s="72">
        <v>775</v>
      </c>
      <c r="H43" s="72">
        <v>370</v>
      </c>
      <c r="I43" s="72">
        <v>1264</v>
      </c>
      <c r="J43" s="72">
        <v>308</v>
      </c>
      <c r="K43" s="72">
        <v>1996</v>
      </c>
      <c r="L43" s="72">
        <v>216</v>
      </c>
      <c r="M43" s="72">
        <v>3635</v>
      </c>
      <c r="N43" s="72">
        <v>58</v>
      </c>
      <c r="O43" s="72">
        <v>2169</v>
      </c>
      <c r="P43" s="72">
        <v>45</v>
      </c>
      <c r="Q43" s="72">
        <v>3134</v>
      </c>
      <c r="R43" s="72">
        <v>17</v>
      </c>
      <c r="S43" s="72">
        <v>3098</v>
      </c>
      <c r="T43" s="72">
        <v>8</v>
      </c>
      <c r="U43" s="3">
        <v>10333</v>
      </c>
    </row>
    <row r="44" spans="1:21" ht="18" customHeight="1">
      <c r="A44" s="110"/>
      <c r="B44" s="110"/>
      <c r="C44" s="114" t="s">
        <v>149</v>
      </c>
      <c r="D44" s="71">
        <f t="shared" si="3"/>
        <v>344</v>
      </c>
      <c r="E44" s="71">
        <f t="shared" si="4"/>
        <v>16255</v>
      </c>
      <c r="F44" s="72">
        <v>42</v>
      </c>
      <c r="G44" s="72">
        <v>75</v>
      </c>
      <c r="H44" s="72">
        <v>39</v>
      </c>
      <c r="I44" s="72">
        <v>130</v>
      </c>
      <c r="J44" s="72">
        <v>64</v>
      </c>
      <c r="K44" s="72">
        <v>427</v>
      </c>
      <c r="L44" s="72">
        <v>94</v>
      </c>
      <c r="M44" s="72">
        <v>1652</v>
      </c>
      <c r="N44" s="72">
        <v>38</v>
      </c>
      <c r="O44" s="72">
        <v>1472</v>
      </c>
      <c r="P44" s="72">
        <v>25</v>
      </c>
      <c r="Q44" s="72">
        <v>1848</v>
      </c>
      <c r="R44" s="72">
        <v>32</v>
      </c>
      <c r="S44" s="72">
        <v>5554</v>
      </c>
      <c r="T44" s="72">
        <v>10</v>
      </c>
      <c r="U44" s="3">
        <v>5097</v>
      </c>
    </row>
    <row r="45" spans="1:21" ht="18" customHeight="1">
      <c r="A45" s="110"/>
      <c r="B45" s="110"/>
      <c r="C45" s="114" t="s">
        <v>150</v>
      </c>
      <c r="D45" s="71">
        <f t="shared" si="3"/>
        <v>155</v>
      </c>
      <c r="E45" s="71">
        <f t="shared" si="4"/>
        <v>3002</v>
      </c>
      <c r="F45" s="72">
        <v>38</v>
      </c>
      <c r="G45" s="72">
        <v>63</v>
      </c>
      <c r="H45" s="72">
        <v>27</v>
      </c>
      <c r="I45" s="72">
        <v>93</v>
      </c>
      <c r="J45" s="72">
        <v>30</v>
      </c>
      <c r="K45" s="72">
        <v>216</v>
      </c>
      <c r="L45" s="72">
        <v>43</v>
      </c>
      <c r="M45" s="72">
        <v>751</v>
      </c>
      <c r="N45" s="72">
        <v>9</v>
      </c>
      <c r="O45" s="72">
        <v>344</v>
      </c>
      <c r="P45" s="72">
        <v>4</v>
      </c>
      <c r="Q45" s="72">
        <v>314</v>
      </c>
      <c r="R45" s="72">
        <v>3</v>
      </c>
      <c r="S45" s="72">
        <v>483</v>
      </c>
      <c r="T45" s="72">
        <v>1</v>
      </c>
      <c r="U45" s="3">
        <v>738</v>
      </c>
    </row>
    <row r="46" spans="1:21" ht="18" customHeight="1">
      <c r="A46" s="110"/>
      <c r="B46" s="110"/>
      <c r="C46" s="114" t="s">
        <v>151</v>
      </c>
      <c r="D46" s="71">
        <f t="shared" si="3"/>
        <v>19</v>
      </c>
      <c r="E46" s="71">
        <f t="shared" si="4"/>
        <v>455</v>
      </c>
      <c r="F46" s="72">
        <v>1</v>
      </c>
      <c r="G46" s="72">
        <v>1</v>
      </c>
      <c r="H46" s="72">
        <v>7</v>
      </c>
      <c r="I46" s="72">
        <v>26</v>
      </c>
      <c r="J46" s="72">
        <v>4</v>
      </c>
      <c r="K46" s="72">
        <v>24</v>
      </c>
      <c r="L46" s="72">
        <v>5</v>
      </c>
      <c r="M46" s="72">
        <v>66</v>
      </c>
      <c r="N46" s="72">
        <v>1</v>
      </c>
      <c r="O46" s="72">
        <v>42</v>
      </c>
      <c r="P46" s="72" t="s">
        <v>406</v>
      </c>
      <c r="Q46" s="72" t="s">
        <v>406</v>
      </c>
      <c r="R46" s="72">
        <v>1</v>
      </c>
      <c r="S46" s="72">
        <v>296</v>
      </c>
      <c r="T46" s="72" t="s">
        <v>410</v>
      </c>
      <c r="U46" s="72" t="s">
        <v>410</v>
      </c>
    </row>
    <row r="47" spans="1:21" ht="18" customHeight="1">
      <c r="A47" s="110"/>
      <c r="B47" s="110"/>
      <c r="C47" s="114" t="s">
        <v>152</v>
      </c>
      <c r="D47" s="72" t="s">
        <v>410</v>
      </c>
      <c r="E47" s="72" t="s">
        <v>410</v>
      </c>
      <c r="F47" s="72" t="s">
        <v>410</v>
      </c>
      <c r="G47" s="72" t="s">
        <v>410</v>
      </c>
      <c r="H47" s="72" t="s">
        <v>410</v>
      </c>
      <c r="I47" s="72" t="s">
        <v>410</v>
      </c>
      <c r="J47" s="72" t="s">
        <v>410</v>
      </c>
      <c r="K47" s="72" t="s">
        <v>410</v>
      </c>
      <c r="L47" s="72" t="s">
        <v>410</v>
      </c>
      <c r="M47" s="72" t="s">
        <v>410</v>
      </c>
      <c r="N47" s="72" t="s">
        <v>410</v>
      </c>
      <c r="O47" s="72" t="s">
        <v>410</v>
      </c>
      <c r="P47" s="72" t="s">
        <v>410</v>
      </c>
      <c r="Q47" s="72" t="s">
        <v>410</v>
      </c>
      <c r="R47" s="72" t="s">
        <v>410</v>
      </c>
      <c r="S47" s="72" t="s">
        <v>410</v>
      </c>
      <c r="T47" s="72" t="s">
        <v>410</v>
      </c>
      <c r="U47" s="72" t="s">
        <v>410</v>
      </c>
    </row>
    <row r="48" spans="1:21" ht="18" customHeight="1">
      <c r="A48" s="116"/>
      <c r="B48" s="116"/>
      <c r="C48" s="117" t="s">
        <v>153</v>
      </c>
      <c r="D48" s="178">
        <f>SUM(F48,H48,J48,L48,N48,P48,R48,T48)</f>
        <v>1446</v>
      </c>
      <c r="E48" s="179">
        <f>SUM(G48,I48,K48,M48,O48,Q48,S48,U48)</f>
        <v>6433</v>
      </c>
      <c r="F48" s="73">
        <v>749</v>
      </c>
      <c r="G48" s="73">
        <v>1274</v>
      </c>
      <c r="H48" s="73">
        <v>411</v>
      </c>
      <c r="I48" s="73">
        <v>1400</v>
      </c>
      <c r="J48" s="73">
        <v>187</v>
      </c>
      <c r="K48" s="73">
        <v>1155</v>
      </c>
      <c r="L48" s="73">
        <v>78</v>
      </c>
      <c r="M48" s="73">
        <v>1163</v>
      </c>
      <c r="N48" s="73">
        <v>9</v>
      </c>
      <c r="O48" s="73">
        <v>350</v>
      </c>
      <c r="P48" s="73">
        <v>9</v>
      </c>
      <c r="Q48" s="73">
        <v>594</v>
      </c>
      <c r="R48" s="73">
        <v>3</v>
      </c>
      <c r="S48" s="73">
        <v>497</v>
      </c>
      <c r="T48" s="73" t="s">
        <v>410</v>
      </c>
      <c r="U48" s="73" t="s">
        <v>410</v>
      </c>
    </row>
    <row r="49" spans="1:3" ht="18" customHeight="1">
      <c r="A49" s="118" t="s">
        <v>292</v>
      </c>
      <c r="B49" s="110"/>
      <c r="C49" s="110"/>
    </row>
    <row r="50" spans="2:3" ht="18" customHeight="1">
      <c r="B50" s="110"/>
      <c r="C50" s="110"/>
    </row>
    <row r="51" spans="1:3" ht="18" customHeight="1">
      <c r="A51" s="110"/>
      <c r="B51" s="110"/>
      <c r="C51" s="110"/>
    </row>
    <row r="52" spans="1:3" ht="18" customHeight="1">
      <c r="A52" s="110"/>
      <c r="B52" s="110"/>
      <c r="C52" s="110"/>
    </row>
  </sheetData>
  <sheetProtection/>
  <mergeCells count="42">
    <mergeCell ref="A2:U2"/>
    <mergeCell ref="N4:O4"/>
    <mergeCell ref="P4:Q4"/>
    <mergeCell ref="R4:S4"/>
    <mergeCell ref="L4:M4"/>
    <mergeCell ref="T5:T6"/>
    <mergeCell ref="Q5:Q6"/>
    <mergeCell ref="B19:C19"/>
    <mergeCell ref="B11:C11"/>
    <mergeCell ref="O5:O6"/>
    <mergeCell ref="K5:K6"/>
    <mergeCell ref="L5:L6"/>
    <mergeCell ref="M5:M6"/>
    <mergeCell ref="N5:N6"/>
    <mergeCell ref="A8:C8"/>
    <mergeCell ref="A18:C18"/>
    <mergeCell ref="A12:C12"/>
    <mergeCell ref="B21:C21"/>
    <mergeCell ref="B20:C20"/>
    <mergeCell ref="J5:J6"/>
    <mergeCell ref="B13:C13"/>
    <mergeCell ref="B14:C14"/>
    <mergeCell ref="A10:C10"/>
    <mergeCell ref="B15:C15"/>
    <mergeCell ref="A17:C17"/>
    <mergeCell ref="E5:E6"/>
    <mergeCell ref="A9:C9"/>
    <mergeCell ref="H4:I4"/>
    <mergeCell ref="I5:I6"/>
    <mergeCell ref="H5:H6"/>
    <mergeCell ref="J4:K4"/>
    <mergeCell ref="P5:P6"/>
    <mergeCell ref="R5:R6"/>
    <mergeCell ref="S5:S6"/>
    <mergeCell ref="T4:U4"/>
    <mergeCell ref="U5:U6"/>
    <mergeCell ref="D5:D6"/>
    <mergeCell ref="F5:F6"/>
    <mergeCell ref="G5:G6"/>
    <mergeCell ref="A4:C6"/>
    <mergeCell ref="D4:E4"/>
    <mergeCell ref="F4:G4"/>
  </mergeCells>
  <printOptions horizontalCentered="1"/>
  <pageMargins left="0.5905511811023623" right="0.5905511811023623" top="0.5905511811023623" bottom="0.3937007874015748" header="0" footer="0"/>
  <pageSetup fitToHeight="1" fitToWidth="1" horizontalDpi="600" verticalDpi="600" orientation="landscape" paperSize="8" scale="89" r:id="rId1"/>
</worksheet>
</file>

<file path=xl/worksheets/sheet6.xml><?xml version="1.0" encoding="utf-8"?>
<worksheet xmlns="http://schemas.openxmlformats.org/spreadsheetml/2006/main" xmlns:r="http://schemas.openxmlformats.org/officeDocument/2006/relationships">
  <sheetPr>
    <pageSetUpPr fitToPage="1"/>
  </sheetPr>
  <dimension ref="A1:HZ52"/>
  <sheetViews>
    <sheetView zoomScale="60" zoomScaleNormal="60" zoomScalePageLayoutView="0" workbookViewId="0" topLeftCell="A1">
      <selection activeCell="A1" sqref="A1"/>
    </sheetView>
  </sheetViews>
  <sheetFormatPr defaultColWidth="8.796875" defaultRowHeight="34.5" customHeight="1"/>
  <cols>
    <col min="1" max="1" width="8.69921875" style="77" customWidth="1"/>
    <col min="2" max="2" width="10.59765625" style="77" customWidth="1"/>
    <col min="3" max="3" width="14.09765625" style="77" customWidth="1"/>
    <col min="4" max="21" width="21.5" style="77" customWidth="1"/>
    <col min="22" max="16384" width="8.69921875" style="77" customWidth="1"/>
  </cols>
  <sheetData>
    <row r="1" spans="1:21" s="76" customFormat="1" ht="34.5" customHeight="1">
      <c r="A1" s="8" t="s">
        <v>208</v>
      </c>
      <c r="U1" s="6" t="s">
        <v>209</v>
      </c>
    </row>
    <row r="2" spans="1:21" s="69" customFormat="1" ht="34.5" customHeight="1">
      <c r="A2" s="421" t="s">
        <v>365</v>
      </c>
      <c r="B2" s="421"/>
      <c r="C2" s="421"/>
      <c r="D2" s="421"/>
      <c r="E2" s="421"/>
      <c r="F2" s="421"/>
      <c r="G2" s="421"/>
      <c r="H2" s="421"/>
      <c r="I2" s="421"/>
      <c r="J2" s="421"/>
      <c r="K2" s="421"/>
      <c r="L2" s="421"/>
      <c r="M2" s="421"/>
      <c r="N2" s="421"/>
      <c r="O2" s="421"/>
      <c r="P2" s="421"/>
      <c r="Q2" s="421"/>
      <c r="R2" s="421"/>
      <c r="S2" s="421"/>
      <c r="T2" s="421"/>
      <c r="U2" s="421"/>
    </row>
    <row r="3" spans="2:19" s="69" customFormat="1" ht="34.5" customHeight="1" thickBot="1">
      <c r="B3" s="129"/>
      <c r="C3" s="129"/>
      <c r="D3" s="130"/>
      <c r="E3" s="130"/>
      <c r="F3" s="130"/>
      <c r="G3" s="130"/>
      <c r="H3" s="130"/>
      <c r="I3" s="130"/>
      <c r="J3" s="130"/>
      <c r="K3" s="130"/>
      <c r="L3" s="130"/>
      <c r="M3" s="130"/>
      <c r="N3" s="130"/>
      <c r="O3" s="130"/>
      <c r="P3" s="130"/>
      <c r="Q3" s="130"/>
      <c r="R3" s="130"/>
      <c r="S3" s="130"/>
    </row>
    <row r="4" spans="1:21" s="69" customFormat="1" ht="34.5" customHeight="1">
      <c r="A4" s="425" t="s">
        <v>303</v>
      </c>
      <c r="B4" s="426"/>
      <c r="C4" s="427"/>
      <c r="D4" s="416" t="s">
        <v>304</v>
      </c>
      <c r="E4" s="417"/>
      <c r="F4" s="419" t="s">
        <v>366</v>
      </c>
      <c r="G4" s="420"/>
      <c r="H4" s="419" t="s">
        <v>367</v>
      </c>
      <c r="I4" s="420"/>
      <c r="J4" s="422" t="s">
        <v>368</v>
      </c>
      <c r="K4" s="417"/>
      <c r="L4" s="416" t="s">
        <v>305</v>
      </c>
      <c r="M4" s="417"/>
      <c r="N4" s="382" t="s">
        <v>306</v>
      </c>
      <c r="O4" s="415"/>
      <c r="P4" s="382" t="s">
        <v>307</v>
      </c>
      <c r="Q4" s="415"/>
      <c r="R4" s="416" t="s">
        <v>308</v>
      </c>
      <c r="S4" s="417"/>
      <c r="T4" s="416" t="s">
        <v>309</v>
      </c>
      <c r="U4" s="423"/>
    </row>
    <row r="5" spans="1:22" s="69" customFormat="1" ht="34.5" customHeight="1">
      <c r="A5" s="428"/>
      <c r="B5" s="428"/>
      <c r="C5" s="429"/>
      <c r="D5" s="418" t="s">
        <v>369</v>
      </c>
      <c r="E5" s="418" t="s">
        <v>370</v>
      </c>
      <c r="F5" s="418" t="s">
        <v>369</v>
      </c>
      <c r="G5" s="418" t="s">
        <v>370</v>
      </c>
      <c r="H5" s="418" t="s">
        <v>369</v>
      </c>
      <c r="I5" s="418" t="s">
        <v>370</v>
      </c>
      <c r="J5" s="418" t="s">
        <v>369</v>
      </c>
      <c r="K5" s="418" t="s">
        <v>370</v>
      </c>
      <c r="L5" s="418" t="s">
        <v>369</v>
      </c>
      <c r="M5" s="418" t="s">
        <v>370</v>
      </c>
      <c r="N5" s="418" t="s">
        <v>369</v>
      </c>
      <c r="O5" s="418" t="s">
        <v>370</v>
      </c>
      <c r="P5" s="418" t="s">
        <v>369</v>
      </c>
      <c r="Q5" s="418" t="s">
        <v>370</v>
      </c>
      <c r="R5" s="418" t="s">
        <v>369</v>
      </c>
      <c r="S5" s="418" t="s">
        <v>370</v>
      </c>
      <c r="T5" s="418" t="s">
        <v>369</v>
      </c>
      <c r="U5" s="424" t="s">
        <v>370</v>
      </c>
      <c r="V5" s="79"/>
    </row>
    <row r="6" spans="1:22" s="69" customFormat="1" ht="34.5" customHeight="1">
      <c r="A6" s="430"/>
      <c r="B6" s="430"/>
      <c r="C6" s="431"/>
      <c r="D6" s="337"/>
      <c r="E6" s="337"/>
      <c r="F6" s="337"/>
      <c r="G6" s="337"/>
      <c r="H6" s="337"/>
      <c r="I6" s="337"/>
      <c r="J6" s="337"/>
      <c r="K6" s="337"/>
      <c r="L6" s="337"/>
      <c r="M6" s="337"/>
      <c r="N6" s="337"/>
      <c r="O6" s="337"/>
      <c r="P6" s="337"/>
      <c r="Q6" s="337"/>
      <c r="R6" s="337"/>
      <c r="S6" s="337"/>
      <c r="T6" s="337"/>
      <c r="U6" s="339"/>
      <c r="V6" s="79"/>
    </row>
    <row r="7" spans="1:21" s="69" customFormat="1" ht="34.5" customHeight="1">
      <c r="A7" s="131"/>
      <c r="B7" s="131"/>
      <c r="C7" s="132"/>
      <c r="E7" s="67" t="s">
        <v>73</v>
      </c>
      <c r="F7" s="133"/>
      <c r="G7" s="67" t="s">
        <v>73</v>
      </c>
      <c r="H7" s="133"/>
      <c r="I7" s="67" t="s">
        <v>73</v>
      </c>
      <c r="J7" s="133"/>
      <c r="K7" s="67" t="s">
        <v>73</v>
      </c>
      <c r="L7" s="67"/>
      <c r="M7" s="67" t="s">
        <v>198</v>
      </c>
      <c r="N7" s="133"/>
      <c r="O7" s="67" t="s">
        <v>73</v>
      </c>
      <c r="P7" s="133"/>
      <c r="Q7" s="67" t="s">
        <v>73</v>
      </c>
      <c r="R7" s="133"/>
      <c r="S7" s="67" t="s">
        <v>73</v>
      </c>
      <c r="U7" s="134" t="s">
        <v>198</v>
      </c>
    </row>
    <row r="8" spans="1:39" s="138" customFormat="1" ht="34.5" customHeight="1">
      <c r="A8" s="410" t="s">
        <v>154</v>
      </c>
      <c r="B8" s="410"/>
      <c r="C8" s="413"/>
      <c r="D8" s="99">
        <f aca="true" t="shared" si="0" ref="D8:E11">SUM(F8,H8,J8,L8,N8,P8,R8,T8)</f>
        <v>56</v>
      </c>
      <c r="E8" s="99">
        <f t="shared" si="0"/>
        <v>1384</v>
      </c>
      <c r="F8" s="120">
        <v>18</v>
      </c>
      <c r="G8" s="120">
        <v>28</v>
      </c>
      <c r="H8" s="120">
        <v>1</v>
      </c>
      <c r="I8" s="120">
        <v>3</v>
      </c>
      <c r="J8" s="120">
        <v>2</v>
      </c>
      <c r="K8" s="120">
        <v>12</v>
      </c>
      <c r="L8" s="120">
        <v>20</v>
      </c>
      <c r="M8" s="120">
        <v>320</v>
      </c>
      <c r="N8" s="120">
        <v>10</v>
      </c>
      <c r="O8" s="120">
        <v>362</v>
      </c>
      <c r="P8" s="120">
        <v>3</v>
      </c>
      <c r="Q8" s="120">
        <v>217</v>
      </c>
      <c r="R8" s="120">
        <v>2</v>
      </c>
      <c r="S8" s="120">
        <v>442</v>
      </c>
      <c r="T8" s="120" t="s">
        <v>408</v>
      </c>
      <c r="U8" s="120" t="s">
        <v>408</v>
      </c>
      <c r="V8" s="139"/>
      <c r="W8" s="139"/>
      <c r="X8" s="139"/>
      <c r="Y8" s="139"/>
      <c r="Z8" s="139"/>
      <c r="AA8" s="139"/>
      <c r="AB8" s="139"/>
      <c r="AC8" s="139"/>
      <c r="AD8" s="139"/>
      <c r="AE8" s="139"/>
      <c r="AF8" s="139"/>
      <c r="AG8" s="139"/>
      <c r="AH8" s="139"/>
      <c r="AI8" s="139"/>
      <c r="AJ8" s="139"/>
      <c r="AK8" s="139"/>
      <c r="AL8" s="139"/>
      <c r="AM8" s="139"/>
    </row>
    <row r="9" spans="1:234" s="139" customFormat="1" ht="34.5" customHeight="1">
      <c r="A9" s="410" t="s">
        <v>155</v>
      </c>
      <c r="B9" s="410"/>
      <c r="C9" s="413"/>
      <c r="D9" s="99">
        <f t="shared" si="0"/>
        <v>1665</v>
      </c>
      <c r="E9" s="99">
        <f t="shared" si="0"/>
        <v>25207</v>
      </c>
      <c r="F9" s="120">
        <v>712</v>
      </c>
      <c r="G9" s="120">
        <v>972</v>
      </c>
      <c r="H9" s="120">
        <v>164</v>
      </c>
      <c r="I9" s="120">
        <v>560</v>
      </c>
      <c r="J9" s="120">
        <v>245</v>
      </c>
      <c r="K9" s="120">
        <v>1618</v>
      </c>
      <c r="L9" s="120">
        <v>336</v>
      </c>
      <c r="M9" s="120">
        <v>5797</v>
      </c>
      <c r="N9" s="120">
        <v>111</v>
      </c>
      <c r="O9" s="120">
        <v>4123</v>
      </c>
      <c r="P9" s="120">
        <v>57</v>
      </c>
      <c r="Q9" s="120">
        <v>3959</v>
      </c>
      <c r="R9" s="120">
        <v>36</v>
      </c>
      <c r="S9" s="120">
        <v>6227</v>
      </c>
      <c r="T9" s="120">
        <v>4</v>
      </c>
      <c r="U9" s="120">
        <v>1951</v>
      </c>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row>
    <row r="10" spans="1:234" s="139" customFormat="1" ht="34.5" customHeight="1">
      <c r="A10" s="410" t="s">
        <v>156</v>
      </c>
      <c r="B10" s="410"/>
      <c r="C10" s="413"/>
      <c r="D10" s="99">
        <f t="shared" si="0"/>
        <v>32521</v>
      </c>
      <c r="E10" s="99">
        <f t="shared" si="0"/>
        <v>151691</v>
      </c>
      <c r="F10" s="99">
        <v>16134</v>
      </c>
      <c r="G10" s="99">
        <v>26097</v>
      </c>
      <c r="H10" s="99">
        <v>8410</v>
      </c>
      <c r="I10" s="99">
        <v>28384</v>
      </c>
      <c r="J10" s="99">
        <v>5112</v>
      </c>
      <c r="K10" s="99">
        <v>32383</v>
      </c>
      <c r="L10" s="99">
        <v>2360</v>
      </c>
      <c r="M10" s="99">
        <v>35595</v>
      </c>
      <c r="N10" s="99">
        <v>330</v>
      </c>
      <c r="O10" s="99">
        <v>12262</v>
      </c>
      <c r="P10" s="99">
        <v>129</v>
      </c>
      <c r="Q10" s="99">
        <v>8662</v>
      </c>
      <c r="R10" s="99">
        <v>42</v>
      </c>
      <c r="S10" s="99">
        <v>6245</v>
      </c>
      <c r="T10" s="99">
        <v>4</v>
      </c>
      <c r="U10" s="99">
        <v>2063</v>
      </c>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row>
    <row r="11" spans="1:39" s="138" customFormat="1" ht="34.5" customHeight="1">
      <c r="A11" s="410" t="s">
        <v>312</v>
      </c>
      <c r="B11" s="410"/>
      <c r="C11" s="413"/>
      <c r="D11" s="99">
        <f t="shared" si="0"/>
        <v>5097</v>
      </c>
      <c r="E11" s="99">
        <f t="shared" si="0"/>
        <v>43978</v>
      </c>
      <c r="F11" s="99">
        <v>1183</v>
      </c>
      <c r="G11" s="99">
        <v>2018</v>
      </c>
      <c r="H11" s="99">
        <v>1283</v>
      </c>
      <c r="I11" s="99">
        <v>4418</v>
      </c>
      <c r="J11" s="99">
        <v>1434</v>
      </c>
      <c r="K11" s="99">
        <v>9288</v>
      </c>
      <c r="L11" s="99">
        <v>966</v>
      </c>
      <c r="M11" s="99">
        <v>14795</v>
      </c>
      <c r="N11" s="99">
        <v>145</v>
      </c>
      <c r="O11" s="99">
        <v>5422</v>
      </c>
      <c r="P11" s="99">
        <v>65</v>
      </c>
      <c r="Q11" s="99">
        <v>4577</v>
      </c>
      <c r="R11" s="99">
        <v>20</v>
      </c>
      <c r="S11" s="99">
        <v>2689</v>
      </c>
      <c r="T11" s="99">
        <v>1</v>
      </c>
      <c r="U11" s="99">
        <v>771</v>
      </c>
      <c r="V11" s="139"/>
      <c r="W11" s="139"/>
      <c r="X11" s="139"/>
      <c r="Y11" s="139"/>
      <c r="Z11" s="139"/>
      <c r="AA11" s="139"/>
      <c r="AB11" s="139"/>
      <c r="AC11" s="139"/>
      <c r="AD11" s="139"/>
      <c r="AE11" s="139"/>
      <c r="AF11" s="139"/>
      <c r="AG11" s="139"/>
      <c r="AH11" s="139"/>
      <c r="AI11" s="139"/>
      <c r="AJ11" s="139"/>
      <c r="AK11" s="139"/>
      <c r="AL11" s="139"/>
      <c r="AM11" s="139"/>
    </row>
    <row r="12" spans="1:21" s="69" customFormat="1" ht="34.5" customHeight="1">
      <c r="A12" s="402" t="s">
        <v>157</v>
      </c>
      <c r="B12" s="403"/>
      <c r="C12" s="404"/>
      <c r="D12" s="66">
        <f>SUM(F12,H12,J12,L12,N12,P12,R12,T12)</f>
        <v>13</v>
      </c>
      <c r="E12" s="66">
        <f>SUM(G12,I12,K12,M12,O12,Q12,S12,U12)</f>
        <v>307</v>
      </c>
      <c r="F12" s="74">
        <v>4</v>
      </c>
      <c r="G12" s="74">
        <v>6</v>
      </c>
      <c r="H12" s="74">
        <v>2</v>
      </c>
      <c r="I12" s="74">
        <v>7</v>
      </c>
      <c r="J12" s="74">
        <v>1</v>
      </c>
      <c r="K12" s="74">
        <v>5</v>
      </c>
      <c r="L12" s="74">
        <v>5</v>
      </c>
      <c r="M12" s="74">
        <v>79</v>
      </c>
      <c r="N12" s="74" t="s">
        <v>182</v>
      </c>
      <c r="O12" s="74" t="s">
        <v>182</v>
      </c>
      <c r="P12" s="74" t="s">
        <v>182</v>
      </c>
      <c r="Q12" s="74" t="s">
        <v>182</v>
      </c>
      <c r="R12" s="74">
        <v>1</v>
      </c>
      <c r="S12" s="74">
        <v>210</v>
      </c>
      <c r="T12" s="74" t="s">
        <v>182</v>
      </c>
      <c r="U12" s="74" t="s">
        <v>182</v>
      </c>
    </row>
    <row r="13" spans="1:21" s="69" customFormat="1" ht="34.5" customHeight="1">
      <c r="A13" s="414" t="s">
        <v>313</v>
      </c>
      <c r="B13" s="403"/>
      <c r="C13" s="404"/>
      <c r="D13" s="66">
        <f>SUM(F13,H13,J13,L13,N13,P13,R13,T13)</f>
        <v>2856</v>
      </c>
      <c r="E13" s="66">
        <f>SUM(G13,I13,K13,M13,O13,Q13,S13,U13)</f>
        <v>22193</v>
      </c>
      <c r="F13" s="74">
        <v>688</v>
      </c>
      <c r="G13" s="74">
        <v>1156</v>
      </c>
      <c r="H13" s="74">
        <v>762</v>
      </c>
      <c r="I13" s="74">
        <v>2644</v>
      </c>
      <c r="J13" s="74">
        <v>854</v>
      </c>
      <c r="K13" s="74">
        <v>5484</v>
      </c>
      <c r="L13" s="74">
        <v>448</v>
      </c>
      <c r="M13" s="74">
        <v>6789</v>
      </c>
      <c r="N13" s="74">
        <v>59</v>
      </c>
      <c r="O13" s="74">
        <v>2233</v>
      </c>
      <c r="P13" s="74">
        <v>30</v>
      </c>
      <c r="Q13" s="74">
        <v>2024</v>
      </c>
      <c r="R13" s="74">
        <v>15</v>
      </c>
      <c r="S13" s="74">
        <v>1863</v>
      </c>
      <c r="T13" s="74" t="s">
        <v>182</v>
      </c>
      <c r="U13" s="74" t="s">
        <v>182</v>
      </c>
    </row>
    <row r="14" spans="1:21" s="69" customFormat="1" ht="34.5" customHeight="1">
      <c r="A14" s="131"/>
      <c r="B14" s="136"/>
      <c r="C14" s="137"/>
      <c r="D14" s="66"/>
      <c r="E14" s="66"/>
      <c r="F14" s="74"/>
      <c r="G14" s="74"/>
      <c r="H14" s="74"/>
      <c r="I14" s="74"/>
      <c r="J14" s="74"/>
      <c r="K14" s="74"/>
      <c r="L14" s="74"/>
      <c r="M14" s="74"/>
      <c r="N14" s="74"/>
      <c r="O14" s="74"/>
      <c r="P14" s="74"/>
      <c r="Q14" s="74"/>
      <c r="R14" s="74"/>
      <c r="S14" s="74"/>
      <c r="T14" s="74"/>
      <c r="U14" s="74"/>
    </row>
    <row r="15" spans="1:21" s="69" customFormat="1" ht="34.5" customHeight="1">
      <c r="A15" s="402" t="s">
        <v>184</v>
      </c>
      <c r="B15" s="403"/>
      <c r="C15" s="404"/>
      <c r="D15" s="66">
        <f>SUM(F15,H15,J15,L15,N15,P15,R15,T15)</f>
        <v>2200</v>
      </c>
      <c r="E15" s="66">
        <f>SUM(G15,I15,K15,M15,O15,Q15,S15,U15)</f>
        <v>21339</v>
      </c>
      <c r="F15" s="74">
        <v>477</v>
      </c>
      <c r="G15" s="74">
        <v>835</v>
      </c>
      <c r="H15" s="74">
        <v>513</v>
      </c>
      <c r="I15" s="74">
        <v>1747</v>
      </c>
      <c r="J15" s="74">
        <v>574</v>
      </c>
      <c r="K15" s="74">
        <v>3761</v>
      </c>
      <c r="L15" s="74">
        <v>510</v>
      </c>
      <c r="M15" s="74">
        <v>7867</v>
      </c>
      <c r="N15" s="74">
        <v>86</v>
      </c>
      <c r="O15" s="74">
        <v>3189</v>
      </c>
      <c r="P15" s="74">
        <v>35</v>
      </c>
      <c r="Q15" s="74">
        <v>2553</v>
      </c>
      <c r="R15" s="74">
        <v>4</v>
      </c>
      <c r="S15" s="74">
        <v>616</v>
      </c>
      <c r="T15" s="74">
        <v>1</v>
      </c>
      <c r="U15" s="74">
        <v>771</v>
      </c>
    </row>
    <row r="16" spans="1:21" s="69" customFormat="1" ht="34.5" customHeight="1">
      <c r="A16" s="402" t="s">
        <v>185</v>
      </c>
      <c r="B16" s="403"/>
      <c r="C16" s="404"/>
      <c r="D16" s="66">
        <f>SUM(F16,H16,J16,L16,N16,P16,R16,T16)</f>
        <v>28</v>
      </c>
      <c r="E16" s="66">
        <f>SUM(G16,I16,K16,M16,O16,Q16,S16,U16)</f>
        <v>139</v>
      </c>
      <c r="F16" s="74">
        <v>14</v>
      </c>
      <c r="G16" s="74">
        <v>21</v>
      </c>
      <c r="H16" s="74">
        <v>6</v>
      </c>
      <c r="I16" s="74">
        <v>20</v>
      </c>
      <c r="J16" s="74">
        <v>5</v>
      </c>
      <c r="K16" s="74">
        <v>38</v>
      </c>
      <c r="L16" s="74">
        <v>3</v>
      </c>
      <c r="M16" s="74">
        <v>60</v>
      </c>
      <c r="N16" s="74" t="s">
        <v>182</v>
      </c>
      <c r="O16" s="74" t="s">
        <v>182</v>
      </c>
      <c r="P16" s="74" t="s">
        <v>182</v>
      </c>
      <c r="Q16" s="74" t="s">
        <v>182</v>
      </c>
      <c r="R16" s="74" t="s">
        <v>182</v>
      </c>
      <c r="S16" s="74" t="s">
        <v>182</v>
      </c>
      <c r="T16" s="74" t="s">
        <v>182</v>
      </c>
      <c r="U16" s="74" t="s">
        <v>182</v>
      </c>
    </row>
    <row r="17" spans="1:39" s="138" customFormat="1" ht="34.5" customHeight="1">
      <c r="A17" s="410" t="s">
        <v>158</v>
      </c>
      <c r="B17" s="411"/>
      <c r="C17" s="412"/>
      <c r="D17" s="66">
        <f>SUM(D18:D23)</f>
        <v>18953</v>
      </c>
      <c r="E17" s="66">
        <f aca="true" t="shared" si="1" ref="E17:O17">SUM(E18:E23)</f>
        <v>78449</v>
      </c>
      <c r="F17" s="66">
        <f t="shared" si="1"/>
        <v>10237</v>
      </c>
      <c r="G17" s="66">
        <f t="shared" si="1"/>
        <v>16511</v>
      </c>
      <c r="H17" s="66">
        <f t="shared" si="1"/>
        <v>4870</v>
      </c>
      <c r="I17" s="66">
        <f t="shared" si="1"/>
        <v>16404</v>
      </c>
      <c r="J17" s="66">
        <f t="shared" si="1"/>
        <v>2559</v>
      </c>
      <c r="K17" s="66">
        <f t="shared" si="1"/>
        <v>16090</v>
      </c>
      <c r="L17" s="66">
        <f t="shared" si="1"/>
        <v>1055</v>
      </c>
      <c r="M17" s="66">
        <f t="shared" si="1"/>
        <v>15733</v>
      </c>
      <c r="N17" s="66">
        <f t="shared" si="1"/>
        <v>154</v>
      </c>
      <c r="O17" s="66">
        <f t="shared" si="1"/>
        <v>5674</v>
      </c>
      <c r="P17" s="66">
        <f aca="true" t="shared" si="2" ref="P17:U17">SUM(P18:P23)</f>
        <v>55</v>
      </c>
      <c r="Q17" s="66">
        <f t="shared" si="2"/>
        <v>3495</v>
      </c>
      <c r="R17" s="66">
        <f t="shared" si="2"/>
        <v>20</v>
      </c>
      <c r="S17" s="66">
        <f t="shared" si="2"/>
        <v>3250</v>
      </c>
      <c r="T17" s="66">
        <f t="shared" si="2"/>
        <v>3</v>
      </c>
      <c r="U17" s="66">
        <f t="shared" si="2"/>
        <v>1292</v>
      </c>
      <c r="V17" s="139"/>
      <c r="W17" s="139"/>
      <c r="X17" s="139"/>
      <c r="Y17" s="139"/>
      <c r="Z17" s="139"/>
      <c r="AA17" s="139"/>
      <c r="AB17" s="139"/>
      <c r="AC17" s="139"/>
      <c r="AD17" s="139"/>
      <c r="AE17" s="139"/>
      <c r="AF17" s="139"/>
      <c r="AG17" s="139"/>
      <c r="AH17" s="139"/>
      <c r="AI17" s="139"/>
      <c r="AJ17" s="139"/>
      <c r="AK17" s="139"/>
      <c r="AL17" s="139"/>
      <c r="AM17" s="139"/>
    </row>
    <row r="18" spans="1:21" s="69" customFormat="1" ht="34.5" customHeight="1">
      <c r="A18" s="402" t="s">
        <v>159</v>
      </c>
      <c r="B18" s="403"/>
      <c r="C18" s="404"/>
      <c r="D18" s="66">
        <f aca="true" t="shared" si="3" ref="D18:E23">SUM(F18,H18,J18,L18,N18,P18,R18,T18)</f>
        <v>57</v>
      </c>
      <c r="E18" s="66">
        <f t="shared" si="3"/>
        <v>3713</v>
      </c>
      <c r="F18" s="74">
        <v>9</v>
      </c>
      <c r="G18" s="74">
        <v>13</v>
      </c>
      <c r="H18" s="74">
        <v>10</v>
      </c>
      <c r="I18" s="74">
        <v>35</v>
      </c>
      <c r="J18" s="74">
        <v>5</v>
      </c>
      <c r="K18" s="74">
        <v>31</v>
      </c>
      <c r="L18" s="74">
        <v>10</v>
      </c>
      <c r="M18" s="74">
        <v>178</v>
      </c>
      <c r="N18" s="74">
        <v>4</v>
      </c>
      <c r="O18" s="74">
        <v>171</v>
      </c>
      <c r="P18" s="74">
        <v>6</v>
      </c>
      <c r="Q18" s="74">
        <v>422</v>
      </c>
      <c r="R18" s="74">
        <v>11</v>
      </c>
      <c r="S18" s="74">
        <v>1903</v>
      </c>
      <c r="T18" s="74">
        <v>2</v>
      </c>
      <c r="U18" s="74">
        <v>960</v>
      </c>
    </row>
    <row r="19" spans="1:21" s="69" customFormat="1" ht="34.5" customHeight="1">
      <c r="A19" s="402" t="s">
        <v>160</v>
      </c>
      <c r="B19" s="403"/>
      <c r="C19" s="404"/>
      <c r="D19" s="66">
        <f t="shared" si="3"/>
        <v>2995</v>
      </c>
      <c r="E19" s="66">
        <f t="shared" si="3"/>
        <v>9894</v>
      </c>
      <c r="F19" s="66">
        <v>1680</v>
      </c>
      <c r="G19" s="74">
        <v>2736</v>
      </c>
      <c r="H19" s="66">
        <v>814</v>
      </c>
      <c r="I19" s="66">
        <v>2733</v>
      </c>
      <c r="J19" s="66">
        <v>377</v>
      </c>
      <c r="K19" s="66">
        <v>2310</v>
      </c>
      <c r="L19" s="66">
        <v>110</v>
      </c>
      <c r="M19" s="66">
        <v>1580</v>
      </c>
      <c r="N19" s="74">
        <v>12</v>
      </c>
      <c r="O19" s="66">
        <v>418</v>
      </c>
      <c r="P19" s="66">
        <v>2</v>
      </c>
      <c r="Q19" s="66">
        <v>117</v>
      </c>
      <c r="R19" s="67" t="s">
        <v>182</v>
      </c>
      <c r="S19" s="67" t="s">
        <v>182</v>
      </c>
      <c r="T19" s="67" t="s">
        <v>182</v>
      </c>
      <c r="U19" s="67" t="s">
        <v>182</v>
      </c>
    </row>
    <row r="20" spans="1:21" s="69" customFormat="1" ht="34.5" customHeight="1">
      <c r="A20" s="402" t="s">
        <v>310</v>
      </c>
      <c r="B20" s="403"/>
      <c r="C20" s="404"/>
      <c r="D20" s="66">
        <f t="shared" si="3"/>
        <v>7302</v>
      </c>
      <c r="E20" s="66">
        <f t="shared" si="3"/>
        <v>28028</v>
      </c>
      <c r="F20" s="74">
        <v>4173</v>
      </c>
      <c r="G20" s="66">
        <v>6708</v>
      </c>
      <c r="H20" s="74">
        <v>1904</v>
      </c>
      <c r="I20" s="74">
        <v>6389</v>
      </c>
      <c r="J20" s="74">
        <v>796</v>
      </c>
      <c r="K20" s="74">
        <v>5034</v>
      </c>
      <c r="L20" s="74">
        <v>321</v>
      </c>
      <c r="M20" s="74">
        <v>4984</v>
      </c>
      <c r="N20" s="66">
        <v>77</v>
      </c>
      <c r="O20" s="74">
        <v>2824</v>
      </c>
      <c r="P20" s="74">
        <v>30</v>
      </c>
      <c r="Q20" s="74">
        <v>1861</v>
      </c>
      <c r="R20" s="74">
        <v>1</v>
      </c>
      <c r="S20" s="74">
        <v>228</v>
      </c>
      <c r="T20" s="74" t="s">
        <v>182</v>
      </c>
      <c r="U20" s="74" t="s">
        <v>182</v>
      </c>
    </row>
    <row r="21" spans="1:21" s="69" customFormat="1" ht="34.5" customHeight="1">
      <c r="A21" s="402" t="s">
        <v>161</v>
      </c>
      <c r="B21" s="403"/>
      <c r="C21" s="404"/>
      <c r="D21" s="66">
        <f t="shared" si="3"/>
        <v>1210</v>
      </c>
      <c r="E21" s="66">
        <f t="shared" si="3"/>
        <v>8344</v>
      </c>
      <c r="F21" s="74">
        <v>455</v>
      </c>
      <c r="G21" s="74">
        <v>761</v>
      </c>
      <c r="H21" s="74">
        <v>300</v>
      </c>
      <c r="I21" s="74">
        <v>1012</v>
      </c>
      <c r="J21" s="74">
        <v>235</v>
      </c>
      <c r="K21" s="74">
        <v>1546</v>
      </c>
      <c r="L21" s="74">
        <v>194</v>
      </c>
      <c r="M21" s="74">
        <v>2822</v>
      </c>
      <c r="N21" s="74">
        <v>11</v>
      </c>
      <c r="O21" s="74">
        <v>412</v>
      </c>
      <c r="P21" s="74">
        <v>7</v>
      </c>
      <c r="Q21" s="74">
        <v>459</v>
      </c>
      <c r="R21" s="74">
        <v>7</v>
      </c>
      <c r="S21" s="74">
        <v>1000</v>
      </c>
      <c r="T21" s="74">
        <v>1</v>
      </c>
      <c r="U21" s="74">
        <v>332</v>
      </c>
    </row>
    <row r="22" spans="1:21" s="69" customFormat="1" ht="34.5" customHeight="1">
      <c r="A22" s="402" t="s">
        <v>186</v>
      </c>
      <c r="B22" s="403"/>
      <c r="C22" s="404"/>
      <c r="D22" s="66">
        <f t="shared" si="3"/>
        <v>2226</v>
      </c>
      <c r="E22" s="66">
        <f t="shared" si="3"/>
        <v>7654</v>
      </c>
      <c r="F22" s="74">
        <v>1304</v>
      </c>
      <c r="G22" s="74">
        <v>2171</v>
      </c>
      <c r="H22" s="74">
        <v>531</v>
      </c>
      <c r="I22" s="74">
        <v>1799</v>
      </c>
      <c r="J22" s="74">
        <v>289</v>
      </c>
      <c r="K22" s="74">
        <v>1833</v>
      </c>
      <c r="L22" s="74">
        <v>88</v>
      </c>
      <c r="M22" s="74">
        <v>1284</v>
      </c>
      <c r="N22" s="74">
        <v>12</v>
      </c>
      <c r="O22" s="74">
        <v>426</v>
      </c>
      <c r="P22" s="74">
        <v>2</v>
      </c>
      <c r="Q22" s="74">
        <v>141</v>
      </c>
      <c r="R22" s="74" t="s">
        <v>182</v>
      </c>
      <c r="S22" s="74" t="s">
        <v>182</v>
      </c>
      <c r="T22" s="74" t="s">
        <v>182</v>
      </c>
      <c r="U22" s="74" t="s">
        <v>182</v>
      </c>
    </row>
    <row r="23" spans="1:21" s="69" customFormat="1" ht="34.5" customHeight="1">
      <c r="A23" s="402" t="s">
        <v>162</v>
      </c>
      <c r="B23" s="403"/>
      <c r="C23" s="404"/>
      <c r="D23" s="66">
        <f t="shared" si="3"/>
        <v>5163</v>
      </c>
      <c r="E23" s="66">
        <f t="shared" si="3"/>
        <v>20816</v>
      </c>
      <c r="F23" s="74">
        <v>2616</v>
      </c>
      <c r="G23" s="74">
        <v>4122</v>
      </c>
      <c r="H23" s="74">
        <v>1311</v>
      </c>
      <c r="I23" s="74">
        <v>4436</v>
      </c>
      <c r="J23" s="74">
        <v>857</v>
      </c>
      <c r="K23" s="74">
        <v>5336</v>
      </c>
      <c r="L23" s="74">
        <v>332</v>
      </c>
      <c r="M23" s="74">
        <v>4885</v>
      </c>
      <c r="N23" s="74">
        <v>38</v>
      </c>
      <c r="O23" s="74">
        <v>1423</v>
      </c>
      <c r="P23" s="74">
        <v>8</v>
      </c>
      <c r="Q23" s="74">
        <v>495</v>
      </c>
      <c r="R23" s="74">
        <v>1</v>
      </c>
      <c r="S23" s="74">
        <v>119</v>
      </c>
      <c r="T23" s="74" t="s">
        <v>182</v>
      </c>
      <c r="U23" s="74" t="s">
        <v>182</v>
      </c>
    </row>
    <row r="24" spans="1:39" s="138" customFormat="1" ht="34.5" customHeight="1">
      <c r="A24" s="410" t="s">
        <v>187</v>
      </c>
      <c r="B24" s="410"/>
      <c r="C24" s="413"/>
      <c r="D24" s="99">
        <f aca="true" t="shared" si="4" ref="D24:E26">SUM(F24,H24,J24,L24,N24,P24,R24,T24)</f>
        <v>8471</v>
      </c>
      <c r="E24" s="99">
        <f t="shared" si="4"/>
        <v>29264</v>
      </c>
      <c r="F24" s="120">
        <v>4714</v>
      </c>
      <c r="G24" s="120">
        <v>7568</v>
      </c>
      <c r="H24" s="120">
        <v>2257</v>
      </c>
      <c r="I24" s="120">
        <v>7562</v>
      </c>
      <c r="J24" s="120">
        <v>1119</v>
      </c>
      <c r="K24" s="120">
        <v>7005</v>
      </c>
      <c r="L24" s="120">
        <v>339</v>
      </c>
      <c r="M24" s="120">
        <v>5067</v>
      </c>
      <c r="N24" s="120">
        <v>31</v>
      </c>
      <c r="O24" s="120">
        <v>1166</v>
      </c>
      <c r="P24" s="120">
        <v>9</v>
      </c>
      <c r="Q24" s="120">
        <v>590</v>
      </c>
      <c r="R24" s="120">
        <v>2</v>
      </c>
      <c r="S24" s="120">
        <v>306</v>
      </c>
      <c r="T24" s="120" t="s">
        <v>408</v>
      </c>
      <c r="U24" s="120" t="s">
        <v>408</v>
      </c>
      <c r="V24" s="139"/>
      <c r="W24" s="139"/>
      <c r="X24" s="139"/>
      <c r="Y24" s="139"/>
      <c r="Z24" s="139"/>
      <c r="AA24" s="139"/>
      <c r="AB24" s="139"/>
      <c r="AC24" s="139"/>
      <c r="AD24" s="139"/>
      <c r="AE24" s="139"/>
      <c r="AF24" s="139"/>
      <c r="AG24" s="139"/>
      <c r="AH24" s="139"/>
      <c r="AI24" s="139"/>
      <c r="AJ24" s="139"/>
      <c r="AK24" s="139"/>
      <c r="AL24" s="139"/>
      <c r="AM24" s="139"/>
    </row>
    <row r="25" spans="1:234" s="139" customFormat="1" ht="34.5" customHeight="1">
      <c r="A25" s="410" t="s">
        <v>163</v>
      </c>
      <c r="B25" s="410"/>
      <c r="C25" s="413"/>
      <c r="D25" s="99">
        <f t="shared" si="4"/>
        <v>1169</v>
      </c>
      <c r="E25" s="99">
        <f t="shared" si="4"/>
        <v>17388</v>
      </c>
      <c r="F25" s="120">
        <v>270</v>
      </c>
      <c r="G25" s="120">
        <v>407</v>
      </c>
      <c r="H25" s="120">
        <v>139</v>
      </c>
      <c r="I25" s="120">
        <v>470</v>
      </c>
      <c r="J25" s="120">
        <v>188</v>
      </c>
      <c r="K25" s="120">
        <v>1328</v>
      </c>
      <c r="L25" s="120">
        <v>439</v>
      </c>
      <c r="M25" s="120">
        <v>7206</v>
      </c>
      <c r="N25" s="120">
        <v>78</v>
      </c>
      <c r="O25" s="120">
        <v>2838</v>
      </c>
      <c r="P25" s="120">
        <v>40</v>
      </c>
      <c r="Q25" s="120">
        <v>2758</v>
      </c>
      <c r="R25" s="120">
        <v>14</v>
      </c>
      <c r="S25" s="120">
        <v>1699</v>
      </c>
      <c r="T25" s="120">
        <v>1</v>
      </c>
      <c r="U25" s="120">
        <v>682</v>
      </c>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J25" s="138"/>
      <c r="DK25" s="138"/>
      <c r="DL25" s="138"/>
      <c r="DM25" s="138"/>
      <c r="DN25" s="138"/>
      <c r="DO25" s="138"/>
      <c r="DP25" s="138"/>
      <c r="DQ25" s="138"/>
      <c r="DR25" s="138"/>
      <c r="DS25" s="138"/>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138"/>
      <c r="EP25" s="138"/>
      <c r="EQ25" s="138"/>
      <c r="ER25" s="138"/>
      <c r="ES25" s="138"/>
      <c r="ET25" s="138"/>
      <c r="EU25" s="138"/>
      <c r="EV25" s="138"/>
      <c r="EW25" s="138"/>
      <c r="EX25" s="138"/>
      <c r="EY25" s="138"/>
      <c r="EZ25" s="138"/>
      <c r="FA25" s="138"/>
      <c r="FB25" s="138"/>
      <c r="FC25" s="138"/>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row>
    <row r="26" spans="1:39" s="138" customFormat="1" ht="34.5" customHeight="1">
      <c r="A26" s="410" t="s">
        <v>164</v>
      </c>
      <c r="B26" s="410"/>
      <c r="C26" s="413"/>
      <c r="D26" s="99">
        <f t="shared" si="4"/>
        <v>2268</v>
      </c>
      <c r="E26" s="99">
        <f t="shared" si="4"/>
        <v>5356</v>
      </c>
      <c r="F26" s="120">
        <v>1776</v>
      </c>
      <c r="G26" s="120">
        <v>2322</v>
      </c>
      <c r="H26" s="120">
        <v>315</v>
      </c>
      <c r="I26" s="120">
        <v>1050</v>
      </c>
      <c r="J26" s="120">
        <v>128</v>
      </c>
      <c r="K26" s="120">
        <v>794</v>
      </c>
      <c r="L26" s="120">
        <v>37</v>
      </c>
      <c r="M26" s="120">
        <v>577</v>
      </c>
      <c r="N26" s="120">
        <v>9</v>
      </c>
      <c r="O26" s="120">
        <v>348</v>
      </c>
      <c r="P26" s="120">
        <v>2</v>
      </c>
      <c r="Q26" s="120">
        <v>119</v>
      </c>
      <c r="R26" s="120">
        <v>1</v>
      </c>
      <c r="S26" s="120">
        <v>146</v>
      </c>
      <c r="T26" s="120" t="s">
        <v>408</v>
      </c>
      <c r="U26" s="120" t="s">
        <v>408</v>
      </c>
      <c r="V26" s="139"/>
      <c r="W26" s="139"/>
      <c r="X26" s="139"/>
      <c r="Y26" s="139"/>
      <c r="Z26" s="139"/>
      <c r="AA26" s="139"/>
      <c r="AB26" s="139"/>
      <c r="AC26" s="139"/>
      <c r="AD26" s="139"/>
      <c r="AE26" s="139"/>
      <c r="AF26" s="139"/>
      <c r="AG26" s="139"/>
      <c r="AH26" s="139"/>
      <c r="AI26" s="139"/>
      <c r="AJ26" s="139"/>
      <c r="AK26" s="139"/>
      <c r="AL26" s="139"/>
      <c r="AM26" s="139"/>
    </row>
    <row r="27" spans="1:39" s="138" customFormat="1" ht="34.5" customHeight="1">
      <c r="A27" s="410" t="s">
        <v>165</v>
      </c>
      <c r="B27" s="410"/>
      <c r="C27" s="413"/>
      <c r="D27" s="99">
        <f>SUM(D28:D51)</f>
        <v>17397</v>
      </c>
      <c r="E27" s="99">
        <f aca="true" t="shared" si="5" ref="E27:P27">SUM(E28:E51)</f>
        <v>102183</v>
      </c>
      <c r="F27" s="99">
        <f t="shared" si="5"/>
        <v>9980</v>
      </c>
      <c r="G27" s="99">
        <f t="shared" si="5"/>
        <v>14396</v>
      </c>
      <c r="H27" s="99">
        <f t="shared" si="5"/>
        <v>3169</v>
      </c>
      <c r="I27" s="99">
        <f t="shared" si="5"/>
        <v>10745</v>
      </c>
      <c r="J27" s="99">
        <f t="shared" si="5"/>
        <v>2395</v>
      </c>
      <c r="K27" s="99">
        <f t="shared" si="5"/>
        <v>15574</v>
      </c>
      <c r="L27" s="99">
        <f t="shared" si="5"/>
        <v>1386</v>
      </c>
      <c r="M27" s="99">
        <f t="shared" si="5"/>
        <v>21290</v>
      </c>
      <c r="N27" s="99">
        <f t="shared" si="5"/>
        <v>179</v>
      </c>
      <c r="O27" s="99">
        <f t="shared" si="5"/>
        <v>6891</v>
      </c>
      <c r="P27" s="99">
        <f t="shared" si="5"/>
        <v>173</v>
      </c>
      <c r="Q27" s="99">
        <f>SUM(Q28:Q51)</f>
        <v>12135</v>
      </c>
      <c r="R27" s="99">
        <f>SUM(R28:R51)</f>
        <v>106</v>
      </c>
      <c r="S27" s="99">
        <f>SUM(S28:S51)</f>
        <v>16716</v>
      </c>
      <c r="T27" s="99">
        <f>SUM(T28:T51)</f>
        <v>9</v>
      </c>
      <c r="U27" s="99">
        <f>SUM(U28:U51)</f>
        <v>4436</v>
      </c>
      <c r="V27" s="139"/>
      <c r="W27" s="139"/>
      <c r="X27" s="139"/>
      <c r="Y27" s="139"/>
      <c r="Z27" s="139"/>
      <c r="AA27" s="139"/>
      <c r="AB27" s="139"/>
      <c r="AC27" s="139"/>
      <c r="AD27" s="139"/>
      <c r="AE27" s="139"/>
      <c r="AF27" s="139"/>
      <c r="AG27" s="139"/>
      <c r="AH27" s="139"/>
      <c r="AI27" s="139"/>
      <c r="AJ27" s="139"/>
      <c r="AK27" s="139"/>
      <c r="AL27" s="139"/>
      <c r="AM27" s="139"/>
    </row>
    <row r="28" spans="1:21" s="69" customFormat="1" ht="34.5" customHeight="1">
      <c r="A28" s="402" t="s">
        <v>169</v>
      </c>
      <c r="B28" s="403"/>
      <c r="C28" s="404"/>
      <c r="D28" s="66">
        <f>SUM(F28,H28,J28,L28,N28,P28,R28,T28)</f>
        <v>275</v>
      </c>
      <c r="E28" s="66">
        <f>SUM(G28,I28,K28,M28,O28,Q28,S28,U28)</f>
        <v>1608</v>
      </c>
      <c r="F28" s="74">
        <v>100</v>
      </c>
      <c r="G28" s="74">
        <v>157</v>
      </c>
      <c r="H28" s="74">
        <v>66</v>
      </c>
      <c r="I28" s="74">
        <v>221</v>
      </c>
      <c r="J28" s="74">
        <v>68</v>
      </c>
      <c r="K28" s="74">
        <v>443</v>
      </c>
      <c r="L28" s="74">
        <v>34</v>
      </c>
      <c r="M28" s="74">
        <v>507</v>
      </c>
      <c r="N28" s="74">
        <v>6</v>
      </c>
      <c r="O28" s="74">
        <v>229</v>
      </c>
      <c r="P28" s="74">
        <v>1</v>
      </c>
      <c r="Q28" s="74">
        <v>51</v>
      </c>
      <c r="R28" s="74" t="s">
        <v>182</v>
      </c>
      <c r="S28" s="74" t="s">
        <v>182</v>
      </c>
      <c r="T28" s="74" t="s">
        <v>182</v>
      </c>
      <c r="U28" s="74" t="s">
        <v>182</v>
      </c>
    </row>
    <row r="29" spans="1:21" s="69" customFormat="1" ht="34.5" customHeight="1">
      <c r="A29" s="402" t="s">
        <v>167</v>
      </c>
      <c r="B29" s="403"/>
      <c r="C29" s="404"/>
      <c r="D29" s="66">
        <f>SUM(F29,H29,J29,L29,N29,P29,R29,T29)</f>
        <v>1487</v>
      </c>
      <c r="E29" s="66">
        <f>SUM(G29,I29,K29,M29,O29,Q29,S29,U29)</f>
        <v>18496</v>
      </c>
      <c r="F29" s="66">
        <v>688</v>
      </c>
      <c r="G29" s="74">
        <v>1103</v>
      </c>
      <c r="H29" s="66">
        <v>306</v>
      </c>
      <c r="I29" s="66">
        <v>1043</v>
      </c>
      <c r="J29" s="66">
        <v>228</v>
      </c>
      <c r="K29" s="66">
        <v>1516</v>
      </c>
      <c r="L29" s="66">
        <v>135</v>
      </c>
      <c r="M29" s="66">
        <v>2053</v>
      </c>
      <c r="N29" s="74">
        <v>34</v>
      </c>
      <c r="O29" s="66">
        <v>1337</v>
      </c>
      <c r="P29" s="66">
        <v>49</v>
      </c>
      <c r="Q29" s="66">
        <v>3408</v>
      </c>
      <c r="R29" s="66">
        <v>44</v>
      </c>
      <c r="S29" s="66">
        <v>6911</v>
      </c>
      <c r="T29" s="66">
        <v>3</v>
      </c>
      <c r="U29" s="66">
        <v>1125</v>
      </c>
    </row>
    <row r="30" spans="1:21" s="69" customFormat="1" ht="34.5" customHeight="1">
      <c r="A30" s="135"/>
      <c r="B30" s="136"/>
      <c r="C30" s="137"/>
      <c r="D30" s="66"/>
      <c r="E30" s="66"/>
      <c r="F30" s="66"/>
      <c r="G30" s="74"/>
      <c r="H30" s="66"/>
      <c r="I30" s="66"/>
      <c r="J30" s="66"/>
      <c r="K30" s="66"/>
      <c r="L30" s="66"/>
      <c r="M30" s="66"/>
      <c r="N30" s="74"/>
      <c r="O30" s="66"/>
      <c r="P30" s="66"/>
      <c r="Q30" s="66"/>
      <c r="R30" s="66"/>
      <c r="S30" s="66"/>
      <c r="T30" s="66"/>
      <c r="U30" s="66"/>
    </row>
    <row r="31" spans="1:21" s="69" customFormat="1" ht="34.5" customHeight="1">
      <c r="A31" s="402" t="s">
        <v>166</v>
      </c>
      <c r="B31" s="403"/>
      <c r="C31" s="404"/>
      <c r="D31" s="66">
        <f aca="true" t="shared" si="6" ref="D31:E34">SUM(F31,H31,J31,L31,N31,P31,R31,T31)</f>
        <v>4278</v>
      </c>
      <c r="E31" s="66">
        <f t="shared" si="6"/>
        <v>10847</v>
      </c>
      <c r="F31" s="74">
        <v>3101</v>
      </c>
      <c r="G31" s="66">
        <v>4585</v>
      </c>
      <c r="H31" s="74">
        <v>782</v>
      </c>
      <c r="I31" s="74">
        <v>2598</v>
      </c>
      <c r="J31" s="74">
        <v>308</v>
      </c>
      <c r="K31" s="74">
        <v>1877</v>
      </c>
      <c r="L31" s="74">
        <v>74</v>
      </c>
      <c r="M31" s="74">
        <v>1059</v>
      </c>
      <c r="N31" s="74">
        <v>4</v>
      </c>
      <c r="O31" s="74">
        <v>151</v>
      </c>
      <c r="P31" s="74">
        <v>8</v>
      </c>
      <c r="Q31" s="74">
        <v>467</v>
      </c>
      <c r="R31" s="74">
        <v>1</v>
      </c>
      <c r="S31" s="74">
        <v>110</v>
      </c>
      <c r="T31" s="74" t="s">
        <v>182</v>
      </c>
      <c r="U31" s="74" t="s">
        <v>182</v>
      </c>
    </row>
    <row r="32" spans="1:21" s="69" customFormat="1" ht="34.5" customHeight="1">
      <c r="A32" s="402" t="s">
        <v>188</v>
      </c>
      <c r="B32" s="403"/>
      <c r="C32" s="404"/>
      <c r="D32" s="66">
        <f t="shared" si="6"/>
        <v>488</v>
      </c>
      <c r="E32" s="66">
        <f t="shared" si="6"/>
        <v>2406</v>
      </c>
      <c r="F32" s="74">
        <v>318</v>
      </c>
      <c r="G32" s="74">
        <v>456</v>
      </c>
      <c r="H32" s="74">
        <v>76</v>
      </c>
      <c r="I32" s="74">
        <v>253</v>
      </c>
      <c r="J32" s="74">
        <v>48</v>
      </c>
      <c r="K32" s="74">
        <v>302</v>
      </c>
      <c r="L32" s="74">
        <v>35</v>
      </c>
      <c r="M32" s="74">
        <v>588</v>
      </c>
      <c r="N32" s="66">
        <v>1</v>
      </c>
      <c r="O32" s="74">
        <v>35</v>
      </c>
      <c r="P32" s="74">
        <v>9</v>
      </c>
      <c r="Q32" s="74">
        <v>670</v>
      </c>
      <c r="R32" s="74">
        <v>1</v>
      </c>
      <c r="S32" s="74">
        <v>102</v>
      </c>
      <c r="T32" s="74" t="s">
        <v>182</v>
      </c>
      <c r="U32" s="74" t="s">
        <v>182</v>
      </c>
    </row>
    <row r="33" spans="1:21" s="69" customFormat="1" ht="34.5" customHeight="1">
      <c r="A33" s="402" t="s">
        <v>189</v>
      </c>
      <c r="B33" s="403"/>
      <c r="C33" s="404"/>
      <c r="D33" s="66">
        <f t="shared" si="6"/>
        <v>31</v>
      </c>
      <c r="E33" s="66">
        <f t="shared" si="6"/>
        <v>211</v>
      </c>
      <c r="F33" s="74">
        <v>3</v>
      </c>
      <c r="G33" s="74">
        <v>6</v>
      </c>
      <c r="H33" s="74">
        <v>10</v>
      </c>
      <c r="I33" s="74">
        <v>36</v>
      </c>
      <c r="J33" s="74">
        <v>9</v>
      </c>
      <c r="K33" s="74">
        <v>59</v>
      </c>
      <c r="L33" s="74">
        <v>9</v>
      </c>
      <c r="M33" s="74">
        <v>110</v>
      </c>
      <c r="N33" s="74" t="s">
        <v>182</v>
      </c>
      <c r="O33" s="74" t="s">
        <v>182</v>
      </c>
      <c r="P33" s="74">
        <v>0</v>
      </c>
      <c r="Q33" s="74" t="s">
        <v>182</v>
      </c>
      <c r="R33" s="74" t="s">
        <v>182</v>
      </c>
      <c r="S33" s="74" t="s">
        <v>182</v>
      </c>
      <c r="T33" s="74" t="s">
        <v>182</v>
      </c>
      <c r="U33" s="74" t="s">
        <v>182</v>
      </c>
    </row>
    <row r="34" spans="1:21" s="69" customFormat="1" ht="34.5" customHeight="1">
      <c r="A34" s="402" t="s">
        <v>190</v>
      </c>
      <c r="B34" s="403"/>
      <c r="C34" s="404"/>
      <c r="D34" s="181">
        <f t="shared" si="6"/>
        <v>584</v>
      </c>
      <c r="E34" s="66">
        <f t="shared" si="6"/>
        <v>5048</v>
      </c>
      <c r="F34" s="74">
        <v>249</v>
      </c>
      <c r="G34" s="74">
        <v>370</v>
      </c>
      <c r="H34" s="74">
        <v>96</v>
      </c>
      <c r="I34" s="74">
        <v>323</v>
      </c>
      <c r="J34" s="74">
        <v>104</v>
      </c>
      <c r="K34" s="74">
        <v>735</v>
      </c>
      <c r="L34" s="74">
        <v>114</v>
      </c>
      <c r="M34" s="74">
        <v>1693</v>
      </c>
      <c r="N34" s="74">
        <v>6</v>
      </c>
      <c r="O34" s="74">
        <v>229</v>
      </c>
      <c r="P34" s="74">
        <v>7</v>
      </c>
      <c r="Q34" s="74">
        <v>530</v>
      </c>
      <c r="R34" s="74">
        <v>8</v>
      </c>
      <c r="S34" s="74">
        <v>1168</v>
      </c>
      <c r="T34" s="74" t="s">
        <v>182</v>
      </c>
      <c r="U34" s="74" t="s">
        <v>182</v>
      </c>
    </row>
    <row r="35" spans="1:21" s="69" customFormat="1" ht="34.5" customHeight="1">
      <c r="A35" s="402" t="s">
        <v>170</v>
      </c>
      <c r="B35" s="403"/>
      <c r="C35" s="404"/>
      <c r="D35" s="181">
        <f aca="true" t="shared" si="7" ref="D35:D51">SUM(F35,H35,J35,L35,N35,P35,R35,T35)</f>
        <v>19</v>
      </c>
      <c r="E35" s="66">
        <f aca="true" t="shared" si="8" ref="E35:E51">SUM(G35,I35,K35,M35,O35,Q35,S35,U35)</f>
        <v>623</v>
      </c>
      <c r="F35" s="74">
        <v>2</v>
      </c>
      <c r="G35" s="74">
        <v>4</v>
      </c>
      <c r="H35" s="74">
        <v>2</v>
      </c>
      <c r="I35" s="74">
        <v>6</v>
      </c>
      <c r="J35" s="74">
        <v>2</v>
      </c>
      <c r="K35" s="74">
        <v>16</v>
      </c>
      <c r="L35" s="74">
        <v>9</v>
      </c>
      <c r="M35" s="74">
        <v>113</v>
      </c>
      <c r="N35" s="74">
        <v>1</v>
      </c>
      <c r="O35" s="74">
        <v>30</v>
      </c>
      <c r="P35" s="74">
        <v>1</v>
      </c>
      <c r="Q35" s="74">
        <v>79</v>
      </c>
      <c r="R35" s="74">
        <v>2</v>
      </c>
      <c r="S35" s="74">
        <v>375</v>
      </c>
      <c r="T35" s="74" t="s">
        <v>182</v>
      </c>
      <c r="U35" s="74" t="s">
        <v>182</v>
      </c>
    </row>
    <row r="36" spans="1:21" s="69" customFormat="1" ht="34.5" customHeight="1">
      <c r="A36" s="402" t="s">
        <v>191</v>
      </c>
      <c r="B36" s="403"/>
      <c r="C36" s="404"/>
      <c r="D36" s="181">
        <f t="shared" si="7"/>
        <v>403</v>
      </c>
      <c r="E36" s="66">
        <f t="shared" si="8"/>
        <v>736</v>
      </c>
      <c r="F36" s="74">
        <v>359</v>
      </c>
      <c r="G36" s="74">
        <v>404</v>
      </c>
      <c r="H36" s="74">
        <v>16</v>
      </c>
      <c r="I36" s="74">
        <v>53</v>
      </c>
      <c r="J36" s="74">
        <v>17</v>
      </c>
      <c r="K36" s="74">
        <v>105</v>
      </c>
      <c r="L36" s="74">
        <v>11</v>
      </c>
      <c r="M36" s="74">
        <v>174</v>
      </c>
      <c r="N36" s="74" t="s">
        <v>182</v>
      </c>
      <c r="O36" s="74" t="s">
        <v>182</v>
      </c>
      <c r="P36" s="74" t="s">
        <v>182</v>
      </c>
      <c r="Q36" s="74" t="s">
        <v>182</v>
      </c>
      <c r="R36" s="74" t="s">
        <v>182</v>
      </c>
      <c r="S36" s="74" t="s">
        <v>182</v>
      </c>
      <c r="T36" s="74" t="s">
        <v>182</v>
      </c>
      <c r="U36" s="74" t="s">
        <v>182</v>
      </c>
    </row>
    <row r="37" spans="1:21" s="69" customFormat="1" ht="34.5" customHeight="1">
      <c r="A37" s="402" t="s">
        <v>168</v>
      </c>
      <c r="B37" s="403"/>
      <c r="C37" s="404"/>
      <c r="D37" s="181">
        <f t="shared" si="7"/>
        <v>603</v>
      </c>
      <c r="E37" s="66">
        <f t="shared" si="8"/>
        <v>2843</v>
      </c>
      <c r="F37" s="74">
        <v>202</v>
      </c>
      <c r="G37" s="74">
        <v>367</v>
      </c>
      <c r="H37" s="74">
        <v>199</v>
      </c>
      <c r="I37" s="74">
        <v>683</v>
      </c>
      <c r="J37" s="74">
        <v>149</v>
      </c>
      <c r="K37" s="74">
        <v>1012</v>
      </c>
      <c r="L37" s="74">
        <v>52</v>
      </c>
      <c r="M37" s="74">
        <v>696</v>
      </c>
      <c r="N37" s="74" t="s">
        <v>182</v>
      </c>
      <c r="O37" s="74" t="s">
        <v>182</v>
      </c>
      <c r="P37" s="74">
        <v>1</v>
      </c>
      <c r="Q37" s="74">
        <v>85</v>
      </c>
      <c r="R37" s="74" t="s">
        <v>182</v>
      </c>
      <c r="S37" s="74" t="s">
        <v>182</v>
      </c>
      <c r="T37" s="74" t="s">
        <v>182</v>
      </c>
      <c r="U37" s="74" t="s">
        <v>182</v>
      </c>
    </row>
    <row r="38" spans="1:21" s="69" customFormat="1" ht="34.5" customHeight="1">
      <c r="A38" s="402" t="s">
        <v>192</v>
      </c>
      <c r="B38" s="403"/>
      <c r="C38" s="404"/>
      <c r="D38" s="181">
        <f t="shared" si="7"/>
        <v>455</v>
      </c>
      <c r="E38" s="66">
        <f t="shared" si="8"/>
        <v>1564</v>
      </c>
      <c r="F38" s="74">
        <v>301</v>
      </c>
      <c r="G38" s="74">
        <v>440</v>
      </c>
      <c r="H38" s="74">
        <v>76</v>
      </c>
      <c r="I38" s="74">
        <v>252</v>
      </c>
      <c r="J38" s="74">
        <v>48</v>
      </c>
      <c r="K38" s="74">
        <v>305</v>
      </c>
      <c r="L38" s="74">
        <v>27</v>
      </c>
      <c r="M38" s="74">
        <v>412</v>
      </c>
      <c r="N38" s="74">
        <v>1</v>
      </c>
      <c r="O38" s="74">
        <v>34</v>
      </c>
      <c r="P38" s="74">
        <v>2</v>
      </c>
      <c r="Q38" s="74">
        <v>121</v>
      </c>
      <c r="R38" s="74" t="s">
        <v>182</v>
      </c>
      <c r="S38" s="74" t="s">
        <v>182</v>
      </c>
      <c r="T38" s="74" t="s">
        <v>182</v>
      </c>
      <c r="U38" s="74" t="s">
        <v>182</v>
      </c>
    </row>
    <row r="39" spans="1:21" s="69" customFormat="1" ht="34.5" customHeight="1">
      <c r="A39" s="402" t="s">
        <v>311</v>
      </c>
      <c r="B39" s="408"/>
      <c r="C39" s="409"/>
      <c r="D39" s="181">
        <f t="shared" si="7"/>
        <v>562</v>
      </c>
      <c r="E39" s="66">
        <f t="shared" si="8"/>
        <v>6867</v>
      </c>
      <c r="F39" s="74">
        <v>153</v>
      </c>
      <c r="G39" s="74">
        <v>234</v>
      </c>
      <c r="H39" s="74">
        <v>92</v>
      </c>
      <c r="I39" s="74">
        <v>318</v>
      </c>
      <c r="J39" s="74">
        <v>151</v>
      </c>
      <c r="K39" s="74">
        <v>1017</v>
      </c>
      <c r="L39" s="74">
        <v>118</v>
      </c>
      <c r="M39" s="74">
        <v>1860</v>
      </c>
      <c r="N39" s="74">
        <v>29</v>
      </c>
      <c r="O39" s="74">
        <v>1152</v>
      </c>
      <c r="P39" s="74">
        <v>12</v>
      </c>
      <c r="Q39" s="74">
        <v>979</v>
      </c>
      <c r="R39" s="74">
        <v>6</v>
      </c>
      <c r="S39" s="74">
        <v>900</v>
      </c>
      <c r="T39" s="74">
        <v>1</v>
      </c>
      <c r="U39" s="74">
        <v>407</v>
      </c>
    </row>
    <row r="40" spans="1:21" s="69" customFormat="1" ht="34.5" customHeight="1">
      <c r="A40" s="402" t="s">
        <v>193</v>
      </c>
      <c r="B40" s="403"/>
      <c r="C40" s="404"/>
      <c r="D40" s="181">
        <f t="shared" si="7"/>
        <v>223</v>
      </c>
      <c r="E40" s="66">
        <f t="shared" si="8"/>
        <v>2434</v>
      </c>
      <c r="F40" s="74">
        <v>62</v>
      </c>
      <c r="G40" s="74">
        <v>92</v>
      </c>
      <c r="H40" s="74">
        <v>49</v>
      </c>
      <c r="I40" s="74">
        <v>173</v>
      </c>
      <c r="J40" s="74">
        <v>51</v>
      </c>
      <c r="K40" s="74">
        <v>346</v>
      </c>
      <c r="L40" s="74">
        <v>42</v>
      </c>
      <c r="M40" s="74">
        <v>659</v>
      </c>
      <c r="N40" s="74">
        <v>10</v>
      </c>
      <c r="O40" s="74">
        <v>393</v>
      </c>
      <c r="P40" s="74">
        <v>7</v>
      </c>
      <c r="Q40" s="74">
        <v>465</v>
      </c>
      <c r="R40" s="74">
        <v>2</v>
      </c>
      <c r="S40" s="74">
        <v>306</v>
      </c>
      <c r="T40" s="74" t="s">
        <v>182</v>
      </c>
      <c r="U40" s="74" t="s">
        <v>182</v>
      </c>
    </row>
    <row r="41" spans="1:21" s="69" customFormat="1" ht="34.5" customHeight="1">
      <c r="A41" s="402" t="s">
        <v>171</v>
      </c>
      <c r="B41" s="403"/>
      <c r="C41" s="404"/>
      <c r="D41" s="181">
        <f t="shared" si="7"/>
        <v>431</v>
      </c>
      <c r="E41" s="66">
        <f t="shared" si="8"/>
        <v>5811</v>
      </c>
      <c r="F41" s="74">
        <v>148</v>
      </c>
      <c r="G41" s="74">
        <v>230</v>
      </c>
      <c r="H41" s="74">
        <v>89</v>
      </c>
      <c r="I41" s="74">
        <v>309</v>
      </c>
      <c r="J41" s="74">
        <v>85</v>
      </c>
      <c r="K41" s="74">
        <v>551</v>
      </c>
      <c r="L41" s="74">
        <v>63</v>
      </c>
      <c r="M41" s="74">
        <v>1052</v>
      </c>
      <c r="N41" s="74">
        <v>18</v>
      </c>
      <c r="O41" s="74">
        <v>661</v>
      </c>
      <c r="P41" s="74">
        <v>16</v>
      </c>
      <c r="Q41" s="74">
        <v>1066</v>
      </c>
      <c r="R41" s="74">
        <v>12</v>
      </c>
      <c r="S41" s="74">
        <v>1942</v>
      </c>
      <c r="T41" s="74" t="s">
        <v>182</v>
      </c>
      <c r="U41" s="74" t="s">
        <v>182</v>
      </c>
    </row>
    <row r="42" spans="1:21" s="69" customFormat="1" ht="34.5" customHeight="1">
      <c r="A42" s="402" t="s">
        <v>194</v>
      </c>
      <c r="B42" s="403"/>
      <c r="C42" s="404"/>
      <c r="D42" s="181">
        <f t="shared" si="7"/>
        <v>2949</v>
      </c>
      <c r="E42" s="66">
        <f t="shared" si="8"/>
        <v>10298</v>
      </c>
      <c r="F42" s="74">
        <v>1918</v>
      </c>
      <c r="G42" s="74">
        <v>2470</v>
      </c>
      <c r="H42" s="74">
        <v>480</v>
      </c>
      <c r="I42" s="74">
        <v>1624</v>
      </c>
      <c r="J42" s="74">
        <v>376</v>
      </c>
      <c r="K42" s="74">
        <v>2378</v>
      </c>
      <c r="L42" s="74">
        <v>152</v>
      </c>
      <c r="M42" s="74">
        <v>2360</v>
      </c>
      <c r="N42" s="74">
        <v>12</v>
      </c>
      <c r="O42" s="74">
        <v>426</v>
      </c>
      <c r="P42" s="74">
        <v>7</v>
      </c>
      <c r="Q42" s="74">
        <v>441</v>
      </c>
      <c r="R42" s="74">
        <v>4</v>
      </c>
      <c r="S42" s="74">
        <v>599</v>
      </c>
      <c r="T42" s="74" t="s">
        <v>182</v>
      </c>
      <c r="U42" s="74" t="s">
        <v>182</v>
      </c>
    </row>
    <row r="43" spans="1:21" s="69" customFormat="1" ht="34.5" customHeight="1">
      <c r="A43" s="402" t="s">
        <v>195</v>
      </c>
      <c r="B43" s="403"/>
      <c r="C43" s="404"/>
      <c r="D43" s="181">
        <f t="shared" si="7"/>
        <v>1710</v>
      </c>
      <c r="E43" s="66">
        <f t="shared" si="8"/>
        <v>16704</v>
      </c>
      <c r="F43" s="74">
        <v>651</v>
      </c>
      <c r="G43" s="74">
        <v>974</v>
      </c>
      <c r="H43" s="74">
        <v>313</v>
      </c>
      <c r="I43" s="74">
        <v>1088</v>
      </c>
      <c r="J43" s="74">
        <v>451</v>
      </c>
      <c r="K43" s="74">
        <v>2925</v>
      </c>
      <c r="L43" s="74">
        <v>218</v>
      </c>
      <c r="M43" s="74">
        <v>3497</v>
      </c>
      <c r="N43" s="74">
        <v>26</v>
      </c>
      <c r="O43" s="74">
        <v>975</v>
      </c>
      <c r="P43" s="74">
        <v>27</v>
      </c>
      <c r="Q43" s="74">
        <v>1972</v>
      </c>
      <c r="R43" s="74">
        <v>21</v>
      </c>
      <c r="S43" s="74">
        <v>3495</v>
      </c>
      <c r="T43" s="74">
        <v>3</v>
      </c>
      <c r="U43" s="74">
        <v>1778</v>
      </c>
    </row>
    <row r="44" spans="1:21" s="69" customFormat="1" ht="34.5" customHeight="1">
      <c r="A44" s="402" t="s">
        <v>173</v>
      </c>
      <c r="B44" s="403"/>
      <c r="C44" s="404"/>
      <c r="D44" s="181">
        <f t="shared" si="7"/>
        <v>9</v>
      </c>
      <c r="E44" s="66">
        <f t="shared" si="8"/>
        <v>36</v>
      </c>
      <c r="F44" s="74">
        <v>6</v>
      </c>
      <c r="G44" s="74">
        <v>7</v>
      </c>
      <c r="H44" s="74">
        <v>1</v>
      </c>
      <c r="I44" s="74">
        <v>4</v>
      </c>
      <c r="J44" s="74">
        <v>1</v>
      </c>
      <c r="K44" s="74">
        <v>6</v>
      </c>
      <c r="L44" s="74">
        <v>1</v>
      </c>
      <c r="M44" s="74">
        <v>19</v>
      </c>
      <c r="N44" s="74" t="s">
        <v>182</v>
      </c>
      <c r="O44" s="74" t="s">
        <v>182</v>
      </c>
      <c r="P44" s="74" t="s">
        <v>182</v>
      </c>
      <c r="Q44" s="74" t="s">
        <v>182</v>
      </c>
      <c r="R44" s="74" t="s">
        <v>182</v>
      </c>
      <c r="S44" s="74" t="s">
        <v>182</v>
      </c>
      <c r="T44" s="74" t="s">
        <v>182</v>
      </c>
      <c r="U44" s="74" t="s">
        <v>182</v>
      </c>
    </row>
    <row r="45" spans="1:21" s="69" customFormat="1" ht="34.5" customHeight="1">
      <c r="A45" s="402" t="s">
        <v>172</v>
      </c>
      <c r="B45" s="403"/>
      <c r="C45" s="404"/>
      <c r="D45" s="181">
        <f t="shared" si="7"/>
        <v>66</v>
      </c>
      <c r="E45" s="66">
        <f t="shared" si="8"/>
        <v>977</v>
      </c>
      <c r="F45" s="74">
        <v>9</v>
      </c>
      <c r="G45" s="74">
        <v>15</v>
      </c>
      <c r="H45" s="74">
        <v>10</v>
      </c>
      <c r="I45" s="74">
        <v>36</v>
      </c>
      <c r="J45" s="74">
        <v>16</v>
      </c>
      <c r="K45" s="74">
        <v>104</v>
      </c>
      <c r="L45" s="74">
        <v>22</v>
      </c>
      <c r="M45" s="74">
        <v>335</v>
      </c>
      <c r="N45" s="74">
        <v>7</v>
      </c>
      <c r="O45" s="74">
        <v>307</v>
      </c>
      <c r="P45" s="74">
        <v>1</v>
      </c>
      <c r="Q45" s="74">
        <v>53</v>
      </c>
      <c r="R45" s="74">
        <v>1</v>
      </c>
      <c r="S45" s="74">
        <v>127</v>
      </c>
      <c r="T45" s="74" t="s">
        <v>182</v>
      </c>
      <c r="U45" s="74" t="s">
        <v>182</v>
      </c>
    </row>
    <row r="46" spans="1:21" s="69" customFormat="1" ht="34.5" customHeight="1">
      <c r="A46" s="402" t="s">
        <v>196</v>
      </c>
      <c r="B46" s="403"/>
      <c r="C46" s="404"/>
      <c r="D46" s="181">
        <f t="shared" si="7"/>
        <v>1658</v>
      </c>
      <c r="E46" s="66">
        <f t="shared" si="8"/>
        <v>3628</v>
      </c>
      <c r="F46" s="74">
        <v>1238</v>
      </c>
      <c r="G46" s="74">
        <v>1828</v>
      </c>
      <c r="H46" s="74">
        <v>332</v>
      </c>
      <c r="I46" s="74">
        <v>1117</v>
      </c>
      <c r="J46" s="74">
        <v>75</v>
      </c>
      <c r="K46" s="74">
        <v>461</v>
      </c>
      <c r="L46" s="74">
        <v>11</v>
      </c>
      <c r="M46" s="74">
        <v>155</v>
      </c>
      <c r="N46" s="74">
        <v>2</v>
      </c>
      <c r="O46" s="74">
        <v>67</v>
      </c>
      <c r="P46" s="74" t="s">
        <v>182</v>
      </c>
      <c r="Q46" s="74" t="s">
        <v>182</v>
      </c>
      <c r="R46" s="74" t="s">
        <v>182</v>
      </c>
      <c r="S46" s="74" t="s">
        <v>182</v>
      </c>
      <c r="T46" s="74" t="s">
        <v>182</v>
      </c>
      <c r="U46" s="74" t="s">
        <v>182</v>
      </c>
    </row>
    <row r="47" spans="1:21" s="69" customFormat="1" ht="34.5" customHeight="1">
      <c r="A47" s="402" t="s">
        <v>174</v>
      </c>
      <c r="B47" s="403"/>
      <c r="C47" s="404"/>
      <c r="D47" s="181">
        <f t="shared" si="7"/>
        <v>257</v>
      </c>
      <c r="E47" s="66">
        <f t="shared" si="8"/>
        <v>4656</v>
      </c>
      <c r="F47" s="74">
        <v>63</v>
      </c>
      <c r="G47" s="74">
        <v>98</v>
      </c>
      <c r="H47" s="74">
        <v>34</v>
      </c>
      <c r="I47" s="74">
        <v>123</v>
      </c>
      <c r="J47" s="74">
        <v>56</v>
      </c>
      <c r="K47" s="74">
        <v>376</v>
      </c>
      <c r="L47" s="74">
        <v>74</v>
      </c>
      <c r="M47" s="74">
        <v>1097</v>
      </c>
      <c r="N47" s="74">
        <v>12</v>
      </c>
      <c r="O47" s="74">
        <v>475</v>
      </c>
      <c r="P47" s="74">
        <v>13</v>
      </c>
      <c r="Q47" s="74">
        <v>945</v>
      </c>
      <c r="R47" s="74">
        <v>3</v>
      </c>
      <c r="S47" s="74">
        <v>416</v>
      </c>
      <c r="T47" s="74">
        <v>2</v>
      </c>
      <c r="U47" s="74">
        <v>1126</v>
      </c>
    </row>
    <row r="48" spans="1:21" s="69" customFormat="1" ht="34.5" customHeight="1">
      <c r="A48" s="402" t="s">
        <v>197</v>
      </c>
      <c r="B48" s="403"/>
      <c r="C48" s="404"/>
      <c r="D48" s="181">
        <f t="shared" si="7"/>
        <v>354</v>
      </c>
      <c r="E48" s="66">
        <f t="shared" si="8"/>
        <v>4159</v>
      </c>
      <c r="F48" s="74">
        <v>64</v>
      </c>
      <c r="G48" s="74">
        <v>107</v>
      </c>
      <c r="H48" s="74">
        <v>49</v>
      </c>
      <c r="I48" s="74">
        <v>170</v>
      </c>
      <c r="J48" s="74">
        <v>72</v>
      </c>
      <c r="K48" s="74">
        <v>515</v>
      </c>
      <c r="L48" s="74">
        <v>152</v>
      </c>
      <c r="M48" s="74">
        <v>2301</v>
      </c>
      <c r="N48" s="74">
        <v>9</v>
      </c>
      <c r="O48" s="74">
        <v>345</v>
      </c>
      <c r="P48" s="74">
        <v>7</v>
      </c>
      <c r="Q48" s="74">
        <v>456</v>
      </c>
      <c r="R48" s="74">
        <v>1</v>
      </c>
      <c r="S48" s="74">
        <v>265</v>
      </c>
      <c r="T48" s="74" t="s">
        <v>182</v>
      </c>
      <c r="U48" s="74" t="s">
        <v>182</v>
      </c>
    </row>
    <row r="49" spans="1:21" s="69" customFormat="1" ht="34.5" customHeight="1">
      <c r="A49" s="402" t="s">
        <v>175</v>
      </c>
      <c r="B49" s="403"/>
      <c r="C49" s="404"/>
      <c r="D49" s="181">
        <f t="shared" si="7"/>
        <v>10</v>
      </c>
      <c r="E49" s="66">
        <f t="shared" si="8"/>
        <v>134</v>
      </c>
      <c r="F49" s="74">
        <v>3</v>
      </c>
      <c r="G49" s="74">
        <v>6</v>
      </c>
      <c r="H49" s="74">
        <v>1</v>
      </c>
      <c r="I49" s="74">
        <v>4</v>
      </c>
      <c r="J49" s="74">
        <v>2</v>
      </c>
      <c r="K49" s="74">
        <v>16</v>
      </c>
      <c r="L49" s="74">
        <v>3</v>
      </c>
      <c r="M49" s="74">
        <v>63</v>
      </c>
      <c r="N49" s="74">
        <v>1</v>
      </c>
      <c r="O49" s="74">
        <v>45</v>
      </c>
      <c r="P49" s="74" t="s">
        <v>182</v>
      </c>
      <c r="Q49" s="74" t="s">
        <v>182</v>
      </c>
      <c r="R49" s="74" t="s">
        <v>182</v>
      </c>
      <c r="S49" s="74" t="s">
        <v>182</v>
      </c>
      <c r="T49" s="74" t="s">
        <v>182</v>
      </c>
      <c r="U49" s="74" t="s">
        <v>182</v>
      </c>
    </row>
    <row r="50" spans="1:21" s="69" customFormat="1" ht="34.5" customHeight="1">
      <c r="A50" s="402" t="s">
        <v>176</v>
      </c>
      <c r="B50" s="403"/>
      <c r="C50" s="404"/>
      <c r="D50" s="181">
        <f t="shared" si="7"/>
        <v>493</v>
      </c>
      <c r="E50" s="66">
        <f t="shared" si="8"/>
        <v>1840</v>
      </c>
      <c r="F50" s="74">
        <v>309</v>
      </c>
      <c r="G50" s="74">
        <v>402</v>
      </c>
      <c r="H50" s="74">
        <v>83</v>
      </c>
      <c r="I50" s="74">
        <v>287</v>
      </c>
      <c r="J50" s="74">
        <v>70</v>
      </c>
      <c r="K50" s="74">
        <v>453</v>
      </c>
      <c r="L50" s="74">
        <v>27</v>
      </c>
      <c r="M50" s="74">
        <v>429</v>
      </c>
      <c r="N50" s="74" t="s">
        <v>182</v>
      </c>
      <c r="O50" s="74" t="s">
        <v>182</v>
      </c>
      <c r="P50" s="74">
        <v>4</v>
      </c>
      <c r="Q50" s="74">
        <v>269</v>
      </c>
      <c r="R50" s="74" t="s">
        <v>182</v>
      </c>
      <c r="S50" s="74" t="s">
        <v>182</v>
      </c>
      <c r="T50" s="74" t="s">
        <v>182</v>
      </c>
      <c r="U50" s="74" t="s">
        <v>182</v>
      </c>
    </row>
    <row r="51" spans="1:21" s="69" customFormat="1" ht="34.5" customHeight="1">
      <c r="A51" s="405" t="s">
        <v>177</v>
      </c>
      <c r="B51" s="406"/>
      <c r="C51" s="407"/>
      <c r="D51" s="172">
        <f t="shared" si="7"/>
        <v>52</v>
      </c>
      <c r="E51" s="173">
        <f t="shared" si="8"/>
        <v>257</v>
      </c>
      <c r="F51" s="75">
        <v>33</v>
      </c>
      <c r="G51" s="75">
        <v>41</v>
      </c>
      <c r="H51" s="75">
        <v>7</v>
      </c>
      <c r="I51" s="75">
        <v>24</v>
      </c>
      <c r="J51" s="75">
        <v>8</v>
      </c>
      <c r="K51" s="75">
        <v>56</v>
      </c>
      <c r="L51" s="75">
        <v>3</v>
      </c>
      <c r="M51" s="75">
        <v>58</v>
      </c>
      <c r="N51" s="75" t="s">
        <v>182</v>
      </c>
      <c r="O51" s="75" t="s">
        <v>182</v>
      </c>
      <c r="P51" s="75">
        <v>1</v>
      </c>
      <c r="Q51" s="75">
        <v>78</v>
      </c>
      <c r="R51" s="75" t="s">
        <v>182</v>
      </c>
      <c r="S51" s="75" t="s">
        <v>182</v>
      </c>
      <c r="T51" s="75" t="s">
        <v>182</v>
      </c>
      <c r="U51" s="75" t="s">
        <v>182</v>
      </c>
    </row>
    <row r="52" spans="1:3" s="69" customFormat="1" ht="34.5" customHeight="1">
      <c r="A52" s="131"/>
      <c r="B52" s="131"/>
      <c r="C52" s="131"/>
    </row>
  </sheetData>
  <sheetProtection/>
  <mergeCells count="71">
    <mergeCell ref="A2:U2"/>
    <mergeCell ref="P5:P6"/>
    <mergeCell ref="A26:C26"/>
    <mergeCell ref="A27:C27"/>
    <mergeCell ref="A25:C25"/>
    <mergeCell ref="J5:J6"/>
    <mergeCell ref="K5:K6"/>
    <mergeCell ref="A4:C6"/>
    <mergeCell ref="D4:E4"/>
    <mergeCell ref="A11:C11"/>
    <mergeCell ref="A24:C24"/>
    <mergeCell ref="A8:C8"/>
    <mergeCell ref="A9:C9"/>
    <mergeCell ref="J4:K4"/>
    <mergeCell ref="L4:M4"/>
    <mergeCell ref="H5:H6"/>
    <mergeCell ref="I5:I6"/>
    <mergeCell ref="T4:U4"/>
    <mergeCell ref="U5:U6"/>
    <mergeCell ref="T5:T6"/>
    <mergeCell ref="F4:G4"/>
    <mergeCell ref="H4:I4"/>
    <mergeCell ref="D5:D6"/>
    <mergeCell ref="E5:E6"/>
    <mergeCell ref="F5:F6"/>
    <mergeCell ref="G5:G6"/>
    <mergeCell ref="P4:Q4"/>
    <mergeCell ref="R4:S4"/>
    <mergeCell ref="L5:L6"/>
    <mergeCell ref="N5:N6"/>
    <mergeCell ref="Q5:Q6"/>
    <mergeCell ref="R5:R6"/>
    <mergeCell ref="S5:S6"/>
    <mergeCell ref="M5:M6"/>
    <mergeCell ref="O5:O6"/>
    <mergeCell ref="N4:O4"/>
    <mergeCell ref="A10:C10"/>
    <mergeCell ref="A12:C12"/>
    <mergeCell ref="A13:C13"/>
    <mergeCell ref="A28:C28"/>
    <mergeCell ref="A23:C23"/>
    <mergeCell ref="A29:C29"/>
    <mergeCell ref="A31:C31"/>
    <mergeCell ref="A15:C15"/>
    <mergeCell ref="A16:C16"/>
    <mergeCell ref="A17:C17"/>
    <mergeCell ref="A18:C18"/>
    <mergeCell ref="A19:C19"/>
    <mergeCell ref="A20:C20"/>
    <mergeCell ref="A21:C21"/>
    <mergeCell ref="A22:C22"/>
    <mergeCell ref="A38:C38"/>
    <mergeCell ref="A39:C39"/>
    <mergeCell ref="A32:C32"/>
    <mergeCell ref="A33:C33"/>
    <mergeCell ref="A34:C34"/>
    <mergeCell ref="A35:C35"/>
    <mergeCell ref="A36:C36"/>
    <mergeCell ref="A37:C37"/>
    <mergeCell ref="A51:C51"/>
    <mergeCell ref="A44:C44"/>
    <mergeCell ref="A45:C45"/>
    <mergeCell ref="A46:C46"/>
    <mergeCell ref="A47:C47"/>
    <mergeCell ref="A48:C48"/>
    <mergeCell ref="A40:C40"/>
    <mergeCell ref="A41:C41"/>
    <mergeCell ref="A42:C42"/>
    <mergeCell ref="A43:C43"/>
    <mergeCell ref="A49:C49"/>
    <mergeCell ref="A50:C50"/>
  </mergeCells>
  <printOptions horizontalCentered="1"/>
  <pageMargins left="0.5905511811023623" right="0.5905511811023623" top="0.5905511811023623" bottom="0.3937007874015748" header="0" footer="0"/>
  <pageSetup fitToHeight="1" fitToWidth="1" horizontalDpi="600" verticalDpi="600" orientation="landscape" paperSize="8" scale="43" r:id="rId1"/>
</worksheet>
</file>

<file path=xl/worksheets/sheet7.xml><?xml version="1.0" encoding="utf-8"?>
<worksheet xmlns="http://schemas.openxmlformats.org/spreadsheetml/2006/main" xmlns:r="http://schemas.openxmlformats.org/officeDocument/2006/relationships">
  <dimension ref="A1:S63"/>
  <sheetViews>
    <sheetView zoomScale="90" zoomScaleNormal="90" zoomScalePageLayoutView="0" workbookViewId="0" topLeftCell="A1">
      <selection activeCell="A1" sqref="A1:R63"/>
    </sheetView>
  </sheetViews>
  <sheetFormatPr defaultColWidth="8.796875" defaultRowHeight="15"/>
  <cols>
    <col min="1" max="1" width="4.69921875" style="140" customWidth="1"/>
    <col min="2" max="2" width="20.69921875" style="140" customWidth="1"/>
    <col min="3" max="16" width="12.3984375" style="140" customWidth="1"/>
    <col min="17" max="18" width="15.5" style="140" customWidth="1"/>
    <col min="19" max="16384" width="8.69921875" style="140" customWidth="1"/>
  </cols>
  <sheetData>
    <row r="1" spans="1:18" s="15" customFormat="1" ht="13.5">
      <c r="A1" s="191" t="s">
        <v>285</v>
      </c>
      <c r="R1" s="12" t="s">
        <v>284</v>
      </c>
    </row>
    <row r="2" spans="4:18" s="15" customFormat="1" ht="17.25">
      <c r="D2" s="27"/>
      <c r="E2" s="27"/>
      <c r="F2" s="27"/>
      <c r="G2" s="27"/>
      <c r="H2" s="27"/>
      <c r="I2" s="27"/>
      <c r="J2" s="27"/>
      <c r="K2" s="27"/>
      <c r="L2" s="27"/>
      <c r="M2" s="27"/>
      <c r="N2" s="27"/>
      <c r="O2" s="27"/>
      <c r="P2" s="27"/>
      <c r="Q2" s="27"/>
      <c r="R2" s="27"/>
    </row>
    <row r="3" spans="1:18" s="15" customFormat="1" ht="17.25">
      <c r="A3" s="442" t="s">
        <v>411</v>
      </c>
      <c r="B3" s="443"/>
      <c r="C3" s="443"/>
      <c r="D3" s="443"/>
      <c r="E3" s="443"/>
      <c r="F3" s="443"/>
      <c r="G3" s="443"/>
      <c r="H3" s="443"/>
      <c r="I3" s="443"/>
      <c r="J3" s="443"/>
      <c r="K3" s="443"/>
      <c r="L3" s="443"/>
      <c r="M3" s="443"/>
      <c r="N3" s="443"/>
      <c r="O3" s="443"/>
      <c r="P3" s="443"/>
      <c r="Q3" s="443"/>
      <c r="R3" s="443"/>
    </row>
    <row r="4" s="15" customFormat="1" ht="13.5"/>
    <row r="5" s="15" customFormat="1" ht="13.5">
      <c r="A5" s="28" t="s">
        <v>251</v>
      </c>
    </row>
    <row r="6" s="15" customFormat="1" ht="13.5"/>
    <row r="7" spans="1:18" s="15" customFormat="1" ht="14.25">
      <c r="A7" s="444" t="s">
        <v>252</v>
      </c>
      <c r="B7" s="445"/>
      <c r="C7" s="445"/>
      <c r="D7" s="445"/>
      <c r="E7" s="445"/>
      <c r="F7" s="445"/>
      <c r="G7" s="445"/>
      <c r="H7" s="445"/>
      <c r="I7" s="445"/>
      <c r="J7" s="445"/>
      <c r="K7" s="445"/>
      <c r="L7" s="445"/>
      <c r="M7" s="445"/>
      <c r="N7" s="445"/>
      <c r="O7" s="445"/>
      <c r="P7" s="445"/>
      <c r="Q7" s="445"/>
      <c r="R7" s="445"/>
    </row>
    <row r="8" spans="1:19" s="15" customFormat="1" ht="14.25" thickBot="1">
      <c r="A8" s="29"/>
      <c r="B8" s="29"/>
      <c r="C8" s="29"/>
      <c r="D8" s="29"/>
      <c r="E8" s="29"/>
      <c r="F8" s="29"/>
      <c r="G8" s="29"/>
      <c r="H8" s="29"/>
      <c r="I8" s="29"/>
      <c r="J8" s="29"/>
      <c r="K8" s="29"/>
      <c r="L8" s="29"/>
      <c r="M8" s="29"/>
      <c r="N8" s="29"/>
      <c r="O8" s="29"/>
      <c r="P8" s="29"/>
      <c r="Q8" s="29"/>
      <c r="R8" s="30" t="s">
        <v>210</v>
      </c>
      <c r="S8" s="22"/>
    </row>
    <row r="9" spans="1:19" s="15" customFormat="1" ht="13.5">
      <c r="A9" s="446" t="s">
        <v>314</v>
      </c>
      <c r="B9" s="447"/>
      <c r="C9" s="432" t="s">
        <v>253</v>
      </c>
      <c r="D9" s="452" t="s">
        <v>254</v>
      </c>
      <c r="E9" s="453"/>
      <c r="F9" s="453"/>
      <c r="G9" s="453"/>
      <c r="H9" s="454"/>
      <c r="I9" s="452" t="s">
        <v>255</v>
      </c>
      <c r="J9" s="453"/>
      <c r="K9" s="453"/>
      <c r="L9" s="453"/>
      <c r="M9" s="453"/>
      <c r="N9" s="453"/>
      <c r="O9" s="453"/>
      <c r="P9" s="453"/>
      <c r="Q9" s="454"/>
      <c r="R9" s="433" t="s">
        <v>256</v>
      </c>
      <c r="S9" s="22"/>
    </row>
    <row r="10" spans="1:19" s="15" customFormat="1" ht="13.5">
      <c r="A10" s="448"/>
      <c r="B10" s="449"/>
      <c r="C10" s="434"/>
      <c r="D10" s="435" t="s">
        <v>257</v>
      </c>
      <c r="E10" s="435" t="s">
        <v>258</v>
      </c>
      <c r="F10" s="436" t="s">
        <v>371</v>
      </c>
      <c r="G10" s="438" t="s">
        <v>259</v>
      </c>
      <c r="H10" s="435" t="s">
        <v>260</v>
      </c>
      <c r="I10" s="440" t="s">
        <v>257</v>
      </c>
      <c r="J10" s="440"/>
      <c r="K10" s="432" t="s">
        <v>261</v>
      </c>
      <c r="L10" s="433"/>
      <c r="M10" s="31"/>
      <c r="N10" s="32"/>
      <c r="O10" s="455" t="s">
        <v>262</v>
      </c>
      <c r="P10" s="434"/>
      <c r="Q10" s="434" t="s">
        <v>263</v>
      </c>
      <c r="R10" s="456"/>
      <c r="S10" s="22"/>
    </row>
    <row r="11" spans="1:19" s="15" customFormat="1" ht="13.5">
      <c r="A11" s="450"/>
      <c r="B11" s="451"/>
      <c r="C11" s="434"/>
      <c r="D11" s="435"/>
      <c r="E11" s="435"/>
      <c r="F11" s="437"/>
      <c r="G11" s="439"/>
      <c r="H11" s="435"/>
      <c r="I11" s="441"/>
      <c r="J11" s="441"/>
      <c r="K11" s="434"/>
      <c r="L11" s="434"/>
      <c r="M11" s="432" t="s">
        <v>264</v>
      </c>
      <c r="N11" s="432"/>
      <c r="O11" s="434"/>
      <c r="P11" s="434"/>
      <c r="Q11" s="434"/>
      <c r="R11" s="456"/>
      <c r="S11" s="22"/>
    </row>
    <row r="12" spans="1:19" s="15" customFormat="1" ht="19.5" customHeight="1">
      <c r="A12" s="457" t="s">
        <v>221</v>
      </c>
      <c r="B12" s="146" t="s">
        <v>222</v>
      </c>
      <c r="C12" s="180">
        <v>3921314</v>
      </c>
      <c r="D12" s="180">
        <v>2563462</v>
      </c>
      <c r="E12" s="180">
        <f>SUM(E13:E20)</f>
        <v>779077</v>
      </c>
      <c r="F12" s="180">
        <f>SUM(F13:F20)</f>
        <v>993461</v>
      </c>
      <c r="G12" s="180">
        <v>468451</v>
      </c>
      <c r="H12" s="180">
        <v>322472</v>
      </c>
      <c r="I12" s="460">
        <v>1350842</v>
      </c>
      <c r="J12" s="461"/>
      <c r="K12" s="460">
        <f>SUM(K13:L20)</f>
        <v>1114883</v>
      </c>
      <c r="L12" s="461"/>
      <c r="M12" s="460">
        <v>15107</v>
      </c>
      <c r="N12" s="461"/>
      <c r="O12" s="460">
        <v>16517</v>
      </c>
      <c r="P12" s="461"/>
      <c r="Q12" s="180">
        <v>219443</v>
      </c>
      <c r="R12" s="180">
        <f>SUM(R13:R20)</f>
        <v>7011</v>
      </c>
      <c r="S12" s="22"/>
    </row>
    <row r="13" spans="1:19" s="15" customFormat="1" ht="19.5" customHeight="1">
      <c r="A13" s="458"/>
      <c r="B13" s="144" t="s">
        <v>223</v>
      </c>
      <c r="C13" s="3">
        <v>43795</v>
      </c>
      <c r="D13" s="162">
        <f>SUM(E13:H13)</f>
        <v>19675</v>
      </c>
      <c r="E13" s="2">
        <v>8332</v>
      </c>
      <c r="F13" s="2">
        <v>1665</v>
      </c>
      <c r="G13" s="2">
        <v>1899</v>
      </c>
      <c r="H13" s="2">
        <v>7779</v>
      </c>
      <c r="I13" s="462">
        <f>SUM(K13,O13:Q13)</f>
        <v>24062</v>
      </c>
      <c r="J13" s="462"/>
      <c r="K13" s="463">
        <v>20435</v>
      </c>
      <c r="L13" s="463"/>
      <c r="M13" s="463">
        <v>35</v>
      </c>
      <c r="N13" s="463"/>
      <c r="O13" s="463">
        <v>2048</v>
      </c>
      <c r="P13" s="463"/>
      <c r="Q13" s="3">
        <v>1579</v>
      </c>
      <c r="R13" s="3">
        <v>59</v>
      </c>
      <c r="S13" s="22"/>
    </row>
    <row r="14" spans="1:19" s="15" customFormat="1" ht="19.5" customHeight="1">
      <c r="A14" s="458"/>
      <c r="B14" s="144" t="s">
        <v>224</v>
      </c>
      <c r="C14" s="3">
        <v>27990</v>
      </c>
      <c r="D14" s="162">
        <f aca="true" t="shared" si="0" ref="D14:D19">SUM(E14:H14)</f>
        <v>14901</v>
      </c>
      <c r="E14" s="2">
        <v>6241</v>
      </c>
      <c r="F14" s="2">
        <v>5359</v>
      </c>
      <c r="G14" s="2">
        <v>1050</v>
      </c>
      <c r="H14" s="2">
        <v>2251</v>
      </c>
      <c r="I14" s="462">
        <f>SUM(K14,O14:Q14)</f>
        <v>12964</v>
      </c>
      <c r="J14" s="462"/>
      <c r="K14" s="463">
        <v>10606</v>
      </c>
      <c r="L14" s="463"/>
      <c r="M14" s="463">
        <v>8</v>
      </c>
      <c r="N14" s="463"/>
      <c r="O14" s="463">
        <v>115</v>
      </c>
      <c r="P14" s="463"/>
      <c r="Q14" s="3">
        <v>2243</v>
      </c>
      <c r="R14" s="3">
        <v>124</v>
      </c>
      <c r="S14" s="22"/>
    </row>
    <row r="15" spans="1:18" s="15" customFormat="1" ht="19.5" customHeight="1">
      <c r="A15" s="458"/>
      <c r="B15" s="144" t="s">
        <v>225</v>
      </c>
      <c r="C15" s="3">
        <v>502289</v>
      </c>
      <c r="D15" s="162">
        <v>391892</v>
      </c>
      <c r="E15" s="2">
        <v>122678</v>
      </c>
      <c r="F15" s="2">
        <v>108059</v>
      </c>
      <c r="G15" s="2">
        <v>78595</v>
      </c>
      <c r="H15" s="2">
        <v>82561</v>
      </c>
      <c r="I15" s="462">
        <f>SUM(K15,O15:Q15)</f>
        <v>109984</v>
      </c>
      <c r="J15" s="462"/>
      <c r="K15" s="463">
        <v>92639</v>
      </c>
      <c r="L15" s="463"/>
      <c r="M15" s="463">
        <v>1349</v>
      </c>
      <c r="N15" s="463"/>
      <c r="O15" s="463">
        <v>1173</v>
      </c>
      <c r="P15" s="463"/>
      <c r="Q15" s="3">
        <v>16172</v>
      </c>
      <c r="R15" s="3">
        <v>412</v>
      </c>
    </row>
    <row r="16" spans="1:18" s="15" customFormat="1" ht="19.5" customHeight="1">
      <c r="A16" s="458"/>
      <c r="B16" s="144" t="s">
        <v>226</v>
      </c>
      <c r="C16" s="3">
        <v>1410266</v>
      </c>
      <c r="D16" s="162">
        <f t="shared" si="0"/>
        <v>869462</v>
      </c>
      <c r="E16" s="2">
        <v>248192</v>
      </c>
      <c r="F16" s="2">
        <v>329122</v>
      </c>
      <c r="G16" s="2">
        <v>181169</v>
      </c>
      <c r="H16" s="2">
        <v>110979</v>
      </c>
      <c r="I16" s="462">
        <f>SUM(K16,O16:Q16)</f>
        <v>538650</v>
      </c>
      <c r="J16" s="462"/>
      <c r="K16" s="463">
        <v>461372</v>
      </c>
      <c r="L16" s="463"/>
      <c r="M16" s="463">
        <v>4505</v>
      </c>
      <c r="N16" s="463"/>
      <c r="O16" s="463">
        <v>2264</v>
      </c>
      <c r="P16" s="463"/>
      <c r="Q16" s="3">
        <v>75014</v>
      </c>
      <c r="R16" s="3">
        <v>2155</v>
      </c>
    </row>
    <row r="17" spans="1:18" s="15" customFormat="1" ht="19.5" customHeight="1">
      <c r="A17" s="458"/>
      <c r="B17" s="144" t="s">
        <v>227</v>
      </c>
      <c r="C17" s="3">
        <v>1076</v>
      </c>
      <c r="D17" s="162">
        <v>329</v>
      </c>
      <c r="E17" s="2">
        <v>179</v>
      </c>
      <c r="F17" s="3">
        <v>71</v>
      </c>
      <c r="G17" s="2">
        <v>30</v>
      </c>
      <c r="H17" s="2">
        <v>48</v>
      </c>
      <c r="I17" s="462">
        <f>SUM(K17,O17:Q17)</f>
        <v>747</v>
      </c>
      <c r="J17" s="462"/>
      <c r="K17" s="463">
        <v>704</v>
      </c>
      <c r="L17" s="463"/>
      <c r="M17" s="463">
        <v>10</v>
      </c>
      <c r="N17" s="463"/>
      <c r="O17" s="463" t="s">
        <v>406</v>
      </c>
      <c r="P17" s="463"/>
      <c r="Q17" s="3">
        <v>43</v>
      </c>
      <c r="R17" s="3" t="s">
        <v>406</v>
      </c>
    </row>
    <row r="18" spans="1:18" s="15" customFormat="1" ht="19.5" customHeight="1">
      <c r="A18" s="458"/>
      <c r="B18" s="144" t="s">
        <v>228</v>
      </c>
      <c r="C18" s="3">
        <f>SUM(D18,I18,R18)</f>
        <v>110577</v>
      </c>
      <c r="D18" s="162">
        <f t="shared" si="0"/>
        <v>48012</v>
      </c>
      <c r="E18" s="2">
        <v>25759</v>
      </c>
      <c r="F18" s="2">
        <v>13880</v>
      </c>
      <c r="G18" s="2">
        <v>671</v>
      </c>
      <c r="H18" s="2">
        <v>7702</v>
      </c>
      <c r="I18" s="462">
        <v>62461</v>
      </c>
      <c r="J18" s="462"/>
      <c r="K18" s="463">
        <v>51001</v>
      </c>
      <c r="L18" s="463"/>
      <c r="M18" s="463">
        <v>1363</v>
      </c>
      <c r="N18" s="463"/>
      <c r="O18" s="463">
        <v>621</v>
      </c>
      <c r="P18" s="463"/>
      <c r="Q18" s="3">
        <v>10840</v>
      </c>
      <c r="R18" s="3">
        <v>104</v>
      </c>
    </row>
    <row r="19" spans="1:18" s="15" customFormat="1" ht="19.5" customHeight="1">
      <c r="A19" s="458"/>
      <c r="B19" s="144" t="s">
        <v>229</v>
      </c>
      <c r="C19" s="3">
        <f>SUM(D19,I19,R19)</f>
        <v>1453397</v>
      </c>
      <c r="D19" s="162">
        <f t="shared" si="0"/>
        <v>1081820</v>
      </c>
      <c r="E19" s="2">
        <v>295830</v>
      </c>
      <c r="F19" s="2">
        <v>508845</v>
      </c>
      <c r="G19" s="2">
        <v>188578</v>
      </c>
      <c r="H19" s="2">
        <v>88567</v>
      </c>
      <c r="I19" s="462">
        <v>369722</v>
      </c>
      <c r="J19" s="462"/>
      <c r="K19" s="463">
        <v>266222</v>
      </c>
      <c r="L19" s="463"/>
      <c r="M19" s="463">
        <v>2309</v>
      </c>
      <c r="N19" s="463"/>
      <c r="O19" s="463">
        <v>7898</v>
      </c>
      <c r="P19" s="463"/>
      <c r="Q19" s="3">
        <v>95601</v>
      </c>
      <c r="R19" s="3">
        <v>1855</v>
      </c>
    </row>
    <row r="20" spans="1:18" s="15" customFormat="1" ht="19.5" customHeight="1">
      <c r="A20" s="459"/>
      <c r="B20" s="145" t="s">
        <v>230</v>
      </c>
      <c r="C20" s="182">
        <v>371925</v>
      </c>
      <c r="D20" s="164">
        <v>137371</v>
      </c>
      <c r="E20" s="183">
        <v>71866</v>
      </c>
      <c r="F20" s="183">
        <v>26460</v>
      </c>
      <c r="G20" s="183">
        <v>16458</v>
      </c>
      <c r="H20" s="183">
        <v>22586</v>
      </c>
      <c r="I20" s="464">
        <v>232252</v>
      </c>
      <c r="J20" s="464"/>
      <c r="K20" s="463">
        <v>211904</v>
      </c>
      <c r="L20" s="463"/>
      <c r="M20" s="463">
        <v>5527</v>
      </c>
      <c r="N20" s="463"/>
      <c r="O20" s="464">
        <v>2397</v>
      </c>
      <c r="P20" s="464"/>
      <c r="Q20" s="164">
        <v>17952</v>
      </c>
      <c r="R20" s="164">
        <v>2302</v>
      </c>
    </row>
    <row r="21" spans="1:18" s="15" customFormat="1" ht="19.5" customHeight="1">
      <c r="A21" s="457" t="s">
        <v>231</v>
      </c>
      <c r="B21" s="146" t="s">
        <v>222</v>
      </c>
      <c r="C21" s="180">
        <v>3921314</v>
      </c>
      <c r="D21" s="180">
        <v>2563462</v>
      </c>
      <c r="E21" s="180">
        <f>SUM(E22:E26)</f>
        <v>779077</v>
      </c>
      <c r="F21" s="180">
        <v>993461</v>
      </c>
      <c r="G21" s="180">
        <f>SUM(G22:G26)</f>
        <v>468451</v>
      </c>
      <c r="H21" s="180">
        <v>322472</v>
      </c>
      <c r="I21" s="460">
        <v>1350842</v>
      </c>
      <c r="J21" s="461"/>
      <c r="K21" s="460">
        <f>SUM(K22:L26)</f>
        <v>1114883</v>
      </c>
      <c r="L21" s="461"/>
      <c r="M21" s="460">
        <f>SUM(M22:N26)</f>
        <v>15107</v>
      </c>
      <c r="N21" s="461"/>
      <c r="O21" s="460">
        <f>SUM(O22:P26)</f>
        <v>16517</v>
      </c>
      <c r="P21" s="461"/>
      <c r="Q21" s="180">
        <f>SUM(Q22:Q26)</f>
        <v>219443</v>
      </c>
      <c r="R21" s="180">
        <v>7011</v>
      </c>
    </row>
    <row r="22" spans="1:18" s="15" customFormat="1" ht="21.75" customHeight="1">
      <c r="A22" s="458"/>
      <c r="B22" s="144" t="s">
        <v>232</v>
      </c>
      <c r="C22" s="3">
        <v>241728</v>
      </c>
      <c r="D22" s="162">
        <f>SUM(E22:H22)</f>
        <v>172098</v>
      </c>
      <c r="E22" s="2">
        <v>48445</v>
      </c>
      <c r="F22" s="2">
        <v>64496</v>
      </c>
      <c r="G22" s="2">
        <v>26797</v>
      </c>
      <c r="H22" s="2">
        <v>32360</v>
      </c>
      <c r="I22" s="462">
        <v>69561</v>
      </c>
      <c r="J22" s="462"/>
      <c r="K22" s="463">
        <v>60270</v>
      </c>
      <c r="L22" s="463"/>
      <c r="M22" s="463" t="s">
        <v>406</v>
      </c>
      <c r="N22" s="463"/>
      <c r="O22" s="463">
        <v>367</v>
      </c>
      <c r="P22" s="463"/>
      <c r="Q22" s="3">
        <v>8925</v>
      </c>
      <c r="R22" s="3">
        <v>69</v>
      </c>
    </row>
    <row r="23" spans="1:18" s="15" customFormat="1" ht="21.75" customHeight="1">
      <c r="A23" s="458"/>
      <c r="B23" s="143" t="s">
        <v>375</v>
      </c>
      <c r="C23" s="3">
        <v>397866</v>
      </c>
      <c r="D23" s="162">
        <v>268153</v>
      </c>
      <c r="E23" s="2">
        <v>91413</v>
      </c>
      <c r="F23" s="2">
        <v>97770</v>
      </c>
      <c r="G23" s="2">
        <v>43653</v>
      </c>
      <c r="H23" s="2">
        <v>35316</v>
      </c>
      <c r="I23" s="462">
        <f>SUM(K23,O23:Q23)</f>
        <v>129309</v>
      </c>
      <c r="J23" s="462"/>
      <c r="K23" s="463">
        <v>102479</v>
      </c>
      <c r="L23" s="463"/>
      <c r="M23" s="463">
        <v>493</v>
      </c>
      <c r="N23" s="463"/>
      <c r="O23" s="463">
        <v>3414</v>
      </c>
      <c r="P23" s="463"/>
      <c r="Q23" s="3">
        <v>23416</v>
      </c>
      <c r="R23" s="3">
        <v>404</v>
      </c>
    </row>
    <row r="24" spans="1:18" s="15" customFormat="1" ht="21.75" customHeight="1">
      <c r="A24" s="458"/>
      <c r="B24" s="143" t="s">
        <v>376</v>
      </c>
      <c r="C24" s="3">
        <v>516252</v>
      </c>
      <c r="D24" s="162">
        <f>SUM(E24:H24)</f>
        <v>338646</v>
      </c>
      <c r="E24" s="2">
        <v>104686</v>
      </c>
      <c r="F24" s="2">
        <v>120139</v>
      </c>
      <c r="G24" s="2">
        <v>45267</v>
      </c>
      <c r="H24" s="2">
        <v>68554</v>
      </c>
      <c r="I24" s="462">
        <f>SUM(K24,O24:Q24)</f>
        <v>176899</v>
      </c>
      <c r="J24" s="462"/>
      <c r="K24" s="463">
        <v>155970</v>
      </c>
      <c r="L24" s="463"/>
      <c r="M24" s="463">
        <v>586</v>
      </c>
      <c r="N24" s="463"/>
      <c r="O24" s="463">
        <v>1568</v>
      </c>
      <c r="P24" s="463"/>
      <c r="Q24" s="3">
        <v>19361</v>
      </c>
      <c r="R24" s="3">
        <v>708</v>
      </c>
    </row>
    <row r="25" spans="1:18" s="15" customFormat="1" ht="21.75" customHeight="1">
      <c r="A25" s="458"/>
      <c r="B25" s="143" t="s">
        <v>377</v>
      </c>
      <c r="C25" s="3">
        <f>SUM(D25,I25,R25)</f>
        <v>524345</v>
      </c>
      <c r="D25" s="162">
        <f>SUM(E25:H25)</f>
        <v>364109</v>
      </c>
      <c r="E25" s="2">
        <v>127695</v>
      </c>
      <c r="F25" s="2">
        <v>136435</v>
      </c>
      <c r="G25" s="2">
        <v>68732</v>
      </c>
      <c r="H25" s="2">
        <v>31247</v>
      </c>
      <c r="I25" s="462">
        <f>SUM(K25,O25:Q25)</f>
        <v>159663</v>
      </c>
      <c r="J25" s="462"/>
      <c r="K25" s="463">
        <v>136492</v>
      </c>
      <c r="L25" s="463"/>
      <c r="M25" s="463">
        <v>342</v>
      </c>
      <c r="N25" s="463"/>
      <c r="O25" s="463">
        <v>1837</v>
      </c>
      <c r="P25" s="463"/>
      <c r="Q25" s="3">
        <v>21334</v>
      </c>
      <c r="R25" s="3">
        <v>573</v>
      </c>
    </row>
    <row r="26" spans="1:18" s="15" customFormat="1" ht="21.75" customHeight="1">
      <c r="A26" s="459"/>
      <c r="B26" s="145" t="s">
        <v>233</v>
      </c>
      <c r="C26" s="182">
        <f>SUM(D26,I26,R26)</f>
        <v>2241122</v>
      </c>
      <c r="D26" s="164">
        <f>SUM(E26:H26)</f>
        <v>1420456</v>
      </c>
      <c r="E26" s="183">
        <v>406838</v>
      </c>
      <c r="F26" s="183">
        <v>574620</v>
      </c>
      <c r="G26" s="183">
        <v>284002</v>
      </c>
      <c r="H26" s="183">
        <v>154996</v>
      </c>
      <c r="I26" s="464">
        <f>SUM(K26,O26:Q26)</f>
        <v>815410</v>
      </c>
      <c r="J26" s="464"/>
      <c r="K26" s="464">
        <v>659672</v>
      </c>
      <c r="L26" s="464"/>
      <c r="M26" s="464">
        <v>13686</v>
      </c>
      <c r="N26" s="464"/>
      <c r="O26" s="464">
        <v>9331</v>
      </c>
      <c r="P26" s="464"/>
      <c r="Q26" s="164">
        <v>146407</v>
      </c>
      <c r="R26" s="164">
        <v>5256</v>
      </c>
    </row>
    <row r="27" s="15" customFormat="1" ht="13.5"/>
    <row r="28" spans="1:18" s="15" customFormat="1" ht="13.5">
      <c r="A28" s="22"/>
      <c r="B28" s="22"/>
      <c r="C28" s="22"/>
      <c r="D28" s="22"/>
      <c r="E28" s="22"/>
      <c r="F28" s="22"/>
      <c r="G28" s="22"/>
      <c r="H28" s="22"/>
      <c r="I28" s="22"/>
      <c r="J28" s="22"/>
      <c r="K28" s="22"/>
      <c r="L28" s="22"/>
      <c r="M28" s="22"/>
      <c r="N28" s="22"/>
      <c r="O28" s="22"/>
      <c r="P28" s="22"/>
      <c r="Q28" s="22"/>
      <c r="R28" s="22"/>
    </row>
    <row r="29" spans="1:18" s="15" customFormat="1" ht="14.25" thickBot="1">
      <c r="A29" s="29"/>
      <c r="B29" s="29"/>
      <c r="C29" s="29"/>
      <c r="D29" s="29"/>
      <c r="E29" s="29"/>
      <c r="F29" s="29"/>
      <c r="G29" s="29"/>
      <c r="H29" s="29"/>
      <c r="I29" s="29"/>
      <c r="J29" s="29"/>
      <c r="K29" s="29"/>
      <c r="L29" s="29"/>
      <c r="M29" s="29"/>
      <c r="N29" s="29"/>
      <c r="O29" s="29"/>
      <c r="P29" s="29"/>
      <c r="Q29" s="29"/>
      <c r="R29" s="30" t="s">
        <v>210</v>
      </c>
    </row>
    <row r="30" spans="1:19" s="15" customFormat="1" ht="13.5">
      <c r="A30" s="446" t="s">
        <v>314</v>
      </c>
      <c r="B30" s="447"/>
      <c r="C30" s="497" t="s">
        <v>372</v>
      </c>
      <c r="D30" s="465" t="s">
        <v>265</v>
      </c>
      <c r="E30" s="466"/>
      <c r="F30" s="466"/>
      <c r="G30" s="466"/>
      <c r="H30" s="466"/>
      <c r="I30" s="466" t="s">
        <v>266</v>
      </c>
      <c r="J30" s="466"/>
      <c r="K30" s="466"/>
      <c r="L30" s="466"/>
      <c r="M30" s="467" t="s">
        <v>267</v>
      </c>
      <c r="N30" s="467"/>
      <c r="O30" s="467"/>
      <c r="P30" s="467"/>
      <c r="Q30" s="467"/>
      <c r="R30" s="468"/>
      <c r="S30" s="22"/>
    </row>
    <row r="31" spans="1:19" s="15" customFormat="1" ht="13.5">
      <c r="A31" s="448"/>
      <c r="B31" s="449"/>
      <c r="C31" s="498"/>
      <c r="D31" s="469" t="s">
        <v>257</v>
      </c>
      <c r="E31" s="471" t="s">
        <v>268</v>
      </c>
      <c r="F31" s="438" t="s">
        <v>269</v>
      </c>
      <c r="G31" s="435" t="s">
        <v>270</v>
      </c>
      <c r="H31" s="435" t="s">
        <v>271</v>
      </c>
      <c r="I31" s="435" t="s">
        <v>257</v>
      </c>
      <c r="J31" s="438" t="s">
        <v>272</v>
      </c>
      <c r="K31" s="435" t="s">
        <v>270</v>
      </c>
      <c r="L31" s="476" t="s">
        <v>373</v>
      </c>
      <c r="M31" s="475" t="s">
        <v>257</v>
      </c>
      <c r="N31" s="475" t="s">
        <v>273</v>
      </c>
      <c r="O31" s="475" t="s">
        <v>274</v>
      </c>
      <c r="P31" s="475" t="s">
        <v>275</v>
      </c>
      <c r="Q31" s="141" t="s">
        <v>276</v>
      </c>
      <c r="R31" s="142" t="s">
        <v>277</v>
      </c>
      <c r="S31" s="22"/>
    </row>
    <row r="32" spans="1:19" s="15" customFormat="1" ht="13.5">
      <c r="A32" s="450"/>
      <c r="B32" s="451"/>
      <c r="C32" s="499"/>
      <c r="D32" s="470"/>
      <c r="E32" s="472"/>
      <c r="F32" s="473"/>
      <c r="G32" s="474"/>
      <c r="H32" s="474"/>
      <c r="I32" s="474"/>
      <c r="J32" s="473"/>
      <c r="K32" s="474"/>
      <c r="L32" s="477"/>
      <c r="M32" s="438"/>
      <c r="N32" s="438"/>
      <c r="O32" s="438"/>
      <c r="P32" s="475"/>
      <c r="Q32" s="141" t="s">
        <v>278</v>
      </c>
      <c r="R32" s="142" t="s">
        <v>279</v>
      </c>
      <c r="S32" s="22"/>
    </row>
    <row r="33" spans="1:19" s="34" customFormat="1" ht="13.5" customHeight="1">
      <c r="A33" s="478" t="s">
        <v>221</v>
      </c>
      <c r="B33" s="481" t="s">
        <v>222</v>
      </c>
      <c r="C33" s="483">
        <v>3921314</v>
      </c>
      <c r="D33" s="460">
        <f aca="true" t="shared" si="1" ref="D33:L33">SUM(D35:D50)</f>
        <v>2279016</v>
      </c>
      <c r="E33" s="460">
        <v>1056282</v>
      </c>
      <c r="F33" s="460">
        <v>837419</v>
      </c>
      <c r="G33" s="460">
        <f t="shared" si="1"/>
        <v>60115</v>
      </c>
      <c r="H33" s="460">
        <f>SUM(H35:H50)</f>
        <v>325201</v>
      </c>
      <c r="I33" s="460">
        <v>1085190</v>
      </c>
      <c r="J33" s="460">
        <v>898649</v>
      </c>
      <c r="K33" s="460">
        <f t="shared" si="1"/>
        <v>74911</v>
      </c>
      <c r="L33" s="460">
        <f t="shared" si="1"/>
        <v>111630</v>
      </c>
      <c r="M33" s="460">
        <v>557107</v>
      </c>
      <c r="N33" s="460">
        <v>196381</v>
      </c>
      <c r="O33" s="460">
        <v>39929</v>
      </c>
      <c r="P33" s="460">
        <v>366608</v>
      </c>
      <c r="Q33" s="188">
        <v>57031</v>
      </c>
      <c r="R33" s="188">
        <v>78046</v>
      </c>
      <c r="S33" s="33"/>
    </row>
    <row r="34" spans="1:19" s="34" customFormat="1" ht="13.5" customHeight="1">
      <c r="A34" s="479"/>
      <c r="B34" s="482"/>
      <c r="C34" s="484"/>
      <c r="D34" s="485"/>
      <c r="E34" s="485"/>
      <c r="F34" s="485"/>
      <c r="G34" s="485"/>
      <c r="H34" s="485"/>
      <c r="I34" s="485"/>
      <c r="J34" s="485"/>
      <c r="K34" s="485"/>
      <c r="L34" s="485"/>
      <c r="M34" s="485"/>
      <c r="N34" s="485"/>
      <c r="O34" s="485"/>
      <c r="P34" s="485"/>
      <c r="Q34" s="190">
        <v>-139875</v>
      </c>
      <c r="R34" s="190">
        <v>-41012</v>
      </c>
      <c r="S34" s="33"/>
    </row>
    <row r="35" spans="1:19" s="15" customFormat="1" ht="13.5" customHeight="1">
      <c r="A35" s="479"/>
      <c r="B35" s="486" t="s">
        <v>223</v>
      </c>
      <c r="C35" s="487">
        <f>SUM(D35,I35,M35)</f>
        <v>43795</v>
      </c>
      <c r="D35" s="462">
        <f>SUM(E35:H36)</f>
        <v>23116</v>
      </c>
      <c r="E35" s="463">
        <v>4740</v>
      </c>
      <c r="F35" s="463">
        <v>13229</v>
      </c>
      <c r="G35" s="463">
        <v>52</v>
      </c>
      <c r="H35" s="463">
        <v>5095</v>
      </c>
      <c r="I35" s="462">
        <f>SUM(J35:L36)</f>
        <v>21838</v>
      </c>
      <c r="J35" s="463">
        <v>20504</v>
      </c>
      <c r="K35" s="463">
        <v>955</v>
      </c>
      <c r="L35" s="463">
        <v>379</v>
      </c>
      <c r="M35" s="488">
        <f>SUM(N35:R36)</f>
        <v>-1159</v>
      </c>
      <c r="N35" s="463">
        <v>2569</v>
      </c>
      <c r="O35" s="463">
        <v>34</v>
      </c>
      <c r="P35" s="463">
        <v>341</v>
      </c>
      <c r="Q35" s="186">
        <v>210</v>
      </c>
      <c r="R35" s="186">
        <v>938</v>
      </c>
      <c r="S35" s="22"/>
    </row>
    <row r="36" spans="1:19" s="15" customFormat="1" ht="13.5" customHeight="1">
      <c r="A36" s="479"/>
      <c r="B36" s="486"/>
      <c r="C36" s="487"/>
      <c r="D36" s="462"/>
      <c r="E36" s="463"/>
      <c r="F36" s="463"/>
      <c r="G36" s="463"/>
      <c r="H36" s="463"/>
      <c r="I36" s="462"/>
      <c r="J36" s="463"/>
      <c r="K36" s="463"/>
      <c r="L36" s="463"/>
      <c r="M36" s="488"/>
      <c r="N36" s="463"/>
      <c r="O36" s="463"/>
      <c r="P36" s="463"/>
      <c r="Q36" s="186">
        <v>-4477</v>
      </c>
      <c r="R36" s="186">
        <v>-774</v>
      </c>
      <c r="S36" s="22"/>
    </row>
    <row r="37" spans="1:19" s="15" customFormat="1" ht="13.5" customHeight="1">
      <c r="A37" s="479"/>
      <c r="B37" s="486" t="s">
        <v>224</v>
      </c>
      <c r="C37" s="487">
        <v>27990</v>
      </c>
      <c r="D37" s="462">
        <f>SUM(E37:H38)</f>
        <v>17342</v>
      </c>
      <c r="E37" s="463">
        <v>6306</v>
      </c>
      <c r="F37" s="463">
        <v>7396</v>
      </c>
      <c r="G37" s="463">
        <v>366</v>
      </c>
      <c r="H37" s="463">
        <v>3274</v>
      </c>
      <c r="I37" s="462">
        <v>5203</v>
      </c>
      <c r="J37" s="463">
        <v>4804</v>
      </c>
      <c r="K37" s="463">
        <v>169</v>
      </c>
      <c r="L37" s="463">
        <v>229</v>
      </c>
      <c r="M37" s="488">
        <f>SUM(N37:R38)</f>
        <v>5444</v>
      </c>
      <c r="N37" s="463">
        <v>1088</v>
      </c>
      <c r="O37" s="463">
        <v>199</v>
      </c>
      <c r="P37" s="463">
        <v>3514</v>
      </c>
      <c r="Q37" s="186">
        <v>1276</v>
      </c>
      <c r="R37" s="186">
        <v>669</v>
      </c>
      <c r="S37" s="22"/>
    </row>
    <row r="38" spans="1:19" s="15" customFormat="1" ht="13.5" customHeight="1">
      <c r="A38" s="479"/>
      <c r="B38" s="486"/>
      <c r="C38" s="487"/>
      <c r="D38" s="462"/>
      <c r="E38" s="463"/>
      <c r="F38" s="463"/>
      <c r="G38" s="463"/>
      <c r="H38" s="463"/>
      <c r="I38" s="462"/>
      <c r="J38" s="463"/>
      <c r="K38" s="463"/>
      <c r="L38" s="463"/>
      <c r="M38" s="488"/>
      <c r="N38" s="463"/>
      <c r="O38" s="463"/>
      <c r="P38" s="463"/>
      <c r="Q38" s="186">
        <v>-1145</v>
      </c>
      <c r="R38" s="186">
        <v>-157</v>
      </c>
      <c r="S38" s="22"/>
    </row>
    <row r="39" spans="1:19" s="15" customFormat="1" ht="13.5" customHeight="1">
      <c r="A39" s="479"/>
      <c r="B39" s="486" t="s">
        <v>225</v>
      </c>
      <c r="C39" s="487">
        <v>502289</v>
      </c>
      <c r="D39" s="462">
        <f>SUM(E39:H40)</f>
        <v>339744</v>
      </c>
      <c r="E39" s="463">
        <v>120154</v>
      </c>
      <c r="F39" s="463">
        <v>137863</v>
      </c>
      <c r="G39" s="463">
        <v>5081</v>
      </c>
      <c r="H39" s="463">
        <v>76646</v>
      </c>
      <c r="I39" s="462">
        <f>SUM(J39:L40)</f>
        <v>91131</v>
      </c>
      <c r="J39" s="463">
        <v>77702</v>
      </c>
      <c r="K39" s="463">
        <v>7343</v>
      </c>
      <c r="L39" s="463">
        <v>6086</v>
      </c>
      <c r="M39" s="488">
        <v>71414</v>
      </c>
      <c r="N39" s="463">
        <v>23239</v>
      </c>
      <c r="O39" s="463">
        <v>4048</v>
      </c>
      <c r="P39" s="463">
        <v>33059</v>
      </c>
      <c r="Q39" s="186">
        <v>10380</v>
      </c>
      <c r="R39" s="186">
        <v>6366</v>
      </c>
      <c r="S39" s="22"/>
    </row>
    <row r="40" spans="1:19" s="15" customFormat="1" ht="13.5" customHeight="1">
      <c r="A40" s="479"/>
      <c r="B40" s="486"/>
      <c r="C40" s="487"/>
      <c r="D40" s="462"/>
      <c r="E40" s="463"/>
      <c r="F40" s="463"/>
      <c r="G40" s="463"/>
      <c r="H40" s="463"/>
      <c r="I40" s="462"/>
      <c r="J40" s="463"/>
      <c r="K40" s="463"/>
      <c r="L40" s="463"/>
      <c r="M40" s="488"/>
      <c r="N40" s="463"/>
      <c r="O40" s="463"/>
      <c r="P40" s="463"/>
      <c r="Q40" s="186">
        <v>-3876</v>
      </c>
      <c r="R40" s="186">
        <v>-1803</v>
      </c>
      <c r="S40" s="22"/>
    </row>
    <row r="41" spans="1:18" s="15" customFormat="1" ht="13.5" customHeight="1">
      <c r="A41" s="479"/>
      <c r="B41" s="486" t="s">
        <v>226</v>
      </c>
      <c r="C41" s="487">
        <v>1410266</v>
      </c>
      <c r="D41" s="462">
        <f>SUM(E41:H42)</f>
        <v>710572</v>
      </c>
      <c r="E41" s="463">
        <v>319617</v>
      </c>
      <c r="F41" s="463">
        <v>250205</v>
      </c>
      <c r="G41" s="463">
        <v>28204</v>
      </c>
      <c r="H41" s="463">
        <v>112546</v>
      </c>
      <c r="I41" s="462">
        <v>456354</v>
      </c>
      <c r="J41" s="463">
        <v>370909</v>
      </c>
      <c r="K41" s="463">
        <v>35004</v>
      </c>
      <c r="L41" s="463">
        <v>50440</v>
      </c>
      <c r="M41" s="488">
        <v>243341</v>
      </c>
      <c r="N41" s="463">
        <v>82515</v>
      </c>
      <c r="O41" s="463">
        <v>26270</v>
      </c>
      <c r="P41" s="463">
        <v>161845</v>
      </c>
      <c r="Q41" s="186">
        <v>27939</v>
      </c>
      <c r="R41" s="186">
        <v>38919</v>
      </c>
    </row>
    <row r="42" spans="1:18" s="15" customFormat="1" ht="13.5" customHeight="1">
      <c r="A42" s="479"/>
      <c r="B42" s="486"/>
      <c r="C42" s="487"/>
      <c r="D42" s="462"/>
      <c r="E42" s="463"/>
      <c r="F42" s="463"/>
      <c r="G42" s="463"/>
      <c r="H42" s="463"/>
      <c r="I42" s="462"/>
      <c r="J42" s="463"/>
      <c r="K42" s="463"/>
      <c r="L42" s="463"/>
      <c r="M42" s="488"/>
      <c r="N42" s="463"/>
      <c r="O42" s="463"/>
      <c r="P42" s="463"/>
      <c r="Q42" s="186">
        <v>-69347</v>
      </c>
      <c r="R42" s="186">
        <v>-24801</v>
      </c>
    </row>
    <row r="43" spans="1:18" s="15" customFormat="1" ht="13.5" customHeight="1">
      <c r="A43" s="479"/>
      <c r="B43" s="486" t="s">
        <v>227</v>
      </c>
      <c r="C43" s="487">
        <f>SUM(D43,I43,M43)</f>
        <v>1076</v>
      </c>
      <c r="D43" s="462">
        <f>SUM(E43:H44)</f>
        <v>261</v>
      </c>
      <c r="E43" s="463">
        <v>137</v>
      </c>
      <c r="F43" s="463" t="s">
        <v>182</v>
      </c>
      <c r="G43" s="463" t="s">
        <v>182</v>
      </c>
      <c r="H43" s="463">
        <v>124</v>
      </c>
      <c r="I43" s="462">
        <f>SUM(J43:L44)</f>
        <v>315</v>
      </c>
      <c r="J43" s="463">
        <v>20</v>
      </c>
      <c r="K43" s="463">
        <v>144</v>
      </c>
      <c r="L43" s="463">
        <v>151</v>
      </c>
      <c r="M43" s="488">
        <f>SUM(N43:R44)</f>
        <v>500</v>
      </c>
      <c r="N43" s="463">
        <v>40</v>
      </c>
      <c r="O43" s="463">
        <v>10</v>
      </c>
      <c r="P43" s="463">
        <v>347</v>
      </c>
      <c r="Q43" s="186">
        <v>22</v>
      </c>
      <c r="R43" s="186">
        <v>81</v>
      </c>
    </row>
    <row r="44" spans="1:18" s="15" customFormat="1" ht="13.5" customHeight="1">
      <c r="A44" s="479"/>
      <c r="B44" s="486"/>
      <c r="C44" s="487"/>
      <c r="D44" s="462"/>
      <c r="E44" s="463"/>
      <c r="F44" s="463"/>
      <c r="G44" s="463"/>
      <c r="H44" s="463"/>
      <c r="I44" s="462"/>
      <c r="J44" s="463"/>
      <c r="K44" s="463"/>
      <c r="L44" s="463"/>
      <c r="M44" s="488"/>
      <c r="N44" s="463"/>
      <c r="O44" s="463"/>
      <c r="P44" s="463"/>
      <c r="Q44" s="186" t="s">
        <v>182</v>
      </c>
      <c r="R44" s="186" t="s">
        <v>182</v>
      </c>
    </row>
    <row r="45" spans="1:18" s="15" customFormat="1" ht="13.5" customHeight="1">
      <c r="A45" s="479"/>
      <c r="B45" s="486" t="s">
        <v>228</v>
      </c>
      <c r="C45" s="487">
        <f>SUM(D45,I45,M45)</f>
        <v>110578</v>
      </c>
      <c r="D45" s="462">
        <f>SUM(E45:H46)</f>
        <v>52128</v>
      </c>
      <c r="E45" s="463">
        <v>14469</v>
      </c>
      <c r="F45" s="463">
        <v>25363</v>
      </c>
      <c r="G45" s="463">
        <v>3231</v>
      </c>
      <c r="H45" s="463">
        <v>9065</v>
      </c>
      <c r="I45" s="462">
        <v>44555</v>
      </c>
      <c r="J45" s="463">
        <v>30286</v>
      </c>
      <c r="K45" s="463">
        <v>7675</v>
      </c>
      <c r="L45" s="463">
        <v>6593</v>
      </c>
      <c r="M45" s="488">
        <v>13895</v>
      </c>
      <c r="N45" s="463">
        <v>7799</v>
      </c>
      <c r="O45" s="463">
        <v>658</v>
      </c>
      <c r="P45" s="463">
        <v>7977</v>
      </c>
      <c r="Q45" s="186">
        <v>1600</v>
      </c>
      <c r="R45" s="186">
        <v>2557</v>
      </c>
    </row>
    <row r="46" spans="1:18" s="15" customFormat="1" ht="13.5" customHeight="1">
      <c r="A46" s="479"/>
      <c r="B46" s="486"/>
      <c r="C46" s="487"/>
      <c r="D46" s="462"/>
      <c r="E46" s="463"/>
      <c r="F46" s="463"/>
      <c r="G46" s="463"/>
      <c r="H46" s="463"/>
      <c r="I46" s="462"/>
      <c r="J46" s="463"/>
      <c r="K46" s="463"/>
      <c r="L46" s="463"/>
      <c r="M46" s="488"/>
      <c r="N46" s="463"/>
      <c r="O46" s="463"/>
      <c r="P46" s="463"/>
      <c r="Q46" s="186">
        <v>-4825</v>
      </c>
      <c r="R46" s="186">
        <v>-1872</v>
      </c>
    </row>
    <row r="47" spans="1:18" s="15" customFormat="1" ht="13.5" customHeight="1">
      <c r="A47" s="479"/>
      <c r="B47" s="486" t="s">
        <v>229</v>
      </c>
      <c r="C47" s="487">
        <v>1453396</v>
      </c>
      <c r="D47" s="462">
        <f>SUM(E47:H48)</f>
        <v>976167</v>
      </c>
      <c r="E47" s="463">
        <v>563619</v>
      </c>
      <c r="F47" s="463">
        <v>322336</v>
      </c>
      <c r="G47" s="463">
        <v>18338</v>
      </c>
      <c r="H47" s="463">
        <v>71874</v>
      </c>
      <c r="I47" s="462">
        <v>283832</v>
      </c>
      <c r="J47" s="463">
        <v>248333</v>
      </c>
      <c r="K47" s="463">
        <v>17989</v>
      </c>
      <c r="L47" s="463">
        <v>17511</v>
      </c>
      <c r="M47" s="488">
        <f>SUM(N47:R48)</f>
        <v>193397</v>
      </c>
      <c r="N47" s="463">
        <v>54317</v>
      </c>
      <c r="O47" s="463">
        <v>7241</v>
      </c>
      <c r="P47" s="463">
        <v>135620</v>
      </c>
      <c r="Q47" s="186">
        <v>11787</v>
      </c>
      <c r="R47" s="186">
        <v>21783</v>
      </c>
    </row>
    <row r="48" spans="1:18" s="15" customFormat="1" ht="13.5" customHeight="1">
      <c r="A48" s="479"/>
      <c r="B48" s="486"/>
      <c r="C48" s="487"/>
      <c r="D48" s="462"/>
      <c r="E48" s="463"/>
      <c r="F48" s="463"/>
      <c r="G48" s="463"/>
      <c r="H48" s="463"/>
      <c r="I48" s="462"/>
      <c r="J48" s="463"/>
      <c r="K48" s="463"/>
      <c r="L48" s="463"/>
      <c r="M48" s="488"/>
      <c r="N48" s="463"/>
      <c r="O48" s="463"/>
      <c r="P48" s="463"/>
      <c r="Q48" s="186">
        <v>-29575</v>
      </c>
      <c r="R48" s="186">
        <v>-7776</v>
      </c>
    </row>
    <row r="49" spans="1:18" s="15" customFormat="1" ht="13.5" customHeight="1">
      <c r="A49" s="479"/>
      <c r="B49" s="486" t="s">
        <v>230</v>
      </c>
      <c r="C49" s="487">
        <v>371925</v>
      </c>
      <c r="D49" s="462">
        <v>159686</v>
      </c>
      <c r="E49" s="462">
        <v>27241</v>
      </c>
      <c r="F49" s="462">
        <v>81026</v>
      </c>
      <c r="G49" s="462">
        <v>4843</v>
      </c>
      <c r="H49" s="462">
        <v>46577</v>
      </c>
      <c r="I49" s="462">
        <f>SUM(J49:L50)</f>
        <v>181963</v>
      </c>
      <c r="J49" s="462">
        <v>146090</v>
      </c>
      <c r="K49" s="462">
        <v>5632</v>
      </c>
      <c r="L49" s="462">
        <v>30241</v>
      </c>
      <c r="M49" s="488">
        <f>SUM(N49:R50)</f>
        <v>30276</v>
      </c>
      <c r="N49" s="462">
        <v>24813</v>
      </c>
      <c r="O49" s="462">
        <v>1468</v>
      </c>
      <c r="P49" s="462">
        <v>23904</v>
      </c>
      <c r="Q49" s="185">
        <v>3818</v>
      </c>
      <c r="R49" s="185">
        <v>6732</v>
      </c>
    </row>
    <row r="50" spans="1:18" s="15" customFormat="1" ht="13.5" customHeight="1">
      <c r="A50" s="480"/>
      <c r="B50" s="489"/>
      <c r="C50" s="490"/>
      <c r="D50" s="462"/>
      <c r="E50" s="462"/>
      <c r="F50" s="462"/>
      <c r="G50" s="462"/>
      <c r="H50" s="462"/>
      <c r="I50" s="464"/>
      <c r="J50" s="462"/>
      <c r="K50" s="462"/>
      <c r="L50" s="462"/>
      <c r="M50" s="491"/>
      <c r="N50" s="462"/>
      <c r="O50" s="462"/>
      <c r="P50" s="462"/>
      <c r="Q50" s="185">
        <v>-26631</v>
      </c>
      <c r="R50" s="185">
        <v>-3828</v>
      </c>
    </row>
    <row r="51" spans="1:18" s="34" customFormat="1" ht="13.5" customHeight="1">
      <c r="A51" s="478" t="s">
        <v>374</v>
      </c>
      <c r="B51" s="492" t="s">
        <v>222</v>
      </c>
      <c r="C51" s="460">
        <v>3921314</v>
      </c>
      <c r="D51" s="460">
        <v>2279017</v>
      </c>
      <c r="E51" s="460">
        <v>1056282</v>
      </c>
      <c r="F51" s="460">
        <f>SUM(F53:F62)</f>
        <v>837419</v>
      </c>
      <c r="G51" s="460">
        <v>60115</v>
      </c>
      <c r="H51" s="460">
        <v>325201</v>
      </c>
      <c r="I51" s="460">
        <v>1085190</v>
      </c>
      <c r="J51" s="460">
        <v>898649</v>
      </c>
      <c r="K51" s="460">
        <v>74911</v>
      </c>
      <c r="L51" s="460">
        <f>SUM(L53:L62)</f>
        <v>111630</v>
      </c>
      <c r="M51" s="460">
        <v>557107</v>
      </c>
      <c r="N51" s="460">
        <v>196381</v>
      </c>
      <c r="O51" s="460">
        <f>SUM(O53:O62)</f>
        <v>39929</v>
      </c>
      <c r="P51" s="460">
        <f>SUM(P53:P62)</f>
        <v>366608</v>
      </c>
      <c r="Q51" s="184">
        <v>57031</v>
      </c>
      <c r="R51" s="184">
        <v>78046</v>
      </c>
    </row>
    <row r="52" spans="1:18" s="34" customFormat="1" ht="13.5" customHeight="1">
      <c r="A52" s="479"/>
      <c r="B52" s="493"/>
      <c r="C52" s="485"/>
      <c r="D52" s="485"/>
      <c r="E52" s="485"/>
      <c r="F52" s="485"/>
      <c r="G52" s="485"/>
      <c r="H52" s="485"/>
      <c r="I52" s="485"/>
      <c r="J52" s="485"/>
      <c r="K52" s="485"/>
      <c r="L52" s="485"/>
      <c r="M52" s="485"/>
      <c r="N52" s="485"/>
      <c r="O52" s="485"/>
      <c r="P52" s="485"/>
      <c r="Q52" s="190">
        <f>SUM(Q54,Q56,Q58,Q60,Q62)</f>
        <v>-139875</v>
      </c>
      <c r="R52" s="190">
        <f>SUM(R54,R56,R58,R60,R62)</f>
        <v>-41012</v>
      </c>
    </row>
    <row r="53" spans="1:18" s="15" customFormat="1" ht="13.5" customHeight="1">
      <c r="A53" s="479"/>
      <c r="B53" s="494" t="s">
        <v>232</v>
      </c>
      <c r="C53" s="487">
        <f>SUM(D53,I53,M53)</f>
        <v>241728</v>
      </c>
      <c r="D53" s="462">
        <f aca="true" t="shared" si="2" ref="D53:D59">SUM(E53:H54)</f>
        <v>108052</v>
      </c>
      <c r="E53" s="462">
        <v>58362</v>
      </c>
      <c r="F53" s="462">
        <v>30925</v>
      </c>
      <c r="G53" s="462">
        <v>2221</v>
      </c>
      <c r="H53" s="462">
        <v>16544</v>
      </c>
      <c r="I53" s="462">
        <v>89904</v>
      </c>
      <c r="J53" s="462">
        <v>77724</v>
      </c>
      <c r="K53" s="462">
        <v>1851</v>
      </c>
      <c r="L53" s="462">
        <v>10328</v>
      </c>
      <c r="M53" s="462">
        <v>43772</v>
      </c>
      <c r="N53" s="462">
        <v>11160</v>
      </c>
      <c r="O53" s="462">
        <v>370</v>
      </c>
      <c r="P53" s="462">
        <v>42446</v>
      </c>
      <c r="Q53" s="185">
        <v>4829</v>
      </c>
      <c r="R53" s="185">
        <v>6169</v>
      </c>
    </row>
    <row r="54" spans="1:18" s="15" customFormat="1" ht="13.5" customHeight="1">
      <c r="A54" s="479"/>
      <c r="B54" s="494"/>
      <c r="C54" s="487"/>
      <c r="D54" s="462"/>
      <c r="E54" s="462"/>
      <c r="F54" s="462"/>
      <c r="G54" s="462"/>
      <c r="H54" s="462"/>
      <c r="I54" s="462"/>
      <c r="J54" s="462"/>
      <c r="K54" s="462"/>
      <c r="L54" s="462"/>
      <c r="M54" s="462"/>
      <c r="N54" s="462"/>
      <c r="O54" s="462"/>
      <c r="P54" s="462"/>
      <c r="Q54" s="185">
        <v>-14256</v>
      </c>
      <c r="R54" s="185">
        <v>-6945</v>
      </c>
    </row>
    <row r="55" spans="1:18" s="15" customFormat="1" ht="13.5" customHeight="1">
      <c r="A55" s="479"/>
      <c r="B55" s="495" t="s">
        <v>375</v>
      </c>
      <c r="C55" s="487">
        <v>397866</v>
      </c>
      <c r="D55" s="462">
        <f t="shared" si="2"/>
        <v>225008</v>
      </c>
      <c r="E55" s="462">
        <v>96683</v>
      </c>
      <c r="F55" s="462">
        <v>71713</v>
      </c>
      <c r="G55" s="462">
        <v>2004</v>
      </c>
      <c r="H55" s="462">
        <v>54608</v>
      </c>
      <c r="I55" s="462">
        <f>SUM(J55:L56)</f>
        <v>136047</v>
      </c>
      <c r="J55" s="462">
        <v>120901</v>
      </c>
      <c r="K55" s="462">
        <v>3608</v>
      </c>
      <c r="L55" s="462">
        <v>11538</v>
      </c>
      <c r="M55" s="462">
        <v>36811</v>
      </c>
      <c r="N55" s="462">
        <v>19406</v>
      </c>
      <c r="O55" s="462">
        <v>1680</v>
      </c>
      <c r="P55" s="462">
        <v>13858</v>
      </c>
      <c r="Q55" s="185">
        <v>15325</v>
      </c>
      <c r="R55" s="185">
        <v>11947</v>
      </c>
    </row>
    <row r="56" spans="1:18" s="15" customFormat="1" ht="13.5" customHeight="1">
      <c r="A56" s="479"/>
      <c r="B56" s="495"/>
      <c r="C56" s="487"/>
      <c r="D56" s="462"/>
      <c r="E56" s="462"/>
      <c r="F56" s="462"/>
      <c r="G56" s="462"/>
      <c r="H56" s="462"/>
      <c r="I56" s="462"/>
      <c r="J56" s="462"/>
      <c r="K56" s="462"/>
      <c r="L56" s="462"/>
      <c r="M56" s="462"/>
      <c r="N56" s="462"/>
      <c r="O56" s="462"/>
      <c r="P56" s="462"/>
      <c r="Q56" s="185">
        <v>-19628</v>
      </c>
      <c r="R56" s="185">
        <v>-5776</v>
      </c>
    </row>
    <row r="57" spans="1:18" s="15" customFormat="1" ht="13.5" customHeight="1">
      <c r="A57" s="479"/>
      <c r="B57" s="495" t="s">
        <v>376</v>
      </c>
      <c r="C57" s="487">
        <f>SUM(D57,I57,M57)</f>
        <v>516253</v>
      </c>
      <c r="D57" s="462">
        <f t="shared" si="2"/>
        <v>303209</v>
      </c>
      <c r="E57" s="462">
        <v>115627</v>
      </c>
      <c r="F57" s="462">
        <v>127119</v>
      </c>
      <c r="G57" s="462">
        <v>4174</v>
      </c>
      <c r="H57" s="462">
        <v>56289</v>
      </c>
      <c r="I57" s="462">
        <f>SUM(J57:L58)</f>
        <v>157038</v>
      </c>
      <c r="J57" s="462">
        <v>144408</v>
      </c>
      <c r="K57" s="462">
        <v>1651</v>
      </c>
      <c r="L57" s="462">
        <v>10979</v>
      </c>
      <c r="M57" s="462">
        <v>56006</v>
      </c>
      <c r="N57" s="462">
        <v>24270</v>
      </c>
      <c r="O57" s="462">
        <v>2104</v>
      </c>
      <c r="P57" s="462">
        <v>35171</v>
      </c>
      <c r="Q57" s="185">
        <v>8687</v>
      </c>
      <c r="R57" s="185">
        <v>7632</v>
      </c>
    </row>
    <row r="58" spans="1:18" s="15" customFormat="1" ht="13.5" customHeight="1">
      <c r="A58" s="479"/>
      <c r="B58" s="495"/>
      <c r="C58" s="487"/>
      <c r="D58" s="462"/>
      <c r="E58" s="462"/>
      <c r="F58" s="462"/>
      <c r="G58" s="462"/>
      <c r="H58" s="462"/>
      <c r="I58" s="462"/>
      <c r="J58" s="462"/>
      <c r="K58" s="462"/>
      <c r="L58" s="462"/>
      <c r="M58" s="462"/>
      <c r="N58" s="462"/>
      <c r="O58" s="462"/>
      <c r="P58" s="462"/>
      <c r="Q58" s="185">
        <v>-14396</v>
      </c>
      <c r="R58" s="185">
        <v>-7463</v>
      </c>
    </row>
    <row r="59" spans="1:18" s="15" customFormat="1" ht="13.5" customHeight="1">
      <c r="A59" s="479"/>
      <c r="B59" s="495" t="s">
        <v>377</v>
      </c>
      <c r="C59" s="487">
        <v>524345</v>
      </c>
      <c r="D59" s="462">
        <f t="shared" si="2"/>
        <v>335826</v>
      </c>
      <c r="E59" s="462">
        <v>178162</v>
      </c>
      <c r="F59" s="462">
        <v>118938</v>
      </c>
      <c r="G59" s="462">
        <v>5986</v>
      </c>
      <c r="H59" s="462">
        <v>32740</v>
      </c>
      <c r="I59" s="462">
        <v>123852</v>
      </c>
      <c r="J59" s="462">
        <v>107887</v>
      </c>
      <c r="K59" s="462">
        <v>12652</v>
      </c>
      <c r="L59" s="462">
        <v>3312</v>
      </c>
      <c r="M59" s="462">
        <v>64668</v>
      </c>
      <c r="N59" s="462">
        <v>24197</v>
      </c>
      <c r="O59" s="462">
        <v>3833</v>
      </c>
      <c r="P59" s="462">
        <v>34146</v>
      </c>
      <c r="Q59" s="185">
        <v>9693</v>
      </c>
      <c r="R59" s="185">
        <v>8110</v>
      </c>
    </row>
    <row r="60" spans="1:18" s="15" customFormat="1" ht="13.5" customHeight="1">
      <c r="A60" s="479"/>
      <c r="B60" s="495"/>
      <c r="C60" s="487"/>
      <c r="D60" s="462"/>
      <c r="E60" s="462"/>
      <c r="F60" s="462"/>
      <c r="G60" s="462"/>
      <c r="H60" s="462"/>
      <c r="I60" s="462"/>
      <c r="J60" s="462"/>
      <c r="K60" s="462"/>
      <c r="L60" s="462"/>
      <c r="M60" s="462"/>
      <c r="N60" s="462"/>
      <c r="O60" s="462"/>
      <c r="P60" s="462"/>
      <c r="Q60" s="185">
        <v>-9782</v>
      </c>
      <c r="R60" s="185">
        <v>-5528</v>
      </c>
    </row>
    <row r="61" spans="1:18" s="15" customFormat="1" ht="13.5" customHeight="1">
      <c r="A61" s="479"/>
      <c r="B61" s="494" t="s">
        <v>233</v>
      </c>
      <c r="C61" s="487">
        <v>2241122</v>
      </c>
      <c r="D61" s="462">
        <v>1306922</v>
      </c>
      <c r="E61" s="462">
        <v>607449</v>
      </c>
      <c r="F61" s="462">
        <v>488724</v>
      </c>
      <c r="G61" s="462">
        <v>45729</v>
      </c>
      <c r="H61" s="462">
        <v>165019</v>
      </c>
      <c r="I61" s="462">
        <v>578350</v>
      </c>
      <c r="J61" s="462">
        <v>447728</v>
      </c>
      <c r="K61" s="462">
        <v>55148</v>
      </c>
      <c r="L61" s="462">
        <v>75473</v>
      </c>
      <c r="M61" s="462">
        <f>SUM(N61:R62)</f>
        <v>355850</v>
      </c>
      <c r="N61" s="462">
        <v>117347</v>
      </c>
      <c r="O61" s="462">
        <v>31942</v>
      </c>
      <c r="P61" s="462">
        <v>240987</v>
      </c>
      <c r="Q61" s="185">
        <v>18498</v>
      </c>
      <c r="R61" s="185">
        <v>44189</v>
      </c>
    </row>
    <row r="62" spans="1:18" s="15" customFormat="1" ht="13.5" customHeight="1">
      <c r="A62" s="480"/>
      <c r="B62" s="496"/>
      <c r="C62" s="490"/>
      <c r="D62" s="464"/>
      <c r="E62" s="464"/>
      <c r="F62" s="464"/>
      <c r="G62" s="464"/>
      <c r="H62" s="464"/>
      <c r="I62" s="464"/>
      <c r="J62" s="464"/>
      <c r="K62" s="464"/>
      <c r="L62" s="464"/>
      <c r="M62" s="464"/>
      <c r="N62" s="464"/>
      <c r="O62" s="464"/>
      <c r="P62" s="464"/>
      <c r="Q62" s="187">
        <v>-81813</v>
      </c>
      <c r="R62" s="187">
        <v>-15300</v>
      </c>
    </row>
    <row r="63" s="15" customFormat="1" ht="13.5">
      <c r="A63" s="15" t="s">
        <v>280</v>
      </c>
    </row>
    <row r="64" s="15" customFormat="1" ht="13.5"/>
    <row r="65" s="15" customFormat="1" ht="13.5"/>
  </sheetData>
  <sheetProtection/>
  <mergeCells count="324">
    <mergeCell ref="C30:C32"/>
    <mergeCell ref="N61:N62"/>
    <mergeCell ref="O61:O62"/>
    <mergeCell ref="P61:P62"/>
    <mergeCell ref="J61:J62"/>
    <mergeCell ref="K61:K62"/>
    <mergeCell ref="L61:L62"/>
    <mergeCell ref="M61:M62"/>
    <mergeCell ref="F61:F62"/>
    <mergeCell ref="G61:G62"/>
    <mergeCell ref="H61:H62"/>
    <mergeCell ref="I61:I62"/>
    <mergeCell ref="B61:B62"/>
    <mergeCell ref="C61:C62"/>
    <mergeCell ref="D61:D62"/>
    <mergeCell ref="E61:E62"/>
    <mergeCell ref="M59:M60"/>
    <mergeCell ref="N59:N60"/>
    <mergeCell ref="O59:O60"/>
    <mergeCell ref="P59:P60"/>
    <mergeCell ref="I59:I60"/>
    <mergeCell ref="J59:J60"/>
    <mergeCell ref="K59:K60"/>
    <mergeCell ref="L59:L60"/>
    <mergeCell ref="N57:N58"/>
    <mergeCell ref="O57:O58"/>
    <mergeCell ref="P57:P58"/>
    <mergeCell ref="B59:B60"/>
    <mergeCell ref="C59:C60"/>
    <mergeCell ref="D59:D60"/>
    <mergeCell ref="E59:E60"/>
    <mergeCell ref="F59:F60"/>
    <mergeCell ref="G59:G60"/>
    <mergeCell ref="H59:H60"/>
    <mergeCell ref="J57:J58"/>
    <mergeCell ref="K57:K58"/>
    <mergeCell ref="L57:L58"/>
    <mergeCell ref="M57:M58"/>
    <mergeCell ref="F57:F58"/>
    <mergeCell ref="G57:G58"/>
    <mergeCell ref="H57:H58"/>
    <mergeCell ref="I57:I58"/>
    <mergeCell ref="B57:B58"/>
    <mergeCell ref="C57:C58"/>
    <mergeCell ref="D57:D58"/>
    <mergeCell ref="E57:E58"/>
    <mergeCell ref="M55:M56"/>
    <mergeCell ref="N55:N56"/>
    <mergeCell ref="E55:E56"/>
    <mergeCell ref="F55:F56"/>
    <mergeCell ref="G55:G56"/>
    <mergeCell ref="H55:H56"/>
    <mergeCell ref="O55:O56"/>
    <mergeCell ref="P55:P56"/>
    <mergeCell ref="I55:I56"/>
    <mergeCell ref="J55:J56"/>
    <mergeCell ref="K55:K56"/>
    <mergeCell ref="L55:L56"/>
    <mergeCell ref="M53:M54"/>
    <mergeCell ref="N53:N54"/>
    <mergeCell ref="O53:O54"/>
    <mergeCell ref="P53:P54"/>
    <mergeCell ref="I53:I54"/>
    <mergeCell ref="J53:J54"/>
    <mergeCell ref="K53:K54"/>
    <mergeCell ref="L53:L54"/>
    <mergeCell ref="E53:E54"/>
    <mergeCell ref="F53:F54"/>
    <mergeCell ref="G53:G54"/>
    <mergeCell ref="H53:H54"/>
    <mergeCell ref="M51:M52"/>
    <mergeCell ref="N51:N52"/>
    <mergeCell ref="E51:E52"/>
    <mergeCell ref="F51:F52"/>
    <mergeCell ref="G51:G52"/>
    <mergeCell ref="H51:H52"/>
    <mergeCell ref="O51:O52"/>
    <mergeCell ref="P51:P52"/>
    <mergeCell ref="I51:I52"/>
    <mergeCell ref="J51:J52"/>
    <mergeCell ref="K51:K52"/>
    <mergeCell ref="L51:L52"/>
    <mergeCell ref="A51:A62"/>
    <mergeCell ref="B51:B52"/>
    <mergeCell ref="C51:C52"/>
    <mergeCell ref="D51:D52"/>
    <mergeCell ref="B53:B54"/>
    <mergeCell ref="C53:C54"/>
    <mergeCell ref="D53:D54"/>
    <mergeCell ref="B55:B56"/>
    <mergeCell ref="C55:C56"/>
    <mergeCell ref="D55:D56"/>
    <mergeCell ref="G49:G50"/>
    <mergeCell ref="H49:H50"/>
    <mergeCell ref="M49:M50"/>
    <mergeCell ref="N49:N50"/>
    <mergeCell ref="O49:O50"/>
    <mergeCell ref="P49:P50"/>
    <mergeCell ref="I49:I50"/>
    <mergeCell ref="J49:J50"/>
    <mergeCell ref="K49:K50"/>
    <mergeCell ref="L49:L50"/>
    <mergeCell ref="H47:H48"/>
    <mergeCell ref="I47:I48"/>
    <mergeCell ref="N47:N48"/>
    <mergeCell ref="O47:O48"/>
    <mergeCell ref="P47:P48"/>
    <mergeCell ref="B49:B50"/>
    <mergeCell ref="C49:C50"/>
    <mergeCell ref="D49:D50"/>
    <mergeCell ref="E49:E50"/>
    <mergeCell ref="F49:F50"/>
    <mergeCell ref="M45:M46"/>
    <mergeCell ref="N45:N46"/>
    <mergeCell ref="J47:J48"/>
    <mergeCell ref="K47:K48"/>
    <mergeCell ref="L47:L48"/>
    <mergeCell ref="M47:M48"/>
    <mergeCell ref="I45:I46"/>
    <mergeCell ref="J45:J46"/>
    <mergeCell ref="K45:K46"/>
    <mergeCell ref="L45:L46"/>
    <mergeCell ref="B47:B48"/>
    <mergeCell ref="C47:C48"/>
    <mergeCell ref="D47:D48"/>
    <mergeCell ref="E47:E48"/>
    <mergeCell ref="F47:F48"/>
    <mergeCell ref="G47:G48"/>
    <mergeCell ref="P43:P44"/>
    <mergeCell ref="B45:B46"/>
    <mergeCell ref="C45:C46"/>
    <mergeCell ref="D45:D46"/>
    <mergeCell ref="E45:E46"/>
    <mergeCell ref="F45:F46"/>
    <mergeCell ref="G45:G46"/>
    <mergeCell ref="H45:H46"/>
    <mergeCell ref="O45:O46"/>
    <mergeCell ref="P45:P46"/>
    <mergeCell ref="F43:F44"/>
    <mergeCell ref="G43:G44"/>
    <mergeCell ref="H43:H44"/>
    <mergeCell ref="I43:I44"/>
    <mergeCell ref="N43:N44"/>
    <mergeCell ref="O43:O44"/>
    <mergeCell ref="B43:B44"/>
    <mergeCell ref="C43:C44"/>
    <mergeCell ref="D43:D44"/>
    <mergeCell ref="E43:E44"/>
    <mergeCell ref="M41:M42"/>
    <mergeCell ref="N41:N42"/>
    <mergeCell ref="J43:J44"/>
    <mergeCell ref="K43:K44"/>
    <mergeCell ref="L43:L44"/>
    <mergeCell ref="M43:M44"/>
    <mergeCell ref="O41:O42"/>
    <mergeCell ref="P41:P42"/>
    <mergeCell ref="I41:I42"/>
    <mergeCell ref="J41:J42"/>
    <mergeCell ref="K41:K42"/>
    <mergeCell ref="L41:L42"/>
    <mergeCell ref="N39:N40"/>
    <mergeCell ref="O39:O40"/>
    <mergeCell ref="P39:P40"/>
    <mergeCell ref="B41:B42"/>
    <mergeCell ref="C41:C42"/>
    <mergeCell ref="D41:D42"/>
    <mergeCell ref="E41:E42"/>
    <mergeCell ref="F41:F42"/>
    <mergeCell ref="G41:G42"/>
    <mergeCell ref="H41:H42"/>
    <mergeCell ref="J39:J40"/>
    <mergeCell ref="K39:K40"/>
    <mergeCell ref="L39:L40"/>
    <mergeCell ref="M39:M40"/>
    <mergeCell ref="F39:F40"/>
    <mergeCell ref="G39:G40"/>
    <mergeCell ref="H39:H40"/>
    <mergeCell ref="I39:I40"/>
    <mergeCell ref="B39:B40"/>
    <mergeCell ref="C39:C40"/>
    <mergeCell ref="D39:D40"/>
    <mergeCell ref="E39:E40"/>
    <mergeCell ref="M37:M38"/>
    <mergeCell ref="N37:N38"/>
    <mergeCell ref="E37:E38"/>
    <mergeCell ref="F37:F38"/>
    <mergeCell ref="G37:G38"/>
    <mergeCell ref="H37:H38"/>
    <mergeCell ref="O37:O38"/>
    <mergeCell ref="P37:P38"/>
    <mergeCell ref="I37:I38"/>
    <mergeCell ref="J37:J38"/>
    <mergeCell ref="K37:K38"/>
    <mergeCell ref="L37:L38"/>
    <mergeCell ref="M35:M36"/>
    <mergeCell ref="N35:N36"/>
    <mergeCell ref="O35:O36"/>
    <mergeCell ref="P35:P36"/>
    <mergeCell ref="I35:I36"/>
    <mergeCell ref="J35:J36"/>
    <mergeCell ref="K35:K36"/>
    <mergeCell ref="L35:L36"/>
    <mergeCell ref="E35:E36"/>
    <mergeCell ref="F35:F36"/>
    <mergeCell ref="G35:G36"/>
    <mergeCell ref="H35:H36"/>
    <mergeCell ref="M33:M34"/>
    <mergeCell ref="N33:N34"/>
    <mergeCell ref="E33:E34"/>
    <mergeCell ref="F33:F34"/>
    <mergeCell ref="G33:G34"/>
    <mergeCell ref="H33:H34"/>
    <mergeCell ref="O33:O34"/>
    <mergeCell ref="P33:P34"/>
    <mergeCell ref="I33:I34"/>
    <mergeCell ref="J33:J34"/>
    <mergeCell ref="K33:K34"/>
    <mergeCell ref="L33:L34"/>
    <mergeCell ref="A33:A50"/>
    <mergeCell ref="B33:B34"/>
    <mergeCell ref="C33:C34"/>
    <mergeCell ref="D33:D34"/>
    <mergeCell ref="B35:B36"/>
    <mergeCell ref="C35:C36"/>
    <mergeCell ref="D35:D36"/>
    <mergeCell ref="B37:B38"/>
    <mergeCell ref="C37:C38"/>
    <mergeCell ref="D37:D38"/>
    <mergeCell ref="N31:N32"/>
    <mergeCell ref="O31:O32"/>
    <mergeCell ref="P31:P32"/>
    <mergeCell ref="I31:I32"/>
    <mergeCell ref="J31:J32"/>
    <mergeCell ref="K31:K32"/>
    <mergeCell ref="L31:L32"/>
    <mergeCell ref="A30:B32"/>
    <mergeCell ref="D30:H30"/>
    <mergeCell ref="I30:L30"/>
    <mergeCell ref="M30:R30"/>
    <mergeCell ref="D31:D32"/>
    <mergeCell ref="E31:E32"/>
    <mergeCell ref="F31:F32"/>
    <mergeCell ref="G31:G32"/>
    <mergeCell ref="H31:H32"/>
    <mergeCell ref="M31:M32"/>
    <mergeCell ref="O25:P25"/>
    <mergeCell ref="I26:J26"/>
    <mergeCell ref="K26:L26"/>
    <mergeCell ref="M26:N26"/>
    <mergeCell ref="O26:P26"/>
    <mergeCell ref="O23:P23"/>
    <mergeCell ref="I24:J24"/>
    <mergeCell ref="K24:L24"/>
    <mergeCell ref="M24:N24"/>
    <mergeCell ref="O24:P24"/>
    <mergeCell ref="O21:P21"/>
    <mergeCell ref="I22:J22"/>
    <mergeCell ref="K22:L22"/>
    <mergeCell ref="M22:N22"/>
    <mergeCell ref="O22:P22"/>
    <mergeCell ref="A21:A26"/>
    <mergeCell ref="I21:J21"/>
    <mergeCell ref="K21:L21"/>
    <mergeCell ref="M21:N21"/>
    <mergeCell ref="I23:J23"/>
    <mergeCell ref="K23:L23"/>
    <mergeCell ref="M23:N23"/>
    <mergeCell ref="I25:J25"/>
    <mergeCell ref="K25:L25"/>
    <mergeCell ref="M25:N25"/>
    <mergeCell ref="I20:J20"/>
    <mergeCell ref="K20:L20"/>
    <mergeCell ref="M20:N20"/>
    <mergeCell ref="O20:P20"/>
    <mergeCell ref="I19:J19"/>
    <mergeCell ref="K19:L19"/>
    <mergeCell ref="M19:N19"/>
    <mergeCell ref="O19:P19"/>
    <mergeCell ref="I18:J18"/>
    <mergeCell ref="K18:L18"/>
    <mergeCell ref="M18:N18"/>
    <mergeCell ref="O18:P18"/>
    <mergeCell ref="I17:J17"/>
    <mergeCell ref="K17:L17"/>
    <mergeCell ref="M17:N17"/>
    <mergeCell ref="O17:P17"/>
    <mergeCell ref="I16:J16"/>
    <mergeCell ref="K16:L16"/>
    <mergeCell ref="M16:N16"/>
    <mergeCell ref="O16:P16"/>
    <mergeCell ref="O15:P15"/>
    <mergeCell ref="M13:N13"/>
    <mergeCell ref="O13:P13"/>
    <mergeCell ref="I14:J14"/>
    <mergeCell ref="K14:L14"/>
    <mergeCell ref="M14:N14"/>
    <mergeCell ref="O14:P14"/>
    <mergeCell ref="A12:A20"/>
    <mergeCell ref="I12:J12"/>
    <mergeCell ref="K12:L12"/>
    <mergeCell ref="M12:N12"/>
    <mergeCell ref="O12:P12"/>
    <mergeCell ref="I13:J13"/>
    <mergeCell ref="K13:L13"/>
    <mergeCell ref="I15:J15"/>
    <mergeCell ref="K15:L15"/>
    <mergeCell ref="M15:N15"/>
    <mergeCell ref="A3:R3"/>
    <mergeCell ref="A7:R7"/>
    <mergeCell ref="A9:B11"/>
    <mergeCell ref="C9:C11"/>
    <mergeCell ref="D9:H9"/>
    <mergeCell ref="I9:Q9"/>
    <mergeCell ref="O10:P11"/>
    <mergeCell ref="Q10:Q11"/>
    <mergeCell ref="M11:N11"/>
    <mergeCell ref="R9:R11"/>
    <mergeCell ref="K10:L11"/>
    <mergeCell ref="D10:D11"/>
    <mergeCell ref="E10:E11"/>
    <mergeCell ref="F10:F11"/>
    <mergeCell ref="G10:G11"/>
    <mergeCell ref="H10:H11"/>
    <mergeCell ref="I10:J11"/>
  </mergeCells>
  <printOptions horizontalCentered="1"/>
  <pageMargins left="0.7874015748031497" right="0.7874015748031497" top="0.984251968503937" bottom="0.5905511811023623" header="0.5118110236220472" footer="0.5118110236220472"/>
  <pageSetup horizontalDpi="600" verticalDpi="600" orientation="landscape" paperSize="8" scale="77" r:id="rId1"/>
</worksheet>
</file>

<file path=xl/worksheets/sheet8.xml><?xml version="1.0" encoding="utf-8"?>
<worksheet xmlns="http://schemas.openxmlformats.org/spreadsheetml/2006/main" xmlns:r="http://schemas.openxmlformats.org/officeDocument/2006/relationships">
  <sheetPr>
    <pageSetUpPr fitToPage="1"/>
  </sheetPr>
  <dimension ref="A1:AN114"/>
  <sheetViews>
    <sheetView tabSelected="1" zoomScale="80" zoomScaleNormal="80" zoomScalePageLayoutView="0" workbookViewId="0" topLeftCell="A41">
      <selection activeCell="A79" sqref="A79"/>
    </sheetView>
  </sheetViews>
  <sheetFormatPr defaultColWidth="8.796875" defaultRowHeight="13.5" customHeight="1"/>
  <cols>
    <col min="1" max="1" width="5.19921875" style="140" customWidth="1"/>
    <col min="2" max="2" width="28.09765625" style="140" customWidth="1"/>
    <col min="3" max="5" width="13.3984375" style="140" bestFit="1" customWidth="1"/>
    <col min="6" max="7" width="13.5" style="140" bestFit="1" customWidth="1"/>
    <col min="8" max="8" width="10.8984375" style="140" bestFit="1" customWidth="1"/>
    <col min="9" max="9" width="12.69921875" style="140" bestFit="1" customWidth="1"/>
    <col min="10" max="10" width="3" style="140" customWidth="1"/>
    <col min="11" max="11" width="3.09765625" style="155" customWidth="1"/>
    <col min="12" max="12" width="3.8984375" style="155" customWidth="1"/>
    <col min="13" max="13" width="12" style="140" bestFit="1" customWidth="1"/>
    <col min="14" max="14" width="10.69921875" style="140" bestFit="1" customWidth="1"/>
    <col min="15" max="15" width="10.59765625" style="140" customWidth="1"/>
    <col min="16" max="17" width="10.8984375" style="140" bestFit="1" customWidth="1"/>
    <col min="18" max="18" width="9.59765625" style="140" bestFit="1" customWidth="1"/>
    <col min="19" max="19" width="9.5" style="140" bestFit="1" customWidth="1"/>
    <col min="20" max="20" width="10.59765625" style="140" bestFit="1" customWidth="1"/>
    <col min="21" max="21" width="9.5" style="140" bestFit="1" customWidth="1"/>
    <col min="22" max="22" width="10.59765625" style="140" bestFit="1" customWidth="1"/>
    <col min="23" max="16384" width="8.69921875" style="140" customWidth="1"/>
  </cols>
  <sheetData>
    <row r="1" spans="1:22" s="16" customFormat="1" ht="13.5" customHeight="1">
      <c r="A1" s="15" t="s">
        <v>282</v>
      </c>
      <c r="K1" s="18"/>
      <c r="L1" s="18"/>
      <c r="V1" s="17" t="s">
        <v>283</v>
      </c>
    </row>
    <row r="2" spans="11:12" s="16" customFormat="1" ht="13.5" customHeight="1">
      <c r="K2" s="18"/>
      <c r="L2" s="18"/>
    </row>
    <row r="3" spans="1:22" s="16" customFormat="1" ht="13.5" customHeight="1">
      <c r="A3" s="571" t="s">
        <v>379</v>
      </c>
      <c r="B3" s="571"/>
      <c r="C3" s="571"/>
      <c r="D3" s="571"/>
      <c r="E3" s="571"/>
      <c r="F3" s="571"/>
      <c r="G3" s="571"/>
      <c r="H3" s="571"/>
      <c r="I3" s="571"/>
      <c r="J3" s="571"/>
      <c r="K3" s="571"/>
      <c r="L3" s="571"/>
      <c r="M3" s="571"/>
      <c r="N3" s="571"/>
      <c r="O3" s="571"/>
      <c r="P3" s="571"/>
      <c r="Q3" s="571"/>
      <c r="R3" s="571"/>
      <c r="S3" s="571"/>
      <c r="T3" s="571"/>
      <c r="U3" s="571"/>
      <c r="V3" s="571"/>
    </row>
    <row r="4" spans="1:22" s="16" customFormat="1" ht="13.5" customHeight="1" thickBot="1">
      <c r="A4" s="19"/>
      <c r="B4" s="19"/>
      <c r="C4" s="19"/>
      <c r="D4" s="19"/>
      <c r="E4" s="19"/>
      <c r="F4" s="19"/>
      <c r="G4" s="19"/>
      <c r="H4" s="19"/>
      <c r="I4" s="19"/>
      <c r="J4" s="19"/>
      <c r="K4" s="18"/>
      <c r="L4" s="18"/>
      <c r="M4" s="18"/>
      <c r="N4" s="19"/>
      <c r="O4" s="19"/>
      <c r="P4" s="19"/>
      <c r="Q4" s="19"/>
      <c r="R4" s="19"/>
      <c r="S4" s="19"/>
      <c r="U4" s="586" t="s">
        <v>210</v>
      </c>
      <c r="V4" s="586"/>
    </row>
    <row r="5" spans="1:23" s="16" customFormat="1" ht="13.5" customHeight="1">
      <c r="A5" s="507" t="s">
        <v>382</v>
      </c>
      <c r="B5" s="508"/>
      <c r="C5" s="513" t="s">
        <v>211</v>
      </c>
      <c r="D5" s="504" t="s">
        <v>219</v>
      </c>
      <c r="E5" s="20"/>
      <c r="F5" s="20"/>
      <c r="G5" s="20"/>
      <c r="H5" s="20"/>
      <c r="I5" s="521" t="s">
        <v>385</v>
      </c>
      <c r="J5" s="522"/>
      <c r="K5" s="153"/>
      <c r="L5" s="551" t="s">
        <v>212</v>
      </c>
      <c r="M5" s="548"/>
      <c r="N5" s="515" t="s">
        <v>213</v>
      </c>
      <c r="O5" s="518" t="s">
        <v>214</v>
      </c>
      <c r="P5" s="21"/>
      <c r="Q5" s="500" t="s">
        <v>281</v>
      </c>
      <c r="R5" s="500" t="s">
        <v>215</v>
      </c>
      <c r="S5" s="500" t="s">
        <v>216</v>
      </c>
      <c r="T5" s="530" t="s">
        <v>217</v>
      </c>
      <c r="U5" s="531" t="s">
        <v>391</v>
      </c>
      <c r="V5" s="533" t="s">
        <v>218</v>
      </c>
      <c r="W5" s="18"/>
    </row>
    <row r="6" spans="1:23" s="16" customFormat="1" ht="13.5" customHeight="1">
      <c r="A6" s="509"/>
      <c r="B6" s="510"/>
      <c r="C6" s="513"/>
      <c r="D6" s="505"/>
      <c r="E6" s="535" t="s">
        <v>389</v>
      </c>
      <c r="F6" s="501" t="s">
        <v>390</v>
      </c>
      <c r="G6" s="536" t="s">
        <v>397</v>
      </c>
      <c r="H6" s="538" t="s">
        <v>220</v>
      </c>
      <c r="I6" s="523"/>
      <c r="J6" s="524"/>
      <c r="K6" s="153"/>
      <c r="L6" s="613"/>
      <c r="M6" s="513"/>
      <c r="N6" s="516"/>
      <c r="O6" s="519"/>
      <c r="P6" s="502" t="s">
        <v>392</v>
      </c>
      <c r="Q6" s="501"/>
      <c r="R6" s="501"/>
      <c r="S6" s="501"/>
      <c r="T6" s="501"/>
      <c r="U6" s="532"/>
      <c r="V6" s="534"/>
      <c r="W6" s="18"/>
    </row>
    <row r="7" spans="1:23" s="16" customFormat="1" ht="13.5" customHeight="1">
      <c r="A7" s="511"/>
      <c r="B7" s="512"/>
      <c r="C7" s="514"/>
      <c r="D7" s="506"/>
      <c r="E7" s="500"/>
      <c r="F7" s="501"/>
      <c r="G7" s="537"/>
      <c r="H7" s="538"/>
      <c r="I7" s="525"/>
      <c r="J7" s="526"/>
      <c r="K7" s="153"/>
      <c r="L7" s="566"/>
      <c r="M7" s="514"/>
      <c r="N7" s="517"/>
      <c r="O7" s="520"/>
      <c r="P7" s="503"/>
      <c r="Q7" s="501"/>
      <c r="R7" s="501"/>
      <c r="S7" s="501"/>
      <c r="T7" s="501"/>
      <c r="U7" s="532"/>
      <c r="V7" s="534"/>
      <c r="W7" s="18"/>
    </row>
    <row r="8" spans="1:23" s="15" customFormat="1" ht="13.5" customHeight="1">
      <c r="A8" s="458" t="s">
        <v>221</v>
      </c>
      <c r="B8" s="160" t="s">
        <v>222</v>
      </c>
      <c r="C8" s="123">
        <f>SUM(C9:C16)</f>
        <v>6623720</v>
      </c>
      <c r="D8" s="123">
        <v>5309575</v>
      </c>
      <c r="E8" s="123">
        <v>297672</v>
      </c>
      <c r="F8" s="123">
        <v>3066367</v>
      </c>
      <c r="G8" s="123">
        <f>SUM(G9:G16)</f>
        <v>2241408</v>
      </c>
      <c r="H8" s="123">
        <v>295873</v>
      </c>
      <c r="I8" s="561">
        <f>SUM(I9:I16)</f>
        <v>1175032</v>
      </c>
      <c r="J8" s="561"/>
      <c r="K8" s="194"/>
      <c r="L8" s="591">
        <f>SUM(L9:M16)</f>
        <v>139114</v>
      </c>
      <c r="M8" s="591"/>
      <c r="N8" s="123">
        <f aca="true" t="shared" si="0" ref="N8:T8">SUM(N9:N16)</f>
        <v>107035</v>
      </c>
      <c r="O8" s="123">
        <f t="shared" si="0"/>
        <v>144294</v>
      </c>
      <c r="P8" s="123">
        <f t="shared" si="0"/>
        <v>104236</v>
      </c>
      <c r="Q8" s="123">
        <f t="shared" si="0"/>
        <v>101855</v>
      </c>
      <c r="R8" s="123">
        <v>42984</v>
      </c>
      <c r="S8" s="123">
        <f t="shared" si="0"/>
        <v>46655</v>
      </c>
      <c r="T8" s="123">
        <f t="shared" si="0"/>
        <v>98184</v>
      </c>
      <c r="U8" s="123">
        <v>61011</v>
      </c>
      <c r="V8" s="123">
        <v>37173</v>
      </c>
      <c r="W8" s="18"/>
    </row>
    <row r="9" spans="1:23" s="15" customFormat="1" ht="13.5" customHeight="1">
      <c r="A9" s="458"/>
      <c r="B9" s="144" t="s">
        <v>223</v>
      </c>
      <c r="C9" s="2">
        <v>37819</v>
      </c>
      <c r="D9" s="113">
        <v>28507</v>
      </c>
      <c r="E9" s="2">
        <v>886</v>
      </c>
      <c r="F9" s="2">
        <v>11218</v>
      </c>
      <c r="G9" s="2">
        <v>17354</v>
      </c>
      <c r="H9" s="2">
        <v>951</v>
      </c>
      <c r="I9" s="541">
        <v>8937</v>
      </c>
      <c r="J9" s="541"/>
      <c r="K9" s="195"/>
      <c r="L9" s="541">
        <v>374</v>
      </c>
      <c r="M9" s="541"/>
      <c r="N9" s="2">
        <v>1796</v>
      </c>
      <c r="O9" s="2">
        <v>1851</v>
      </c>
      <c r="P9" s="2">
        <v>1628</v>
      </c>
      <c r="Q9" s="2">
        <v>320</v>
      </c>
      <c r="R9" s="2">
        <v>280</v>
      </c>
      <c r="S9" s="2">
        <v>359</v>
      </c>
      <c r="T9" s="2">
        <v>241</v>
      </c>
      <c r="U9" s="2">
        <v>77</v>
      </c>
      <c r="V9" s="2">
        <v>164</v>
      </c>
      <c r="W9" s="18"/>
    </row>
    <row r="10" spans="1:23" s="15" customFormat="1" ht="13.5" customHeight="1">
      <c r="A10" s="458"/>
      <c r="B10" s="144" t="s">
        <v>224</v>
      </c>
      <c r="C10" s="2">
        <v>24684</v>
      </c>
      <c r="D10" s="113">
        <v>16137</v>
      </c>
      <c r="E10" s="2">
        <v>506</v>
      </c>
      <c r="F10" s="2">
        <v>3417</v>
      </c>
      <c r="G10" s="2">
        <v>12985</v>
      </c>
      <c r="H10" s="2">
        <v>592</v>
      </c>
      <c r="I10" s="541">
        <v>6904</v>
      </c>
      <c r="J10" s="541"/>
      <c r="K10" s="195"/>
      <c r="L10" s="541">
        <v>1464</v>
      </c>
      <c r="M10" s="541"/>
      <c r="N10" s="2">
        <v>849</v>
      </c>
      <c r="O10" s="2">
        <v>1219</v>
      </c>
      <c r="P10" s="2">
        <v>854</v>
      </c>
      <c r="Q10" s="2">
        <v>1093</v>
      </c>
      <c r="R10" s="2">
        <v>340</v>
      </c>
      <c r="S10" s="2">
        <v>585</v>
      </c>
      <c r="T10" s="2">
        <v>849</v>
      </c>
      <c r="U10" s="2">
        <v>337</v>
      </c>
      <c r="V10" s="2">
        <v>512</v>
      </c>
      <c r="W10" s="18"/>
    </row>
    <row r="11" spans="1:23" s="15" customFormat="1" ht="13.5" customHeight="1">
      <c r="A11" s="458"/>
      <c r="B11" s="144" t="s">
        <v>225</v>
      </c>
      <c r="C11" s="2">
        <v>720215</v>
      </c>
      <c r="D11" s="113">
        <v>596742</v>
      </c>
      <c r="E11" s="2">
        <v>26133</v>
      </c>
      <c r="F11" s="2">
        <v>54281</v>
      </c>
      <c r="G11" s="2">
        <v>541968</v>
      </c>
      <c r="H11" s="2">
        <v>25640</v>
      </c>
      <c r="I11" s="541">
        <v>109490</v>
      </c>
      <c r="J11" s="541"/>
      <c r="K11" s="195"/>
      <c r="L11" s="541">
        <v>13983</v>
      </c>
      <c r="M11" s="541"/>
      <c r="N11" s="2">
        <v>11411</v>
      </c>
      <c r="O11" s="2">
        <v>14544</v>
      </c>
      <c r="P11" s="2">
        <v>11693</v>
      </c>
      <c r="Q11" s="2">
        <v>10850</v>
      </c>
      <c r="R11" s="2">
        <v>2089</v>
      </c>
      <c r="S11" s="2">
        <v>1981</v>
      </c>
      <c r="T11" s="2">
        <v>10958</v>
      </c>
      <c r="U11" s="2">
        <v>6395</v>
      </c>
      <c r="V11" s="2">
        <v>4563</v>
      </c>
      <c r="W11" s="18"/>
    </row>
    <row r="12" spans="1:23" s="15" customFormat="1" ht="13.5" customHeight="1">
      <c r="A12" s="458"/>
      <c r="B12" s="144" t="s">
        <v>226</v>
      </c>
      <c r="C12" s="2">
        <v>1937903</v>
      </c>
      <c r="D12" s="113">
        <v>1555025</v>
      </c>
      <c r="E12" s="2">
        <v>88103</v>
      </c>
      <c r="F12" s="2">
        <v>228647</v>
      </c>
      <c r="G12" s="2">
        <v>1321685</v>
      </c>
      <c r="H12" s="2">
        <v>83411</v>
      </c>
      <c r="I12" s="541">
        <v>312406</v>
      </c>
      <c r="J12" s="541"/>
      <c r="K12" s="195"/>
      <c r="L12" s="541">
        <v>70472</v>
      </c>
      <c r="M12" s="541"/>
      <c r="N12" s="2">
        <v>33169</v>
      </c>
      <c r="O12" s="2">
        <v>52958</v>
      </c>
      <c r="P12" s="2">
        <v>41993</v>
      </c>
      <c r="Q12" s="2">
        <v>50684</v>
      </c>
      <c r="R12" s="2">
        <v>19394</v>
      </c>
      <c r="S12" s="2">
        <v>24097</v>
      </c>
      <c r="T12" s="2">
        <v>45981</v>
      </c>
      <c r="U12" s="2">
        <v>31724</v>
      </c>
      <c r="V12" s="2">
        <v>14258</v>
      </c>
      <c r="W12" s="18"/>
    </row>
    <row r="13" spans="1:23" s="15" customFormat="1" ht="13.5" customHeight="1">
      <c r="A13" s="458"/>
      <c r="B13" s="144" t="s">
        <v>227</v>
      </c>
      <c r="C13" s="2">
        <v>769</v>
      </c>
      <c r="D13" s="113">
        <v>310</v>
      </c>
      <c r="E13" s="2">
        <v>2</v>
      </c>
      <c r="F13" s="3" t="s">
        <v>408</v>
      </c>
      <c r="G13" s="2">
        <v>310</v>
      </c>
      <c r="H13" s="2">
        <v>2</v>
      </c>
      <c r="I13" s="541">
        <v>298</v>
      </c>
      <c r="J13" s="541"/>
      <c r="K13" s="195"/>
      <c r="L13" s="541">
        <v>161</v>
      </c>
      <c r="M13" s="541"/>
      <c r="N13" s="2">
        <v>36</v>
      </c>
      <c r="O13" s="2">
        <v>11</v>
      </c>
      <c r="P13" s="2">
        <v>9</v>
      </c>
      <c r="Q13" s="2">
        <v>187</v>
      </c>
      <c r="R13" s="3" t="s">
        <v>408</v>
      </c>
      <c r="S13" s="3" t="s">
        <v>408</v>
      </c>
      <c r="T13" s="2">
        <v>187</v>
      </c>
      <c r="U13" s="2">
        <v>106</v>
      </c>
      <c r="V13" s="2">
        <v>81</v>
      </c>
      <c r="W13" s="18"/>
    </row>
    <row r="14" spans="1:23" s="15" customFormat="1" ht="13.5" customHeight="1">
      <c r="A14" s="458"/>
      <c r="B14" s="144" t="s">
        <v>228</v>
      </c>
      <c r="C14" s="2">
        <v>140272</v>
      </c>
      <c r="D14" s="113">
        <v>74288</v>
      </c>
      <c r="E14" s="2">
        <v>131</v>
      </c>
      <c r="F14" s="2">
        <v>3847</v>
      </c>
      <c r="G14" s="2">
        <v>70434</v>
      </c>
      <c r="H14" s="2">
        <v>125</v>
      </c>
      <c r="I14" s="541">
        <v>60667</v>
      </c>
      <c r="J14" s="541"/>
      <c r="K14" s="195"/>
      <c r="L14" s="541">
        <v>5318</v>
      </c>
      <c r="M14" s="541"/>
      <c r="N14" s="2">
        <v>3332</v>
      </c>
      <c r="O14" s="2">
        <v>4169</v>
      </c>
      <c r="P14" s="2">
        <v>3169</v>
      </c>
      <c r="Q14" s="2">
        <v>4480</v>
      </c>
      <c r="R14" s="2">
        <v>1504</v>
      </c>
      <c r="S14" s="2">
        <v>1999</v>
      </c>
      <c r="T14" s="2">
        <v>3985</v>
      </c>
      <c r="U14" s="2">
        <v>3300</v>
      </c>
      <c r="V14" s="2">
        <v>685</v>
      </c>
      <c r="W14" s="18"/>
    </row>
    <row r="15" spans="1:22" s="15" customFormat="1" ht="13.5" customHeight="1">
      <c r="A15" s="458"/>
      <c r="B15" s="144" t="s">
        <v>229</v>
      </c>
      <c r="C15" s="2">
        <v>3337264</v>
      </c>
      <c r="D15" s="113">
        <v>2821317</v>
      </c>
      <c r="E15" s="2">
        <v>178660</v>
      </c>
      <c r="F15" s="2">
        <v>2689308</v>
      </c>
      <c r="G15" s="2">
        <v>134813</v>
      </c>
      <c r="H15" s="2">
        <v>181465</v>
      </c>
      <c r="I15" s="541">
        <v>478861</v>
      </c>
      <c r="J15" s="541"/>
      <c r="K15" s="195"/>
      <c r="L15" s="541">
        <v>37086</v>
      </c>
      <c r="M15" s="541"/>
      <c r="N15" s="2">
        <v>48896</v>
      </c>
      <c r="O15" s="2">
        <v>56826</v>
      </c>
      <c r="P15" s="2">
        <v>34283</v>
      </c>
      <c r="Q15" s="2">
        <v>29156</v>
      </c>
      <c r="R15" s="2">
        <v>15904</v>
      </c>
      <c r="S15" s="2">
        <v>15907</v>
      </c>
      <c r="T15" s="2">
        <v>29153</v>
      </c>
      <c r="U15" s="2">
        <v>15145</v>
      </c>
      <c r="V15" s="2">
        <v>14007</v>
      </c>
    </row>
    <row r="16" spans="1:22" s="15" customFormat="1" ht="13.5" customHeight="1">
      <c r="A16" s="459"/>
      <c r="B16" s="145" t="s">
        <v>230</v>
      </c>
      <c r="C16" s="202">
        <v>424794</v>
      </c>
      <c r="D16" s="183">
        <v>217069</v>
      </c>
      <c r="E16" s="183">
        <v>3250</v>
      </c>
      <c r="F16" s="183">
        <v>75647</v>
      </c>
      <c r="G16" s="183">
        <v>141859</v>
      </c>
      <c r="H16" s="183">
        <v>3688</v>
      </c>
      <c r="I16" s="563">
        <v>197469</v>
      </c>
      <c r="J16" s="563"/>
      <c r="K16" s="195"/>
      <c r="L16" s="540">
        <v>10256</v>
      </c>
      <c r="M16" s="540"/>
      <c r="N16" s="183">
        <v>7546</v>
      </c>
      <c r="O16" s="183">
        <v>12716</v>
      </c>
      <c r="P16" s="183">
        <v>10607</v>
      </c>
      <c r="Q16" s="183">
        <v>5085</v>
      </c>
      <c r="R16" s="183">
        <v>3472</v>
      </c>
      <c r="S16" s="183">
        <v>1727</v>
      </c>
      <c r="T16" s="183">
        <v>6830</v>
      </c>
      <c r="U16" s="183">
        <v>3926</v>
      </c>
      <c r="V16" s="183">
        <v>2904</v>
      </c>
    </row>
    <row r="17" spans="1:22" s="16" customFormat="1" ht="13.5" customHeight="1">
      <c r="A17" s="527" t="s">
        <v>231</v>
      </c>
      <c r="B17" s="156" t="s">
        <v>222</v>
      </c>
      <c r="C17" s="192">
        <f>SUM(C18:C22)</f>
        <v>6623720</v>
      </c>
      <c r="D17" s="192">
        <f aca="true" t="shared" si="1" ref="D17:I17">SUM(D18:D22)</f>
        <v>5309575</v>
      </c>
      <c r="E17" s="192">
        <v>297672</v>
      </c>
      <c r="F17" s="192">
        <f t="shared" si="1"/>
        <v>3066367</v>
      </c>
      <c r="G17" s="192">
        <v>2241408</v>
      </c>
      <c r="H17" s="192">
        <f t="shared" si="1"/>
        <v>295873</v>
      </c>
      <c r="I17" s="582">
        <f t="shared" si="1"/>
        <v>1175032</v>
      </c>
      <c r="J17" s="582"/>
      <c r="K17" s="193"/>
      <c r="L17" s="561">
        <f>SUM(L18:M22)</f>
        <v>139114</v>
      </c>
      <c r="M17" s="561"/>
      <c r="N17" s="192">
        <f aca="true" t="shared" si="2" ref="N17:V17">SUM(N18:N22)</f>
        <v>107035</v>
      </c>
      <c r="O17" s="192">
        <f t="shared" si="2"/>
        <v>144294</v>
      </c>
      <c r="P17" s="192">
        <v>104236</v>
      </c>
      <c r="Q17" s="192">
        <v>101855</v>
      </c>
      <c r="R17" s="192">
        <f t="shared" si="2"/>
        <v>42984</v>
      </c>
      <c r="S17" s="192">
        <f t="shared" si="2"/>
        <v>46655</v>
      </c>
      <c r="T17" s="192">
        <f t="shared" si="2"/>
        <v>98184</v>
      </c>
      <c r="U17" s="192">
        <v>61011</v>
      </c>
      <c r="V17" s="192">
        <f t="shared" si="2"/>
        <v>37173</v>
      </c>
    </row>
    <row r="18" spans="1:22" s="15" customFormat="1" ht="13.5" customHeight="1">
      <c r="A18" s="528"/>
      <c r="B18" s="144" t="s">
        <v>232</v>
      </c>
      <c r="C18" s="2">
        <v>398617</v>
      </c>
      <c r="D18" s="113">
        <v>280240</v>
      </c>
      <c r="E18" s="2">
        <v>25709</v>
      </c>
      <c r="F18" s="2">
        <v>161700</v>
      </c>
      <c r="G18" s="2">
        <v>117355</v>
      </c>
      <c r="H18" s="2">
        <v>24524</v>
      </c>
      <c r="I18" s="541">
        <v>113588</v>
      </c>
      <c r="J18" s="541"/>
      <c r="K18" s="195"/>
      <c r="L18" s="593">
        <v>4789</v>
      </c>
      <c r="M18" s="593"/>
      <c r="N18" s="2">
        <v>11605</v>
      </c>
      <c r="O18" s="3">
        <v>10476</v>
      </c>
      <c r="P18" s="2">
        <v>7180</v>
      </c>
      <c r="Q18" s="2">
        <v>5919</v>
      </c>
      <c r="R18" s="2">
        <v>6291</v>
      </c>
      <c r="S18" s="2">
        <v>6518</v>
      </c>
      <c r="T18" s="2">
        <v>5692</v>
      </c>
      <c r="U18" s="2">
        <v>6468</v>
      </c>
      <c r="V18" s="203">
        <v>-776</v>
      </c>
    </row>
    <row r="19" spans="1:22" s="15" customFormat="1" ht="13.5" customHeight="1">
      <c r="A19" s="528"/>
      <c r="B19" s="144" t="s">
        <v>398</v>
      </c>
      <c r="C19" s="2">
        <v>975920</v>
      </c>
      <c r="D19" s="113">
        <v>738092</v>
      </c>
      <c r="E19" s="2">
        <v>27222</v>
      </c>
      <c r="F19" s="2">
        <v>409946</v>
      </c>
      <c r="G19" s="2">
        <v>326867</v>
      </c>
      <c r="H19" s="2">
        <v>25941</v>
      </c>
      <c r="I19" s="541">
        <v>219292</v>
      </c>
      <c r="J19" s="541"/>
      <c r="K19" s="195"/>
      <c r="L19" s="593">
        <v>18536</v>
      </c>
      <c r="M19" s="593"/>
      <c r="N19" s="2">
        <v>14361</v>
      </c>
      <c r="O19" s="2">
        <v>25622</v>
      </c>
      <c r="P19" s="2">
        <v>15302</v>
      </c>
      <c r="Q19" s="2">
        <v>7275</v>
      </c>
      <c r="R19" s="2">
        <v>2455</v>
      </c>
      <c r="S19" s="2">
        <v>1414</v>
      </c>
      <c r="T19" s="2">
        <v>8315</v>
      </c>
      <c r="U19" s="2">
        <v>2144</v>
      </c>
      <c r="V19" s="203">
        <v>6170</v>
      </c>
    </row>
    <row r="20" spans="1:22" s="15" customFormat="1" ht="13.5" customHeight="1">
      <c r="A20" s="528"/>
      <c r="B20" s="144" t="s">
        <v>399</v>
      </c>
      <c r="C20" s="2">
        <v>765358</v>
      </c>
      <c r="D20" s="113">
        <v>575410</v>
      </c>
      <c r="E20" s="2">
        <v>32053</v>
      </c>
      <c r="F20" s="2">
        <v>308289</v>
      </c>
      <c r="G20" s="2">
        <v>266647</v>
      </c>
      <c r="H20" s="2">
        <v>31579</v>
      </c>
      <c r="I20" s="541">
        <v>180338</v>
      </c>
      <c r="J20" s="541"/>
      <c r="K20" s="195"/>
      <c r="L20" s="593">
        <v>9611</v>
      </c>
      <c r="M20" s="593"/>
      <c r="N20" s="2">
        <v>13589</v>
      </c>
      <c r="O20" s="2">
        <v>18004</v>
      </c>
      <c r="P20" s="2">
        <v>13995</v>
      </c>
      <c r="Q20" s="2">
        <v>5196</v>
      </c>
      <c r="R20" s="2">
        <v>2660</v>
      </c>
      <c r="S20" s="2">
        <v>3715</v>
      </c>
      <c r="T20" s="2">
        <v>4141</v>
      </c>
      <c r="U20" s="2">
        <v>3972</v>
      </c>
      <c r="V20" s="203">
        <v>169</v>
      </c>
    </row>
    <row r="21" spans="1:22" s="15" customFormat="1" ht="13.5" customHeight="1">
      <c r="A21" s="528"/>
      <c r="B21" s="144" t="s">
        <v>400</v>
      </c>
      <c r="C21" s="2">
        <v>907648</v>
      </c>
      <c r="D21" s="113">
        <v>727032</v>
      </c>
      <c r="E21" s="2">
        <v>51009</v>
      </c>
      <c r="F21" s="2">
        <v>488692</v>
      </c>
      <c r="G21" s="2">
        <v>241097</v>
      </c>
      <c r="H21" s="2">
        <v>53766</v>
      </c>
      <c r="I21" s="541">
        <v>165558</v>
      </c>
      <c r="J21" s="541"/>
      <c r="K21" s="195"/>
      <c r="L21" s="593">
        <v>15058</v>
      </c>
      <c r="M21" s="593"/>
      <c r="N21" s="2">
        <v>14737</v>
      </c>
      <c r="O21" s="2">
        <v>22482</v>
      </c>
      <c r="P21" s="2">
        <v>15392</v>
      </c>
      <c r="Q21" s="2">
        <v>7313</v>
      </c>
      <c r="R21" s="2">
        <v>2528</v>
      </c>
      <c r="S21" s="2">
        <v>2128</v>
      </c>
      <c r="T21" s="2">
        <v>7713</v>
      </c>
      <c r="U21" s="2">
        <v>5132</v>
      </c>
      <c r="V21" s="203">
        <v>2581</v>
      </c>
    </row>
    <row r="22" spans="1:22" s="15" customFormat="1" ht="13.5" customHeight="1">
      <c r="A22" s="529"/>
      <c r="B22" s="145" t="s">
        <v>233</v>
      </c>
      <c r="C22" s="202">
        <v>3576177</v>
      </c>
      <c r="D22" s="183">
        <v>2988801</v>
      </c>
      <c r="E22" s="183">
        <v>161680</v>
      </c>
      <c r="F22" s="183">
        <v>1697740</v>
      </c>
      <c r="G22" s="183">
        <v>1289443</v>
      </c>
      <c r="H22" s="183">
        <v>160063</v>
      </c>
      <c r="I22" s="563">
        <v>496256</v>
      </c>
      <c r="J22" s="563"/>
      <c r="K22" s="195"/>
      <c r="L22" s="592">
        <v>91120</v>
      </c>
      <c r="M22" s="592"/>
      <c r="N22" s="183">
        <v>52743</v>
      </c>
      <c r="O22" s="183">
        <v>67710</v>
      </c>
      <c r="P22" s="183">
        <v>52366</v>
      </c>
      <c r="Q22" s="183">
        <v>76153</v>
      </c>
      <c r="R22" s="183">
        <v>29050</v>
      </c>
      <c r="S22" s="183">
        <v>32880</v>
      </c>
      <c r="T22" s="183">
        <v>72323</v>
      </c>
      <c r="U22" s="183">
        <v>43294</v>
      </c>
      <c r="V22" s="204">
        <v>29029</v>
      </c>
    </row>
    <row r="23" spans="1:12" s="16" customFormat="1" ht="13.5" customHeight="1">
      <c r="A23" s="16" t="s">
        <v>234</v>
      </c>
      <c r="K23" s="18"/>
      <c r="L23" s="18"/>
    </row>
    <row r="24" spans="11:12" s="16" customFormat="1" ht="13.5" customHeight="1">
      <c r="K24" s="18"/>
      <c r="L24" s="18"/>
    </row>
    <row r="25" spans="1:36" s="16" customFormat="1" ht="13.5" customHeight="1">
      <c r="A25" s="581" t="s">
        <v>378</v>
      </c>
      <c r="B25" s="581"/>
      <c r="C25" s="581"/>
      <c r="D25" s="581"/>
      <c r="E25" s="581"/>
      <c r="F25" s="581"/>
      <c r="G25" s="581"/>
      <c r="H25" s="581"/>
      <c r="I25" s="581"/>
      <c r="J25" s="581"/>
      <c r="K25" s="581"/>
      <c r="L25" s="581"/>
      <c r="M25" s="581"/>
      <c r="N25" s="581"/>
      <c r="O25" s="581"/>
      <c r="P25" s="581"/>
      <c r="Q25" s="581"/>
      <c r="R25" s="581"/>
      <c r="S25" s="581"/>
      <c r="T25" s="581"/>
      <c r="U25" s="581"/>
      <c r="V25" s="581"/>
      <c r="AI25" s="18"/>
      <c r="AJ25" s="18"/>
    </row>
    <row r="26" spans="1:38" s="16" customFormat="1" ht="13.5" customHeight="1" thickBot="1">
      <c r="A26" s="19"/>
      <c r="B26" s="23"/>
      <c r="C26" s="19"/>
      <c r="D26" s="19"/>
      <c r="E26" s="19"/>
      <c r="F26" s="19"/>
      <c r="G26" s="19"/>
      <c r="H26" s="19"/>
      <c r="I26" s="18"/>
      <c r="J26" s="18"/>
      <c r="K26" s="18"/>
      <c r="L26" s="18"/>
      <c r="M26" s="18"/>
      <c r="N26" s="19"/>
      <c r="O26" s="19"/>
      <c r="P26" s="18"/>
      <c r="U26" s="19" t="s">
        <v>210</v>
      </c>
      <c r="V26" s="19"/>
      <c r="AK26" s="18"/>
      <c r="AL26" s="18"/>
    </row>
    <row r="27" spans="1:40" s="16" customFormat="1" ht="13.5" customHeight="1">
      <c r="A27" s="544" t="s">
        <v>383</v>
      </c>
      <c r="B27" s="545"/>
      <c r="C27" s="504" t="s">
        <v>222</v>
      </c>
      <c r="D27" s="548"/>
      <c r="E27" s="549" t="s">
        <v>235</v>
      </c>
      <c r="F27" s="549" t="s">
        <v>236</v>
      </c>
      <c r="G27" s="549" t="s">
        <v>395</v>
      </c>
      <c r="H27" s="549" t="s">
        <v>394</v>
      </c>
      <c r="I27" s="504" t="s">
        <v>386</v>
      </c>
      <c r="J27" s="551"/>
      <c r="K27" s="21"/>
      <c r="L27" s="551" t="s">
        <v>237</v>
      </c>
      <c r="M27" s="552"/>
      <c r="N27" s="587" t="s">
        <v>238</v>
      </c>
      <c r="O27" s="588"/>
      <c r="P27" s="542" t="s">
        <v>239</v>
      </c>
      <c r="Q27" s="611" t="s">
        <v>393</v>
      </c>
      <c r="R27" s="609" t="s">
        <v>240</v>
      </c>
      <c r="S27" s="504" t="s">
        <v>241</v>
      </c>
      <c r="T27" s="548"/>
      <c r="U27" s="549" t="s">
        <v>242</v>
      </c>
      <c r="V27" s="572"/>
      <c r="AA27" s="21"/>
      <c r="AB27" s="21"/>
      <c r="AC27" s="21"/>
      <c r="AD27" s="21"/>
      <c r="AE27" s="21"/>
      <c r="AF27" s="21"/>
      <c r="AG27" s="21"/>
      <c r="AH27" s="21"/>
      <c r="AI27" s="21"/>
      <c r="AJ27" s="21"/>
      <c r="AK27" s="21"/>
      <c r="AL27" s="21"/>
      <c r="AM27" s="21"/>
      <c r="AN27" s="21"/>
    </row>
    <row r="28" spans="1:40" s="16" customFormat="1" ht="13.5" customHeight="1">
      <c r="A28" s="546"/>
      <c r="B28" s="547"/>
      <c r="C28" s="506"/>
      <c r="D28" s="514"/>
      <c r="E28" s="550"/>
      <c r="F28" s="550"/>
      <c r="G28" s="550"/>
      <c r="H28" s="550"/>
      <c r="I28" s="506"/>
      <c r="J28" s="566"/>
      <c r="K28" s="21"/>
      <c r="L28" s="553"/>
      <c r="M28" s="554"/>
      <c r="N28" s="589"/>
      <c r="O28" s="590"/>
      <c r="P28" s="543"/>
      <c r="Q28" s="612"/>
      <c r="R28" s="610"/>
      <c r="S28" s="506"/>
      <c r="T28" s="514"/>
      <c r="U28" s="550"/>
      <c r="V28" s="537"/>
      <c r="AA28" s="21"/>
      <c r="AB28" s="21"/>
      <c r="AC28" s="21"/>
      <c r="AD28" s="21"/>
      <c r="AE28" s="21"/>
      <c r="AF28" s="21"/>
      <c r="AG28" s="21"/>
      <c r="AH28" s="21"/>
      <c r="AI28" s="21"/>
      <c r="AJ28" s="21"/>
      <c r="AK28" s="21"/>
      <c r="AL28" s="21"/>
      <c r="AM28" s="21"/>
      <c r="AN28" s="21"/>
    </row>
    <row r="29" spans="1:40" s="24" customFormat="1" ht="13.5" customHeight="1">
      <c r="A29" s="558" t="s">
        <v>221</v>
      </c>
      <c r="B29" s="159" t="s">
        <v>222</v>
      </c>
      <c r="C29" s="560">
        <v>6482807</v>
      </c>
      <c r="D29" s="561"/>
      <c r="E29" s="184">
        <v>3066367</v>
      </c>
      <c r="F29" s="184">
        <v>950559</v>
      </c>
      <c r="G29" s="184">
        <v>88421</v>
      </c>
      <c r="H29" s="184">
        <v>170069</v>
      </c>
      <c r="I29" s="591">
        <v>707944</v>
      </c>
      <c r="J29" s="591"/>
      <c r="K29" s="189"/>
      <c r="L29" s="561">
        <v>101824</v>
      </c>
      <c r="M29" s="561"/>
      <c r="N29" s="561">
        <v>119602</v>
      </c>
      <c r="O29" s="561"/>
      <c r="P29" s="123">
        <v>45166</v>
      </c>
      <c r="Q29" s="123">
        <v>71888</v>
      </c>
      <c r="R29" s="123">
        <f>SUM(R30:R37)</f>
        <v>45279</v>
      </c>
      <c r="S29" s="123"/>
      <c r="T29" s="123">
        <f>SUM(T30:T37)</f>
        <v>616728</v>
      </c>
      <c r="U29" s="123"/>
      <c r="V29" s="123">
        <f>SUM(V30:V37)</f>
        <v>498960</v>
      </c>
      <c r="AA29" s="25"/>
      <c r="AB29" s="25"/>
      <c r="AC29" s="25"/>
      <c r="AD29" s="25"/>
      <c r="AE29" s="25"/>
      <c r="AF29" s="25"/>
      <c r="AG29" s="25"/>
      <c r="AH29" s="25"/>
      <c r="AI29" s="25"/>
      <c r="AJ29" s="25"/>
      <c r="AK29" s="25"/>
      <c r="AL29" s="25"/>
      <c r="AM29" s="25"/>
      <c r="AN29" s="25"/>
    </row>
    <row r="30" spans="1:40" s="16" customFormat="1" ht="13.5" customHeight="1">
      <c r="A30" s="558"/>
      <c r="B30" s="157" t="s">
        <v>223</v>
      </c>
      <c r="C30" s="539">
        <f aca="true" t="shared" si="3" ref="C30:C35">SUM(E30:V30)</f>
        <v>37510</v>
      </c>
      <c r="D30" s="540"/>
      <c r="E30" s="2">
        <v>11218</v>
      </c>
      <c r="F30" s="2">
        <v>2391</v>
      </c>
      <c r="G30" s="2">
        <v>1357</v>
      </c>
      <c r="H30" s="2">
        <v>1262</v>
      </c>
      <c r="I30" s="541">
        <v>7239</v>
      </c>
      <c r="J30" s="541"/>
      <c r="K30" s="113"/>
      <c r="L30" s="541">
        <v>1370</v>
      </c>
      <c r="M30" s="541"/>
      <c r="N30" s="540">
        <v>2922</v>
      </c>
      <c r="O30" s="540"/>
      <c r="P30" s="2">
        <v>1389</v>
      </c>
      <c r="Q30" s="2">
        <v>212</v>
      </c>
      <c r="R30" s="2">
        <v>214</v>
      </c>
      <c r="S30" s="2"/>
      <c r="T30" s="2">
        <v>1201</v>
      </c>
      <c r="U30" s="2"/>
      <c r="V30" s="2">
        <v>6735</v>
      </c>
      <c r="AA30" s="18"/>
      <c r="AB30" s="18"/>
      <c r="AC30" s="18"/>
      <c r="AD30" s="18"/>
      <c r="AE30" s="18"/>
      <c r="AF30" s="18"/>
      <c r="AG30" s="18"/>
      <c r="AH30" s="18"/>
      <c r="AI30" s="18"/>
      <c r="AJ30" s="18"/>
      <c r="AK30" s="18"/>
      <c r="AL30" s="18"/>
      <c r="AM30" s="18"/>
      <c r="AN30" s="18"/>
    </row>
    <row r="31" spans="1:40" s="16" customFormat="1" ht="13.5" customHeight="1">
      <c r="A31" s="558"/>
      <c r="B31" s="157" t="s">
        <v>224</v>
      </c>
      <c r="C31" s="539">
        <f t="shared" si="3"/>
        <v>23306</v>
      </c>
      <c r="D31" s="540"/>
      <c r="E31" s="196">
        <v>3417</v>
      </c>
      <c r="F31" s="2">
        <v>3594</v>
      </c>
      <c r="G31" s="2">
        <v>1189</v>
      </c>
      <c r="H31" s="2">
        <v>1066</v>
      </c>
      <c r="I31" s="541">
        <v>2518</v>
      </c>
      <c r="J31" s="541"/>
      <c r="K31" s="113"/>
      <c r="L31" s="541">
        <v>451</v>
      </c>
      <c r="M31" s="541"/>
      <c r="N31" s="540">
        <v>1194</v>
      </c>
      <c r="O31" s="540"/>
      <c r="P31" s="197">
        <v>1020</v>
      </c>
      <c r="Q31" s="2">
        <v>576</v>
      </c>
      <c r="R31" s="2">
        <v>227</v>
      </c>
      <c r="S31" s="2"/>
      <c r="T31" s="2">
        <v>1247</v>
      </c>
      <c r="U31" s="2"/>
      <c r="V31" s="2">
        <v>6807</v>
      </c>
      <c r="AA31" s="18"/>
      <c r="AB31" s="18"/>
      <c r="AC31" s="18"/>
      <c r="AD31" s="18"/>
      <c r="AE31" s="18"/>
      <c r="AF31" s="18"/>
      <c r="AG31" s="18"/>
      <c r="AH31" s="18"/>
      <c r="AI31" s="18"/>
      <c r="AJ31" s="18"/>
      <c r="AK31" s="18"/>
      <c r="AL31" s="18"/>
      <c r="AM31" s="18"/>
      <c r="AN31" s="18"/>
    </row>
    <row r="32" spans="1:40" s="16" customFormat="1" ht="13.5" customHeight="1">
      <c r="A32" s="558"/>
      <c r="B32" s="157" t="s">
        <v>225</v>
      </c>
      <c r="C32" s="539">
        <v>705739</v>
      </c>
      <c r="D32" s="540"/>
      <c r="E32" s="2">
        <v>54281</v>
      </c>
      <c r="F32" s="2">
        <v>154219</v>
      </c>
      <c r="G32" s="2">
        <v>4659</v>
      </c>
      <c r="H32" s="2">
        <v>28189</v>
      </c>
      <c r="I32" s="541">
        <v>88495</v>
      </c>
      <c r="J32" s="541"/>
      <c r="K32" s="113"/>
      <c r="L32" s="541">
        <v>13424</v>
      </c>
      <c r="M32" s="541"/>
      <c r="N32" s="540">
        <v>9400</v>
      </c>
      <c r="O32" s="540"/>
      <c r="P32" s="2">
        <v>4430</v>
      </c>
      <c r="Q32" s="2">
        <v>8045</v>
      </c>
      <c r="R32" s="2">
        <v>4542</v>
      </c>
      <c r="S32" s="2"/>
      <c r="T32" s="2">
        <v>269642</v>
      </c>
      <c r="U32" s="2"/>
      <c r="V32" s="2">
        <v>66412</v>
      </c>
      <c r="AA32" s="21"/>
      <c r="AB32" s="21"/>
      <c r="AC32" s="21"/>
      <c r="AD32" s="21"/>
      <c r="AE32" s="21"/>
      <c r="AF32" s="18"/>
      <c r="AG32" s="18"/>
      <c r="AH32" s="18"/>
      <c r="AI32" s="18"/>
      <c r="AJ32" s="18"/>
      <c r="AK32" s="18"/>
      <c r="AL32" s="18"/>
      <c r="AM32" s="18"/>
      <c r="AN32" s="18"/>
    </row>
    <row r="33" spans="1:40" s="16" customFormat="1" ht="13.5" customHeight="1">
      <c r="A33" s="558"/>
      <c r="B33" s="157" t="s">
        <v>226</v>
      </c>
      <c r="C33" s="539">
        <v>1862738</v>
      </c>
      <c r="D33" s="540"/>
      <c r="E33" s="2">
        <v>228647</v>
      </c>
      <c r="F33" s="2">
        <v>637499</v>
      </c>
      <c r="G33" s="2">
        <v>47201</v>
      </c>
      <c r="H33" s="2">
        <v>57417</v>
      </c>
      <c r="I33" s="541">
        <v>290089</v>
      </c>
      <c r="J33" s="541"/>
      <c r="K33" s="113"/>
      <c r="L33" s="541">
        <v>41519</v>
      </c>
      <c r="M33" s="541"/>
      <c r="N33" s="593">
        <v>63602</v>
      </c>
      <c r="O33" s="593"/>
      <c r="P33" s="2">
        <v>18330</v>
      </c>
      <c r="Q33" s="2">
        <v>24667</v>
      </c>
      <c r="R33" s="2">
        <v>20223</v>
      </c>
      <c r="S33" s="2"/>
      <c r="T33" s="2">
        <v>234686</v>
      </c>
      <c r="U33" s="2"/>
      <c r="V33" s="2">
        <v>198856</v>
      </c>
      <c r="AA33" s="21"/>
      <c r="AB33" s="21"/>
      <c r="AC33" s="21"/>
      <c r="AD33" s="21"/>
      <c r="AE33" s="21"/>
      <c r="AF33" s="18"/>
      <c r="AG33" s="18"/>
      <c r="AH33" s="18"/>
      <c r="AI33" s="18"/>
      <c r="AJ33" s="18"/>
      <c r="AK33" s="18"/>
      <c r="AL33" s="18"/>
      <c r="AM33" s="18"/>
      <c r="AN33" s="18"/>
    </row>
    <row r="34" spans="1:40" s="16" customFormat="1" ht="13.5" customHeight="1">
      <c r="A34" s="558"/>
      <c r="B34" s="157" t="s">
        <v>227</v>
      </c>
      <c r="C34" s="539">
        <v>608</v>
      </c>
      <c r="D34" s="540"/>
      <c r="E34" s="3" t="s">
        <v>408</v>
      </c>
      <c r="F34" s="2">
        <v>151</v>
      </c>
      <c r="G34" s="2">
        <v>14</v>
      </c>
      <c r="H34" s="2">
        <v>18</v>
      </c>
      <c r="I34" s="541">
        <v>129</v>
      </c>
      <c r="J34" s="541"/>
      <c r="K34" s="113"/>
      <c r="L34" s="541">
        <v>33</v>
      </c>
      <c r="M34" s="541"/>
      <c r="N34" s="540">
        <v>76</v>
      </c>
      <c r="O34" s="540"/>
      <c r="P34" s="2">
        <v>29</v>
      </c>
      <c r="Q34" s="3" t="s">
        <v>408</v>
      </c>
      <c r="R34" s="2">
        <v>19</v>
      </c>
      <c r="S34" s="2"/>
      <c r="T34" s="2">
        <v>3</v>
      </c>
      <c r="U34" s="2"/>
      <c r="V34" s="2">
        <v>133</v>
      </c>
      <c r="AA34" s="18"/>
      <c r="AB34" s="18"/>
      <c r="AC34" s="18"/>
      <c r="AD34" s="18"/>
      <c r="AE34" s="18"/>
      <c r="AF34" s="18"/>
      <c r="AG34" s="18"/>
      <c r="AH34" s="18"/>
      <c r="AI34" s="18"/>
      <c r="AJ34" s="18"/>
      <c r="AK34" s="18"/>
      <c r="AL34" s="18"/>
      <c r="AM34" s="18"/>
      <c r="AN34" s="18"/>
    </row>
    <row r="35" spans="1:40" s="16" customFormat="1" ht="13.5" customHeight="1">
      <c r="A35" s="558"/>
      <c r="B35" s="157" t="s">
        <v>228</v>
      </c>
      <c r="C35" s="539">
        <f t="shared" si="3"/>
        <v>134948</v>
      </c>
      <c r="D35" s="540"/>
      <c r="E35" s="3">
        <v>3847</v>
      </c>
      <c r="F35" s="2">
        <v>519</v>
      </c>
      <c r="G35" s="2">
        <v>9336</v>
      </c>
      <c r="H35" s="2">
        <v>5798</v>
      </c>
      <c r="I35" s="541">
        <v>54028</v>
      </c>
      <c r="J35" s="541"/>
      <c r="K35" s="113"/>
      <c r="L35" s="541">
        <v>7931</v>
      </c>
      <c r="M35" s="541"/>
      <c r="N35" s="540">
        <v>9874</v>
      </c>
      <c r="O35" s="540"/>
      <c r="P35" s="2">
        <v>6904</v>
      </c>
      <c r="Q35" s="2">
        <v>1924</v>
      </c>
      <c r="R35" s="2">
        <v>1947</v>
      </c>
      <c r="S35" s="2"/>
      <c r="T35" s="2">
        <v>12752</v>
      </c>
      <c r="U35" s="2"/>
      <c r="V35" s="2">
        <v>20088</v>
      </c>
      <c r="AA35" s="18"/>
      <c r="AB35" s="18"/>
      <c r="AC35" s="18"/>
      <c r="AD35" s="18"/>
      <c r="AE35" s="18"/>
      <c r="AF35" s="18"/>
      <c r="AG35" s="18"/>
      <c r="AH35" s="18"/>
      <c r="AI35" s="18"/>
      <c r="AJ35" s="18"/>
      <c r="AK35" s="18"/>
      <c r="AL35" s="18"/>
      <c r="AM35" s="18"/>
      <c r="AN35" s="18"/>
    </row>
    <row r="36" spans="1:40" s="16" customFormat="1" ht="13.5" customHeight="1">
      <c r="A36" s="558"/>
      <c r="B36" s="157" t="s">
        <v>229</v>
      </c>
      <c r="C36" s="539">
        <v>3302982</v>
      </c>
      <c r="D36" s="540"/>
      <c r="E36" s="2">
        <v>2689308</v>
      </c>
      <c r="F36" s="2">
        <v>47544</v>
      </c>
      <c r="G36" s="2">
        <v>15036</v>
      </c>
      <c r="H36" s="2">
        <v>58747</v>
      </c>
      <c r="I36" s="541">
        <v>180839</v>
      </c>
      <c r="J36" s="541"/>
      <c r="K36" s="113"/>
      <c r="L36" s="541">
        <v>25406</v>
      </c>
      <c r="M36" s="541"/>
      <c r="N36" s="540">
        <v>19037</v>
      </c>
      <c r="O36" s="540"/>
      <c r="P36" s="2">
        <v>8929</v>
      </c>
      <c r="Q36" s="2">
        <v>27672</v>
      </c>
      <c r="R36" s="2">
        <v>10546</v>
      </c>
      <c r="S36" s="2"/>
      <c r="T36" s="2">
        <v>82304</v>
      </c>
      <c r="U36" s="2"/>
      <c r="V36" s="2">
        <v>137615</v>
      </c>
      <c r="AA36" s="18"/>
      <c r="AB36" s="18"/>
      <c r="AC36" s="18"/>
      <c r="AD36" s="18"/>
      <c r="AE36" s="18"/>
      <c r="AF36" s="18"/>
      <c r="AG36" s="18"/>
      <c r="AH36" s="18"/>
      <c r="AI36" s="18"/>
      <c r="AJ36" s="18"/>
      <c r="AK36" s="18"/>
      <c r="AL36" s="18"/>
      <c r="AM36" s="18"/>
      <c r="AN36" s="18"/>
    </row>
    <row r="37" spans="1:40" s="16" customFormat="1" ht="13.5" customHeight="1">
      <c r="A37" s="559"/>
      <c r="B37" s="158" t="s">
        <v>230</v>
      </c>
      <c r="C37" s="539">
        <v>414976</v>
      </c>
      <c r="D37" s="540"/>
      <c r="E37" s="183">
        <v>75647</v>
      </c>
      <c r="F37" s="183">
        <v>104643</v>
      </c>
      <c r="G37" s="183">
        <v>9626</v>
      </c>
      <c r="H37" s="183">
        <v>17571</v>
      </c>
      <c r="I37" s="540">
        <v>84608</v>
      </c>
      <c r="J37" s="540"/>
      <c r="K37" s="113"/>
      <c r="L37" s="540">
        <v>11689</v>
      </c>
      <c r="M37" s="540"/>
      <c r="N37" s="563">
        <v>13496</v>
      </c>
      <c r="O37" s="563"/>
      <c r="P37" s="183">
        <v>4134</v>
      </c>
      <c r="Q37" s="183">
        <v>8790</v>
      </c>
      <c r="R37" s="183">
        <v>7561</v>
      </c>
      <c r="S37" s="183"/>
      <c r="T37" s="183">
        <v>14893</v>
      </c>
      <c r="U37" s="183"/>
      <c r="V37" s="183">
        <v>62314</v>
      </c>
      <c r="AA37" s="18"/>
      <c r="AB37" s="18"/>
      <c r="AC37" s="18"/>
      <c r="AD37" s="18"/>
      <c r="AE37" s="18"/>
      <c r="AF37" s="18"/>
      <c r="AG37" s="18"/>
      <c r="AH37" s="18"/>
      <c r="AI37" s="18"/>
      <c r="AJ37" s="18"/>
      <c r="AK37" s="18"/>
      <c r="AL37" s="18"/>
      <c r="AM37" s="18"/>
      <c r="AN37" s="18"/>
    </row>
    <row r="38" spans="1:40" s="15" customFormat="1" ht="13.5" customHeight="1">
      <c r="A38" s="555" t="s">
        <v>231</v>
      </c>
      <c r="B38" s="146" t="s">
        <v>222</v>
      </c>
      <c r="C38" s="560">
        <v>6482807</v>
      </c>
      <c r="D38" s="561"/>
      <c r="E38" s="123">
        <f>SUM(E39:E43)</f>
        <v>3066367</v>
      </c>
      <c r="F38" s="123">
        <f>SUM(F39:F43)</f>
        <v>950559</v>
      </c>
      <c r="G38" s="123">
        <f>SUM(G39:G43)</f>
        <v>88421</v>
      </c>
      <c r="H38" s="123">
        <v>170069</v>
      </c>
      <c r="I38" s="561">
        <f>SUM(I39:I43)</f>
        <v>707944</v>
      </c>
      <c r="J38" s="561"/>
      <c r="K38" s="125"/>
      <c r="L38" s="561">
        <f>SUM(L39:M43)</f>
        <v>101824</v>
      </c>
      <c r="M38" s="561"/>
      <c r="N38" s="561">
        <v>119602</v>
      </c>
      <c r="O38" s="561"/>
      <c r="P38" s="123">
        <f>SUM(P39:P43)</f>
        <v>45166</v>
      </c>
      <c r="Q38" s="123">
        <f>SUM(Q39:Q43)</f>
        <v>71888</v>
      </c>
      <c r="R38" s="123">
        <v>45279</v>
      </c>
      <c r="S38" s="123"/>
      <c r="T38" s="123">
        <f>SUM(T39:T43)</f>
        <v>616728</v>
      </c>
      <c r="U38" s="123"/>
      <c r="V38" s="123">
        <f>SUM(V39:V43)</f>
        <v>498960</v>
      </c>
      <c r="AA38" s="22"/>
      <c r="AB38" s="22"/>
      <c r="AC38" s="22"/>
      <c r="AD38" s="22"/>
      <c r="AE38" s="22"/>
      <c r="AF38" s="22"/>
      <c r="AG38" s="22"/>
      <c r="AH38" s="22"/>
      <c r="AI38" s="22"/>
      <c r="AJ38" s="22"/>
      <c r="AK38" s="22"/>
      <c r="AL38" s="22"/>
      <c r="AM38" s="22"/>
      <c r="AN38" s="22"/>
    </row>
    <row r="39" spans="1:40" s="15" customFormat="1" ht="13.5" customHeight="1">
      <c r="A39" s="556"/>
      <c r="B39" s="144" t="s">
        <v>232</v>
      </c>
      <c r="C39" s="539">
        <f>SUM(E39:V39)</f>
        <v>392643</v>
      </c>
      <c r="D39" s="540"/>
      <c r="E39" s="2">
        <v>161700</v>
      </c>
      <c r="F39" s="2">
        <v>13808</v>
      </c>
      <c r="G39" s="2">
        <v>6742</v>
      </c>
      <c r="H39" s="2">
        <v>32954</v>
      </c>
      <c r="I39" s="540">
        <v>45173</v>
      </c>
      <c r="J39" s="540"/>
      <c r="K39" s="113"/>
      <c r="L39" s="540">
        <v>4506</v>
      </c>
      <c r="M39" s="540"/>
      <c r="N39" s="540">
        <v>8687</v>
      </c>
      <c r="O39" s="540"/>
      <c r="P39" s="2">
        <v>4698</v>
      </c>
      <c r="Q39" s="2">
        <v>9484</v>
      </c>
      <c r="R39" s="2">
        <v>2537</v>
      </c>
      <c r="S39" s="2"/>
      <c r="T39" s="2">
        <v>73255</v>
      </c>
      <c r="U39" s="2"/>
      <c r="V39" s="2">
        <v>29099</v>
      </c>
      <c r="AA39" s="22"/>
      <c r="AB39" s="22"/>
      <c r="AC39" s="22"/>
      <c r="AD39" s="22"/>
      <c r="AE39" s="22"/>
      <c r="AF39" s="22"/>
      <c r="AG39" s="22"/>
      <c r="AH39" s="22"/>
      <c r="AI39" s="22"/>
      <c r="AJ39" s="22"/>
      <c r="AK39" s="22"/>
      <c r="AL39" s="22"/>
      <c r="AM39" s="22"/>
      <c r="AN39" s="22"/>
    </row>
    <row r="40" spans="1:40" s="15" customFormat="1" ht="13.5" customHeight="1">
      <c r="A40" s="556"/>
      <c r="B40" s="144" t="s">
        <v>398</v>
      </c>
      <c r="C40" s="539">
        <f>SUM(E40:V40)</f>
        <v>956104</v>
      </c>
      <c r="D40" s="540"/>
      <c r="E40" s="2">
        <v>409946</v>
      </c>
      <c r="F40" s="2">
        <v>215611</v>
      </c>
      <c r="G40" s="2">
        <v>9653</v>
      </c>
      <c r="H40" s="2">
        <v>50920</v>
      </c>
      <c r="I40" s="540">
        <v>86905</v>
      </c>
      <c r="J40" s="540"/>
      <c r="K40" s="113"/>
      <c r="L40" s="540">
        <v>12636</v>
      </c>
      <c r="M40" s="540"/>
      <c r="N40" s="540">
        <v>15290</v>
      </c>
      <c r="O40" s="540"/>
      <c r="P40" s="2">
        <v>5652</v>
      </c>
      <c r="Q40" s="2">
        <v>9373</v>
      </c>
      <c r="R40" s="2">
        <v>4540</v>
      </c>
      <c r="S40" s="2"/>
      <c r="T40" s="2">
        <v>62915</v>
      </c>
      <c r="U40" s="2"/>
      <c r="V40" s="2">
        <v>72663</v>
      </c>
      <c r="AA40" s="22"/>
      <c r="AB40" s="22"/>
      <c r="AC40" s="22"/>
      <c r="AD40" s="22"/>
      <c r="AE40" s="22"/>
      <c r="AF40" s="22"/>
      <c r="AG40" s="22"/>
      <c r="AH40" s="22"/>
      <c r="AI40" s="22"/>
      <c r="AJ40" s="22"/>
      <c r="AK40" s="22"/>
      <c r="AL40" s="22"/>
      <c r="AM40" s="22"/>
      <c r="AN40" s="22"/>
    </row>
    <row r="41" spans="1:40" s="15" customFormat="1" ht="13.5" customHeight="1">
      <c r="A41" s="556"/>
      <c r="B41" s="144" t="s">
        <v>399</v>
      </c>
      <c r="C41" s="539">
        <v>755273</v>
      </c>
      <c r="D41" s="540"/>
      <c r="E41" s="2">
        <v>308289</v>
      </c>
      <c r="F41" s="2">
        <v>91153</v>
      </c>
      <c r="G41" s="2">
        <v>10898</v>
      </c>
      <c r="H41" s="2">
        <v>29147</v>
      </c>
      <c r="I41" s="540">
        <v>99605</v>
      </c>
      <c r="J41" s="540"/>
      <c r="K41" s="113"/>
      <c r="L41" s="540">
        <v>15411</v>
      </c>
      <c r="M41" s="540"/>
      <c r="N41" s="540">
        <v>13873</v>
      </c>
      <c r="O41" s="540"/>
      <c r="P41" s="2">
        <v>7006</v>
      </c>
      <c r="Q41" s="2">
        <v>15852</v>
      </c>
      <c r="R41" s="2">
        <v>6211</v>
      </c>
      <c r="S41" s="2"/>
      <c r="T41" s="2">
        <v>80474</v>
      </c>
      <c r="U41" s="2"/>
      <c r="V41" s="2">
        <v>77355</v>
      </c>
      <c r="AA41" s="22"/>
      <c r="AB41" s="22"/>
      <c r="AC41" s="22"/>
      <c r="AD41" s="22"/>
      <c r="AE41" s="22"/>
      <c r="AF41" s="22"/>
      <c r="AG41" s="22"/>
      <c r="AH41" s="22"/>
      <c r="AI41" s="22"/>
      <c r="AJ41" s="22"/>
      <c r="AK41" s="22"/>
      <c r="AL41" s="22"/>
      <c r="AM41" s="22"/>
      <c r="AN41" s="22"/>
    </row>
    <row r="42" spans="1:40" s="15" customFormat="1" ht="13.5" customHeight="1">
      <c r="A42" s="556"/>
      <c r="B42" s="144" t="s">
        <v>401</v>
      </c>
      <c r="C42" s="539">
        <v>895347</v>
      </c>
      <c r="D42" s="540"/>
      <c r="E42" s="2">
        <v>488692</v>
      </c>
      <c r="F42" s="2">
        <v>70446</v>
      </c>
      <c r="G42" s="2">
        <v>12328</v>
      </c>
      <c r="H42" s="2">
        <v>21842</v>
      </c>
      <c r="I42" s="540">
        <v>98539</v>
      </c>
      <c r="J42" s="540"/>
      <c r="K42" s="113"/>
      <c r="L42" s="540">
        <v>15253</v>
      </c>
      <c r="M42" s="540"/>
      <c r="N42" s="540">
        <v>12502</v>
      </c>
      <c r="O42" s="540"/>
      <c r="P42" s="2">
        <v>5486</v>
      </c>
      <c r="Q42" s="2">
        <v>4932</v>
      </c>
      <c r="R42" s="2">
        <v>4809</v>
      </c>
      <c r="S42" s="2"/>
      <c r="T42" s="2">
        <v>103231</v>
      </c>
      <c r="U42" s="2"/>
      <c r="V42" s="2">
        <v>57286</v>
      </c>
      <c r="AA42" s="22"/>
      <c r="AB42" s="22"/>
      <c r="AC42" s="22"/>
      <c r="AD42" s="22"/>
      <c r="AE42" s="22"/>
      <c r="AF42" s="22"/>
      <c r="AG42" s="22"/>
      <c r="AH42" s="22"/>
      <c r="AI42" s="22"/>
      <c r="AJ42" s="22"/>
      <c r="AK42" s="22"/>
      <c r="AL42" s="22"/>
      <c r="AM42" s="22"/>
      <c r="AN42" s="22"/>
    </row>
    <row r="43" spans="1:40" s="15" customFormat="1" ht="13.5" customHeight="1">
      <c r="A43" s="557"/>
      <c r="B43" s="145" t="s">
        <v>233</v>
      </c>
      <c r="C43" s="562">
        <f>SUM(E43:V43)</f>
        <v>3483439</v>
      </c>
      <c r="D43" s="563"/>
      <c r="E43" s="183">
        <v>1697740</v>
      </c>
      <c r="F43" s="183">
        <v>559541</v>
      </c>
      <c r="G43" s="183">
        <v>48800</v>
      </c>
      <c r="H43" s="183">
        <v>35205</v>
      </c>
      <c r="I43" s="563">
        <v>377722</v>
      </c>
      <c r="J43" s="563"/>
      <c r="K43" s="113"/>
      <c r="L43" s="563">
        <v>54018</v>
      </c>
      <c r="M43" s="563"/>
      <c r="N43" s="563">
        <v>69249</v>
      </c>
      <c r="O43" s="563"/>
      <c r="P43" s="183">
        <v>22324</v>
      </c>
      <c r="Q43" s="183">
        <v>32247</v>
      </c>
      <c r="R43" s="183">
        <v>27183</v>
      </c>
      <c r="S43" s="183"/>
      <c r="T43" s="183">
        <v>296853</v>
      </c>
      <c r="U43" s="183"/>
      <c r="V43" s="183">
        <v>262557</v>
      </c>
      <c r="AA43" s="22"/>
      <c r="AB43" s="22"/>
      <c r="AC43" s="22"/>
      <c r="AD43" s="22"/>
      <c r="AE43" s="22"/>
      <c r="AF43" s="22"/>
      <c r="AG43" s="22"/>
      <c r="AH43" s="22"/>
      <c r="AI43" s="22"/>
      <c r="AJ43" s="22"/>
      <c r="AK43" s="22"/>
      <c r="AL43" s="22"/>
      <c r="AM43" s="22"/>
      <c r="AN43" s="22"/>
    </row>
    <row r="44" spans="1:37" s="16" customFormat="1" ht="13.5" customHeight="1">
      <c r="A44" s="16" t="s">
        <v>234</v>
      </c>
      <c r="K44" s="18"/>
      <c r="L44" s="18"/>
      <c r="Q44" s="18"/>
      <c r="R44" s="18"/>
      <c r="S44" s="18"/>
      <c r="T44" s="18"/>
      <c r="U44" s="18"/>
      <c r="X44" s="18"/>
      <c r="Y44" s="18"/>
      <c r="Z44" s="18"/>
      <c r="AA44" s="18"/>
      <c r="AB44" s="18"/>
      <c r="AC44" s="18"/>
      <c r="AD44" s="18"/>
      <c r="AE44" s="18"/>
      <c r="AF44" s="18"/>
      <c r="AG44" s="18"/>
      <c r="AH44" s="18"/>
      <c r="AI44" s="18"/>
      <c r="AJ44" s="18"/>
      <c r="AK44" s="18"/>
    </row>
    <row r="45" spans="11:38" s="16" customFormat="1" ht="13.5" customHeight="1">
      <c r="K45" s="18"/>
      <c r="L45" s="18"/>
      <c r="Y45" s="18"/>
      <c r="Z45" s="18"/>
      <c r="AA45" s="18"/>
      <c r="AB45" s="18"/>
      <c r="AC45" s="18"/>
      <c r="AD45" s="18"/>
      <c r="AE45" s="18"/>
      <c r="AF45" s="18"/>
      <c r="AG45" s="18"/>
      <c r="AH45" s="18"/>
      <c r="AI45" s="18"/>
      <c r="AJ45" s="18"/>
      <c r="AK45" s="18"/>
      <c r="AL45" s="18"/>
    </row>
    <row r="46" spans="1:37" s="16" customFormat="1" ht="13.5" customHeight="1">
      <c r="A46" s="571" t="s">
        <v>380</v>
      </c>
      <c r="B46" s="571"/>
      <c r="C46" s="571"/>
      <c r="D46" s="571"/>
      <c r="E46" s="571"/>
      <c r="F46" s="571"/>
      <c r="G46" s="571"/>
      <c r="H46" s="571"/>
      <c r="I46" s="571"/>
      <c r="J46" s="571"/>
      <c r="K46" s="147"/>
      <c r="L46" s="571" t="s">
        <v>381</v>
      </c>
      <c r="M46" s="571"/>
      <c r="N46" s="571"/>
      <c r="O46" s="571"/>
      <c r="P46" s="571"/>
      <c r="Q46" s="571"/>
      <c r="R46" s="571"/>
      <c r="S46" s="571"/>
      <c r="T46" s="571"/>
      <c r="U46" s="571"/>
      <c r="V46" s="571"/>
      <c r="X46" s="18"/>
      <c r="Y46" s="18"/>
      <c r="Z46" s="18"/>
      <c r="AA46" s="18"/>
      <c r="AB46" s="18"/>
      <c r="AC46" s="18"/>
      <c r="AD46" s="18"/>
      <c r="AE46" s="18"/>
      <c r="AF46" s="18"/>
      <c r="AG46" s="18"/>
      <c r="AH46" s="18"/>
      <c r="AI46" s="18"/>
      <c r="AJ46" s="18"/>
      <c r="AK46" s="18"/>
    </row>
    <row r="47" spans="3:22" s="16" customFormat="1" ht="13.5" customHeight="1" thickBot="1">
      <c r="C47" s="19"/>
      <c r="D47" s="19"/>
      <c r="E47" s="19"/>
      <c r="F47" s="19"/>
      <c r="G47" s="19"/>
      <c r="H47" s="19"/>
      <c r="I47" s="581" t="s">
        <v>210</v>
      </c>
      <c r="J47" s="581"/>
      <c r="K47" s="147"/>
      <c r="L47" s="18"/>
      <c r="M47" s="18"/>
      <c r="N47" s="18"/>
      <c r="O47" s="18"/>
      <c r="P47" s="18"/>
      <c r="Q47" s="19"/>
      <c r="R47" s="19"/>
      <c r="S47" s="18"/>
      <c r="V47" s="148" t="s">
        <v>210</v>
      </c>
    </row>
    <row r="48" spans="1:22" s="16" customFormat="1" ht="13.5" customHeight="1">
      <c r="A48" s="551" t="s">
        <v>388</v>
      </c>
      <c r="B48" s="548"/>
      <c r="C48" s="504" t="s">
        <v>222</v>
      </c>
      <c r="D48" s="504" t="s">
        <v>243</v>
      </c>
      <c r="E48" s="504" t="s">
        <v>244</v>
      </c>
      <c r="F48" s="504" t="s">
        <v>245</v>
      </c>
      <c r="G48" s="567" t="s">
        <v>387</v>
      </c>
      <c r="H48" s="568"/>
      <c r="I48" s="583" t="s">
        <v>396</v>
      </c>
      <c r="J48" s="584"/>
      <c r="K48" s="150"/>
      <c r="L48" s="551" t="s">
        <v>388</v>
      </c>
      <c r="M48" s="551"/>
      <c r="N48" s="548"/>
      <c r="O48" s="600" t="s">
        <v>222</v>
      </c>
      <c r="P48" s="601"/>
      <c r="Q48" s="598" t="s">
        <v>244</v>
      </c>
      <c r="R48" s="580" t="s">
        <v>245</v>
      </c>
      <c r="S48" s="549" t="s">
        <v>246</v>
      </c>
      <c r="T48" s="604"/>
      <c r="U48" s="549" t="s">
        <v>247</v>
      </c>
      <c r="V48" s="572"/>
    </row>
    <row r="49" spans="1:22" s="16" customFormat="1" ht="13.5" customHeight="1">
      <c r="A49" s="566"/>
      <c r="B49" s="514"/>
      <c r="C49" s="506"/>
      <c r="D49" s="506"/>
      <c r="E49" s="506"/>
      <c r="F49" s="506"/>
      <c r="G49" s="569"/>
      <c r="H49" s="570"/>
      <c r="I49" s="533"/>
      <c r="J49" s="585"/>
      <c r="K49" s="150"/>
      <c r="L49" s="566"/>
      <c r="M49" s="566"/>
      <c r="N49" s="514"/>
      <c r="O49" s="602"/>
      <c r="P49" s="603"/>
      <c r="Q49" s="599"/>
      <c r="R49" s="500"/>
      <c r="S49" s="550"/>
      <c r="T49" s="605"/>
      <c r="U49" s="550"/>
      <c r="V49" s="537"/>
    </row>
    <row r="50" spans="1:22" s="16" customFormat="1" ht="13.5" customHeight="1">
      <c r="A50" s="564" t="s">
        <v>384</v>
      </c>
      <c r="B50" s="159" t="s">
        <v>222</v>
      </c>
      <c r="C50" s="192">
        <v>207890</v>
      </c>
      <c r="D50" s="192">
        <f>SUM(D51:D58)</f>
        <v>35948</v>
      </c>
      <c r="E50" s="192">
        <v>45932</v>
      </c>
      <c r="F50" s="192">
        <f>SUM(F51:F58)</f>
        <v>12296</v>
      </c>
      <c r="G50" s="582">
        <v>34648</v>
      </c>
      <c r="H50" s="582"/>
      <c r="I50" s="582">
        <f>SUM(I51:J58)</f>
        <v>79066</v>
      </c>
      <c r="J50" s="582"/>
      <c r="K50" s="151"/>
      <c r="L50" s="564" t="s">
        <v>384</v>
      </c>
      <c r="M50" s="596" t="s">
        <v>222</v>
      </c>
      <c r="N50" s="597"/>
      <c r="O50" s="560">
        <v>169598</v>
      </c>
      <c r="P50" s="561"/>
      <c r="Q50" s="189">
        <f>SUM(Q51:Q58)</f>
        <v>29658</v>
      </c>
      <c r="R50" s="189">
        <f>SUM(R51:R58)</f>
        <v>14524</v>
      </c>
      <c r="S50" s="561">
        <v>32854</v>
      </c>
      <c r="T50" s="561"/>
      <c r="U50" s="561">
        <f>SUM(U51:V58)</f>
        <v>92315</v>
      </c>
      <c r="V50" s="561"/>
    </row>
    <row r="51" spans="1:22" s="16" customFormat="1" ht="13.5" customHeight="1">
      <c r="A51" s="564"/>
      <c r="B51" s="157" t="s">
        <v>223</v>
      </c>
      <c r="C51" s="198">
        <f>SUM(D51:J51)</f>
        <v>7838</v>
      </c>
      <c r="D51" s="113">
        <v>123</v>
      </c>
      <c r="E51" s="113">
        <v>375</v>
      </c>
      <c r="F51" s="113">
        <v>2</v>
      </c>
      <c r="G51" s="540">
        <v>5199</v>
      </c>
      <c r="H51" s="540"/>
      <c r="I51" s="540">
        <v>2139</v>
      </c>
      <c r="J51" s="540"/>
      <c r="K51" s="149"/>
      <c r="L51" s="564"/>
      <c r="M51" s="576" t="s">
        <v>223</v>
      </c>
      <c r="N51" s="577"/>
      <c r="O51" s="539">
        <v>2914</v>
      </c>
      <c r="P51" s="540"/>
      <c r="Q51" s="162">
        <v>250</v>
      </c>
      <c r="R51" s="3">
        <v>33</v>
      </c>
      <c r="S51" s="541">
        <v>922</v>
      </c>
      <c r="T51" s="541"/>
      <c r="U51" s="541">
        <v>1709</v>
      </c>
      <c r="V51" s="541"/>
    </row>
    <row r="52" spans="1:22" s="16" customFormat="1" ht="13.5" customHeight="1">
      <c r="A52" s="564"/>
      <c r="B52" s="157" t="s">
        <v>224</v>
      </c>
      <c r="C52" s="198">
        <f aca="true" t="shared" si="4" ref="C52:C57">SUM(D52:J52)</f>
        <v>2209</v>
      </c>
      <c r="D52" s="113">
        <v>404</v>
      </c>
      <c r="E52" s="113">
        <v>106</v>
      </c>
      <c r="F52" s="113">
        <v>128</v>
      </c>
      <c r="G52" s="540">
        <v>141</v>
      </c>
      <c r="H52" s="540"/>
      <c r="I52" s="540">
        <v>1430</v>
      </c>
      <c r="J52" s="540"/>
      <c r="K52" s="149"/>
      <c r="L52" s="564"/>
      <c r="M52" s="576" t="s">
        <v>224</v>
      </c>
      <c r="N52" s="577"/>
      <c r="O52" s="539">
        <v>1408</v>
      </c>
      <c r="P52" s="540"/>
      <c r="Q52" s="162">
        <v>92</v>
      </c>
      <c r="R52" s="3">
        <v>49</v>
      </c>
      <c r="S52" s="541">
        <v>144</v>
      </c>
      <c r="T52" s="541"/>
      <c r="U52" s="541">
        <v>1121</v>
      </c>
      <c r="V52" s="541"/>
    </row>
    <row r="53" spans="1:22" s="16" customFormat="1" ht="13.5" customHeight="1">
      <c r="A53" s="564"/>
      <c r="B53" s="157" t="s">
        <v>225</v>
      </c>
      <c r="C53" s="198">
        <f t="shared" si="4"/>
        <v>22522</v>
      </c>
      <c r="D53" s="113">
        <v>8356</v>
      </c>
      <c r="E53" s="113">
        <v>2725</v>
      </c>
      <c r="F53" s="113">
        <v>131</v>
      </c>
      <c r="G53" s="540">
        <v>5842</v>
      </c>
      <c r="H53" s="540"/>
      <c r="I53" s="540">
        <v>5468</v>
      </c>
      <c r="J53" s="540"/>
      <c r="K53" s="149"/>
      <c r="L53" s="564"/>
      <c r="M53" s="576" t="s">
        <v>225</v>
      </c>
      <c r="N53" s="577"/>
      <c r="O53" s="539">
        <v>11286</v>
      </c>
      <c r="P53" s="540"/>
      <c r="Q53" s="162">
        <v>1596</v>
      </c>
      <c r="R53" s="3">
        <v>139</v>
      </c>
      <c r="S53" s="541">
        <v>4729</v>
      </c>
      <c r="T53" s="541"/>
      <c r="U53" s="541">
        <v>4821</v>
      </c>
      <c r="V53" s="541"/>
    </row>
    <row r="54" spans="1:22" s="16" customFormat="1" ht="13.5" customHeight="1">
      <c r="A54" s="564"/>
      <c r="B54" s="157" t="s">
        <v>226</v>
      </c>
      <c r="C54" s="198">
        <v>80557</v>
      </c>
      <c r="D54" s="113">
        <v>5986</v>
      </c>
      <c r="E54" s="113">
        <v>16654</v>
      </c>
      <c r="F54" s="113">
        <v>1842</v>
      </c>
      <c r="G54" s="540">
        <v>5260</v>
      </c>
      <c r="H54" s="540"/>
      <c r="I54" s="540">
        <v>50814</v>
      </c>
      <c r="J54" s="540"/>
      <c r="K54" s="149"/>
      <c r="L54" s="564"/>
      <c r="M54" s="576" t="s">
        <v>226</v>
      </c>
      <c r="N54" s="577"/>
      <c r="O54" s="539">
        <v>74510</v>
      </c>
      <c r="P54" s="540"/>
      <c r="Q54" s="162">
        <v>13503</v>
      </c>
      <c r="R54" s="3">
        <v>2081</v>
      </c>
      <c r="S54" s="541">
        <v>5553</v>
      </c>
      <c r="T54" s="541"/>
      <c r="U54" s="541">
        <v>53299</v>
      </c>
      <c r="V54" s="541"/>
    </row>
    <row r="55" spans="1:22" s="16" customFormat="1" ht="13.5" customHeight="1">
      <c r="A55" s="564"/>
      <c r="B55" s="157" t="s">
        <v>227</v>
      </c>
      <c r="C55" s="198">
        <v>11989</v>
      </c>
      <c r="D55" s="113">
        <v>177</v>
      </c>
      <c r="E55" s="113">
        <v>222</v>
      </c>
      <c r="F55" s="113">
        <v>6971</v>
      </c>
      <c r="G55" s="540">
        <v>68</v>
      </c>
      <c r="H55" s="540"/>
      <c r="I55" s="540">
        <v>4550</v>
      </c>
      <c r="J55" s="540"/>
      <c r="K55" s="149"/>
      <c r="L55" s="564"/>
      <c r="M55" s="576" t="s">
        <v>227</v>
      </c>
      <c r="N55" s="577"/>
      <c r="O55" s="539">
        <v>16472</v>
      </c>
      <c r="P55" s="540"/>
      <c r="Q55" s="162">
        <v>691</v>
      </c>
      <c r="R55" s="3">
        <v>9369</v>
      </c>
      <c r="S55" s="608">
        <v>68</v>
      </c>
      <c r="T55" s="608"/>
      <c r="U55" s="541">
        <v>6344</v>
      </c>
      <c r="V55" s="541"/>
    </row>
    <row r="56" spans="1:22" s="16" customFormat="1" ht="13.5" customHeight="1">
      <c r="A56" s="564"/>
      <c r="B56" s="157" t="s">
        <v>228</v>
      </c>
      <c r="C56" s="198">
        <f t="shared" si="4"/>
        <v>17234</v>
      </c>
      <c r="D56" s="113">
        <v>3128</v>
      </c>
      <c r="E56" s="113">
        <v>3424</v>
      </c>
      <c r="F56" s="113">
        <v>301</v>
      </c>
      <c r="G56" s="540">
        <v>8944</v>
      </c>
      <c r="H56" s="540"/>
      <c r="I56" s="540">
        <v>1437</v>
      </c>
      <c r="J56" s="540"/>
      <c r="K56" s="149"/>
      <c r="L56" s="564"/>
      <c r="M56" s="576" t="s">
        <v>228</v>
      </c>
      <c r="N56" s="577"/>
      <c r="O56" s="539">
        <v>15612</v>
      </c>
      <c r="P56" s="540"/>
      <c r="Q56" s="162">
        <v>979</v>
      </c>
      <c r="R56" s="3">
        <v>244</v>
      </c>
      <c r="S56" s="541">
        <v>9389</v>
      </c>
      <c r="T56" s="541"/>
      <c r="U56" s="541">
        <v>5000</v>
      </c>
      <c r="V56" s="541"/>
    </row>
    <row r="57" spans="1:22" s="16" customFormat="1" ht="13.5" customHeight="1">
      <c r="A57" s="564"/>
      <c r="B57" s="157" t="s">
        <v>229</v>
      </c>
      <c r="C57" s="198">
        <f t="shared" si="4"/>
        <v>41535</v>
      </c>
      <c r="D57" s="113">
        <v>14396</v>
      </c>
      <c r="E57" s="113">
        <v>12247</v>
      </c>
      <c r="F57" s="113">
        <v>2108</v>
      </c>
      <c r="G57" s="540">
        <v>6257</v>
      </c>
      <c r="H57" s="540"/>
      <c r="I57" s="540">
        <v>6527</v>
      </c>
      <c r="J57" s="540"/>
      <c r="K57" s="149"/>
      <c r="L57" s="564"/>
      <c r="M57" s="576" t="s">
        <v>229</v>
      </c>
      <c r="N57" s="577"/>
      <c r="O57" s="539">
        <v>23105</v>
      </c>
      <c r="P57" s="540"/>
      <c r="Q57" s="162">
        <v>6442</v>
      </c>
      <c r="R57" s="3">
        <v>1248</v>
      </c>
      <c r="S57" s="541">
        <v>7242</v>
      </c>
      <c r="T57" s="541"/>
      <c r="U57" s="541">
        <v>8015</v>
      </c>
      <c r="V57" s="541"/>
    </row>
    <row r="58" spans="1:22" s="16" customFormat="1" ht="13.5" customHeight="1">
      <c r="A58" s="565"/>
      <c r="B58" s="158" t="s">
        <v>230</v>
      </c>
      <c r="C58" s="199">
        <v>24006</v>
      </c>
      <c r="D58" s="183">
        <v>3378</v>
      </c>
      <c r="E58" s="183">
        <v>10178</v>
      </c>
      <c r="F58" s="183">
        <v>813</v>
      </c>
      <c r="G58" s="563">
        <v>2935</v>
      </c>
      <c r="H58" s="563"/>
      <c r="I58" s="563">
        <v>6701</v>
      </c>
      <c r="J58" s="563"/>
      <c r="K58" s="149"/>
      <c r="L58" s="565"/>
      <c r="M58" s="594" t="s">
        <v>230</v>
      </c>
      <c r="N58" s="595"/>
      <c r="O58" s="562">
        <v>24290</v>
      </c>
      <c r="P58" s="563"/>
      <c r="Q58" s="164">
        <v>6105</v>
      </c>
      <c r="R58" s="164">
        <v>1361</v>
      </c>
      <c r="S58" s="540">
        <v>4806</v>
      </c>
      <c r="T58" s="540"/>
      <c r="U58" s="540">
        <v>12006</v>
      </c>
      <c r="V58" s="540"/>
    </row>
    <row r="59" spans="1:22" s="16" customFormat="1" ht="13.5" customHeight="1">
      <c r="A59" s="573" t="s">
        <v>248</v>
      </c>
      <c r="B59" s="157" t="s">
        <v>249</v>
      </c>
      <c r="C59" s="200">
        <f>SUM(C60:C67)</f>
        <v>176289</v>
      </c>
      <c r="D59" s="201">
        <f>SUM(D60:D67)</f>
        <v>31412</v>
      </c>
      <c r="E59" s="201">
        <v>41785</v>
      </c>
      <c r="F59" s="201">
        <f>SUM(F60:F67)</f>
        <v>4730</v>
      </c>
      <c r="G59" s="575">
        <f>SUM(G60:H67)</f>
        <v>32318</v>
      </c>
      <c r="H59" s="575"/>
      <c r="I59" s="575">
        <v>66043</v>
      </c>
      <c r="J59" s="575"/>
      <c r="K59" s="152"/>
      <c r="L59" s="573" t="s">
        <v>248</v>
      </c>
      <c r="M59" s="578" t="s">
        <v>249</v>
      </c>
      <c r="N59" s="579"/>
      <c r="O59" s="606">
        <v>123249</v>
      </c>
      <c r="P59" s="607"/>
      <c r="Q59" s="162">
        <f>SUM(Q60:Q67)</f>
        <v>26454</v>
      </c>
      <c r="R59" s="162">
        <f>SUM(R60:R67)</f>
        <v>4474</v>
      </c>
      <c r="S59" s="607">
        <f>SUM(S60:T67)</f>
        <v>27248</v>
      </c>
      <c r="T59" s="607"/>
      <c r="U59" s="607">
        <v>64826</v>
      </c>
      <c r="V59" s="607"/>
    </row>
    <row r="60" spans="1:22" s="16" customFormat="1" ht="13.5" customHeight="1">
      <c r="A60" s="573"/>
      <c r="B60" s="157" t="s">
        <v>223</v>
      </c>
      <c r="C60" s="198">
        <f>SUM(D60:J60)</f>
        <v>7838</v>
      </c>
      <c r="D60" s="113">
        <v>123</v>
      </c>
      <c r="E60" s="113">
        <v>375</v>
      </c>
      <c r="F60" s="113">
        <v>2</v>
      </c>
      <c r="G60" s="540">
        <v>5199</v>
      </c>
      <c r="H60" s="540"/>
      <c r="I60" s="540">
        <v>2139</v>
      </c>
      <c r="J60" s="540"/>
      <c r="K60" s="149"/>
      <c r="L60" s="573"/>
      <c r="M60" s="576" t="s">
        <v>223</v>
      </c>
      <c r="N60" s="577"/>
      <c r="O60" s="539">
        <v>2914</v>
      </c>
      <c r="P60" s="540"/>
      <c r="Q60" s="162">
        <v>250</v>
      </c>
      <c r="R60" s="3">
        <v>33</v>
      </c>
      <c r="S60" s="540">
        <v>922</v>
      </c>
      <c r="T60" s="540"/>
      <c r="U60" s="540">
        <v>1709</v>
      </c>
      <c r="V60" s="540"/>
    </row>
    <row r="61" spans="1:22" s="16" customFormat="1" ht="13.5" customHeight="1">
      <c r="A61" s="573"/>
      <c r="B61" s="157" t="s">
        <v>224</v>
      </c>
      <c r="C61" s="198">
        <f aca="true" t="shared" si="5" ref="C61:C66">SUM(D61:J61)</f>
        <v>2209</v>
      </c>
      <c r="D61" s="113">
        <v>404</v>
      </c>
      <c r="E61" s="113">
        <v>106</v>
      </c>
      <c r="F61" s="113">
        <v>128</v>
      </c>
      <c r="G61" s="540">
        <v>141</v>
      </c>
      <c r="H61" s="540"/>
      <c r="I61" s="540">
        <v>1430</v>
      </c>
      <c r="J61" s="540"/>
      <c r="K61" s="149"/>
      <c r="L61" s="573"/>
      <c r="M61" s="576" t="s">
        <v>224</v>
      </c>
      <c r="N61" s="577"/>
      <c r="O61" s="539">
        <v>1408</v>
      </c>
      <c r="P61" s="540"/>
      <c r="Q61" s="162">
        <v>92</v>
      </c>
      <c r="R61" s="3">
        <v>49</v>
      </c>
      <c r="S61" s="540">
        <v>144</v>
      </c>
      <c r="T61" s="540"/>
      <c r="U61" s="540">
        <v>1121</v>
      </c>
      <c r="V61" s="540"/>
    </row>
    <row r="62" spans="1:22" s="16" customFormat="1" ht="13.5" customHeight="1">
      <c r="A62" s="573"/>
      <c r="B62" s="157" t="s">
        <v>225</v>
      </c>
      <c r="C62" s="198">
        <f t="shared" si="5"/>
        <v>21638</v>
      </c>
      <c r="D62" s="113">
        <v>8356</v>
      </c>
      <c r="E62" s="113">
        <v>2691</v>
      </c>
      <c r="F62" s="113">
        <v>131</v>
      </c>
      <c r="G62" s="540">
        <v>5161</v>
      </c>
      <c r="H62" s="540"/>
      <c r="I62" s="540">
        <v>5299</v>
      </c>
      <c r="J62" s="540"/>
      <c r="K62" s="149"/>
      <c r="L62" s="573"/>
      <c r="M62" s="576" t="s">
        <v>225</v>
      </c>
      <c r="N62" s="577"/>
      <c r="O62" s="539">
        <v>10633</v>
      </c>
      <c r="P62" s="540"/>
      <c r="Q62" s="162">
        <v>1501</v>
      </c>
      <c r="R62" s="3">
        <v>135</v>
      </c>
      <c r="S62" s="540">
        <v>4405</v>
      </c>
      <c r="T62" s="540"/>
      <c r="U62" s="540">
        <v>4592</v>
      </c>
      <c r="V62" s="540"/>
    </row>
    <row r="63" spans="1:22" s="16" customFormat="1" ht="13.5" customHeight="1">
      <c r="A63" s="573"/>
      <c r="B63" s="157" t="s">
        <v>226</v>
      </c>
      <c r="C63" s="198">
        <f t="shared" si="5"/>
        <v>71446</v>
      </c>
      <c r="D63" s="162">
        <v>4298</v>
      </c>
      <c r="E63" s="113">
        <v>14715</v>
      </c>
      <c r="F63" s="113">
        <v>1814</v>
      </c>
      <c r="G63" s="540">
        <v>4995</v>
      </c>
      <c r="H63" s="540"/>
      <c r="I63" s="540">
        <v>45624</v>
      </c>
      <c r="J63" s="540"/>
      <c r="K63" s="149"/>
      <c r="L63" s="573"/>
      <c r="M63" s="576" t="s">
        <v>226</v>
      </c>
      <c r="N63" s="577"/>
      <c r="O63" s="539">
        <v>65654</v>
      </c>
      <c r="P63" s="540"/>
      <c r="Q63" s="162">
        <v>11829</v>
      </c>
      <c r="R63" s="3">
        <v>1707</v>
      </c>
      <c r="S63" s="540">
        <v>5018</v>
      </c>
      <c r="T63" s="540"/>
      <c r="U63" s="540">
        <v>47024</v>
      </c>
      <c r="V63" s="540"/>
    </row>
    <row r="64" spans="1:22" s="16" customFormat="1" ht="13.5" customHeight="1">
      <c r="A64" s="573"/>
      <c r="B64" s="157" t="s">
        <v>227</v>
      </c>
      <c r="C64" s="198">
        <f t="shared" si="5"/>
        <v>103</v>
      </c>
      <c r="D64" s="162" t="s">
        <v>408</v>
      </c>
      <c r="E64" s="113">
        <v>1</v>
      </c>
      <c r="F64" s="162" t="s">
        <v>408</v>
      </c>
      <c r="G64" s="540">
        <v>1</v>
      </c>
      <c r="H64" s="540"/>
      <c r="I64" s="540">
        <v>101</v>
      </c>
      <c r="J64" s="540"/>
      <c r="K64" s="149"/>
      <c r="L64" s="573"/>
      <c r="M64" s="576" t="s">
        <v>227</v>
      </c>
      <c r="N64" s="577"/>
      <c r="O64" s="539">
        <v>98</v>
      </c>
      <c r="P64" s="540"/>
      <c r="Q64" s="162">
        <v>4</v>
      </c>
      <c r="R64" s="3">
        <v>28</v>
      </c>
      <c r="S64" s="540">
        <v>1</v>
      </c>
      <c r="T64" s="540"/>
      <c r="U64" s="540">
        <v>65</v>
      </c>
      <c r="V64" s="540"/>
    </row>
    <row r="65" spans="1:22" s="16" customFormat="1" ht="13.5" customHeight="1">
      <c r="A65" s="573"/>
      <c r="B65" s="157" t="s">
        <v>228</v>
      </c>
      <c r="C65" s="198">
        <f t="shared" si="5"/>
        <v>15535</v>
      </c>
      <c r="D65" s="113">
        <v>2515</v>
      </c>
      <c r="E65" s="113">
        <v>3076</v>
      </c>
      <c r="F65" s="113">
        <v>263</v>
      </c>
      <c r="G65" s="540">
        <v>8252</v>
      </c>
      <c r="H65" s="540"/>
      <c r="I65" s="540">
        <v>1429</v>
      </c>
      <c r="J65" s="540"/>
      <c r="K65" s="149"/>
      <c r="L65" s="573"/>
      <c r="M65" s="576" t="s">
        <v>228</v>
      </c>
      <c r="N65" s="577"/>
      <c r="O65" s="539">
        <v>9986</v>
      </c>
      <c r="P65" s="540"/>
      <c r="Q65" s="162">
        <v>937</v>
      </c>
      <c r="R65" s="3">
        <v>233</v>
      </c>
      <c r="S65" s="540">
        <v>7612</v>
      </c>
      <c r="T65" s="540"/>
      <c r="U65" s="540">
        <v>1205</v>
      </c>
      <c r="V65" s="540"/>
    </row>
    <row r="66" spans="1:22" s="16" customFormat="1" ht="13.5" customHeight="1">
      <c r="A66" s="573"/>
      <c r="B66" s="157" t="s">
        <v>229</v>
      </c>
      <c r="C66" s="198">
        <f t="shared" si="5"/>
        <v>37253</v>
      </c>
      <c r="D66" s="113">
        <v>12841</v>
      </c>
      <c r="E66" s="113">
        <v>10952</v>
      </c>
      <c r="F66" s="113">
        <v>1710</v>
      </c>
      <c r="G66" s="540">
        <v>5742</v>
      </c>
      <c r="H66" s="540"/>
      <c r="I66" s="540">
        <v>6008</v>
      </c>
      <c r="J66" s="540"/>
      <c r="K66" s="149"/>
      <c r="L66" s="573"/>
      <c r="M66" s="576" t="s">
        <v>229</v>
      </c>
      <c r="N66" s="577"/>
      <c r="O66" s="539">
        <v>19130</v>
      </c>
      <c r="P66" s="540"/>
      <c r="Q66" s="162">
        <v>5919</v>
      </c>
      <c r="R66" s="162">
        <v>1149</v>
      </c>
      <c r="S66" s="540">
        <v>6790</v>
      </c>
      <c r="T66" s="540"/>
      <c r="U66" s="540">
        <v>5114</v>
      </c>
      <c r="V66" s="540"/>
    </row>
    <row r="67" spans="1:22" s="16" customFormat="1" ht="13.5" customHeight="1">
      <c r="A67" s="574"/>
      <c r="B67" s="158" t="s">
        <v>230</v>
      </c>
      <c r="C67" s="199">
        <v>20267</v>
      </c>
      <c r="D67" s="183">
        <v>2875</v>
      </c>
      <c r="E67" s="183">
        <v>9868</v>
      </c>
      <c r="F67" s="183">
        <v>682</v>
      </c>
      <c r="G67" s="563">
        <v>2827</v>
      </c>
      <c r="H67" s="563"/>
      <c r="I67" s="563">
        <v>4014</v>
      </c>
      <c r="J67" s="563"/>
      <c r="K67" s="149"/>
      <c r="L67" s="574"/>
      <c r="M67" s="594" t="s">
        <v>230</v>
      </c>
      <c r="N67" s="595"/>
      <c r="O67" s="562">
        <v>13425</v>
      </c>
      <c r="P67" s="563"/>
      <c r="Q67" s="164">
        <v>5922</v>
      </c>
      <c r="R67" s="164">
        <v>1140</v>
      </c>
      <c r="S67" s="563">
        <v>2356</v>
      </c>
      <c r="T67" s="563"/>
      <c r="U67" s="563">
        <v>3995</v>
      </c>
      <c r="V67" s="563"/>
    </row>
    <row r="68" spans="1:18" s="16" customFormat="1" ht="13.5" customHeight="1">
      <c r="A68" s="16" t="s">
        <v>250</v>
      </c>
      <c r="K68" s="18"/>
      <c r="L68" s="16" t="s">
        <v>234</v>
      </c>
      <c r="Q68" s="26"/>
      <c r="R68" s="26"/>
    </row>
    <row r="69" spans="1:12" s="16" customFormat="1" ht="13.5" customHeight="1">
      <c r="A69" s="16" t="s">
        <v>234</v>
      </c>
      <c r="K69" s="18"/>
      <c r="L69" s="18"/>
    </row>
    <row r="70" spans="11:12" s="16" customFormat="1" ht="13.5" customHeight="1">
      <c r="K70" s="18"/>
      <c r="L70" s="18"/>
    </row>
    <row r="71" spans="11:12" s="16" customFormat="1" ht="13.5" customHeight="1">
      <c r="K71" s="18"/>
      <c r="L71" s="18"/>
    </row>
    <row r="72" spans="11:12" s="16" customFormat="1" ht="13.5" customHeight="1">
      <c r="K72" s="18"/>
      <c r="L72" s="18"/>
    </row>
    <row r="73" spans="11:12" s="118" customFormat="1" ht="13.5" customHeight="1">
      <c r="K73" s="154"/>
      <c r="L73" s="154"/>
    </row>
    <row r="74" spans="11:12" s="118" customFormat="1" ht="13.5" customHeight="1">
      <c r="K74" s="154"/>
      <c r="L74" s="154"/>
    </row>
    <row r="75" spans="11:12" s="118" customFormat="1" ht="13.5" customHeight="1">
      <c r="K75" s="154"/>
      <c r="L75" s="154"/>
    </row>
    <row r="76" spans="11:12" s="118" customFormat="1" ht="13.5" customHeight="1">
      <c r="K76" s="154"/>
      <c r="L76" s="154"/>
    </row>
    <row r="77" spans="11:12" s="15" customFormat="1" ht="13.5" customHeight="1">
      <c r="K77" s="22"/>
      <c r="L77" s="22"/>
    </row>
    <row r="78" spans="11:12" s="15" customFormat="1" ht="13.5" customHeight="1">
      <c r="K78" s="22"/>
      <c r="L78" s="22"/>
    </row>
    <row r="79" spans="11:12" s="15" customFormat="1" ht="13.5" customHeight="1">
      <c r="K79" s="22"/>
      <c r="L79" s="22"/>
    </row>
    <row r="80" spans="11:12" s="15" customFormat="1" ht="13.5" customHeight="1">
      <c r="K80" s="22"/>
      <c r="L80" s="22"/>
    </row>
    <row r="81" spans="11:12" s="15" customFormat="1" ht="13.5" customHeight="1">
      <c r="K81" s="22"/>
      <c r="L81" s="22"/>
    </row>
    <row r="82" spans="11:12" s="15" customFormat="1" ht="13.5" customHeight="1">
      <c r="K82" s="22"/>
      <c r="L82" s="22"/>
    </row>
    <row r="83" spans="11:12" s="15" customFormat="1" ht="13.5" customHeight="1">
      <c r="K83" s="22"/>
      <c r="L83" s="22"/>
    </row>
    <row r="84" spans="11:12" s="15" customFormat="1" ht="13.5" customHeight="1">
      <c r="K84" s="22"/>
      <c r="L84" s="22"/>
    </row>
    <row r="85" spans="11:12" s="15" customFormat="1" ht="13.5" customHeight="1">
      <c r="K85" s="22"/>
      <c r="L85" s="22"/>
    </row>
    <row r="86" spans="11:12" s="15" customFormat="1" ht="13.5" customHeight="1">
      <c r="K86" s="22"/>
      <c r="L86" s="22"/>
    </row>
    <row r="87" spans="11:12" s="15" customFormat="1" ht="13.5" customHeight="1">
      <c r="K87" s="22"/>
      <c r="L87" s="22"/>
    </row>
    <row r="88" spans="11:12" s="15" customFormat="1" ht="13.5" customHeight="1">
      <c r="K88" s="22"/>
      <c r="L88" s="22"/>
    </row>
    <row r="89" spans="11:12" s="15" customFormat="1" ht="13.5" customHeight="1">
      <c r="K89" s="22"/>
      <c r="L89" s="22"/>
    </row>
    <row r="90" spans="11:12" s="15" customFormat="1" ht="13.5" customHeight="1">
      <c r="K90" s="22"/>
      <c r="L90" s="22"/>
    </row>
    <row r="91" spans="11:12" s="15" customFormat="1" ht="13.5" customHeight="1">
      <c r="K91" s="22"/>
      <c r="L91" s="22"/>
    </row>
    <row r="92" spans="11:12" s="15" customFormat="1" ht="13.5" customHeight="1">
      <c r="K92" s="22"/>
      <c r="L92" s="22"/>
    </row>
    <row r="93" spans="11:12" s="15" customFormat="1" ht="13.5" customHeight="1">
      <c r="K93" s="22"/>
      <c r="L93" s="22"/>
    </row>
    <row r="94" spans="11:12" s="15" customFormat="1" ht="13.5" customHeight="1">
      <c r="K94" s="22"/>
      <c r="L94" s="22"/>
    </row>
    <row r="95" spans="11:12" s="15" customFormat="1" ht="13.5" customHeight="1">
      <c r="K95" s="22"/>
      <c r="L95" s="22"/>
    </row>
    <row r="96" spans="11:12" s="15" customFormat="1" ht="13.5" customHeight="1">
      <c r="K96" s="22"/>
      <c r="L96" s="22"/>
    </row>
    <row r="97" spans="11:12" s="15" customFormat="1" ht="13.5" customHeight="1">
      <c r="K97" s="22"/>
      <c r="L97" s="22"/>
    </row>
    <row r="98" spans="11:12" s="15" customFormat="1" ht="13.5" customHeight="1">
      <c r="K98" s="22"/>
      <c r="L98" s="22"/>
    </row>
    <row r="99" spans="11:12" s="15" customFormat="1" ht="13.5" customHeight="1">
      <c r="K99" s="22"/>
      <c r="L99" s="22"/>
    </row>
    <row r="100" spans="11:12" s="15" customFormat="1" ht="13.5" customHeight="1">
      <c r="K100" s="22"/>
      <c r="L100" s="22"/>
    </row>
    <row r="101" spans="11:12" s="15" customFormat="1" ht="13.5" customHeight="1">
      <c r="K101" s="22"/>
      <c r="L101" s="22"/>
    </row>
    <row r="102" spans="11:12" s="15" customFormat="1" ht="13.5" customHeight="1">
      <c r="K102" s="22"/>
      <c r="L102" s="22"/>
    </row>
    <row r="103" spans="11:12" s="15" customFormat="1" ht="13.5" customHeight="1">
      <c r="K103" s="22"/>
      <c r="L103" s="22"/>
    </row>
    <row r="104" spans="11:12" s="15" customFormat="1" ht="13.5" customHeight="1">
      <c r="K104" s="22"/>
      <c r="L104" s="22"/>
    </row>
    <row r="105" spans="11:12" s="15" customFormat="1" ht="13.5" customHeight="1">
      <c r="K105" s="22"/>
      <c r="L105" s="22"/>
    </row>
    <row r="106" spans="11:12" s="15" customFormat="1" ht="13.5" customHeight="1">
      <c r="K106" s="22"/>
      <c r="L106" s="22"/>
    </row>
    <row r="107" spans="11:12" s="15" customFormat="1" ht="13.5" customHeight="1">
      <c r="K107" s="22"/>
      <c r="L107" s="22"/>
    </row>
    <row r="108" spans="11:12" s="15" customFormat="1" ht="13.5" customHeight="1">
      <c r="K108" s="22"/>
      <c r="L108" s="22"/>
    </row>
    <row r="109" spans="11:12" s="15" customFormat="1" ht="13.5" customHeight="1">
      <c r="K109" s="22"/>
      <c r="L109" s="22"/>
    </row>
    <row r="110" spans="11:12" s="15" customFormat="1" ht="13.5" customHeight="1">
      <c r="K110" s="22"/>
      <c r="L110" s="22"/>
    </row>
    <row r="111" spans="11:12" s="15" customFormat="1" ht="13.5" customHeight="1">
      <c r="K111" s="22"/>
      <c r="L111" s="22"/>
    </row>
    <row r="112" spans="11:12" s="15" customFormat="1" ht="13.5" customHeight="1">
      <c r="K112" s="22"/>
      <c r="L112" s="22"/>
    </row>
    <row r="113" spans="11:12" s="15" customFormat="1" ht="13.5" customHeight="1">
      <c r="K113" s="22"/>
      <c r="L113" s="22"/>
    </row>
    <row r="114" spans="11:12" s="15" customFormat="1" ht="13.5" customHeight="1">
      <c r="K114" s="22"/>
      <c r="L114" s="22"/>
    </row>
  </sheetData>
  <sheetProtection/>
  <mergeCells count="257">
    <mergeCell ref="A3:V3"/>
    <mergeCell ref="U27:V28"/>
    <mergeCell ref="S27:T28"/>
    <mergeCell ref="R27:R28"/>
    <mergeCell ref="Q27:Q28"/>
    <mergeCell ref="N43:O43"/>
    <mergeCell ref="N42:O42"/>
    <mergeCell ref="L9:M9"/>
    <mergeCell ref="L8:M8"/>
    <mergeCell ref="L5:M7"/>
    <mergeCell ref="U66:V66"/>
    <mergeCell ref="U67:V67"/>
    <mergeCell ref="L46:V46"/>
    <mergeCell ref="A25:V25"/>
    <mergeCell ref="U58:V58"/>
    <mergeCell ref="U59:V59"/>
    <mergeCell ref="U60:V60"/>
    <mergeCell ref="U61:V61"/>
    <mergeCell ref="S66:T66"/>
    <mergeCell ref="S67:T67"/>
    <mergeCell ref="U50:V50"/>
    <mergeCell ref="U51:V51"/>
    <mergeCell ref="U52:V52"/>
    <mergeCell ref="U53:V53"/>
    <mergeCell ref="U54:V54"/>
    <mergeCell ref="U55:V55"/>
    <mergeCell ref="U64:V64"/>
    <mergeCell ref="U65:V65"/>
    <mergeCell ref="U56:V56"/>
    <mergeCell ref="U57:V57"/>
    <mergeCell ref="S60:T60"/>
    <mergeCell ref="S61:T61"/>
    <mergeCell ref="S62:T62"/>
    <mergeCell ref="S63:T63"/>
    <mergeCell ref="S57:T57"/>
    <mergeCell ref="S58:T58"/>
    <mergeCell ref="U62:V62"/>
    <mergeCell ref="U63:V63"/>
    <mergeCell ref="S64:T64"/>
    <mergeCell ref="S65:T65"/>
    <mergeCell ref="O66:P66"/>
    <mergeCell ref="O67:P67"/>
    <mergeCell ref="S51:T51"/>
    <mergeCell ref="S52:T52"/>
    <mergeCell ref="S53:T53"/>
    <mergeCell ref="S54:T54"/>
    <mergeCell ref="S55:T55"/>
    <mergeCell ref="S56:T56"/>
    <mergeCell ref="O60:P60"/>
    <mergeCell ref="O61:P61"/>
    <mergeCell ref="O62:P62"/>
    <mergeCell ref="O63:P63"/>
    <mergeCell ref="O64:P64"/>
    <mergeCell ref="O65:P65"/>
    <mergeCell ref="O52:P52"/>
    <mergeCell ref="S50:T50"/>
    <mergeCell ref="O56:P56"/>
    <mergeCell ref="O57:P57"/>
    <mergeCell ref="O58:P58"/>
    <mergeCell ref="O59:P59"/>
    <mergeCell ref="S59:T59"/>
    <mergeCell ref="O53:P53"/>
    <mergeCell ref="O54:P54"/>
    <mergeCell ref="O55:P55"/>
    <mergeCell ref="M51:N51"/>
    <mergeCell ref="M50:N50"/>
    <mergeCell ref="Q48:Q49"/>
    <mergeCell ref="O48:P49"/>
    <mergeCell ref="S48:T49"/>
    <mergeCell ref="O50:P50"/>
    <mergeCell ref="O51:P51"/>
    <mergeCell ref="M57:N57"/>
    <mergeCell ref="M56:N56"/>
    <mergeCell ref="M55:N55"/>
    <mergeCell ref="M54:N54"/>
    <mergeCell ref="M53:N53"/>
    <mergeCell ref="M52:N52"/>
    <mergeCell ref="M67:N67"/>
    <mergeCell ref="M66:N66"/>
    <mergeCell ref="M65:N65"/>
    <mergeCell ref="M64:N64"/>
    <mergeCell ref="M63:N63"/>
    <mergeCell ref="M62:N62"/>
    <mergeCell ref="M58:N58"/>
    <mergeCell ref="L15:M15"/>
    <mergeCell ref="L14:M14"/>
    <mergeCell ref="L13:M13"/>
    <mergeCell ref="L12:M12"/>
    <mergeCell ref="L11:M11"/>
    <mergeCell ref="N40:O40"/>
    <mergeCell ref="N39:O39"/>
    <mergeCell ref="N38:O38"/>
    <mergeCell ref="N37:O37"/>
    <mergeCell ref="L10:M10"/>
    <mergeCell ref="L21:M21"/>
    <mergeCell ref="L20:M20"/>
    <mergeCell ref="L19:M19"/>
    <mergeCell ref="L18:M18"/>
    <mergeCell ref="L17:M17"/>
    <mergeCell ref="L16:M16"/>
    <mergeCell ref="N36:O36"/>
    <mergeCell ref="L22:M22"/>
    <mergeCell ref="I27:J28"/>
    <mergeCell ref="N35:O35"/>
    <mergeCell ref="N34:O34"/>
    <mergeCell ref="N33:O33"/>
    <mergeCell ref="N32:O32"/>
    <mergeCell ref="N31:O31"/>
    <mergeCell ref="N30:O30"/>
    <mergeCell ref="N29:O29"/>
    <mergeCell ref="N27:O28"/>
    <mergeCell ref="I34:J34"/>
    <mergeCell ref="I30:J30"/>
    <mergeCell ref="I29:J29"/>
    <mergeCell ref="I40:J40"/>
    <mergeCell ref="I39:J39"/>
    <mergeCell ref="I38:J38"/>
    <mergeCell ref="I37:J37"/>
    <mergeCell ref="I36:J36"/>
    <mergeCell ref="L33:M33"/>
    <mergeCell ref="U4:V4"/>
    <mergeCell ref="L48:N49"/>
    <mergeCell ref="L41:M41"/>
    <mergeCell ref="L40:M40"/>
    <mergeCell ref="L39:M39"/>
    <mergeCell ref="L38:M38"/>
    <mergeCell ref="L36:M36"/>
    <mergeCell ref="L35:M35"/>
    <mergeCell ref="L34:M34"/>
    <mergeCell ref="N41:O41"/>
    <mergeCell ref="I11:J11"/>
    <mergeCell ref="I10:J10"/>
    <mergeCell ref="I9:J9"/>
    <mergeCell ref="I8:J8"/>
    <mergeCell ref="I21:J21"/>
    <mergeCell ref="I20:J20"/>
    <mergeCell ref="I19:J19"/>
    <mergeCell ref="I13:J13"/>
    <mergeCell ref="I18:J18"/>
    <mergeCell ref="I17:J17"/>
    <mergeCell ref="I16:J16"/>
    <mergeCell ref="I15:J15"/>
    <mergeCell ref="I14:J14"/>
    <mergeCell ref="I12:J12"/>
    <mergeCell ref="I22:J22"/>
    <mergeCell ref="I48:J49"/>
    <mergeCell ref="I35:J35"/>
    <mergeCell ref="I32:J32"/>
    <mergeCell ref="I31:J31"/>
    <mergeCell ref="I33:J33"/>
    <mergeCell ref="I55:J55"/>
    <mergeCell ref="I54:J54"/>
    <mergeCell ref="I53:J53"/>
    <mergeCell ref="I52:J52"/>
    <mergeCell ref="I51:J51"/>
    <mergeCell ref="I50:J50"/>
    <mergeCell ref="I61:J61"/>
    <mergeCell ref="I60:J60"/>
    <mergeCell ref="I59:J59"/>
    <mergeCell ref="I58:J58"/>
    <mergeCell ref="I57:J57"/>
    <mergeCell ref="I56:J56"/>
    <mergeCell ref="I67:J67"/>
    <mergeCell ref="I66:J66"/>
    <mergeCell ref="I65:J65"/>
    <mergeCell ref="I64:J64"/>
    <mergeCell ref="I63:J63"/>
    <mergeCell ref="I62:J62"/>
    <mergeCell ref="G61:H61"/>
    <mergeCell ref="G60:H60"/>
    <mergeCell ref="C42:D42"/>
    <mergeCell ref="G58:H58"/>
    <mergeCell ref="G57:H57"/>
    <mergeCell ref="G56:H56"/>
    <mergeCell ref="G55:H55"/>
    <mergeCell ref="G54:H54"/>
    <mergeCell ref="G53:H53"/>
    <mergeCell ref="G52:H52"/>
    <mergeCell ref="C39:D39"/>
    <mergeCell ref="C38:D38"/>
    <mergeCell ref="C34:D34"/>
    <mergeCell ref="I47:J47"/>
    <mergeCell ref="C33:D33"/>
    <mergeCell ref="G67:H67"/>
    <mergeCell ref="G66:H66"/>
    <mergeCell ref="G65:H65"/>
    <mergeCell ref="G64:H64"/>
    <mergeCell ref="G63:H63"/>
    <mergeCell ref="A46:J46"/>
    <mergeCell ref="U48:V49"/>
    <mergeCell ref="A59:A67"/>
    <mergeCell ref="L59:L67"/>
    <mergeCell ref="G59:H59"/>
    <mergeCell ref="M61:N61"/>
    <mergeCell ref="M60:N60"/>
    <mergeCell ref="M59:N59"/>
    <mergeCell ref="R48:R49"/>
    <mergeCell ref="G62:H62"/>
    <mergeCell ref="A50:A58"/>
    <mergeCell ref="L50:L58"/>
    <mergeCell ref="A48:B49"/>
    <mergeCell ref="C48:C49"/>
    <mergeCell ref="D48:D49"/>
    <mergeCell ref="E48:E49"/>
    <mergeCell ref="F48:F49"/>
    <mergeCell ref="G48:H49"/>
    <mergeCell ref="G51:H51"/>
    <mergeCell ref="G50:H50"/>
    <mergeCell ref="L42:M42"/>
    <mergeCell ref="C43:D43"/>
    <mergeCell ref="L43:M43"/>
    <mergeCell ref="C37:D37"/>
    <mergeCell ref="L37:M37"/>
    <mergeCell ref="I43:J43"/>
    <mergeCell ref="I42:J42"/>
    <mergeCell ref="I41:J41"/>
    <mergeCell ref="C41:D41"/>
    <mergeCell ref="C40:D40"/>
    <mergeCell ref="A38:A43"/>
    <mergeCell ref="C35:D35"/>
    <mergeCell ref="C36:D36"/>
    <mergeCell ref="A29:A37"/>
    <mergeCell ref="C29:D29"/>
    <mergeCell ref="L29:M29"/>
    <mergeCell ref="C30:D30"/>
    <mergeCell ref="L30:M30"/>
    <mergeCell ref="C31:D31"/>
    <mergeCell ref="L31:M31"/>
    <mergeCell ref="C32:D32"/>
    <mergeCell ref="L32:M32"/>
    <mergeCell ref="P27:P28"/>
    <mergeCell ref="A27:B28"/>
    <mergeCell ref="C27:D28"/>
    <mergeCell ref="E27:E28"/>
    <mergeCell ref="F27:F28"/>
    <mergeCell ref="G27:G28"/>
    <mergeCell ref="H27:H28"/>
    <mergeCell ref="L27:M28"/>
    <mergeCell ref="A17:A22"/>
    <mergeCell ref="A8:A16"/>
    <mergeCell ref="S5:S7"/>
    <mergeCell ref="T5:T7"/>
    <mergeCell ref="U5:U7"/>
    <mergeCell ref="V5:V7"/>
    <mergeCell ref="E6:E7"/>
    <mergeCell ref="F6:F7"/>
    <mergeCell ref="G6:G7"/>
    <mergeCell ref="H6:H7"/>
    <mergeCell ref="Q5:Q7"/>
    <mergeCell ref="R5:R7"/>
    <mergeCell ref="P6:P7"/>
    <mergeCell ref="D5:D7"/>
    <mergeCell ref="A5:B7"/>
    <mergeCell ref="C5:C7"/>
    <mergeCell ref="N5:N7"/>
    <mergeCell ref="O5:O7"/>
    <mergeCell ref="I5:J7"/>
  </mergeCells>
  <printOptions horizontalCentered="1"/>
  <pageMargins left="0.5905511811023623" right="0.5905511811023623" top="0.5905511811023623" bottom="0.3937007874015748" header="0" footer="0"/>
  <pageSetup fitToHeight="1" fitToWidth="1" horizontalDpi="600" verticalDpi="600" orientation="landscape"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2013-06-18T07:45:01Z</cp:lastPrinted>
  <dcterms:created xsi:type="dcterms:W3CDTF">1998-06-25T06:40:11Z</dcterms:created>
  <dcterms:modified xsi:type="dcterms:W3CDTF">2013-06-18T07:45:11Z</dcterms:modified>
  <cp:category/>
  <cp:version/>
  <cp:contentType/>
  <cp:contentStatus/>
</cp:coreProperties>
</file>