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675" windowWidth="8700" windowHeight="9150" activeTab="0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3">'056'!$A$1:$AB$43</definedName>
  </definedNames>
  <calcPr calcMode="manual" fullCalcOnLoad="1"/>
</workbook>
</file>

<file path=xl/sharedStrings.xml><?xml version="1.0" encoding="utf-8"?>
<sst xmlns="http://schemas.openxmlformats.org/spreadsheetml/2006/main" count="1295" uniqueCount="213">
  <si>
    <t>総　　　数</t>
  </si>
  <si>
    <t>国　　　　　　　　　　　有</t>
  </si>
  <si>
    <t>計</t>
  </si>
  <si>
    <t>林　野　庁</t>
  </si>
  <si>
    <t>私　　　有</t>
  </si>
  <si>
    <t>官公造林地</t>
  </si>
  <si>
    <t>小　　　計</t>
  </si>
  <si>
    <t>県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</si>
  <si>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</si>
  <si>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</si>
  <si>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</si>
  <si>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</si>
  <si>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</si>
  <si>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</si>
  <si>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</si>
  <si>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</si>
  <si>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</si>
  <si>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</si>
  <si>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</si>
  <si>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</si>
  <si>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</si>
  <si>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</si>
  <si>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</si>
  <si>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</si>
  <si>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</si>
  <si>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</si>
  <si>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</si>
  <si>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</si>
  <si>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</si>
  <si>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</si>
  <si>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</si>
  <si>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</si>
  <si>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</si>
  <si>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</si>
  <si>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</si>
  <si>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</si>
  <si>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</si>
  <si>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</si>
  <si>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</si>
  <si>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</si>
  <si>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</si>
  <si>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</si>
  <si>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</si>
  <si>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</si>
  <si>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</si>
  <si>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</si>
  <si>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</si>
  <si>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</si>
  <si>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</si>
  <si>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</si>
  <si>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</si>
  <si>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</si>
  <si>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</si>
  <si>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</si>
  <si>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</si>
  <si>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</si>
  <si>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</si>
  <si>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</si>
  <si>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</si>
  <si>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</si>
  <si>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50 林　業</t>
  </si>
  <si>
    <t>林　業 51</t>
  </si>
  <si>
    <t>その他の官庁</t>
  </si>
  <si>
    <t>―</t>
  </si>
  <si>
    <t>森林整備法人</t>
  </si>
  <si>
    <t>市 町 村 別</t>
  </si>
  <si>
    <t>52 林　業</t>
  </si>
  <si>
    <t>林　業 53</t>
  </si>
  <si>
    <t>市町村別</t>
  </si>
  <si>
    <t>総　　数</t>
  </si>
  <si>
    <t>50～100</t>
  </si>
  <si>
    <t>会　社</t>
  </si>
  <si>
    <t>社　寺</t>
  </si>
  <si>
    <t>共　同</t>
  </si>
  <si>
    <t>各種団体　・ 組 合</t>
  </si>
  <si>
    <t>財産区((慣行    共有を除く)</t>
  </si>
  <si>
    <t>市 町 村</t>
  </si>
  <si>
    <t>慣行共有</t>
  </si>
  <si>
    <t>県  計</t>
  </si>
  <si>
    <t>54 林　業</t>
  </si>
  <si>
    <t>林　業 55</t>
  </si>
  <si>
    <t>市町村別</t>
  </si>
  <si>
    <t>総       数</t>
  </si>
  <si>
    <t>水害防備　                   　　保 安 林</t>
  </si>
  <si>
    <t>風　致　　　　保安林</t>
  </si>
  <si>
    <t>ひのき</t>
  </si>
  <si>
    <t>針　　　　　　　　葉　　　　　　　　樹</t>
  </si>
  <si>
    <t>広　　　葉　　　樹</t>
  </si>
  <si>
    <t>小  計</t>
  </si>
  <si>
    <t>す  ぎ</t>
  </si>
  <si>
    <t>その他</t>
  </si>
  <si>
    <t>な  ら</t>
  </si>
  <si>
    <t>ぶ  な</t>
  </si>
  <si>
    <t>-</t>
  </si>
  <si>
    <t>-</t>
  </si>
  <si>
    <t>-</t>
  </si>
  <si>
    <t>500ha以上</t>
  </si>
  <si>
    <t>-</t>
  </si>
  <si>
    <t>（単位　千平方メートル）</t>
  </si>
  <si>
    <t>（単位　ヘクタール）</t>
  </si>
  <si>
    <t>年　  次</t>
  </si>
  <si>
    <t>年　　次</t>
  </si>
  <si>
    <t>総計</t>
  </si>
  <si>
    <t>人工更新</t>
  </si>
  <si>
    <t>あかまつ　くろまつ</t>
  </si>
  <si>
    <r>
      <t xml:space="preserve">も  み  </t>
    </r>
    <r>
      <rPr>
        <sz val="12"/>
        <rFont val="ＭＳ 明朝"/>
        <family val="1"/>
      </rPr>
      <t xml:space="preserve">  つ  が</t>
    </r>
  </si>
  <si>
    <t>からまつ　　えぞまつ　　とどまつ</t>
  </si>
  <si>
    <t>計</t>
  </si>
  <si>
    <t>造林地種別</t>
  </si>
  <si>
    <t>針葉樹</t>
  </si>
  <si>
    <t>人工林の伐採跡地</t>
  </si>
  <si>
    <t>天然林の伐採跡地</t>
  </si>
  <si>
    <t>樹下植栽</t>
  </si>
  <si>
    <t>小計</t>
  </si>
  <si>
    <t>すぎ</t>
  </si>
  <si>
    <t>ひのき</t>
  </si>
  <si>
    <t>昭和59年</t>
  </si>
  <si>
    <t>資料　北陸農政局統計情報部「石川農林水産業統計年報」による。</t>
  </si>
  <si>
    <t>年　　次</t>
  </si>
  <si>
    <t>人工更新（つづき）</t>
  </si>
  <si>
    <t>天然更新</t>
  </si>
  <si>
    <t>経営形態別</t>
  </si>
  <si>
    <t>針葉樹</t>
  </si>
  <si>
    <t>広葉樹</t>
  </si>
  <si>
    <t>育成天然林改良</t>
  </si>
  <si>
    <t>天然下種</t>
  </si>
  <si>
    <t>ぼう芽</t>
  </si>
  <si>
    <t>国営</t>
  </si>
  <si>
    <t>公営</t>
  </si>
  <si>
    <t>私営</t>
  </si>
  <si>
    <t>年　　次</t>
  </si>
  <si>
    <t>その他</t>
  </si>
  <si>
    <t>ひのき　　　</t>
  </si>
  <si>
    <t>ま　つ　　　</t>
  </si>
  <si>
    <t>す　ぎ　　　</t>
  </si>
  <si>
    <t>年　　次</t>
  </si>
  <si>
    <t>総数</t>
  </si>
  <si>
    <t>人工林</t>
  </si>
  <si>
    <t>天然林</t>
  </si>
  <si>
    <t>年　　次</t>
  </si>
  <si>
    <t>皆伐</t>
  </si>
  <si>
    <t>皆伐以外</t>
  </si>
  <si>
    <t>皆伐</t>
  </si>
  <si>
    <t>皆伐以外</t>
  </si>
  <si>
    <t>未立木地等</t>
  </si>
  <si>
    <t>資料　農林水産省統計情報部「林野面積統計」による。</t>
  </si>
  <si>
    <t>資料　石川県統計情報課「1980年世界農林業センサス」による。</t>
  </si>
  <si>
    <t>　　(2)　保健保安林欄の（　）書は、他の保安林を兼ねているもので外数である。</t>
  </si>
  <si>
    <t>　　(3)　保健保安林以外の保安林欄の（　）書は、保健保安林を兼ねているもので内数である。</t>
  </si>
  <si>
    <t>資料　石川県造林課調</t>
  </si>
  <si>
    <t>資料　北陸農政局統計情報課「石川農林水産統計年報」</t>
  </si>
  <si>
    <t>資料　北陸農政局統計情報部「石川農林水産統計年報」による。</t>
  </si>
  <si>
    <t>資料　石川県林業経営課、造林課調</t>
  </si>
  <si>
    <t>（単位　ヘクタール）</t>
  </si>
  <si>
    <t>（単位　戸）</t>
  </si>
  <si>
    <t>56 林  業</t>
  </si>
  <si>
    <r>
      <t xml:space="preserve">林業 </t>
    </r>
    <r>
      <rPr>
        <sz val="12"/>
        <rFont val="ＭＳ 明朝"/>
        <family val="1"/>
      </rPr>
      <t>57</t>
    </r>
  </si>
  <si>
    <t>-</t>
  </si>
  <si>
    <t>-</t>
  </si>
  <si>
    <t>―</t>
  </si>
  <si>
    <t>34　　市 　町　 村　 別　 所 　有 　形 　態 　別 　林 　野 　面 　積（昭和60.1.1現在）</t>
  </si>
  <si>
    <t>公有</t>
  </si>
  <si>
    <t>民有</t>
  </si>
  <si>
    <t>森林開
発公団</t>
  </si>
  <si>
    <t>35　　市町村別保有山林面積規模別林家数（昭和55.1.1現在）</t>
  </si>
  <si>
    <r>
      <t>0</t>
    </r>
    <r>
      <rPr>
        <sz val="12"/>
        <rFont val="ＭＳ 明朝"/>
        <family val="1"/>
      </rPr>
      <t>.1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ha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</si>
  <si>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20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</si>
  <si>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30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</si>
  <si>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50</t>
    </r>
  </si>
  <si>
    <t>1 ～ 5</t>
  </si>
  <si>
    <t>5 ～ 10</t>
  </si>
  <si>
    <t>36　　市町村別林家以外林業事業体数（昭和55.1.1現在）</t>
  </si>
  <si>
    <r>
      <t>潮害防備　　　             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</si>
  <si>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なだれ防止　　          　保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安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</si>
  <si>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落石防止　　         　　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</si>
  <si>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航</t>
    </r>
    <r>
      <rPr>
        <sz val="12"/>
        <rFont val="ＭＳ 明朝"/>
        <family val="1"/>
      </rPr>
      <t>行</t>
    </r>
    <r>
      <rPr>
        <sz val="12"/>
        <rFont val="ＭＳ 明朝"/>
        <family val="1"/>
      </rPr>
      <t>目</t>
    </r>
    <r>
      <rPr>
        <sz val="12"/>
        <rFont val="ＭＳ 明朝"/>
        <family val="1"/>
      </rPr>
      <t>標　　　          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</si>
  <si>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t>注　(1)　国有、公有、民有保安林を合計した数値である。</t>
  </si>
  <si>
    <r>
      <t>水源かん養　　　　　　　　　　　保安</t>
    </r>
    <r>
      <rPr>
        <sz val="12"/>
        <rFont val="ＭＳ 明朝"/>
        <family val="1"/>
      </rPr>
      <t>林</t>
    </r>
  </si>
  <si>
    <t>土砂流出　　　　　　　　防備保安林</t>
  </si>
  <si>
    <t>土砂崩壊　            　防備保安林</t>
  </si>
  <si>
    <r>
      <t>飛砂</t>
    </r>
    <r>
      <rPr>
        <sz val="12"/>
        <rFont val="ＭＳ 明朝"/>
        <family val="1"/>
      </rPr>
      <t>防</t>
    </r>
    <r>
      <rPr>
        <sz val="12"/>
        <rFont val="ＭＳ 明朝"/>
        <family val="1"/>
      </rPr>
      <t>備　　　　　　　　　保安林</t>
    </r>
  </si>
  <si>
    <t>魚つき　　        　　保安林</t>
  </si>
  <si>
    <r>
      <t>干害防備　　　      　　　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</si>
  <si>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t>保健
保安林</t>
  </si>
  <si>
    <t>防風保安林</t>
  </si>
  <si>
    <t>あかまつ
くろまつ</t>
  </si>
  <si>
    <t>-</t>
  </si>
  <si>
    <t>-</t>
  </si>
  <si>
    <t>、</t>
  </si>
  <si>
    <t>木　　炭
（ｔ）</t>
  </si>
  <si>
    <t>竹  　 材
（束）</t>
  </si>
  <si>
    <t>く　り　　　
(kg)</t>
  </si>
  <si>
    <t>く る み
（㎏）</t>
  </si>
  <si>
    <t>ま つ た け
(kg)</t>
  </si>
  <si>
    <t>し い た け     
（生） (kg)</t>
  </si>
  <si>
    <r>
      <t>造 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子（kg）</t>
    </r>
  </si>
  <si>
    <t>しいたけ    　　　　
（乾） (kg)</t>
  </si>
  <si>
    <t>わ さ び　           
(kg)</t>
  </si>
  <si>
    <t>な め こ            
(kg)</t>
  </si>
  <si>
    <t>ひらたけ         
(kg)</t>
  </si>
  <si>
    <t>えのきたけ
(kg)</t>
  </si>
  <si>
    <t>桐　　材         
(㎥)</t>
  </si>
  <si>
    <t>しいたけ
（榾）
（千本）</t>
  </si>
  <si>
    <t>6　　　林　　　　　　　　　　　　　　　　　　業</t>
  </si>
  <si>
    <t>-</t>
  </si>
  <si>
    <t>-</t>
  </si>
  <si>
    <t>-</t>
  </si>
  <si>
    <t>―</t>
  </si>
  <si>
    <t>37　　市　　　町　　　村　　　別　　　保　　　安　　　林　　　面　　　積（平成元.3.31現在）</t>
  </si>
  <si>
    <t>39　　森　　林　　伐　　採　　面　　積（昭和59～63年）</t>
  </si>
  <si>
    <t>40　　主要樹種別素材生産量（昭和59～63年）</t>
  </si>
  <si>
    <t>38　　造　　　林　　　面　　　積　（昭和59年～63年）</t>
  </si>
  <si>
    <t>41　　品目別林野副産物数量（昭和59～63年）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</si>
</sst>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;\-#,##0.0"/>
    <numFmt numFmtId="182" formatCode="#,##0.0_);[Red]\(#,##0.0\)"/>
    <numFmt numFmtId="183" formatCode="#,##0.00_);[Red]\(#,##0.00\)"/>
    <numFmt numFmtId="184" formatCode="#,##0.000_);[Red]\(#,##0.000\)"/>
    <numFmt numFmtId="185" formatCode="#,##0.0000_);[Red]\(#,##0.0000\)"/>
    <numFmt numFmtId="186" formatCode="#,##0.00000_);[Red]\(#,##0.00000\)"/>
    <numFmt numFmtId="187" formatCode="#,##0.000000_);[Red]\(#,##0.000000\)"/>
    <numFmt numFmtId="188" formatCode="#,##0.0000000_);[Red]\(#,##0.0000000\)"/>
    <numFmt numFmtId="189" formatCode="#,##0.00000000_);[Red]\(#,##0.00000000\)"/>
    <numFmt numFmtId="190" formatCode="0.0_);[Red]\(0.0\)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b/>
      <sz val="12"/>
      <color indexed="56"/>
      <name val="ＭＳ 明朝"/>
      <family val="1"/>
    </font>
    <font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top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Fill="1" applyBorder="1" applyAlignment="1" applyProtection="1">
      <alignment horizontal="center" vertical="center" wrapText="1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179" fontId="14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 quotePrefix="1">
      <alignment horizontal="center" vertical="center" wrapText="1"/>
      <protection/>
    </xf>
    <xf numFmtId="38" fontId="14" fillId="0" borderId="0" xfId="61" applyNumberFormat="1" applyFont="1" applyFill="1" applyBorder="1" applyAlignment="1" applyProtection="1">
      <alignment horizontal="center" vertical="center"/>
      <protection/>
    </xf>
    <xf numFmtId="179" fontId="14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>
      <alignment/>
      <protection/>
    </xf>
    <xf numFmtId="37" fontId="13" fillId="0" borderId="0" xfId="61" applyNumberFormat="1" applyFont="1" applyFill="1" applyBorder="1" applyAlignment="1" applyProtection="1">
      <alignment vertical="center"/>
      <protection/>
    </xf>
    <xf numFmtId="179" fontId="13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0" fontId="0" fillId="0" borderId="14" xfId="61" applyFont="1" applyFill="1" applyBorder="1" applyAlignment="1" applyProtection="1">
      <alignment vertical="center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37" fontId="0" fillId="0" borderId="19" xfId="61" applyNumberFormat="1" applyFont="1" applyFill="1" applyBorder="1" applyAlignment="1" applyProtection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0" xfId="61" applyFont="1" applyFill="1" applyBorder="1" applyAlignment="1">
      <alignment vertical="center"/>
      <protection/>
    </xf>
    <xf numFmtId="0" fontId="14" fillId="0" borderId="0" xfId="6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37" fontId="1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 quotePrefix="1">
      <alignment horizontal="center"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38" fontId="0" fillId="0" borderId="0" xfId="61" applyNumberFormat="1" applyFont="1" applyFill="1" applyBorder="1" applyAlignment="1" applyProtection="1">
      <alignment horizontal="right"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1" fillId="0" borderId="0" xfId="61" applyFont="1" applyFill="1" applyBorder="1" applyAlignment="1" applyProtection="1" quotePrefix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0" xfId="61" applyFont="1" applyFill="1" applyBorder="1" applyAlignment="1" applyProtection="1">
      <alignment horizontal="right" vertical="center"/>
      <protection/>
    </xf>
    <xf numFmtId="0" fontId="13" fillId="0" borderId="0" xfId="61" applyFont="1" applyFill="1" applyBorder="1" applyAlignment="1" applyProtection="1">
      <alignment horizontal="right" vertical="center"/>
      <protection/>
    </xf>
    <xf numFmtId="38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90" fontId="0" fillId="0" borderId="19" xfId="61" applyNumberFormat="1" applyFont="1" applyFill="1" applyBorder="1" applyAlignment="1" applyProtection="1">
      <alignment horizontal="right" vertical="center"/>
      <protection/>
    </xf>
    <xf numFmtId="190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3" fontId="0" fillId="0" borderId="0" xfId="61" applyNumberFormat="1" applyFont="1" applyFill="1" applyAlignment="1">
      <alignment vertical="center"/>
      <protection/>
    </xf>
    <xf numFmtId="3" fontId="0" fillId="0" borderId="0" xfId="61" applyNumberFormat="1" applyFont="1" applyFill="1" applyAlignment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 quotePrefix="1">
      <alignment horizontal="right" vertical="center"/>
      <protection/>
    </xf>
    <xf numFmtId="178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" fillId="0" borderId="11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39" fontId="0" fillId="0" borderId="10" xfId="0" applyNumberFormat="1" applyFont="1" applyFill="1" applyBorder="1" applyAlignment="1" applyProtection="1" quotePrefix="1">
      <alignment horizontal="right" vertical="center"/>
      <protection/>
    </xf>
    <xf numFmtId="39" fontId="11" fillId="0" borderId="0" xfId="0" applyNumberFormat="1" applyFont="1" applyFill="1" applyBorder="1" applyAlignment="1" applyProtection="1">
      <alignment horizontal="right" vertical="center"/>
      <protection/>
    </xf>
    <xf numFmtId="39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8" fillId="0" borderId="15" xfId="61" applyFont="1" applyFill="1" applyBorder="1" applyAlignment="1">
      <alignment horizontal="distributed" vertical="center" wrapText="1"/>
      <protection/>
    </xf>
    <xf numFmtId="0" fontId="11" fillId="0" borderId="25" xfId="61" applyFont="1" applyFill="1" applyBorder="1" applyAlignment="1" applyProtection="1" quotePrefix="1">
      <alignment horizontal="center" vertical="center" wrapText="1"/>
      <protection/>
    </xf>
    <xf numFmtId="3" fontId="11" fillId="0" borderId="26" xfId="61" applyNumberFormat="1" applyFont="1" applyFill="1" applyBorder="1" applyAlignment="1">
      <alignment vertical="center"/>
      <protection/>
    </xf>
    <xf numFmtId="0" fontId="7" fillId="0" borderId="26" xfId="61" applyFont="1" applyFill="1" applyBorder="1" applyAlignment="1">
      <alignment vertical="center"/>
      <protection/>
    </xf>
    <xf numFmtId="3" fontId="11" fillId="0" borderId="26" xfId="61" applyNumberFormat="1" applyFont="1" applyFill="1" applyBorder="1" applyAlignment="1">
      <alignment horizontal="right" vertical="center"/>
      <protection/>
    </xf>
    <xf numFmtId="0" fontId="11" fillId="0" borderId="27" xfId="61" applyFont="1" applyFill="1" applyBorder="1" applyAlignment="1">
      <alignment vertical="center"/>
      <protection/>
    </xf>
    <xf numFmtId="0" fontId="11" fillId="0" borderId="26" xfId="61" applyFont="1" applyFill="1" applyBorder="1" applyAlignment="1">
      <alignment vertical="center"/>
      <protection/>
    </xf>
    <xf numFmtId="0" fontId="11" fillId="0" borderId="26" xfId="61" applyFont="1" applyFill="1" applyBorder="1" applyAlignment="1">
      <alignment horizontal="right" vertical="center"/>
      <protection/>
    </xf>
    <xf numFmtId="38" fontId="11" fillId="0" borderId="26" xfId="49" applyFont="1" applyFill="1" applyBorder="1" applyAlignment="1">
      <alignment horizontal="right" vertical="center"/>
    </xf>
    <xf numFmtId="37" fontId="11" fillId="0" borderId="0" xfId="61" applyNumberFormat="1" applyFont="1" applyFill="1" applyBorder="1" applyAlignment="1" applyProtection="1">
      <alignment vertical="center"/>
      <protection/>
    </xf>
    <xf numFmtId="190" fontId="11" fillId="0" borderId="0" xfId="61" applyNumberFormat="1" applyFont="1" applyFill="1" applyBorder="1" applyAlignment="1" applyProtection="1">
      <alignment horizontal="right" vertical="center"/>
      <protection/>
    </xf>
    <xf numFmtId="37" fontId="11" fillId="0" borderId="0" xfId="61" applyNumberFormat="1" applyFont="1" applyFill="1" applyBorder="1" applyAlignment="1" applyProtection="1">
      <alignment horizontal="right" vertical="center"/>
      <protection/>
    </xf>
    <xf numFmtId="37" fontId="11" fillId="0" borderId="26" xfId="61" applyNumberFormat="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horizontal="distributed" vertical="center" wrapText="1"/>
      <protection/>
    </xf>
    <xf numFmtId="0" fontId="0" fillId="0" borderId="15" xfId="61" applyFont="1" applyFill="1" applyBorder="1" applyAlignment="1">
      <alignment vertical="center" shrinkToFit="1"/>
      <protection/>
    </xf>
    <xf numFmtId="38" fontId="0" fillId="0" borderId="0" xfId="49" applyFont="1" applyFill="1" applyAlignment="1">
      <alignment horizontal="right" vertical="center"/>
    </xf>
    <xf numFmtId="38" fontId="11" fillId="0" borderId="26" xfId="49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 quotePrefix="1">
      <alignment horizontal="center" vertical="center" wrapText="1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11" fillId="0" borderId="29" xfId="0" applyNumberFormat="1" applyFont="1" applyFill="1" applyBorder="1" applyAlignment="1" applyProtection="1">
      <alignment horizontal="right" vertical="center"/>
      <protection/>
    </xf>
    <xf numFmtId="37" fontId="11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39" fontId="0" fillId="0" borderId="22" xfId="0" applyNumberFormat="1" applyFont="1" applyFill="1" applyBorder="1" applyAlignment="1" applyProtection="1">
      <alignment horizontal="right" vertical="center"/>
      <protection/>
    </xf>
    <xf numFmtId="39" fontId="0" fillId="0" borderId="28" xfId="0" applyNumberFormat="1" applyFont="1" applyFill="1" applyBorder="1" applyAlignment="1" applyProtection="1">
      <alignment horizontal="right" vertical="center"/>
      <protection/>
    </xf>
    <xf numFmtId="39" fontId="11" fillId="0" borderId="29" xfId="0" applyNumberFormat="1" applyFont="1" applyFill="1" applyBorder="1" applyAlignment="1" applyProtection="1">
      <alignment horizontal="right" vertical="center"/>
      <protection/>
    </xf>
    <xf numFmtId="178" fontId="11" fillId="0" borderId="21" xfId="0" applyNumberFormat="1" applyFont="1" applyFill="1" applyBorder="1" applyAlignment="1" applyProtection="1" quotePrefix="1">
      <alignment horizontal="right" vertical="center"/>
      <protection/>
    </xf>
    <xf numFmtId="39" fontId="11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 applyProtection="1">
      <alignment horizontal="right" vertical="center"/>
      <protection/>
    </xf>
    <xf numFmtId="39" fontId="11" fillId="0" borderId="22" xfId="0" applyNumberFormat="1" applyFont="1" applyFill="1" applyBorder="1" applyAlignment="1" applyProtection="1">
      <alignment horizontal="right" vertical="center"/>
      <protection/>
    </xf>
    <xf numFmtId="39" fontId="11" fillId="0" borderId="22" xfId="0" applyNumberFormat="1" applyFont="1" applyFill="1" applyBorder="1" applyAlignment="1" applyProtection="1" quotePrefix="1">
      <alignment horizontal="right" vertical="center"/>
      <protection/>
    </xf>
    <xf numFmtId="3" fontId="0" fillId="0" borderId="21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 applyAlignment="1">
      <alignment vertical="center"/>
      <protection/>
    </xf>
    <xf numFmtId="38" fontId="0" fillId="0" borderId="21" xfId="49" applyFont="1" applyFill="1" applyBorder="1" applyAlignment="1">
      <alignment horizontal="right" vertical="center"/>
    </xf>
    <xf numFmtId="38" fontId="11" fillId="0" borderId="27" xfId="49" applyFont="1" applyFill="1" applyBorder="1" applyAlignment="1">
      <alignment horizontal="right" vertical="center"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38" fontId="11" fillId="0" borderId="28" xfId="49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vertical="top"/>
      <protection/>
    </xf>
    <xf numFmtId="0" fontId="0" fillId="0" borderId="0" xfId="61" applyFont="1" applyFill="1" applyBorder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distributed" vertical="center" indent="10"/>
      <protection/>
    </xf>
    <xf numFmtId="0" fontId="0" fillId="0" borderId="13" xfId="0" applyFont="1" applyFill="1" applyBorder="1" applyAlignment="1" applyProtection="1">
      <alignment horizontal="distributed" vertical="center" indent="10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42" xfId="0" applyFill="1" applyBorder="1" applyAlignment="1" applyProtection="1">
      <alignment horizontal="distributed" vertical="center" indent="5"/>
      <protection/>
    </xf>
    <xf numFmtId="0" fontId="0" fillId="0" borderId="43" xfId="0" applyFont="1" applyFill="1" applyBorder="1" applyAlignment="1" applyProtection="1">
      <alignment horizontal="distributed" vertical="center" indent="5"/>
      <protection/>
    </xf>
    <xf numFmtId="0" fontId="0" fillId="0" borderId="44" xfId="0" applyFont="1" applyFill="1" applyBorder="1" applyAlignment="1" applyProtection="1">
      <alignment horizontal="distributed" vertical="center" indent="5"/>
      <protection/>
    </xf>
    <xf numFmtId="0" fontId="11" fillId="0" borderId="19" xfId="0" applyFont="1" applyFill="1" applyBorder="1" applyAlignment="1" applyProtection="1">
      <alignment horizontal="distributed" vertical="center"/>
      <protection/>
    </xf>
    <xf numFmtId="0" fontId="11" fillId="0" borderId="45" xfId="0" applyFont="1" applyBorder="1" applyAlignment="1">
      <alignment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46" xfId="0" applyFill="1" applyBorder="1" applyAlignment="1" applyProtection="1">
      <alignment horizontal="distributed" vertical="center" wrapText="1" indent="1"/>
      <protection/>
    </xf>
    <xf numFmtId="0" fontId="0" fillId="0" borderId="47" xfId="0" applyFont="1" applyFill="1" applyBorder="1" applyAlignment="1">
      <alignment horizontal="distributed" vertical="center" wrapText="1" indent="1"/>
    </xf>
    <xf numFmtId="0" fontId="0" fillId="0" borderId="22" xfId="0" applyFont="1" applyFill="1" applyBorder="1" applyAlignment="1">
      <alignment horizontal="distributed" vertical="center" wrapText="1" indent="1"/>
    </xf>
    <xf numFmtId="0" fontId="0" fillId="0" borderId="10" xfId="0" applyFont="1" applyFill="1" applyBorder="1" applyAlignment="1">
      <alignment horizontal="distributed" vertical="center" wrapText="1" indent="1"/>
    </xf>
    <xf numFmtId="0" fontId="0" fillId="0" borderId="46" xfId="0" applyFont="1" applyFill="1" applyBorder="1" applyAlignment="1" applyProtection="1">
      <alignment horizontal="distributed" vertical="center" wrapText="1" indent="1"/>
      <protection/>
    </xf>
    <xf numFmtId="0" fontId="0" fillId="0" borderId="48" xfId="0" applyFont="1" applyFill="1" applyBorder="1" applyAlignment="1">
      <alignment horizontal="distributed" vertical="center" wrapText="1" indent="1"/>
    </xf>
    <xf numFmtId="0" fontId="0" fillId="0" borderId="11" xfId="0" applyFont="1" applyFill="1" applyBorder="1" applyAlignment="1">
      <alignment horizontal="distributed" vertical="center" wrapText="1" indent="1"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6" xfId="0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 applyProtection="1">
      <alignment horizontal="distributed" vertical="center" indent="1"/>
      <protection/>
    </xf>
    <xf numFmtId="0" fontId="0" fillId="0" borderId="48" xfId="0" applyFont="1" applyFill="1" applyBorder="1" applyAlignment="1" applyProtection="1">
      <alignment horizontal="distributed" vertical="center" indent="1"/>
      <protection/>
    </xf>
    <xf numFmtId="0" fontId="0" fillId="0" borderId="41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46" xfId="0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46" xfId="0" applyFill="1" applyBorder="1" applyAlignment="1" applyProtection="1">
      <alignment horizontal="distributed" vertical="center" wrapText="1" indent="2"/>
      <protection/>
    </xf>
    <xf numFmtId="0" fontId="0" fillId="0" borderId="48" xfId="0" applyFont="1" applyFill="1" applyBorder="1" applyAlignment="1">
      <alignment horizontal="distributed" vertical="center" indent="2"/>
    </xf>
    <xf numFmtId="0" fontId="0" fillId="0" borderId="22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7" fontId="0" fillId="0" borderId="0" xfId="61" applyNumberFormat="1" applyFont="1" applyFill="1" applyBorder="1" applyAlignment="1" applyProtection="1">
      <alignment horizontal="right" vertical="center" indent="1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37" fontId="0" fillId="0" borderId="21" xfId="61" applyNumberFormat="1" applyFont="1" applyFill="1" applyBorder="1" applyAlignment="1" applyProtection="1">
      <alignment horizontal="right" vertical="center" indent="1"/>
      <protection/>
    </xf>
    <xf numFmtId="0" fontId="0" fillId="0" borderId="49" xfId="61" applyFont="1" applyFill="1" applyBorder="1" applyAlignment="1" applyProtection="1">
      <alignment horizontal="center" vertical="center" wrapText="1"/>
      <protection/>
    </xf>
    <xf numFmtId="0" fontId="0" fillId="0" borderId="50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27" xfId="61" applyFont="1" applyFill="1" applyBorder="1" applyAlignment="1" applyProtection="1">
      <alignment horizontal="center" vertical="center" wrapText="1"/>
      <protection/>
    </xf>
    <xf numFmtId="0" fontId="0" fillId="0" borderId="26" xfId="61" applyFont="1" applyFill="1" applyBorder="1" applyAlignment="1" applyProtection="1">
      <alignment horizontal="center" vertical="center" wrapText="1"/>
      <protection/>
    </xf>
    <xf numFmtId="37" fontId="11" fillId="0" borderId="26" xfId="61" applyNumberFormat="1" applyFont="1" applyFill="1" applyBorder="1" applyAlignment="1" applyProtection="1">
      <alignment horizontal="right" vertical="center" indent="1"/>
      <protection/>
    </xf>
    <xf numFmtId="0" fontId="0" fillId="0" borderId="50" xfId="61" applyFont="1" applyFill="1" applyBorder="1" applyAlignment="1" applyProtection="1">
      <alignment horizontal="center" vertical="center" wrapText="1"/>
      <protection/>
    </xf>
    <xf numFmtId="0" fontId="0" fillId="0" borderId="51" xfId="61" applyFont="1" applyFill="1" applyBorder="1" applyAlignment="1" applyProtection="1">
      <alignment horizontal="center" vertical="center" wrapText="1"/>
      <protection/>
    </xf>
    <xf numFmtId="0" fontId="0" fillId="0" borderId="17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52" xfId="61" applyFont="1" applyFill="1" applyBorder="1" applyAlignment="1">
      <alignment horizontal="distributed" vertical="center" indent="3"/>
      <protection/>
    </xf>
    <xf numFmtId="0" fontId="0" fillId="0" borderId="53" xfId="61" applyFont="1" applyFill="1" applyBorder="1" applyAlignment="1">
      <alignment horizontal="distributed" vertical="center" indent="3"/>
      <protection/>
    </xf>
    <xf numFmtId="0" fontId="0" fillId="0" borderId="54" xfId="61" applyFont="1" applyFill="1" applyBorder="1" applyAlignment="1">
      <alignment horizontal="distributed" vertical="center" indent="3"/>
      <protection/>
    </xf>
    <xf numFmtId="0" fontId="0" fillId="0" borderId="52" xfId="61" applyFont="1" applyFill="1" applyBorder="1" applyAlignment="1">
      <alignment horizontal="distributed" vertical="center" indent="1" shrinkToFit="1"/>
      <protection/>
    </xf>
    <xf numFmtId="0" fontId="0" fillId="0" borderId="54" xfId="61" applyFont="1" applyFill="1" applyBorder="1" applyAlignment="1">
      <alignment horizontal="distributed" vertical="center" indent="1" shrinkToFit="1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0" fillId="0" borderId="55" xfId="61" applyFont="1" applyFill="1" applyBorder="1" applyAlignment="1">
      <alignment horizontal="distributed" vertical="center"/>
      <protection/>
    </xf>
    <xf numFmtId="0" fontId="0" fillId="0" borderId="21" xfId="61" applyFont="1" applyFill="1" applyBorder="1" applyAlignment="1">
      <alignment horizontal="distributed" vertical="center"/>
      <protection/>
    </xf>
    <xf numFmtId="0" fontId="0" fillId="0" borderId="27" xfId="61" applyFont="1" applyFill="1" applyBorder="1" applyAlignment="1">
      <alignment horizontal="distributed" vertical="center"/>
      <protection/>
    </xf>
    <xf numFmtId="0" fontId="0" fillId="0" borderId="26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25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0" fillId="0" borderId="56" xfId="61" applyFont="1" applyFill="1" applyBorder="1" applyAlignment="1">
      <alignment horizontal="distributed" vertical="center" indent="6"/>
      <protection/>
    </xf>
    <xf numFmtId="0" fontId="0" fillId="0" borderId="57" xfId="61" applyFont="1" applyFill="1" applyBorder="1" applyAlignment="1">
      <alignment horizontal="distributed" vertical="center" indent="6"/>
      <protection/>
    </xf>
    <xf numFmtId="0" fontId="0" fillId="0" borderId="21" xfId="61" applyFont="1" applyFill="1" applyBorder="1" applyAlignment="1">
      <alignment horizontal="distributed" vertical="center" indent="3"/>
      <protection/>
    </xf>
    <xf numFmtId="0" fontId="0" fillId="0" borderId="52" xfId="61" applyFont="1" applyFill="1" applyBorder="1" applyAlignment="1">
      <alignment horizontal="distributed" vertical="center" indent="1"/>
      <protection/>
    </xf>
    <xf numFmtId="0" fontId="0" fillId="0" borderId="53" xfId="61" applyFont="1" applyFill="1" applyBorder="1" applyAlignment="1">
      <alignment horizontal="distributed" vertical="center" indent="1"/>
      <protection/>
    </xf>
    <xf numFmtId="0" fontId="0" fillId="0" borderId="54" xfId="61" applyFont="1" applyFill="1" applyBorder="1" applyAlignment="1">
      <alignment horizontal="distributed" vertical="center" indent="1"/>
      <protection/>
    </xf>
    <xf numFmtId="0" fontId="0" fillId="0" borderId="40" xfId="61" applyFont="1" applyFill="1" applyBorder="1" applyAlignment="1" applyProtection="1">
      <alignment horizontal="center" vertical="center" wrapText="1"/>
      <protection/>
    </xf>
    <xf numFmtId="0" fontId="0" fillId="0" borderId="37" xfId="61" applyFont="1" applyFill="1" applyBorder="1" applyAlignment="1">
      <alignment horizontal="center" vertical="center" wrapText="1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38" xfId="61" applyFont="1" applyBorder="1" applyAlignment="1">
      <alignment horizontal="center" vertical="center" wrapText="1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distributed" vertical="center" indent="3"/>
      <protection/>
    </xf>
    <xf numFmtId="0" fontId="0" fillId="0" borderId="57" xfId="61" applyFont="1" applyFill="1" applyBorder="1" applyAlignment="1">
      <alignment horizontal="distributed" vertical="center" indent="3"/>
      <protection/>
    </xf>
    <xf numFmtId="0" fontId="0" fillId="0" borderId="18" xfId="61" applyFont="1" applyFill="1" applyBorder="1" applyAlignment="1" applyProtection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8" xfId="61" applyFont="1" applyFill="1" applyBorder="1" applyAlignment="1">
      <alignment horizontal="distributed" vertical="center"/>
      <protection/>
    </xf>
    <xf numFmtId="0" fontId="0" fillId="0" borderId="52" xfId="61" applyFont="1" applyFill="1" applyBorder="1" applyAlignment="1">
      <alignment horizontal="distributed" vertical="center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0" fontId="0" fillId="0" borderId="15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0" fillId="0" borderId="54" xfId="61" applyFont="1" applyFill="1" applyBorder="1" applyAlignment="1" applyProtection="1">
      <alignment horizontal="center" vertical="center" wrapText="1"/>
      <protection/>
    </xf>
    <xf numFmtId="0" fontId="0" fillId="0" borderId="58" xfId="61" applyFont="1" applyFill="1" applyBorder="1" applyAlignment="1" applyProtection="1">
      <alignment horizontal="center" vertical="center" wrapText="1"/>
      <protection/>
    </xf>
    <xf numFmtId="0" fontId="0" fillId="0" borderId="59" xfId="61" applyFont="1" applyFill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0" fontId="0" fillId="0" borderId="60" xfId="61" applyFont="1" applyFill="1" applyBorder="1" applyAlignment="1">
      <alignment vertical="center" shrinkToFit="1"/>
      <protection/>
    </xf>
    <xf numFmtId="0" fontId="0" fillId="0" borderId="18" xfId="61" applyFont="1" applyFill="1" applyBorder="1" applyAlignment="1">
      <alignment vertical="center" shrinkToFi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61" xfId="61" applyFont="1" applyFill="1" applyBorder="1" applyAlignment="1">
      <alignment horizontal="distributed" vertical="center" indent="3"/>
      <protection/>
    </xf>
    <xf numFmtId="37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37" fontId="11" fillId="0" borderId="26" xfId="61" applyNumberFormat="1" applyFont="1" applyFill="1" applyBorder="1" applyAlignment="1" applyProtection="1">
      <alignment horizontal="right" vertical="center" wrapText="1" indent="1"/>
      <protection/>
    </xf>
    <xf numFmtId="37" fontId="0" fillId="0" borderId="20" xfId="61" applyNumberFormat="1" applyFont="1" applyFill="1" applyBorder="1" applyAlignment="1" applyProtection="1">
      <alignment horizontal="right" vertical="center" wrapText="1" indent="1"/>
      <protection/>
    </xf>
    <xf numFmtId="37" fontId="0" fillId="0" borderId="0" xfId="61" applyNumberFormat="1" applyFont="1" applyFill="1" applyBorder="1" applyAlignment="1" applyProtection="1">
      <alignment horizontal="right" vertical="center" wrapText="1" indent="1"/>
      <protection/>
    </xf>
    <xf numFmtId="37" fontId="0" fillId="0" borderId="55" xfId="61" applyNumberFormat="1" applyFont="1" applyFill="1" applyBorder="1" applyAlignment="1" applyProtection="1">
      <alignment horizontal="right" vertical="center" wrapText="1" indent="1"/>
      <protection/>
    </xf>
    <xf numFmtId="37" fontId="0" fillId="0" borderId="21" xfId="61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５４０６０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 customHeight="1"/>
  <cols>
    <col min="1" max="1" width="2.59765625" style="88" customWidth="1"/>
    <col min="2" max="2" width="13.5" style="88" customWidth="1"/>
    <col min="3" max="9" width="16.09765625" style="88" customWidth="1"/>
    <col min="10" max="15" width="16.19921875" style="88" customWidth="1"/>
    <col min="16" max="16384" width="10.59765625" style="88" customWidth="1"/>
  </cols>
  <sheetData>
    <row r="1" spans="1:15" s="86" customFormat="1" ht="15" customHeight="1">
      <c r="A1" s="1" t="s">
        <v>60</v>
      </c>
      <c r="O1" s="2" t="s">
        <v>61</v>
      </c>
    </row>
    <row r="2" spans="1:15" ht="15" customHeight="1">
      <c r="A2" s="167" t="s">
        <v>203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" customHeight="1">
      <c r="A4" s="185" t="s">
        <v>160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2:15" ht="15" customHeight="1" thickBo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76" t="s">
        <v>153</v>
      </c>
    </row>
    <row r="6" spans="1:15" ht="15" customHeight="1">
      <c r="A6" s="168" t="s">
        <v>65</v>
      </c>
      <c r="B6" s="169"/>
      <c r="C6" s="174" t="s">
        <v>0</v>
      </c>
      <c r="D6" s="177" t="s">
        <v>1</v>
      </c>
      <c r="E6" s="178"/>
      <c r="F6" s="178"/>
      <c r="G6" s="179"/>
      <c r="H6" s="180" t="s">
        <v>162</v>
      </c>
      <c r="I6" s="181"/>
      <c r="J6" s="181"/>
      <c r="K6" s="181"/>
      <c r="L6" s="181"/>
      <c r="M6" s="181"/>
      <c r="N6" s="181"/>
      <c r="O6" s="181"/>
    </row>
    <row r="7" spans="1:15" ht="15" customHeight="1">
      <c r="A7" s="170"/>
      <c r="B7" s="171"/>
      <c r="C7" s="175"/>
      <c r="D7" s="182" t="s">
        <v>2</v>
      </c>
      <c r="E7" s="183" t="s">
        <v>3</v>
      </c>
      <c r="F7" s="91"/>
      <c r="G7" s="182" t="s">
        <v>62</v>
      </c>
      <c r="H7" s="182" t="s">
        <v>2</v>
      </c>
      <c r="I7" s="188" t="s">
        <v>163</v>
      </c>
      <c r="J7" s="190" t="s">
        <v>161</v>
      </c>
      <c r="K7" s="191"/>
      <c r="L7" s="191"/>
      <c r="M7" s="191"/>
      <c r="N7" s="192"/>
      <c r="O7" s="183" t="s">
        <v>4</v>
      </c>
    </row>
    <row r="8" spans="1:15" ht="15" customHeight="1">
      <c r="A8" s="172"/>
      <c r="B8" s="173"/>
      <c r="C8" s="176"/>
      <c r="D8" s="176"/>
      <c r="E8" s="184"/>
      <c r="F8" s="92" t="s">
        <v>5</v>
      </c>
      <c r="G8" s="176"/>
      <c r="H8" s="176"/>
      <c r="I8" s="189"/>
      <c r="J8" s="93" t="s">
        <v>6</v>
      </c>
      <c r="K8" s="93" t="s">
        <v>7</v>
      </c>
      <c r="L8" s="93" t="s">
        <v>64</v>
      </c>
      <c r="M8" s="93" t="s">
        <v>8</v>
      </c>
      <c r="N8" s="93" t="s">
        <v>9</v>
      </c>
      <c r="O8" s="184"/>
    </row>
    <row r="9" spans="1:15" s="3" customFormat="1" ht="15" customHeight="1">
      <c r="A9" s="193" t="s">
        <v>10</v>
      </c>
      <c r="B9" s="194"/>
      <c r="C9" s="144">
        <f aca="true" t="shared" si="0" ref="C9:O9">SUM(C10:C17,C19,C22,C28,C38,C45,C51,C59,C65)</f>
        <v>279905</v>
      </c>
      <c r="D9" s="145">
        <f t="shared" si="0"/>
        <v>26348</v>
      </c>
      <c r="E9" s="145">
        <f t="shared" si="0"/>
        <v>26200</v>
      </c>
      <c r="F9" s="145">
        <f t="shared" si="0"/>
        <v>1017</v>
      </c>
      <c r="G9" s="145">
        <f t="shared" si="0"/>
        <v>148</v>
      </c>
      <c r="H9" s="145">
        <f t="shared" si="0"/>
        <v>253557</v>
      </c>
      <c r="I9" s="145">
        <f t="shared" si="0"/>
        <v>4215</v>
      </c>
      <c r="J9" s="145">
        <f t="shared" si="0"/>
        <v>28142</v>
      </c>
      <c r="K9" s="145">
        <f t="shared" si="0"/>
        <v>10178</v>
      </c>
      <c r="L9" s="145">
        <f t="shared" si="0"/>
        <v>11313</v>
      </c>
      <c r="M9" s="145">
        <f t="shared" si="0"/>
        <v>6374</v>
      </c>
      <c r="N9" s="145">
        <f t="shared" si="0"/>
        <v>277</v>
      </c>
      <c r="O9" s="145">
        <f t="shared" si="0"/>
        <v>221200</v>
      </c>
    </row>
    <row r="10" spans="1:15" ht="15" customHeight="1">
      <c r="A10" s="186" t="s">
        <v>11</v>
      </c>
      <c r="B10" s="187"/>
      <c r="C10" s="73">
        <f>SUM(D10,H10)</f>
        <v>27446</v>
      </c>
      <c r="D10" s="75">
        <f>SUM(E10,G10)</f>
        <v>5638</v>
      </c>
      <c r="E10" s="75">
        <v>5581</v>
      </c>
      <c r="F10" s="75" t="s">
        <v>93</v>
      </c>
      <c r="G10" s="75">
        <v>57</v>
      </c>
      <c r="H10" s="75">
        <f>SUM(I10,J10,O10)</f>
        <v>21808</v>
      </c>
      <c r="I10" s="75">
        <v>42</v>
      </c>
      <c r="J10" s="75">
        <f>SUM(K10:N10)</f>
        <v>3060</v>
      </c>
      <c r="K10" s="75">
        <v>1147</v>
      </c>
      <c r="L10" s="75" t="s">
        <v>93</v>
      </c>
      <c r="M10" s="75">
        <v>1913</v>
      </c>
      <c r="N10" s="75" t="s">
        <v>158</v>
      </c>
      <c r="O10" s="75">
        <v>18706</v>
      </c>
    </row>
    <row r="11" spans="1:15" ht="15" customHeight="1">
      <c r="A11" s="186" t="s">
        <v>12</v>
      </c>
      <c r="B11" s="187"/>
      <c r="C11" s="73">
        <f aca="true" t="shared" si="1" ref="C11:C17">SUM(D11,H11)</f>
        <v>8347</v>
      </c>
      <c r="D11" s="75">
        <f aca="true" t="shared" si="2" ref="D11:D16">SUM(E11,G11)</f>
        <v>12</v>
      </c>
      <c r="E11" s="75" t="s">
        <v>93</v>
      </c>
      <c r="F11" s="75" t="s">
        <v>93</v>
      </c>
      <c r="G11" s="75">
        <v>12</v>
      </c>
      <c r="H11" s="75">
        <f aca="true" t="shared" si="3" ref="H11:H17">SUM(I11,J11,O11)</f>
        <v>8335</v>
      </c>
      <c r="I11" s="75">
        <v>6</v>
      </c>
      <c r="J11" s="75">
        <f aca="true" t="shared" si="4" ref="J11:J17">SUM(K11:N11)</f>
        <v>422</v>
      </c>
      <c r="K11" s="75">
        <v>10</v>
      </c>
      <c r="L11" s="75">
        <v>360</v>
      </c>
      <c r="M11" s="75">
        <v>52</v>
      </c>
      <c r="N11" s="75" t="s">
        <v>158</v>
      </c>
      <c r="O11" s="75">
        <v>7907</v>
      </c>
    </row>
    <row r="12" spans="1:15" ht="15" customHeight="1">
      <c r="A12" s="186" t="s">
        <v>13</v>
      </c>
      <c r="B12" s="187"/>
      <c r="C12" s="73">
        <f t="shared" si="1"/>
        <v>26123</v>
      </c>
      <c r="D12" s="75">
        <f t="shared" si="2"/>
        <v>4450</v>
      </c>
      <c r="E12" s="75">
        <v>4450</v>
      </c>
      <c r="F12" s="75" t="s">
        <v>93</v>
      </c>
      <c r="G12" s="75">
        <v>0</v>
      </c>
      <c r="H12" s="75">
        <f t="shared" si="3"/>
        <v>21673</v>
      </c>
      <c r="I12" s="75">
        <v>322</v>
      </c>
      <c r="J12" s="75">
        <f t="shared" si="4"/>
        <v>977</v>
      </c>
      <c r="K12" s="75">
        <v>326</v>
      </c>
      <c r="L12" s="75">
        <v>325</v>
      </c>
      <c r="M12" s="75">
        <v>326</v>
      </c>
      <c r="N12" s="75" t="s">
        <v>158</v>
      </c>
      <c r="O12" s="75">
        <v>20374</v>
      </c>
    </row>
    <row r="13" spans="1:15" ht="15" customHeight="1">
      <c r="A13" s="186" t="s">
        <v>14</v>
      </c>
      <c r="B13" s="187"/>
      <c r="C13" s="73">
        <f t="shared" si="1"/>
        <v>20883</v>
      </c>
      <c r="D13" s="75">
        <f t="shared" si="2"/>
        <v>154</v>
      </c>
      <c r="E13" s="75">
        <v>143</v>
      </c>
      <c r="F13" s="75">
        <v>143</v>
      </c>
      <c r="G13" s="75">
        <v>11</v>
      </c>
      <c r="H13" s="75">
        <f t="shared" si="3"/>
        <v>20729</v>
      </c>
      <c r="I13" s="75">
        <v>756</v>
      </c>
      <c r="J13" s="75">
        <f t="shared" si="4"/>
        <v>2695</v>
      </c>
      <c r="K13" s="75">
        <v>754</v>
      </c>
      <c r="L13" s="75">
        <v>1576</v>
      </c>
      <c r="M13" s="75">
        <v>365</v>
      </c>
      <c r="N13" s="75" t="s">
        <v>158</v>
      </c>
      <c r="O13" s="75">
        <v>17278</v>
      </c>
    </row>
    <row r="14" spans="1:15" ht="15" customHeight="1">
      <c r="A14" s="186" t="s">
        <v>15</v>
      </c>
      <c r="B14" s="187"/>
      <c r="C14" s="73">
        <f t="shared" si="1"/>
        <v>18461</v>
      </c>
      <c r="D14" s="75">
        <f t="shared" si="2"/>
        <v>0</v>
      </c>
      <c r="E14" s="75" t="s">
        <v>93</v>
      </c>
      <c r="F14" s="75" t="s">
        <v>93</v>
      </c>
      <c r="G14" s="75">
        <v>0</v>
      </c>
      <c r="H14" s="75">
        <f t="shared" si="3"/>
        <v>18461</v>
      </c>
      <c r="I14" s="75">
        <v>48</v>
      </c>
      <c r="J14" s="75">
        <f t="shared" si="4"/>
        <v>2586</v>
      </c>
      <c r="K14" s="75">
        <v>809</v>
      </c>
      <c r="L14" s="75">
        <v>1486</v>
      </c>
      <c r="M14" s="75">
        <v>291</v>
      </c>
      <c r="N14" s="75" t="s">
        <v>158</v>
      </c>
      <c r="O14" s="75">
        <v>15827</v>
      </c>
    </row>
    <row r="15" spans="1:15" ht="15" customHeight="1">
      <c r="A15" s="186" t="s">
        <v>16</v>
      </c>
      <c r="B15" s="187"/>
      <c r="C15" s="73">
        <f t="shared" si="1"/>
        <v>6806</v>
      </c>
      <c r="D15" s="75">
        <f t="shared" si="2"/>
        <v>487</v>
      </c>
      <c r="E15" s="75">
        <v>482</v>
      </c>
      <c r="F15" s="75" t="s">
        <v>93</v>
      </c>
      <c r="G15" s="75">
        <v>5</v>
      </c>
      <c r="H15" s="75">
        <f t="shared" si="3"/>
        <v>6319</v>
      </c>
      <c r="I15" s="75">
        <v>17</v>
      </c>
      <c r="J15" s="75">
        <f t="shared" si="4"/>
        <v>563</v>
      </c>
      <c r="K15" s="75">
        <v>168</v>
      </c>
      <c r="L15" s="75">
        <v>261</v>
      </c>
      <c r="M15" s="75">
        <v>133</v>
      </c>
      <c r="N15" s="75">
        <v>1</v>
      </c>
      <c r="O15" s="75">
        <v>5739</v>
      </c>
    </row>
    <row r="16" spans="1:15" ht="15" customHeight="1">
      <c r="A16" s="186" t="s">
        <v>17</v>
      </c>
      <c r="B16" s="187"/>
      <c r="C16" s="73">
        <f t="shared" si="1"/>
        <v>2920</v>
      </c>
      <c r="D16" s="75">
        <f t="shared" si="2"/>
        <v>0</v>
      </c>
      <c r="E16" s="75" t="s">
        <v>93</v>
      </c>
      <c r="F16" s="75" t="s">
        <v>93</v>
      </c>
      <c r="G16" s="75">
        <v>0</v>
      </c>
      <c r="H16" s="75">
        <f t="shared" si="3"/>
        <v>2920</v>
      </c>
      <c r="I16" s="75" t="s">
        <v>93</v>
      </c>
      <c r="J16" s="75">
        <f t="shared" si="4"/>
        <v>396</v>
      </c>
      <c r="K16" s="75">
        <v>52</v>
      </c>
      <c r="L16" s="75">
        <v>132</v>
      </c>
      <c r="M16" s="75">
        <v>187</v>
      </c>
      <c r="N16" s="75">
        <v>25</v>
      </c>
      <c r="O16" s="75">
        <v>2524</v>
      </c>
    </row>
    <row r="17" spans="1:15" ht="15" customHeight="1">
      <c r="A17" s="186" t="s">
        <v>18</v>
      </c>
      <c r="B17" s="187"/>
      <c r="C17" s="73">
        <f t="shared" si="1"/>
        <v>30</v>
      </c>
      <c r="D17" s="75" t="s">
        <v>93</v>
      </c>
      <c r="E17" s="75" t="s">
        <v>93</v>
      </c>
      <c r="F17" s="75" t="s">
        <v>93</v>
      </c>
      <c r="G17" s="75" t="s">
        <v>93</v>
      </c>
      <c r="H17" s="75">
        <f t="shared" si="3"/>
        <v>30</v>
      </c>
      <c r="I17" s="75" t="s">
        <v>93</v>
      </c>
      <c r="J17" s="75">
        <f t="shared" si="4"/>
        <v>1</v>
      </c>
      <c r="K17" s="75">
        <v>1</v>
      </c>
      <c r="L17" s="75" t="s">
        <v>93</v>
      </c>
      <c r="M17" s="75" t="s">
        <v>93</v>
      </c>
      <c r="N17" s="75" t="s">
        <v>158</v>
      </c>
      <c r="O17" s="75">
        <v>29</v>
      </c>
    </row>
    <row r="18" spans="1:15" ht="15" customHeight="1">
      <c r="A18" s="186"/>
      <c r="B18" s="187"/>
      <c r="C18" s="74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5"/>
    </row>
    <row r="19" spans="1:15" ht="15" customHeight="1">
      <c r="A19" s="186" t="s">
        <v>19</v>
      </c>
      <c r="B19" s="187"/>
      <c r="C19" s="73">
        <f>SUM(C20)</f>
        <v>14678</v>
      </c>
      <c r="D19" s="75">
        <f aca="true" t="shared" si="5" ref="D19:O19">SUM(D20)</f>
        <v>909</v>
      </c>
      <c r="E19" s="75">
        <f t="shared" si="5"/>
        <v>909</v>
      </c>
      <c r="F19" s="75">
        <f t="shared" si="5"/>
        <v>75</v>
      </c>
      <c r="G19" s="75" t="s">
        <v>157</v>
      </c>
      <c r="H19" s="75">
        <f t="shared" si="5"/>
        <v>13769</v>
      </c>
      <c r="I19" s="75">
        <f t="shared" si="5"/>
        <v>1514</v>
      </c>
      <c r="J19" s="75">
        <f t="shared" si="5"/>
        <v>1127</v>
      </c>
      <c r="K19" s="75">
        <f t="shared" si="5"/>
        <v>808</v>
      </c>
      <c r="L19" s="75">
        <f t="shared" si="5"/>
        <v>272</v>
      </c>
      <c r="M19" s="75">
        <f t="shared" si="5"/>
        <v>47</v>
      </c>
      <c r="N19" s="75" t="s">
        <v>158</v>
      </c>
      <c r="O19" s="75">
        <f t="shared" si="5"/>
        <v>11128</v>
      </c>
    </row>
    <row r="20" spans="1:15" ht="15" customHeight="1">
      <c r="A20" s="96"/>
      <c r="B20" s="95" t="s">
        <v>20</v>
      </c>
      <c r="C20" s="73">
        <f>SUM(D20,H20)</f>
        <v>14678</v>
      </c>
      <c r="D20" s="75">
        <v>909</v>
      </c>
      <c r="E20" s="75">
        <v>909</v>
      </c>
      <c r="F20" s="75">
        <v>75</v>
      </c>
      <c r="G20" s="75" t="s">
        <v>93</v>
      </c>
      <c r="H20" s="75">
        <f>SUM(I20,J20,O20)</f>
        <v>13769</v>
      </c>
      <c r="I20" s="75">
        <v>1514</v>
      </c>
      <c r="J20" s="75">
        <f>SUM(K20:N20)</f>
        <v>1127</v>
      </c>
      <c r="K20" s="75">
        <v>808</v>
      </c>
      <c r="L20" s="75">
        <v>272</v>
      </c>
      <c r="M20" s="75">
        <v>47</v>
      </c>
      <c r="N20" s="75" t="s">
        <v>158</v>
      </c>
      <c r="O20" s="75">
        <v>11128</v>
      </c>
    </row>
    <row r="21" spans="1:15" ht="15" customHeight="1">
      <c r="A21" s="96"/>
      <c r="B21" s="95"/>
      <c r="C21" s="74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5"/>
    </row>
    <row r="22" spans="1:15" ht="15" customHeight="1">
      <c r="A22" s="186" t="s">
        <v>21</v>
      </c>
      <c r="B22" s="187"/>
      <c r="C22" s="73">
        <f>SUM(C23:C26)</f>
        <v>3768</v>
      </c>
      <c r="D22" s="75" t="s">
        <v>158</v>
      </c>
      <c r="E22" s="75" t="s">
        <v>158</v>
      </c>
      <c r="F22" s="75" t="s">
        <v>158</v>
      </c>
      <c r="G22" s="75">
        <f>SUM(G23:G26)</f>
        <v>0</v>
      </c>
      <c r="H22" s="75">
        <f>SUM(H23:H26)</f>
        <v>3768</v>
      </c>
      <c r="I22" s="75" t="s">
        <v>158</v>
      </c>
      <c r="J22" s="75">
        <f>SUM(J23:J26)</f>
        <v>290</v>
      </c>
      <c r="K22" s="75">
        <f>SUM(K23:K26)</f>
        <v>60</v>
      </c>
      <c r="L22" s="75">
        <f>SUM(L23:L26)</f>
        <v>126</v>
      </c>
      <c r="M22" s="75">
        <f>SUM(M23:M26)</f>
        <v>104</v>
      </c>
      <c r="N22" s="75" t="s">
        <v>158</v>
      </c>
      <c r="O22" s="75">
        <f>SUM(O23:O26)</f>
        <v>3478</v>
      </c>
    </row>
    <row r="23" spans="1:15" ht="15" customHeight="1">
      <c r="A23" s="96"/>
      <c r="B23" s="95" t="s">
        <v>22</v>
      </c>
      <c r="C23" s="73">
        <f>SUM(D23,H23)</f>
        <v>120</v>
      </c>
      <c r="D23" s="75" t="s">
        <v>158</v>
      </c>
      <c r="E23" s="75" t="s">
        <v>158</v>
      </c>
      <c r="F23" s="75" t="s">
        <v>158</v>
      </c>
      <c r="G23" s="75" t="s">
        <v>93</v>
      </c>
      <c r="H23" s="75">
        <f>SUM(I23,J23,O23)</f>
        <v>120</v>
      </c>
      <c r="I23" s="75" t="s">
        <v>158</v>
      </c>
      <c r="J23" s="75">
        <f>SUM(K23:N23)</f>
        <v>14</v>
      </c>
      <c r="K23" s="75">
        <v>0</v>
      </c>
      <c r="L23" s="75" t="s">
        <v>158</v>
      </c>
      <c r="M23" s="75">
        <v>14</v>
      </c>
      <c r="N23" s="75" t="s">
        <v>158</v>
      </c>
      <c r="O23" s="75">
        <v>106</v>
      </c>
    </row>
    <row r="24" spans="1:15" ht="15" customHeight="1">
      <c r="A24" s="96"/>
      <c r="B24" s="95" t="s">
        <v>23</v>
      </c>
      <c r="C24" s="73">
        <f>SUM(D24,H24)</f>
        <v>13</v>
      </c>
      <c r="D24" s="75" t="s">
        <v>158</v>
      </c>
      <c r="E24" s="75" t="s">
        <v>158</v>
      </c>
      <c r="F24" s="75" t="s">
        <v>158</v>
      </c>
      <c r="G24" s="75">
        <v>0</v>
      </c>
      <c r="H24" s="75">
        <f>SUM(I24,J24,O24)</f>
        <v>13</v>
      </c>
      <c r="I24" s="75" t="s">
        <v>158</v>
      </c>
      <c r="J24" s="75">
        <f>SUM(K24:N24)</f>
        <v>9</v>
      </c>
      <c r="K24" s="75" t="s">
        <v>158</v>
      </c>
      <c r="L24" s="75" t="s">
        <v>158</v>
      </c>
      <c r="M24" s="75">
        <v>9</v>
      </c>
      <c r="N24" s="75" t="s">
        <v>158</v>
      </c>
      <c r="O24" s="75">
        <v>4</v>
      </c>
    </row>
    <row r="25" spans="1:15" ht="15" customHeight="1">
      <c r="A25" s="96"/>
      <c r="B25" s="95" t="s">
        <v>24</v>
      </c>
      <c r="C25" s="73">
        <f>SUM(D25,H25)</f>
        <v>3635</v>
      </c>
      <c r="D25" s="75" t="s">
        <v>158</v>
      </c>
      <c r="E25" s="75" t="s">
        <v>158</v>
      </c>
      <c r="F25" s="75" t="s">
        <v>158</v>
      </c>
      <c r="G25" s="75">
        <v>0</v>
      </c>
      <c r="H25" s="75">
        <f>SUM(I25,J25,O25)</f>
        <v>3635</v>
      </c>
      <c r="I25" s="75" t="s">
        <v>158</v>
      </c>
      <c r="J25" s="75">
        <f>SUM(K25:N25)</f>
        <v>267</v>
      </c>
      <c r="K25" s="75">
        <v>60</v>
      </c>
      <c r="L25" s="75">
        <v>126</v>
      </c>
      <c r="M25" s="75">
        <v>81</v>
      </c>
      <c r="N25" s="75" t="s">
        <v>158</v>
      </c>
      <c r="O25" s="75">
        <v>3368</v>
      </c>
    </row>
    <row r="26" spans="1:15" ht="15" customHeight="1">
      <c r="A26" s="96"/>
      <c r="B26" s="95" t="s">
        <v>25</v>
      </c>
      <c r="C26" s="73" t="s">
        <v>93</v>
      </c>
      <c r="D26" s="75" t="s">
        <v>158</v>
      </c>
      <c r="E26" s="75" t="s">
        <v>158</v>
      </c>
      <c r="F26" s="75" t="s">
        <v>158</v>
      </c>
      <c r="G26" s="75" t="s">
        <v>93</v>
      </c>
      <c r="H26" s="75" t="s">
        <v>159</v>
      </c>
      <c r="I26" s="75" t="s">
        <v>158</v>
      </c>
      <c r="J26" s="75" t="s">
        <v>159</v>
      </c>
      <c r="K26" s="75" t="s">
        <v>158</v>
      </c>
      <c r="L26" s="75" t="s">
        <v>158</v>
      </c>
      <c r="M26" s="75" t="s">
        <v>158</v>
      </c>
      <c r="N26" s="75" t="s">
        <v>158</v>
      </c>
      <c r="O26" s="75" t="s">
        <v>158</v>
      </c>
    </row>
    <row r="27" spans="1:15" ht="15" customHeight="1">
      <c r="A27" s="96"/>
      <c r="B27" s="95"/>
      <c r="C27" s="74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5"/>
    </row>
    <row r="28" spans="1:15" ht="15" customHeight="1">
      <c r="A28" s="186" t="s">
        <v>26</v>
      </c>
      <c r="B28" s="187"/>
      <c r="C28" s="73">
        <f>SUM(C29:C36)</f>
        <v>55201</v>
      </c>
      <c r="D28" s="75">
        <f aca="true" t="shared" si="6" ref="D28:O28">SUM(D29:D36)</f>
        <v>14299</v>
      </c>
      <c r="E28" s="75">
        <f t="shared" si="6"/>
        <v>14299</v>
      </c>
      <c r="F28" s="75">
        <f t="shared" si="6"/>
        <v>463</v>
      </c>
      <c r="G28" s="75">
        <f t="shared" si="6"/>
        <v>0</v>
      </c>
      <c r="H28" s="75">
        <f t="shared" si="6"/>
        <v>40902</v>
      </c>
      <c r="I28" s="75">
        <f t="shared" si="6"/>
        <v>282</v>
      </c>
      <c r="J28" s="75">
        <f t="shared" si="6"/>
        <v>6009</v>
      </c>
      <c r="K28" s="75">
        <f t="shared" si="6"/>
        <v>3448</v>
      </c>
      <c r="L28" s="75">
        <f t="shared" si="6"/>
        <v>670</v>
      </c>
      <c r="M28" s="75">
        <f t="shared" si="6"/>
        <v>1853</v>
      </c>
      <c r="N28" s="75">
        <f t="shared" si="6"/>
        <v>38</v>
      </c>
      <c r="O28" s="75">
        <f t="shared" si="6"/>
        <v>34611</v>
      </c>
    </row>
    <row r="29" spans="1:15" ht="15" customHeight="1">
      <c r="A29" s="96"/>
      <c r="B29" s="95" t="s">
        <v>27</v>
      </c>
      <c r="C29" s="73">
        <f>SUM(D29,H29)</f>
        <v>54</v>
      </c>
      <c r="D29" s="75" t="s">
        <v>93</v>
      </c>
      <c r="E29" s="75" t="s">
        <v>158</v>
      </c>
      <c r="F29" s="75" t="s">
        <v>158</v>
      </c>
      <c r="G29" s="75" t="s">
        <v>93</v>
      </c>
      <c r="H29" s="75">
        <f>SUM(I29,J29,O29)</f>
        <v>54</v>
      </c>
      <c r="I29" s="75" t="s">
        <v>158</v>
      </c>
      <c r="J29" s="75">
        <f aca="true" t="shared" si="7" ref="J29:J36">SUM(K29:N29)</f>
        <v>41</v>
      </c>
      <c r="K29" s="75">
        <v>3</v>
      </c>
      <c r="L29" s="75" t="s">
        <v>158</v>
      </c>
      <c r="M29" s="75" t="s">
        <v>93</v>
      </c>
      <c r="N29" s="75">
        <v>38</v>
      </c>
      <c r="O29" s="75">
        <v>13</v>
      </c>
    </row>
    <row r="30" spans="1:15" ht="15" customHeight="1">
      <c r="A30" s="96"/>
      <c r="B30" s="95" t="s">
        <v>28</v>
      </c>
      <c r="C30" s="73">
        <f>SUM(D30,H30)</f>
        <v>1892</v>
      </c>
      <c r="D30" s="75" t="s">
        <v>93</v>
      </c>
      <c r="E30" s="75" t="s">
        <v>158</v>
      </c>
      <c r="F30" s="75" t="s">
        <v>158</v>
      </c>
      <c r="G30" s="75" t="s">
        <v>93</v>
      </c>
      <c r="H30" s="75">
        <f>SUM(I30,J30,O30)</f>
        <v>1892</v>
      </c>
      <c r="I30" s="75" t="s">
        <v>158</v>
      </c>
      <c r="J30" s="75">
        <f t="shared" si="7"/>
        <v>131</v>
      </c>
      <c r="K30" s="75">
        <v>41</v>
      </c>
      <c r="L30" s="75">
        <v>12</v>
      </c>
      <c r="M30" s="75">
        <v>78</v>
      </c>
      <c r="N30" s="75" t="s">
        <v>158</v>
      </c>
      <c r="O30" s="75">
        <v>1761</v>
      </c>
    </row>
    <row r="31" spans="1:15" ht="15" customHeight="1">
      <c r="A31" s="96"/>
      <c r="B31" s="95" t="s">
        <v>29</v>
      </c>
      <c r="C31" s="73" t="s">
        <v>93</v>
      </c>
      <c r="D31" s="75" t="s">
        <v>158</v>
      </c>
      <c r="E31" s="75" t="s">
        <v>158</v>
      </c>
      <c r="F31" s="75" t="s">
        <v>158</v>
      </c>
      <c r="G31" s="75" t="s">
        <v>158</v>
      </c>
      <c r="H31" s="75" t="s">
        <v>159</v>
      </c>
      <c r="I31" s="75" t="s">
        <v>158</v>
      </c>
      <c r="J31" s="75" t="s">
        <v>159</v>
      </c>
      <c r="K31" s="75" t="s">
        <v>158</v>
      </c>
      <c r="L31" s="75" t="s">
        <v>158</v>
      </c>
      <c r="M31" s="75" t="s">
        <v>158</v>
      </c>
      <c r="N31" s="75" t="s">
        <v>158</v>
      </c>
      <c r="O31" s="75" t="s">
        <v>158</v>
      </c>
    </row>
    <row r="32" spans="1:15" ht="15" customHeight="1">
      <c r="A32" s="96"/>
      <c r="B32" s="95" t="s">
        <v>30</v>
      </c>
      <c r="C32" s="73">
        <f>SUM(D32,H32)</f>
        <v>6669</v>
      </c>
      <c r="D32" s="75">
        <v>191</v>
      </c>
      <c r="E32" s="75">
        <v>191</v>
      </c>
      <c r="F32" s="75" t="s">
        <v>158</v>
      </c>
      <c r="G32" s="75" t="s">
        <v>93</v>
      </c>
      <c r="H32" s="75">
        <f>SUM(I32,J32,O32)</f>
        <v>6478</v>
      </c>
      <c r="I32" s="75" t="s">
        <v>158</v>
      </c>
      <c r="J32" s="75">
        <f t="shared" si="7"/>
        <v>244</v>
      </c>
      <c r="K32" s="75">
        <v>52</v>
      </c>
      <c r="L32" s="75">
        <v>97</v>
      </c>
      <c r="M32" s="75">
        <v>95</v>
      </c>
      <c r="N32" s="75" t="s">
        <v>158</v>
      </c>
      <c r="O32" s="75">
        <v>6234</v>
      </c>
    </row>
    <row r="33" spans="1:15" ht="15" customHeight="1">
      <c r="A33" s="96"/>
      <c r="B33" s="95" t="s">
        <v>31</v>
      </c>
      <c r="C33" s="73">
        <f>SUM(D33,H33)</f>
        <v>11001</v>
      </c>
      <c r="D33" s="75">
        <v>4475</v>
      </c>
      <c r="E33" s="75">
        <v>4475</v>
      </c>
      <c r="F33" s="75" t="s">
        <v>158</v>
      </c>
      <c r="G33" s="75" t="s">
        <v>93</v>
      </c>
      <c r="H33" s="75">
        <f>SUM(I33,J33,O33)</f>
        <v>6526</v>
      </c>
      <c r="I33" s="75" t="s">
        <v>158</v>
      </c>
      <c r="J33" s="75">
        <f t="shared" si="7"/>
        <v>1823</v>
      </c>
      <c r="K33" s="75">
        <v>1788</v>
      </c>
      <c r="L33" s="75">
        <v>20</v>
      </c>
      <c r="M33" s="75">
        <v>15</v>
      </c>
      <c r="N33" s="75" t="s">
        <v>158</v>
      </c>
      <c r="O33" s="75">
        <v>4703</v>
      </c>
    </row>
    <row r="34" spans="1:15" ht="15" customHeight="1">
      <c r="A34" s="96"/>
      <c r="B34" s="95" t="s">
        <v>32</v>
      </c>
      <c r="C34" s="73">
        <f>SUM(D34,H34)</f>
        <v>6091</v>
      </c>
      <c r="D34" s="75">
        <v>5</v>
      </c>
      <c r="E34" s="75">
        <v>5</v>
      </c>
      <c r="F34" s="75">
        <v>5</v>
      </c>
      <c r="G34" s="75" t="s">
        <v>93</v>
      </c>
      <c r="H34" s="75">
        <f>SUM(I34,J34,O34)</f>
        <v>6086</v>
      </c>
      <c r="I34" s="75">
        <v>20</v>
      </c>
      <c r="J34" s="75">
        <f t="shared" si="7"/>
        <v>376</v>
      </c>
      <c r="K34" s="75">
        <v>171</v>
      </c>
      <c r="L34" s="75">
        <v>138</v>
      </c>
      <c r="M34" s="75">
        <v>67</v>
      </c>
      <c r="N34" s="75" t="s">
        <v>158</v>
      </c>
      <c r="O34" s="75">
        <v>5690</v>
      </c>
    </row>
    <row r="35" spans="1:15" ht="15" customHeight="1">
      <c r="A35" s="96"/>
      <c r="B35" s="95" t="s">
        <v>33</v>
      </c>
      <c r="C35" s="73">
        <f>SUM(D35,H35)</f>
        <v>9930</v>
      </c>
      <c r="D35" s="75">
        <v>3672</v>
      </c>
      <c r="E35" s="75">
        <v>3672</v>
      </c>
      <c r="F35" s="75">
        <v>16</v>
      </c>
      <c r="G35" s="75">
        <v>0</v>
      </c>
      <c r="H35" s="75">
        <f>SUM(I35,J35,O35)</f>
        <v>6258</v>
      </c>
      <c r="I35" s="75">
        <v>71</v>
      </c>
      <c r="J35" s="75">
        <f t="shared" si="7"/>
        <v>1797</v>
      </c>
      <c r="K35" s="75">
        <v>355</v>
      </c>
      <c r="L35" s="75">
        <v>153</v>
      </c>
      <c r="M35" s="75">
        <v>1289</v>
      </c>
      <c r="N35" s="75" t="s">
        <v>158</v>
      </c>
      <c r="O35" s="75">
        <v>4390</v>
      </c>
    </row>
    <row r="36" spans="1:15" ht="15" customHeight="1">
      <c r="A36" s="96"/>
      <c r="B36" s="95" t="s">
        <v>34</v>
      </c>
      <c r="C36" s="73">
        <f>SUM(D36,H36)</f>
        <v>19564</v>
      </c>
      <c r="D36" s="75">
        <v>5956</v>
      </c>
      <c r="E36" s="75">
        <v>5956</v>
      </c>
      <c r="F36" s="75">
        <v>442</v>
      </c>
      <c r="G36" s="75" t="s">
        <v>93</v>
      </c>
      <c r="H36" s="75">
        <f>SUM(I36,J36,O36)</f>
        <v>13608</v>
      </c>
      <c r="I36" s="75">
        <v>191</v>
      </c>
      <c r="J36" s="75">
        <f t="shared" si="7"/>
        <v>1597</v>
      </c>
      <c r="K36" s="75">
        <v>1038</v>
      </c>
      <c r="L36" s="75">
        <v>250</v>
      </c>
      <c r="M36" s="75">
        <v>309</v>
      </c>
      <c r="N36" s="75" t="s">
        <v>158</v>
      </c>
      <c r="O36" s="75">
        <v>11820</v>
      </c>
    </row>
    <row r="37" spans="1:15" ht="15" customHeight="1">
      <c r="A37" s="96"/>
      <c r="B37" s="95"/>
      <c r="C37" s="74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5"/>
    </row>
    <row r="38" spans="1:15" ht="15" customHeight="1">
      <c r="A38" s="186" t="s">
        <v>35</v>
      </c>
      <c r="B38" s="187"/>
      <c r="C38" s="73">
        <f>SUM(C39:C43)</f>
        <v>8419</v>
      </c>
      <c r="D38" s="75">
        <f aca="true" t="shared" si="8" ref="D38:O38">SUM(D39:D43)</f>
        <v>63</v>
      </c>
      <c r="E38" s="75">
        <f t="shared" si="8"/>
        <v>57</v>
      </c>
      <c r="F38" s="75">
        <f t="shared" si="8"/>
        <v>57</v>
      </c>
      <c r="G38" s="75">
        <f t="shared" si="8"/>
        <v>6</v>
      </c>
      <c r="H38" s="75">
        <f t="shared" si="8"/>
        <v>8356</v>
      </c>
      <c r="I38" s="75">
        <f t="shared" si="8"/>
        <v>32</v>
      </c>
      <c r="J38" s="75">
        <f t="shared" si="8"/>
        <v>2129</v>
      </c>
      <c r="K38" s="75">
        <f t="shared" si="8"/>
        <v>1009</v>
      </c>
      <c r="L38" s="75">
        <f t="shared" si="8"/>
        <v>751</v>
      </c>
      <c r="M38" s="75">
        <f t="shared" si="8"/>
        <v>226</v>
      </c>
      <c r="N38" s="75">
        <f t="shared" si="8"/>
        <v>143</v>
      </c>
      <c r="O38" s="75">
        <f t="shared" si="8"/>
        <v>6195</v>
      </c>
    </row>
    <row r="39" spans="1:15" ht="15" customHeight="1">
      <c r="A39" s="96"/>
      <c r="B39" s="95" t="s">
        <v>36</v>
      </c>
      <c r="C39" s="73">
        <f>SUM(D39,H39)</f>
        <v>5669</v>
      </c>
      <c r="D39" s="75">
        <v>17</v>
      </c>
      <c r="E39" s="75">
        <v>16</v>
      </c>
      <c r="F39" s="75">
        <v>16</v>
      </c>
      <c r="G39" s="75">
        <v>1</v>
      </c>
      <c r="H39" s="75">
        <f>SUM(I39,J39,O39)</f>
        <v>5652</v>
      </c>
      <c r="I39" s="75">
        <v>32</v>
      </c>
      <c r="J39" s="75">
        <f>SUM(K39:N39)</f>
        <v>1272</v>
      </c>
      <c r="K39" s="75">
        <v>681</v>
      </c>
      <c r="L39" s="75">
        <v>464</v>
      </c>
      <c r="M39" s="75">
        <v>33</v>
      </c>
      <c r="N39" s="75">
        <v>94</v>
      </c>
      <c r="O39" s="75">
        <v>4348</v>
      </c>
    </row>
    <row r="40" spans="1:15" ht="15" customHeight="1">
      <c r="A40" s="96"/>
      <c r="B40" s="95" t="s">
        <v>37</v>
      </c>
      <c r="C40" s="73">
        <f>SUM(D40,H40)</f>
        <v>1320</v>
      </c>
      <c r="D40" s="75">
        <v>44</v>
      </c>
      <c r="E40" s="75">
        <v>41</v>
      </c>
      <c r="F40" s="75">
        <v>41</v>
      </c>
      <c r="G40" s="75">
        <v>3</v>
      </c>
      <c r="H40" s="75">
        <f>SUM(I40,J40,O40)</f>
        <v>1276</v>
      </c>
      <c r="I40" s="75" t="s">
        <v>93</v>
      </c>
      <c r="J40" s="75">
        <f>SUM(K40:N40)</f>
        <v>501</v>
      </c>
      <c r="K40" s="75">
        <v>128</v>
      </c>
      <c r="L40" s="75">
        <v>253</v>
      </c>
      <c r="M40" s="75">
        <v>71</v>
      </c>
      <c r="N40" s="75">
        <v>49</v>
      </c>
      <c r="O40" s="75">
        <v>775</v>
      </c>
    </row>
    <row r="41" spans="1:15" ht="15" customHeight="1">
      <c r="A41" s="96"/>
      <c r="B41" s="95" t="s">
        <v>38</v>
      </c>
      <c r="C41" s="73">
        <f>SUM(D41,H41)</f>
        <v>77</v>
      </c>
      <c r="D41" s="75" t="s">
        <v>158</v>
      </c>
      <c r="E41" s="75" t="s">
        <v>158</v>
      </c>
      <c r="F41" s="75" t="s">
        <v>158</v>
      </c>
      <c r="G41" s="75">
        <v>0</v>
      </c>
      <c r="H41" s="75">
        <f>SUM(I41,J41,O41)</f>
        <v>77</v>
      </c>
      <c r="I41" s="75" t="s">
        <v>158</v>
      </c>
      <c r="J41" s="75">
        <f>SUM(K41:N41)</f>
        <v>36</v>
      </c>
      <c r="K41" s="75">
        <v>2</v>
      </c>
      <c r="L41" s="75" t="s">
        <v>93</v>
      </c>
      <c r="M41" s="75">
        <v>34</v>
      </c>
      <c r="N41" s="75" t="s">
        <v>158</v>
      </c>
      <c r="O41" s="75">
        <v>41</v>
      </c>
    </row>
    <row r="42" spans="1:15" ht="15" customHeight="1">
      <c r="A42" s="96"/>
      <c r="B42" s="95" t="s">
        <v>39</v>
      </c>
      <c r="C42" s="73">
        <f>SUM(D42,H42)</f>
        <v>1088</v>
      </c>
      <c r="D42" s="75">
        <v>1</v>
      </c>
      <c r="E42" s="75" t="s">
        <v>158</v>
      </c>
      <c r="F42" s="75" t="s">
        <v>158</v>
      </c>
      <c r="G42" s="75">
        <v>1</v>
      </c>
      <c r="H42" s="75">
        <f>SUM(I42,J42,O42)</f>
        <v>1087</v>
      </c>
      <c r="I42" s="75" t="s">
        <v>158</v>
      </c>
      <c r="J42" s="75">
        <f>SUM(K42:N42)</f>
        <v>68</v>
      </c>
      <c r="K42" s="75">
        <v>28</v>
      </c>
      <c r="L42" s="75">
        <v>34</v>
      </c>
      <c r="M42" s="75">
        <v>6</v>
      </c>
      <c r="N42" s="75" t="s">
        <v>158</v>
      </c>
      <c r="O42" s="75">
        <v>1019</v>
      </c>
    </row>
    <row r="43" spans="1:15" ht="15" customHeight="1">
      <c r="A43" s="96"/>
      <c r="B43" s="95" t="s">
        <v>40</v>
      </c>
      <c r="C43" s="73">
        <f>SUM(D43,H43)</f>
        <v>265</v>
      </c>
      <c r="D43" s="75">
        <v>1</v>
      </c>
      <c r="E43" s="75" t="s">
        <v>158</v>
      </c>
      <c r="F43" s="75" t="s">
        <v>158</v>
      </c>
      <c r="G43" s="75">
        <v>1</v>
      </c>
      <c r="H43" s="75">
        <f>SUM(I43,J43,O43)</f>
        <v>264</v>
      </c>
      <c r="I43" s="75" t="s">
        <v>158</v>
      </c>
      <c r="J43" s="75">
        <f>SUM(K43:N43)</f>
        <v>252</v>
      </c>
      <c r="K43" s="75">
        <v>170</v>
      </c>
      <c r="L43" s="75" t="s">
        <v>158</v>
      </c>
      <c r="M43" s="75">
        <v>82</v>
      </c>
      <c r="N43" s="75" t="s">
        <v>158</v>
      </c>
      <c r="O43" s="75">
        <v>12</v>
      </c>
    </row>
    <row r="44" spans="1:15" ht="15" customHeight="1">
      <c r="A44" s="96"/>
      <c r="B44" s="95"/>
      <c r="C44" s="74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5"/>
    </row>
    <row r="45" spans="1:15" ht="15" customHeight="1">
      <c r="A45" s="186" t="s">
        <v>41</v>
      </c>
      <c r="B45" s="187"/>
      <c r="C45" s="73">
        <f>SUM(C46:C49)</f>
        <v>23479</v>
      </c>
      <c r="D45" s="75">
        <f aca="true" t="shared" si="9" ref="D45:O45">SUM(D46:D49)</f>
        <v>136</v>
      </c>
      <c r="E45" s="75">
        <f t="shared" si="9"/>
        <v>131</v>
      </c>
      <c r="F45" s="75">
        <f t="shared" si="9"/>
        <v>131</v>
      </c>
      <c r="G45" s="75">
        <f t="shared" si="9"/>
        <v>5</v>
      </c>
      <c r="H45" s="75">
        <f t="shared" si="9"/>
        <v>23343</v>
      </c>
      <c r="I45" s="75">
        <f t="shared" si="9"/>
        <v>367</v>
      </c>
      <c r="J45" s="75">
        <f t="shared" si="9"/>
        <v>2537</v>
      </c>
      <c r="K45" s="75">
        <f t="shared" si="9"/>
        <v>430</v>
      </c>
      <c r="L45" s="75">
        <f t="shared" si="9"/>
        <v>1776</v>
      </c>
      <c r="M45" s="75">
        <f t="shared" si="9"/>
        <v>331</v>
      </c>
      <c r="N45" s="75" t="s">
        <v>93</v>
      </c>
      <c r="O45" s="75">
        <f t="shared" si="9"/>
        <v>20439</v>
      </c>
    </row>
    <row r="46" spans="1:15" ht="15" customHeight="1">
      <c r="A46" s="96"/>
      <c r="B46" s="95" t="s">
        <v>42</v>
      </c>
      <c r="C46" s="73">
        <f>SUM(D46,H46)</f>
        <v>9384</v>
      </c>
      <c r="D46" s="75">
        <v>84</v>
      </c>
      <c r="E46" s="75">
        <v>82</v>
      </c>
      <c r="F46" s="75">
        <v>82</v>
      </c>
      <c r="G46" s="75">
        <v>2</v>
      </c>
      <c r="H46" s="75">
        <f>SUM(I46,J46,O46)</f>
        <v>9300</v>
      </c>
      <c r="I46" s="75" t="s">
        <v>93</v>
      </c>
      <c r="J46" s="75">
        <f>SUM(K46:N46)</f>
        <v>1125</v>
      </c>
      <c r="K46" s="75">
        <v>72</v>
      </c>
      <c r="L46" s="75">
        <v>1041</v>
      </c>
      <c r="M46" s="75">
        <v>12</v>
      </c>
      <c r="N46" s="75" t="s">
        <v>158</v>
      </c>
      <c r="O46" s="75">
        <v>8175</v>
      </c>
    </row>
    <row r="47" spans="1:15" ht="15" customHeight="1">
      <c r="A47" s="96"/>
      <c r="B47" s="95" t="s">
        <v>43</v>
      </c>
      <c r="C47" s="73">
        <f>SUM(D47,H47)</f>
        <v>3819</v>
      </c>
      <c r="D47" s="75">
        <v>1</v>
      </c>
      <c r="E47" s="75" t="s">
        <v>93</v>
      </c>
      <c r="F47" s="75" t="s">
        <v>93</v>
      </c>
      <c r="G47" s="75">
        <v>1</v>
      </c>
      <c r="H47" s="75">
        <f>SUM(I47,J47,O47)</f>
        <v>3818</v>
      </c>
      <c r="I47" s="75">
        <v>33</v>
      </c>
      <c r="J47" s="75">
        <f>SUM(K47:N47)</f>
        <v>707</v>
      </c>
      <c r="K47" s="75">
        <v>230</v>
      </c>
      <c r="L47" s="75">
        <v>350</v>
      </c>
      <c r="M47" s="75">
        <v>127</v>
      </c>
      <c r="N47" s="75" t="s">
        <v>158</v>
      </c>
      <c r="O47" s="75">
        <v>3078</v>
      </c>
    </row>
    <row r="48" spans="1:15" ht="15" customHeight="1">
      <c r="A48" s="96"/>
      <c r="B48" s="95" t="s">
        <v>44</v>
      </c>
      <c r="C48" s="73">
        <f>SUM(D48,H48)</f>
        <v>6992</v>
      </c>
      <c r="D48" s="75">
        <v>2</v>
      </c>
      <c r="E48" s="75" t="s">
        <v>93</v>
      </c>
      <c r="F48" s="75" t="s">
        <v>93</v>
      </c>
      <c r="G48" s="75">
        <v>2</v>
      </c>
      <c r="H48" s="75">
        <f>SUM(I48,J48,O48)</f>
        <v>6990</v>
      </c>
      <c r="I48" s="75" t="s">
        <v>93</v>
      </c>
      <c r="J48" s="75">
        <f>SUM(K48:N48)</f>
        <v>311</v>
      </c>
      <c r="K48" s="75">
        <v>59</v>
      </c>
      <c r="L48" s="75">
        <v>172</v>
      </c>
      <c r="M48" s="75">
        <v>80</v>
      </c>
      <c r="N48" s="75" t="s">
        <v>158</v>
      </c>
      <c r="O48" s="75">
        <v>6679</v>
      </c>
    </row>
    <row r="49" spans="1:15" ht="15" customHeight="1">
      <c r="A49" s="96"/>
      <c r="B49" s="95" t="s">
        <v>45</v>
      </c>
      <c r="C49" s="73">
        <f>SUM(D49,H49)</f>
        <v>3284</v>
      </c>
      <c r="D49" s="75">
        <v>49</v>
      </c>
      <c r="E49" s="75">
        <v>49</v>
      </c>
      <c r="F49" s="75">
        <v>49</v>
      </c>
      <c r="G49" s="75">
        <v>0</v>
      </c>
      <c r="H49" s="75">
        <f>SUM(I49,J49,O49)</f>
        <v>3235</v>
      </c>
      <c r="I49" s="75">
        <v>334</v>
      </c>
      <c r="J49" s="75">
        <f>SUM(K49:N49)</f>
        <v>394</v>
      </c>
      <c r="K49" s="75">
        <v>69</v>
      </c>
      <c r="L49" s="75">
        <v>213</v>
      </c>
      <c r="M49" s="75">
        <v>112</v>
      </c>
      <c r="N49" s="75" t="s">
        <v>93</v>
      </c>
      <c r="O49" s="75">
        <v>2507</v>
      </c>
    </row>
    <row r="50" spans="1:15" ht="15" customHeight="1">
      <c r="A50" s="96"/>
      <c r="B50" s="95"/>
      <c r="C50" s="74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5"/>
    </row>
    <row r="51" spans="1:15" ht="15" customHeight="1">
      <c r="A51" s="186" t="s">
        <v>46</v>
      </c>
      <c r="B51" s="187"/>
      <c r="C51" s="73">
        <f>SUM(C52:C57)</f>
        <v>17213</v>
      </c>
      <c r="D51" s="75">
        <f>SUM(D52:D57)</f>
        <v>6</v>
      </c>
      <c r="E51" s="75" t="s">
        <v>158</v>
      </c>
      <c r="F51" s="75" t="s">
        <v>158</v>
      </c>
      <c r="G51" s="75">
        <f>SUM(G52:G57)</f>
        <v>6</v>
      </c>
      <c r="H51" s="75">
        <f>SUM(H52:H57)</f>
        <v>17207</v>
      </c>
      <c r="I51" s="75" t="s">
        <v>158</v>
      </c>
      <c r="J51" s="75">
        <f aca="true" t="shared" si="10" ref="J51:O51">SUM(J52:J57)</f>
        <v>1634</v>
      </c>
      <c r="K51" s="75">
        <f t="shared" si="10"/>
        <v>676</v>
      </c>
      <c r="L51" s="75">
        <f t="shared" si="10"/>
        <v>783</v>
      </c>
      <c r="M51" s="75">
        <f t="shared" si="10"/>
        <v>164</v>
      </c>
      <c r="N51" s="75">
        <f t="shared" si="10"/>
        <v>11</v>
      </c>
      <c r="O51" s="75">
        <f t="shared" si="10"/>
        <v>15573</v>
      </c>
    </row>
    <row r="52" spans="1:15" ht="15" customHeight="1">
      <c r="A52" s="96"/>
      <c r="B52" s="95" t="s">
        <v>47</v>
      </c>
      <c r="C52" s="73">
        <f aca="true" t="shared" si="11" ref="C52:C57">SUM(D52,H52)</f>
        <v>1713</v>
      </c>
      <c r="D52" s="75" t="s">
        <v>93</v>
      </c>
      <c r="E52" s="75" t="s">
        <v>158</v>
      </c>
      <c r="F52" s="75" t="s">
        <v>158</v>
      </c>
      <c r="G52" s="75" t="s">
        <v>93</v>
      </c>
      <c r="H52" s="75">
        <f aca="true" t="shared" si="12" ref="H52:H57">SUM(I52,J52,O52)</f>
        <v>1713</v>
      </c>
      <c r="I52" s="75" t="s">
        <v>158</v>
      </c>
      <c r="J52" s="75">
        <f aca="true" t="shared" si="13" ref="J52:J57">SUM(K52:N52)</f>
        <v>53</v>
      </c>
      <c r="K52" s="75">
        <v>31</v>
      </c>
      <c r="L52" s="75">
        <v>14</v>
      </c>
      <c r="M52" s="75">
        <v>8</v>
      </c>
      <c r="N52" s="75" t="s">
        <v>158</v>
      </c>
      <c r="O52" s="75">
        <v>1660</v>
      </c>
    </row>
    <row r="53" spans="1:15" ht="15" customHeight="1">
      <c r="A53" s="96"/>
      <c r="B53" s="95" t="s">
        <v>48</v>
      </c>
      <c r="C53" s="73">
        <f t="shared" si="11"/>
        <v>1420</v>
      </c>
      <c r="D53" s="75">
        <v>1</v>
      </c>
      <c r="E53" s="75" t="s">
        <v>158</v>
      </c>
      <c r="F53" s="75" t="s">
        <v>158</v>
      </c>
      <c r="G53" s="75">
        <v>1</v>
      </c>
      <c r="H53" s="75">
        <f t="shared" si="12"/>
        <v>1419</v>
      </c>
      <c r="I53" s="75" t="s">
        <v>158</v>
      </c>
      <c r="J53" s="75">
        <f t="shared" si="13"/>
        <v>126</v>
      </c>
      <c r="K53" s="75">
        <v>6</v>
      </c>
      <c r="L53" s="75">
        <v>115</v>
      </c>
      <c r="M53" s="75">
        <v>5</v>
      </c>
      <c r="N53" s="75" t="s">
        <v>158</v>
      </c>
      <c r="O53" s="75">
        <v>1293</v>
      </c>
    </row>
    <row r="54" spans="1:15" ht="15" customHeight="1">
      <c r="A54" s="96"/>
      <c r="B54" s="95" t="s">
        <v>49</v>
      </c>
      <c r="C54" s="73">
        <f t="shared" si="11"/>
        <v>7565</v>
      </c>
      <c r="D54" s="75">
        <v>4</v>
      </c>
      <c r="E54" s="75" t="s">
        <v>158</v>
      </c>
      <c r="F54" s="75" t="s">
        <v>158</v>
      </c>
      <c r="G54" s="75">
        <v>4</v>
      </c>
      <c r="H54" s="75">
        <f t="shared" si="12"/>
        <v>7561</v>
      </c>
      <c r="I54" s="75" t="s">
        <v>158</v>
      </c>
      <c r="J54" s="75">
        <f t="shared" si="13"/>
        <v>692</v>
      </c>
      <c r="K54" s="75">
        <v>8</v>
      </c>
      <c r="L54" s="75">
        <v>647</v>
      </c>
      <c r="M54" s="75">
        <v>26</v>
      </c>
      <c r="N54" s="75">
        <v>11</v>
      </c>
      <c r="O54" s="75">
        <v>6869</v>
      </c>
    </row>
    <row r="55" spans="1:15" ht="15" customHeight="1">
      <c r="A55" s="96"/>
      <c r="B55" s="95" t="s">
        <v>50</v>
      </c>
      <c r="C55" s="73">
        <f t="shared" si="11"/>
        <v>2897</v>
      </c>
      <c r="D55" s="75">
        <v>0</v>
      </c>
      <c r="E55" s="75" t="s">
        <v>158</v>
      </c>
      <c r="F55" s="75" t="s">
        <v>158</v>
      </c>
      <c r="G55" s="75">
        <v>0</v>
      </c>
      <c r="H55" s="75">
        <f t="shared" si="12"/>
        <v>2897</v>
      </c>
      <c r="I55" s="75" t="s">
        <v>158</v>
      </c>
      <c r="J55" s="75">
        <f t="shared" si="13"/>
        <v>655</v>
      </c>
      <c r="K55" s="75">
        <v>594</v>
      </c>
      <c r="L55" s="75">
        <v>7</v>
      </c>
      <c r="M55" s="75">
        <v>54</v>
      </c>
      <c r="N55" s="75" t="s">
        <v>158</v>
      </c>
      <c r="O55" s="75">
        <v>2242</v>
      </c>
    </row>
    <row r="56" spans="1:15" ht="15" customHeight="1">
      <c r="A56" s="96"/>
      <c r="B56" s="95" t="s">
        <v>51</v>
      </c>
      <c r="C56" s="73">
        <f t="shared" si="11"/>
        <v>2872</v>
      </c>
      <c r="D56" s="75">
        <v>1</v>
      </c>
      <c r="E56" s="75" t="s">
        <v>158</v>
      </c>
      <c r="F56" s="75" t="s">
        <v>158</v>
      </c>
      <c r="G56" s="75">
        <v>1</v>
      </c>
      <c r="H56" s="75">
        <f t="shared" si="12"/>
        <v>2871</v>
      </c>
      <c r="I56" s="75" t="s">
        <v>158</v>
      </c>
      <c r="J56" s="75">
        <f t="shared" si="13"/>
        <v>103</v>
      </c>
      <c r="K56" s="75">
        <v>36</v>
      </c>
      <c r="L56" s="75" t="s">
        <v>158</v>
      </c>
      <c r="M56" s="75">
        <v>67</v>
      </c>
      <c r="N56" s="75" t="s">
        <v>158</v>
      </c>
      <c r="O56" s="75">
        <v>2768</v>
      </c>
    </row>
    <row r="57" spans="1:15" ht="15" customHeight="1">
      <c r="A57" s="96"/>
      <c r="B57" s="95" t="s">
        <v>52</v>
      </c>
      <c r="C57" s="73">
        <f t="shared" si="11"/>
        <v>746</v>
      </c>
      <c r="D57" s="75">
        <v>0</v>
      </c>
      <c r="E57" s="75" t="s">
        <v>158</v>
      </c>
      <c r="F57" s="75" t="s">
        <v>158</v>
      </c>
      <c r="G57" s="75">
        <v>0</v>
      </c>
      <c r="H57" s="75">
        <f t="shared" si="12"/>
        <v>746</v>
      </c>
      <c r="I57" s="75" t="s">
        <v>158</v>
      </c>
      <c r="J57" s="75">
        <f t="shared" si="13"/>
        <v>5</v>
      </c>
      <c r="K57" s="75">
        <v>1</v>
      </c>
      <c r="L57" s="75" t="s">
        <v>158</v>
      </c>
      <c r="M57" s="75">
        <v>4</v>
      </c>
      <c r="N57" s="75" t="s">
        <v>158</v>
      </c>
      <c r="O57" s="75">
        <v>741</v>
      </c>
    </row>
    <row r="58" spans="1:15" ht="15" customHeight="1">
      <c r="A58" s="96"/>
      <c r="B58" s="95"/>
      <c r="C58" s="74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5"/>
    </row>
    <row r="59" spans="1:15" ht="15" customHeight="1">
      <c r="A59" s="186" t="s">
        <v>53</v>
      </c>
      <c r="B59" s="187"/>
      <c r="C59" s="73">
        <f>SUM(C60:C63)</f>
        <v>42526</v>
      </c>
      <c r="D59" s="75">
        <f aca="true" t="shared" si="14" ref="D59:O59">SUM(D60:D63)</f>
        <v>194</v>
      </c>
      <c r="E59" s="75">
        <f t="shared" si="14"/>
        <v>148</v>
      </c>
      <c r="F59" s="75">
        <f t="shared" si="14"/>
        <v>148</v>
      </c>
      <c r="G59" s="75">
        <f t="shared" si="14"/>
        <v>46</v>
      </c>
      <c r="H59" s="75">
        <f t="shared" si="14"/>
        <v>42332</v>
      </c>
      <c r="I59" s="75">
        <f t="shared" si="14"/>
        <v>829</v>
      </c>
      <c r="J59" s="75">
        <f t="shared" si="14"/>
        <v>3462</v>
      </c>
      <c r="K59" s="75">
        <f t="shared" si="14"/>
        <v>476</v>
      </c>
      <c r="L59" s="75">
        <f t="shared" si="14"/>
        <v>2565</v>
      </c>
      <c r="M59" s="75">
        <f t="shared" si="14"/>
        <v>362</v>
      </c>
      <c r="N59" s="75">
        <f t="shared" si="14"/>
        <v>59</v>
      </c>
      <c r="O59" s="75">
        <f t="shared" si="14"/>
        <v>38041</v>
      </c>
    </row>
    <row r="60" spans="1:15" ht="15" customHeight="1">
      <c r="A60" s="96"/>
      <c r="B60" s="95" t="s">
        <v>54</v>
      </c>
      <c r="C60" s="73">
        <f>SUM(D60,H60)</f>
        <v>13645</v>
      </c>
      <c r="D60" s="75">
        <v>4</v>
      </c>
      <c r="E60" s="75" t="s">
        <v>158</v>
      </c>
      <c r="F60" s="75" t="s">
        <v>158</v>
      </c>
      <c r="G60" s="75">
        <v>4</v>
      </c>
      <c r="H60" s="75">
        <f>SUM(I60,J60,O60)</f>
        <v>13641</v>
      </c>
      <c r="I60" s="75">
        <v>105</v>
      </c>
      <c r="J60" s="75">
        <f>SUM(K60:N60)</f>
        <v>843</v>
      </c>
      <c r="K60" s="75">
        <v>177</v>
      </c>
      <c r="L60" s="75">
        <v>567</v>
      </c>
      <c r="M60" s="75">
        <v>99</v>
      </c>
      <c r="N60" s="75" t="s">
        <v>158</v>
      </c>
      <c r="O60" s="75">
        <v>12693</v>
      </c>
    </row>
    <row r="61" spans="1:15" ht="15" customHeight="1">
      <c r="A61" s="96"/>
      <c r="B61" s="95" t="s">
        <v>55</v>
      </c>
      <c r="C61" s="73">
        <f>SUM(D61,H61)</f>
        <v>11879</v>
      </c>
      <c r="D61" s="75">
        <v>123</v>
      </c>
      <c r="E61" s="75">
        <v>116</v>
      </c>
      <c r="F61" s="75">
        <v>116</v>
      </c>
      <c r="G61" s="75">
        <v>7</v>
      </c>
      <c r="H61" s="75">
        <f>SUM(I61,J61,O61)</f>
        <v>11756</v>
      </c>
      <c r="I61" s="75">
        <v>439</v>
      </c>
      <c r="J61" s="75">
        <f>SUM(K61:N61)</f>
        <v>1043</v>
      </c>
      <c r="K61" s="75">
        <v>173</v>
      </c>
      <c r="L61" s="75">
        <v>652</v>
      </c>
      <c r="M61" s="75">
        <v>159</v>
      </c>
      <c r="N61" s="75">
        <v>59</v>
      </c>
      <c r="O61" s="75">
        <v>10274</v>
      </c>
    </row>
    <row r="62" spans="1:15" ht="15" customHeight="1">
      <c r="A62" s="96"/>
      <c r="B62" s="95" t="s">
        <v>56</v>
      </c>
      <c r="C62" s="73">
        <f>SUM(D62,H62)</f>
        <v>8853</v>
      </c>
      <c r="D62" s="75">
        <v>49</v>
      </c>
      <c r="E62" s="75">
        <v>32</v>
      </c>
      <c r="F62" s="75">
        <v>32</v>
      </c>
      <c r="G62" s="75">
        <v>17</v>
      </c>
      <c r="H62" s="75">
        <f>SUM(I62,J62,O62)</f>
        <v>8804</v>
      </c>
      <c r="I62" s="75" t="s">
        <v>93</v>
      </c>
      <c r="J62" s="75">
        <f>SUM(K62:N62)</f>
        <v>781</v>
      </c>
      <c r="K62" s="75">
        <v>2</v>
      </c>
      <c r="L62" s="75">
        <v>745</v>
      </c>
      <c r="M62" s="75">
        <v>34</v>
      </c>
      <c r="N62" s="75" t="s">
        <v>158</v>
      </c>
      <c r="O62" s="75">
        <v>8023</v>
      </c>
    </row>
    <row r="63" spans="1:15" ht="15" customHeight="1">
      <c r="A63" s="96"/>
      <c r="B63" s="95" t="s">
        <v>57</v>
      </c>
      <c r="C63" s="73">
        <f>SUM(D63,H63)</f>
        <v>8149</v>
      </c>
      <c r="D63" s="75">
        <v>18</v>
      </c>
      <c r="E63" s="75" t="s">
        <v>158</v>
      </c>
      <c r="F63" s="75" t="s">
        <v>158</v>
      </c>
      <c r="G63" s="75">
        <v>18</v>
      </c>
      <c r="H63" s="75">
        <f>SUM(I63,J63,O63)</f>
        <v>8131</v>
      </c>
      <c r="I63" s="75">
        <v>285</v>
      </c>
      <c r="J63" s="75">
        <f>SUM(K63:N63)</f>
        <v>795</v>
      </c>
      <c r="K63" s="75">
        <v>124</v>
      </c>
      <c r="L63" s="75">
        <v>601</v>
      </c>
      <c r="M63" s="75">
        <v>70</v>
      </c>
      <c r="N63" s="75" t="s">
        <v>158</v>
      </c>
      <c r="O63" s="75">
        <v>7051</v>
      </c>
    </row>
    <row r="64" spans="1:15" ht="15" customHeight="1">
      <c r="A64" s="96"/>
      <c r="B64" s="95"/>
      <c r="C64" s="74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5"/>
    </row>
    <row r="65" spans="1:15" ht="15" customHeight="1">
      <c r="A65" s="186" t="s">
        <v>58</v>
      </c>
      <c r="B65" s="187"/>
      <c r="C65" s="73">
        <f>SUM(C66)</f>
        <v>3605</v>
      </c>
      <c r="D65" s="75" t="s">
        <v>158</v>
      </c>
      <c r="E65" s="75" t="s">
        <v>158</v>
      </c>
      <c r="F65" s="75" t="s">
        <v>158</v>
      </c>
      <c r="G65" s="75" t="s">
        <v>157</v>
      </c>
      <c r="H65" s="75">
        <f>SUM(H66)</f>
        <v>3605</v>
      </c>
      <c r="I65" s="75" t="s">
        <v>158</v>
      </c>
      <c r="J65" s="75">
        <f>SUM(J66)</f>
        <v>254</v>
      </c>
      <c r="K65" s="75">
        <f>SUM(K66)</f>
        <v>4</v>
      </c>
      <c r="L65" s="75">
        <f>SUM(L66)</f>
        <v>230</v>
      </c>
      <c r="M65" s="75">
        <f>SUM(M66)</f>
        <v>20</v>
      </c>
      <c r="N65" s="75" t="s">
        <v>158</v>
      </c>
      <c r="O65" s="75">
        <f>SUM(O66)</f>
        <v>3351</v>
      </c>
    </row>
    <row r="66" spans="1:15" ht="15" customHeight="1">
      <c r="A66" s="97"/>
      <c r="B66" s="98" t="s">
        <v>59</v>
      </c>
      <c r="C66" s="142">
        <f>SUM(D66,H66)</f>
        <v>3605</v>
      </c>
      <c r="D66" s="77" t="s">
        <v>93</v>
      </c>
      <c r="E66" s="77" t="s">
        <v>93</v>
      </c>
      <c r="F66" s="77" t="s">
        <v>93</v>
      </c>
      <c r="G66" s="77" t="s">
        <v>93</v>
      </c>
      <c r="H66" s="143">
        <f>SUM(I66,J66,O66)</f>
        <v>3605</v>
      </c>
      <c r="I66" s="77" t="s">
        <v>93</v>
      </c>
      <c r="J66" s="143">
        <f>SUM(K66:N66)</f>
        <v>254</v>
      </c>
      <c r="K66" s="77">
        <v>4</v>
      </c>
      <c r="L66" s="77">
        <v>230</v>
      </c>
      <c r="M66" s="77">
        <v>20</v>
      </c>
      <c r="N66" s="77" t="s">
        <v>93</v>
      </c>
      <c r="O66" s="77">
        <v>3351</v>
      </c>
    </row>
    <row r="67" spans="1:15" ht="15" customHeight="1">
      <c r="A67" s="99" t="s">
        <v>145</v>
      </c>
      <c r="B67" s="99"/>
      <c r="C67" s="79"/>
      <c r="D67" s="100"/>
      <c r="E67" s="100"/>
      <c r="F67" s="100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5" customHeight="1">
      <c r="A68" s="102"/>
      <c r="B68" s="102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15" customHeight="1">
      <c r="A69" s="102"/>
      <c r="B69" s="102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1:15" ht="15" customHeight="1">
      <c r="A70" s="102"/>
      <c r="B70" s="102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1:15" ht="15" customHeight="1">
      <c r="A71" s="102"/>
      <c r="B71" s="102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1:15" ht="15" customHeight="1">
      <c r="A72" s="102"/>
      <c r="B72" s="102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1:15" ht="15" customHeight="1">
      <c r="A73" s="102"/>
      <c r="B73" s="102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1:15" ht="15" customHeight="1">
      <c r="A74" s="102"/>
      <c r="B74" s="102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1:15" ht="15" customHeight="1">
      <c r="A75" s="102"/>
      <c r="B75" s="102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1:15" ht="15" customHeight="1">
      <c r="A76" s="102"/>
      <c r="B76" s="102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15" ht="15" customHeight="1">
      <c r="A77" s="102"/>
      <c r="B77" s="102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15" ht="15" customHeight="1">
      <c r="A78" s="102"/>
      <c r="B78" s="102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</sheetData>
  <sheetProtection/>
  <mergeCells count="31">
    <mergeCell ref="A45:B45"/>
    <mergeCell ref="A51:B51"/>
    <mergeCell ref="A59:B59"/>
    <mergeCell ref="A65:B65"/>
    <mergeCell ref="A19:B19"/>
    <mergeCell ref="A22:B22"/>
    <mergeCell ref="A28:B28"/>
    <mergeCell ref="A38:B38"/>
    <mergeCell ref="A16:B16"/>
    <mergeCell ref="A17:B17"/>
    <mergeCell ref="A18:B18"/>
    <mergeCell ref="A11:B11"/>
    <mergeCell ref="A12:B12"/>
    <mergeCell ref="A13:B13"/>
    <mergeCell ref="A14:B14"/>
    <mergeCell ref="A15:B15"/>
    <mergeCell ref="I7:I8"/>
    <mergeCell ref="J7:N7"/>
    <mergeCell ref="O7:O8"/>
    <mergeCell ref="A9:B9"/>
    <mergeCell ref="A10:B10"/>
    <mergeCell ref="A2:O2"/>
    <mergeCell ref="A6:B8"/>
    <mergeCell ref="C6:C8"/>
    <mergeCell ref="D6:G6"/>
    <mergeCell ref="H6:O6"/>
    <mergeCell ref="D7:D8"/>
    <mergeCell ref="E7:E8"/>
    <mergeCell ref="G7:G8"/>
    <mergeCell ref="A4:O4"/>
    <mergeCell ref="H7:H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abSelected="1" zoomScale="80" zoomScaleNormal="80" zoomScalePageLayoutView="0" workbookViewId="0" topLeftCell="A22">
      <selection activeCell="A1" sqref="A1"/>
    </sheetView>
  </sheetViews>
  <sheetFormatPr defaultColWidth="10.59765625" defaultRowHeight="15"/>
  <cols>
    <col min="1" max="1" width="2.59765625" style="88" customWidth="1"/>
    <col min="2" max="2" width="12.59765625" style="88" customWidth="1"/>
    <col min="3" max="11" width="11.09765625" style="88" customWidth="1"/>
    <col min="12" max="12" width="6.59765625" style="88" customWidth="1"/>
    <col min="13" max="13" width="2.5" style="88" customWidth="1"/>
    <col min="14" max="14" width="14.19921875" style="88" customWidth="1"/>
    <col min="15" max="15" width="12.69921875" style="88" customWidth="1"/>
    <col min="16" max="22" width="12.69921875" style="108" customWidth="1"/>
    <col min="23" max="23" width="10.3984375" style="108" customWidth="1"/>
    <col min="24" max="16384" width="10.59765625" style="88" customWidth="1"/>
  </cols>
  <sheetData>
    <row r="1" spans="1:23" s="86" customFormat="1" ht="19.5" customHeight="1">
      <c r="A1" s="1" t="s">
        <v>66</v>
      </c>
      <c r="P1" s="105"/>
      <c r="Q1" s="105"/>
      <c r="R1" s="105"/>
      <c r="S1" s="105"/>
      <c r="T1" s="105"/>
      <c r="U1" s="105"/>
      <c r="V1" s="2" t="s">
        <v>67</v>
      </c>
      <c r="W1" s="105"/>
    </row>
    <row r="2" spans="1:24" ht="19.5" customHeight="1">
      <c r="A2" s="185" t="s">
        <v>164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06"/>
      <c r="M2" s="185" t="s">
        <v>171</v>
      </c>
      <c r="N2" s="185"/>
      <c r="O2" s="185"/>
      <c r="P2" s="185"/>
      <c r="Q2" s="185"/>
      <c r="R2" s="185"/>
      <c r="S2" s="185"/>
      <c r="T2" s="185"/>
      <c r="U2" s="185"/>
      <c r="V2" s="185"/>
      <c r="W2" s="107"/>
      <c r="X2" s="106"/>
    </row>
    <row r="3" spans="2:11" ht="18" customHeight="1" thickBot="1">
      <c r="B3" s="89"/>
      <c r="C3" s="89"/>
      <c r="D3" s="89"/>
      <c r="E3" s="89"/>
      <c r="F3" s="89"/>
      <c r="G3" s="89"/>
      <c r="H3" s="89"/>
      <c r="I3" s="89"/>
      <c r="J3" s="89"/>
      <c r="K3" s="76" t="s">
        <v>154</v>
      </c>
    </row>
    <row r="4" spans="1:23" ht="15.75" customHeight="1">
      <c r="A4" s="206" t="s">
        <v>68</v>
      </c>
      <c r="B4" s="207"/>
      <c r="C4" s="90" t="s">
        <v>69</v>
      </c>
      <c r="D4" s="90" t="s">
        <v>165</v>
      </c>
      <c r="E4" s="13" t="s">
        <v>169</v>
      </c>
      <c r="F4" s="13" t="s">
        <v>170</v>
      </c>
      <c r="G4" s="90" t="s">
        <v>166</v>
      </c>
      <c r="H4" s="90" t="s">
        <v>167</v>
      </c>
      <c r="I4" s="90" t="s">
        <v>168</v>
      </c>
      <c r="J4" s="90" t="s">
        <v>70</v>
      </c>
      <c r="K4" s="14" t="s">
        <v>96</v>
      </c>
      <c r="L4" s="102"/>
      <c r="M4" s="208" t="s">
        <v>68</v>
      </c>
      <c r="N4" s="209"/>
      <c r="O4" s="174" t="s">
        <v>10</v>
      </c>
      <c r="P4" s="174" t="s">
        <v>71</v>
      </c>
      <c r="Q4" s="174" t="s">
        <v>72</v>
      </c>
      <c r="R4" s="174" t="s">
        <v>73</v>
      </c>
      <c r="S4" s="198" t="s">
        <v>74</v>
      </c>
      <c r="T4" s="204" t="s">
        <v>77</v>
      </c>
      <c r="U4" s="200" t="s">
        <v>75</v>
      </c>
      <c r="V4" s="204" t="s">
        <v>76</v>
      </c>
      <c r="W4" s="103"/>
    </row>
    <row r="5" spans="1:23" ht="15.75" customHeight="1">
      <c r="A5" s="193" t="s">
        <v>78</v>
      </c>
      <c r="B5" s="202"/>
      <c r="C5" s="148">
        <f>SUM(C7:C14,C16,C19,C25,C35,C42,C48,C56,C62)</f>
        <v>36392</v>
      </c>
      <c r="D5" s="148">
        <f aca="true" t="shared" si="0" ref="D5:K5">SUM(D7:D14,D16,D19,D25,D35,D42,D48,D56,D62)</f>
        <v>20019</v>
      </c>
      <c r="E5" s="148">
        <f t="shared" si="0"/>
        <v>11498</v>
      </c>
      <c r="F5" s="148">
        <f t="shared" si="0"/>
        <v>2443</v>
      </c>
      <c r="G5" s="148">
        <f t="shared" si="0"/>
        <v>1451</v>
      </c>
      <c r="H5" s="148">
        <f t="shared" si="0"/>
        <v>456</v>
      </c>
      <c r="I5" s="148">
        <f t="shared" si="0"/>
        <v>313</v>
      </c>
      <c r="J5" s="148">
        <f t="shared" si="0"/>
        <v>148</v>
      </c>
      <c r="K5" s="148">
        <f t="shared" si="0"/>
        <v>64</v>
      </c>
      <c r="L5" s="102"/>
      <c r="M5" s="210"/>
      <c r="N5" s="211"/>
      <c r="O5" s="197"/>
      <c r="P5" s="197"/>
      <c r="Q5" s="197"/>
      <c r="R5" s="197"/>
      <c r="S5" s="199"/>
      <c r="T5" s="205"/>
      <c r="U5" s="201"/>
      <c r="V5" s="205"/>
      <c r="W5" s="104"/>
    </row>
    <row r="6" spans="1:23" ht="15.75" customHeight="1">
      <c r="A6" s="11"/>
      <c r="B6" s="7"/>
      <c r="C6" s="149"/>
      <c r="D6" s="12"/>
      <c r="E6" s="12"/>
      <c r="F6" s="12"/>
      <c r="G6" s="12"/>
      <c r="H6" s="12"/>
      <c r="I6" s="12"/>
      <c r="J6" s="12"/>
      <c r="K6" s="12"/>
      <c r="L6" s="102"/>
      <c r="M6" s="193" t="s">
        <v>78</v>
      </c>
      <c r="N6" s="202"/>
      <c r="O6" s="148">
        <v>3944</v>
      </c>
      <c r="P6" s="148">
        <f aca="true" t="shared" si="1" ref="P6:V6">SUM(P8:P14,P17,P20,P26,P36,P43,P49,P57,P63)</f>
        <v>229</v>
      </c>
      <c r="Q6" s="148">
        <f t="shared" si="1"/>
        <v>284</v>
      </c>
      <c r="R6" s="148">
        <f t="shared" si="1"/>
        <v>2600</v>
      </c>
      <c r="S6" s="148">
        <f t="shared" si="1"/>
        <v>55</v>
      </c>
      <c r="T6" s="148">
        <f t="shared" si="1"/>
        <v>737</v>
      </c>
      <c r="U6" s="148">
        <f t="shared" si="1"/>
        <v>4</v>
      </c>
      <c r="V6" s="148">
        <f t="shared" si="1"/>
        <v>34</v>
      </c>
      <c r="W6" s="110"/>
    </row>
    <row r="7" spans="1:23" ht="15.75" customHeight="1">
      <c r="A7" s="195" t="s">
        <v>11</v>
      </c>
      <c r="B7" s="203"/>
      <c r="C7" s="148">
        <f>SUM(D7:K7)</f>
        <v>3587</v>
      </c>
      <c r="D7" s="8">
        <v>1990</v>
      </c>
      <c r="E7" s="8">
        <v>1177</v>
      </c>
      <c r="F7" s="8">
        <v>253</v>
      </c>
      <c r="G7" s="8">
        <v>123</v>
      </c>
      <c r="H7" s="8">
        <v>25</v>
      </c>
      <c r="I7" s="8">
        <v>11</v>
      </c>
      <c r="J7" s="8">
        <v>6</v>
      </c>
      <c r="K7" s="8">
        <v>2</v>
      </c>
      <c r="L7" s="102"/>
      <c r="M7" s="6"/>
      <c r="N7" s="7"/>
      <c r="O7" s="12"/>
      <c r="P7" s="9"/>
      <c r="Q7" s="9"/>
      <c r="R7" s="9"/>
      <c r="S7" s="9"/>
      <c r="T7" s="9"/>
      <c r="U7" s="9"/>
      <c r="V7" s="9"/>
      <c r="W7" s="113"/>
    </row>
    <row r="8" spans="1:23" ht="15.75" customHeight="1">
      <c r="A8" s="195" t="s">
        <v>12</v>
      </c>
      <c r="B8" s="196"/>
      <c r="C8" s="148">
        <f aca="true" t="shared" si="2" ref="C8:C14">SUM(D8:K8)</f>
        <v>2347</v>
      </c>
      <c r="D8" s="8">
        <v>1580</v>
      </c>
      <c r="E8" s="8">
        <v>633</v>
      </c>
      <c r="F8" s="8">
        <v>84</v>
      </c>
      <c r="G8" s="8">
        <v>34</v>
      </c>
      <c r="H8" s="8">
        <v>8</v>
      </c>
      <c r="I8" s="8">
        <v>5</v>
      </c>
      <c r="J8" s="8">
        <v>1</v>
      </c>
      <c r="K8" s="8">
        <v>2</v>
      </c>
      <c r="L8" s="102"/>
      <c r="M8" s="195" t="s">
        <v>11</v>
      </c>
      <c r="N8" s="196"/>
      <c r="O8" s="148">
        <f>SUM(P8:V8)</f>
        <v>766</v>
      </c>
      <c r="P8" s="8">
        <v>100</v>
      </c>
      <c r="Q8" s="8">
        <v>22</v>
      </c>
      <c r="R8" s="8">
        <v>577</v>
      </c>
      <c r="S8" s="8">
        <v>8</v>
      </c>
      <c r="T8" s="8">
        <v>58</v>
      </c>
      <c r="U8" s="8" t="s">
        <v>204</v>
      </c>
      <c r="V8" s="8">
        <v>1</v>
      </c>
      <c r="W8" s="111"/>
    </row>
    <row r="9" spans="1:23" ht="15.75" customHeight="1">
      <c r="A9" s="195" t="s">
        <v>13</v>
      </c>
      <c r="B9" s="196"/>
      <c r="C9" s="148">
        <f t="shared" si="2"/>
        <v>2235</v>
      </c>
      <c r="D9" s="8">
        <v>1046</v>
      </c>
      <c r="E9" s="8">
        <v>773</v>
      </c>
      <c r="F9" s="8">
        <v>229</v>
      </c>
      <c r="G9" s="8">
        <v>127</v>
      </c>
      <c r="H9" s="8">
        <v>30</v>
      </c>
      <c r="I9" s="8">
        <v>21</v>
      </c>
      <c r="J9" s="8">
        <v>8</v>
      </c>
      <c r="K9" s="8">
        <v>1</v>
      </c>
      <c r="L9" s="102"/>
      <c r="M9" s="195" t="s">
        <v>12</v>
      </c>
      <c r="N9" s="196"/>
      <c r="O9" s="148">
        <f aca="true" t="shared" si="3" ref="O9:O14">SUM(P9:V9)</f>
        <v>312</v>
      </c>
      <c r="P9" s="8">
        <v>20</v>
      </c>
      <c r="Q9" s="8">
        <v>23</v>
      </c>
      <c r="R9" s="8">
        <v>236</v>
      </c>
      <c r="S9" s="8">
        <v>2</v>
      </c>
      <c r="T9" s="8">
        <v>30</v>
      </c>
      <c r="U9" s="8" t="s">
        <v>204</v>
      </c>
      <c r="V9" s="8">
        <v>1</v>
      </c>
      <c r="W9" s="111"/>
    </row>
    <row r="10" spans="1:23" ht="15.75" customHeight="1">
      <c r="A10" s="195" t="s">
        <v>14</v>
      </c>
      <c r="B10" s="196"/>
      <c r="C10" s="148">
        <f t="shared" si="2"/>
        <v>2816</v>
      </c>
      <c r="D10" s="8">
        <v>1313</v>
      </c>
      <c r="E10" s="8">
        <v>1088</v>
      </c>
      <c r="F10" s="8">
        <v>213</v>
      </c>
      <c r="G10" s="8">
        <v>114</v>
      </c>
      <c r="H10" s="8">
        <v>48</v>
      </c>
      <c r="I10" s="8">
        <v>24</v>
      </c>
      <c r="J10" s="8">
        <v>12</v>
      </c>
      <c r="K10" s="8">
        <v>4</v>
      </c>
      <c r="L10" s="102"/>
      <c r="M10" s="195" t="s">
        <v>13</v>
      </c>
      <c r="N10" s="196"/>
      <c r="O10" s="148">
        <f t="shared" si="3"/>
        <v>191</v>
      </c>
      <c r="P10" s="8">
        <v>21</v>
      </c>
      <c r="Q10" s="8" t="s">
        <v>204</v>
      </c>
      <c r="R10" s="8">
        <v>113</v>
      </c>
      <c r="S10" s="8">
        <v>9</v>
      </c>
      <c r="T10" s="8">
        <v>47</v>
      </c>
      <c r="U10" s="8" t="s">
        <v>204</v>
      </c>
      <c r="V10" s="8">
        <v>1</v>
      </c>
      <c r="W10" s="111"/>
    </row>
    <row r="11" spans="1:23" ht="15.75" customHeight="1">
      <c r="A11" s="195" t="s">
        <v>15</v>
      </c>
      <c r="B11" s="196"/>
      <c r="C11" s="148">
        <f t="shared" si="2"/>
        <v>2731</v>
      </c>
      <c r="D11" s="8">
        <v>1584</v>
      </c>
      <c r="E11" s="8">
        <v>809</v>
      </c>
      <c r="F11" s="8">
        <v>159</v>
      </c>
      <c r="G11" s="8">
        <v>107</v>
      </c>
      <c r="H11" s="8">
        <v>22</v>
      </c>
      <c r="I11" s="8">
        <v>30</v>
      </c>
      <c r="J11" s="8">
        <v>12</v>
      </c>
      <c r="K11" s="8">
        <v>8</v>
      </c>
      <c r="L11" s="102"/>
      <c r="M11" s="195" t="s">
        <v>14</v>
      </c>
      <c r="N11" s="196"/>
      <c r="O11" s="148">
        <f t="shared" si="3"/>
        <v>319</v>
      </c>
      <c r="P11" s="8">
        <v>7</v>
      </c>
      <c r="Q11" s="8">
        <v>32</v>
      </c>
      <c r="R11" s="8">
        <v>200</v>
      </c>
      <c r="S11" s="8">
        <v>1</v>
      </c>
      <c r="T11" s="8">
        <v>78</v>
      </c>
      <c r="U11" s="8" t="s">
        <v>204</v>
      </c>
      <c r="V11" s="8">
        <v>1</v>
      </c>
      <c r="W11" s="111"/>
    </row>
    <row r="12" spans="1:23" ht="15.75" customHeight="1">
      <c r="A12" s="195" t="s">
        <v>16</v>
      </c>
      <c r="B12" s="196"/>
      <c r="C12" s="148">
        <f t="shared" si="2"/>
        <v>1601</v>
      </c>
      <c r="D12" s="8">
        <v>1039</v>
      </c>
      <c r="E12" s="8">
        <v>388</v>
      </c>
      <c r="F12" s="8">
        <v>95</v>
      </c>
      <c r="G12" s="8">
        <v>63</v>
      </c>
      <c r="H12" s="8">
        <v>8</v>
      </c>
      <c r="I12" s="8">
        <v>7</v>
      </c>
      <c r="J12" s="8">
        <v>1</v>
      </c>
      <c r="K12" s="8" t="s">
        <v>204</v>
      </c>
      <c r="L12" s="102"/>
      <c r="M12" s="195" t="s">
        <v>15</v>
      </c>
      <c r="N12" s="196"/>
      <c r="O12" s="148">
        <f t="shared" si="3"/>
        <v>103</v>
      </c>
      <c r="P12" s="8">
        <v>8</v>
      </c>
      <c r="Q12" s="8">
        <v>28</v>
      </c>
      <c r="R12" s="8">
        <v>16</v>
      </c>
      <c r="S12" s="8" t="s">
        <v>204</v>
      </c>
      <c r="T12" s="8">
        <v>50</v>
      </c>
      <c r="U12" s="8" t="s">
        <v>204</v>
      </c>
      <c r="V12" s="8">
        <v>1</v>
      </c>
      <c r="W12" s="111"/>
    </row>
    <row r="13" spans="1:23" ht="15.75" customHeight="1">
      <c r="A13" s="195" t="s">
        <v>17</v>
      </c>
      <c r="B13" s="196"/>
      <c r="C13" s="148">
        <f t="shared" si="2"/>
        <v>944</v>
      </c>
      <c r="D13" s="8">
        <v>747</v>
      </c>
      <c r="E13" s="8">
        <v>183</v>
      </c>
      <c r="F13" s="8">
        <v>10</v>
      </c>
      <c r="G13" s="8">
        <v>3</v>
      </c>
      <c r="H13" s="8" t="s">
        <v>204</v>
      </c>
      <c r="I13" s="8" t="s">
        <v>204</v>
      </c>
      <c r="J13" s="8">
        <v>1</v>
      </c>
      <c r="K13" s="8" t="s">
        <v>204</v>
      </c>
      <c r="L13" s="102"/>
      <c r="M13" s="195" t="s">
        <v>16</v>
      </c>
      <c r="N13" s="196"/>
      <c r="O13" s="148">
        <f t="shared" si="3"/>
        <v>166</v>
      </c>
      <c r="P13" s="8">
        <v>7</v>
      </c>
      <c r="Q13" s="8">
        <v>31</v>
      </c>
      <c r="R13" s="8">
        <v>77</v>
      </c>
      <c r="S13" s="8">
        <v>6</v>
      </c>
      <c r="T13" s="8">
        <v>43</v>
      </c>
      <c r="U13" s="8">
        <v>1</v>
      </c>
      <c r="V13" s="8">
        <v>1</v>
      </c>
      <c r="W13" s="111"/>
    </row>
    <row r="14" spans="1:23" ht="15.75" customHeight="1">
      <c r="A14" s="195" t="s">
        <v>18</v>
      </c>
      <c r="B14" s="196"/>
      <c r="C14" s="148">
        <f t="shared" si="2"/>
        <v>40</v>
      </c>
      <c r="D14" s="8">
        <v>28</v>
      </c>
      <c r="E14" s="8">
        <v>9</v>
      </c>
      <c r="F14" s="8">
        <v>1</v>
      </c>
      <c r="G14" s="8">
        <v>1</v>
      </c>
      <c r="H14" s="8" t="s">
        <v>204</v>
      </c>
      <c r="I14" s="8" t="s">
        <v>204</v>
      </c>
      <c r="J14" s="8" t="s">
        <v>204</v>
      </c>
      <c r="K14" s="8">
        <v>1</v>
      </c>
      <c r="L14" s="102"/>
      <c r="M14" s="195" t="s">
        <v>17</v>
      </c>
      <c r="N14" s="196"/>
      <c r="O14" s="148">
        <f t="shared" si="3"/>
        <v>73</v>
      </c>
      <c r="P14" s="8">
        <v>6</v>
      </c>
      <c r="Q14" s="8">
        <v>10</v>
      </c>
      <c r="R14" s="8">
        <v>25</v>
      </c>
      <c r="S14" s="8">
        <v>1</v>
      </c>
      <c r="T14" s="8">
        <v>30</v>
      </c>
      <c r="U14" s="8" t="s">
        <v>204</v>
      </c>
      <c r="V14" s="8">
        <v>1</v>
      </c>
      <c r="W14" s="111"/>
    </row>
    <row r="15" spans="1:23" ht="15.75" customHeight="1">
      <c r="A15" s="94"/>
      <c r="B15" s="95"/>
      <c r="C15" s="12"/>
      <c r="D15" s="12"/>
      <c r="E15" s="12"/>
      <c r="F15" s="12"/>
      <c r="G15" s="12"/>
      <c r="H15" s="12"/>
      <c r="I15" s="12"/>
      <c r="J15" s="12"/>
      <c r="K15" s="12"/>
      <c r="L15" s="102"/>
      <c r="M15" s="195" t="s">
        <v>18</v>
      </c>
      <c r="N15" s="196"/>
      <c r="O15" s="8" t="s">
        <v>204</v>
      </c>
      <c r="P15" s="8" t="s">
        <v>204</v>
      </c>
      <c r="Q15" s="8" t="s">
        <v>204</v>
      </c>
      <c r="R15" s="9" t="s">
        <v>204</v>
      </c>
      <c r="S15" s="8" t="s">
        <v>204</v>
      </c>
      <c r="T15" s="8" t="s">
        <v>204</v>
      </c>
      <c r="U15" s="8" t="s">
        <v>204</v>
      </c>
      <c r="V15" s="8" t="s">
        <v>204</v>
      </c>
      <c r="W15" s="111"/>
    </row>
    <row r="16" spans="1:23" ht="15.75" customHeight="1">
      <c r="A16" s="195" t="s">
        <v>19</v>
      </c>
      <c r="B16" s="196"/>
      <c r="C16" s="148">
        <f>SUM(C17)</f>
        <v>481</v>
      </c>
      <c r="D16" s="148">
        <f aca="true" t="shared" si="4" ref="D16:K16">SUM(D17)</f>
        <v>109</v>
      </c>
      <c r="E16" s="148">
        <f t="shared" si="4"/>
        <v>103</v>
      </c>
      <c r="F16" s="148">
        <f t="shared" si="4"/>
        <v>70</v>
      </c>
      <c r="G16" s="148">
        <f t="shared" si="4"/>
        <v>83</v>
      </c>
      <c r="H16" s="148">
        <f t="shared" si="4"/>
        <v>51</v>
      </c>
      <c r="I16" s="148">
        <f t="shared" si="4"/>
        <v>41</v>
      </c>
      <c r="J16" s="148">
        <f t="shared" si="4"/>
        <v>22</v>
      </c>
      <c r="K16" s="148">
        <f t="shared" si="4"/>
        <v>2</v>
      </c>
      <c r="L16" s="102"/>
      <c r="M16" s="112"/>
      <c r="N16" s="109"/>
      <c r="O16" s="12"/>
      <c r="P16" s="9"/>
      <c r="Q16" s="9"/>
      <c r="R16" s="9"/>
      <c r="S16" s="9"/>
      <c r="T16" s="9"/>
      <c r="U16" s="9"/>
      <c r="V16" s="9"/>
      <c r="W16" s="113"/>
    </row>
    <row r="17" spans="1:23" ht="15.75" customHeight="1">
      <c r="A17" s="4"/>
      <c r="B17" s="95" t="s">
        <v>20</v>
      </c>
      <c r="C17" s="79">
        <f>SUM(D17:K17)</f>
        <v>481</v>
      </c>
      <c r="D17" s="101">
        <v>109</v>
      </c>
      <c r="E17" s="101">
        <v>103</v>
      </c>
      <c r="F17" s="101">
        <v>70</v>
      </c>
      <c r="G17" s="101">
        <v>83</v>
      </c>
      <c r="H17" s="101">
        <v>51</v>
      </c>
      <c r="I17" s="101">
        <v>41</v>
      </c>
      <c r="J17" s="101">
        <v>22</v>
      </c>
      <c r="K17" s="101">
        <v>2</v>
      </c>
      <c r="L17" s="102"/>
      <c r="M17" s="195" t="s">
        <v>19</v>
      </c>
      <c r="N17" s="196"/>
      <c r="O17" s="148">
        <f aca="true" t="shared" si="5" ref="O17:T17">SUM(O18)</f>
        <v>52</v>
      </c>
      <c r="P17" s="148">
        <f t="shared" si="5"/>
        <v>8</v>
      </c>
      <c r="Q17" s="148">
        <f t="shared" si="5"/>
        <v>4</v>
      </c>
      <c r="R17" s="148">
        <f t="shared" si="5"/>
        <v>20</v>
      </c>
      <c r="S17" s="148">
        <f t="shared" si="5"/>
        <v>1</v>
      </c>
      <c r="T17" s="148">
        <f t="shared" si="5"/>
        <v>18</v>
      </c>
      <c r="U17" s="8" t="s">
        <v>157</v>
      </c>
      <c r="V17" s="148">
        <f>SUM(V18)</f>
        <v>1</v>
      </c>
      <c r="W17" s="10"/>
    </row>
    <row r="18" spans="1:23" ht="15.75" customHeight="1">
      <c r="A18" s="4"/>
      <c r="B18" s="95"/>
      <c r="C18" s="146"/>
      <c r="D18" s="78"/>
      <c r="E18" s="78"/>
      <c r="F18" s="78"/>
      <c r="G18" s="78"/>
      <c r="H18" s="78"/>
      <c r="I18" s="78"/>
      <c r="J18" s="78"/>
      <c r="K18" s="78"/>
      <c r="L18" s="102"/>
      <c r="M18" s="4"/>
      <c r="N18" s="95" t="s">
        <v>20</v>
      </c>
      <c r="O18" s="79">
        <f>SUM(P18:V18)</f>
        <v>52</v>
      </c>
      <c r="P18" s="80">
        <v>8</v>
      </c>
      <c r="Q18" s="80">
        <v>4</v>
      </c>
      <c r="R18" s="80">
        <v>20</v>
      </c>
      <c r="S18" s="80">
        <v>1</v>
      </c>
      <c r="T18" s="75">
        <v>18</v>
      </c>
      <c r="U18" s="80" t="s">
        <v>205</v>
      </c>
      <c r="V18" s="75">
        <v>1</v>
      </c>
      <c r="W18" s="80"/>
    </row>
    <row r="19" spans="1:23" ht="15.75" customHeight="1">
      <c r="A19" s="195" t="s">
        <v>21</v>
      </c>
      <c r="B19" s="196"/>
      <c r="C19" s="148">
        <f>SUM(C20:C23)</f>
        <v>736</v>
      </c>
      <c r="D19" s="148">
        <f aca="true" t="shared" si="6" ref="D19:J19">SUM(D20:D23)</f>
        <v>381</v>
      </c>
      <c r="E19" s="148">
        <f t="shared" si="6"/>
        <v>224</v>
      </c>
      <c r="F19" s="148">
        <f t="shared" si="6"/>
        <v>52</v>
      </c>
      <c r="G19" s="148">
        <f t="shared" si="6"/>
        <v>51</v>
      </c>
      <c r="H19" s="148">
        <f t="shared" si="6"/>
        <v>18</v>
      </c>
      <c r="I19" s="148">
        <f t="shared" si="6"/>
        <v>5</v>
      </c>
      <c r="J19" s="148">
        <f t="shared" si="6"/>
        <v>5</v>
      </c>
      <c r="K19" s="8" t="s">
        <v>204</v>
      </c>
      <c r="L19" s="102"/>
      <c r="M19" s="4"/>
      <c r="N19" s="95"/>
      <c r="O19" s="78"/>
      <c r="P19" s="76"/>
      <c r="Q19" s="76"/>
      <c r="R19" s="76"/>
      <c r="S19" s="76"/>
      <c r="T19" s="76"/>
      <c r="U19" s="76"/>
      <c r="V19" s="76"/>
      <c r="W19" s="76"/>
    </row>
    <row r="20" spans="1:23" ht="15.75" customHeight="1">
      <c r="A20" s="4"/>
      <c r="B20" s="95" t="s">
        <v>22</v>
      </c>
      <c r="C20" s="79">
        <f>SUM(D20:K20)</f>
        <v>68</v>
      </c>
      <c r="D20" s="80">
        <v>61</v>
      </c>
      <c r="E20" s="80">
        <v>5</v>
      </c>
      <c r="F20" s="80">
        <v>1</v>
      </c>
      <c r="G20" s="80" t="s">
        <v>93</v>
      </c>
      <c r="H20" s="75" t="s">
        <v>93</v>
      </c>
      <c r="I20" s="75">
        <v>1</v>
      </c>
      <c r="J20" s="75" t="s">
        <v>93</v>
      </c>
      <c r="K20" s="75" t="s">
        <v>93</v>
      </c>
      <c r="L20" s="102"/>
      <c r="M20" s="195" t="s">
        <v>21</v>
      </c>
      <c r="N20" s="196"/>
      <c r="O20" s="148">
        <f>SUM(O21:O24)</f>
        <v>25</v>
      </c>
      <c r="P20" s="148">
        <f>SUM(P21:P24)</f>
        <v>8</v>
      </c>
      <c r="Q20" s="148">
        <f>SUM(Q21:Q24)</f>
        <v>8</v>
      </c>
      <c r="R20" s="148">
        <f>SUM(R21:R24)</f>
        <v>0</v>
      </c>
      <c r="S20" s="148">
        <f>SUM(S21:S24)</f>
        <v>7</v>
      </c>
      <c r="T20" s="8" t="s">
        <v>204</v>
      </c>
      <c r="U20" s="8" t="s">
        <v>204</v>
      </c>
      <c r="V20" s="148">
        <f>SUM(V21:V24)</f>
        <v>2</v>
      </c>
      <c r="W20" s="110"/>
    </row>
    <row r="21" spans="1:23" ht="15.75" customHeight="1">
      <c r="A21" s="4"/>
      <c r="B21" s="95" t="s">
        <v>23</v>
      </c>
      <c r="C21" s="79">
        <f>SUM(D21:K21)</f>
        <v>77</v>
      </c>
      <c r="D21" s="80">
        <v>62</v>
      </c>
      <c r="E21" s="80">
        <v>13</v>
      </c>
      <c r="F21" s="80">
        <v>1</v>
      </c>
      <c r="G21" s="80">
        <v>1</v>
      </c>
      <c r="H21" s="75" t="s">
        <v>93</v>
      </c>
      <c r="I21" s="75" t="s">
        <v>93</v>
      </c>
      <c r="J21" s="75" t="s">
        <v>93</v>
      </c>
      <c r="K21" s="75" t="s">
        <v>93</v>
      </c>
      <c r="L21" s="102"/>
      <c r="M21" s="4"/>
      <c r="N21" s="95" t="s">
        <v>22</v>
      </c>
      <c r="O21" s="79">
        <f>SUM(P21:V21)</f>
        <v>7</v>
      </c>
      <c r="P21" s="75" t="s">
        <v>205</v>
      </c>
      <c r="Q21" s="75" t="s">
        <v>205</v>
      </c>
      <c r="R21" s="75" t="s">
        <v>205</v>
      </c>
      <c r="S21" s="75">
        <v>6</v>
      </c>
      <c r="T21" s="75" t="s">
        <v>205</v>
      </c>
      <c r="U21" s="75" t="s">
        <v>205</v>
      </c>
      <c r="V21" s="75">
        <v>1</v>
      </c>
      <c r="W21" s="80"/>
    </row>
    <row r="22" spans="1:23" ht="15.75" customHeight="1">
      <c r="A22" s="4"/>
      <c r="B22" s="95" t="s">
        <v>24</v>
      </c>
      <c r="C22" s="79">
        <f>SUM(D22:K22)</f>
        <v>585</v>
      </c>
      <c r="D22" s="80">
        <v>255</v>
      </c>
      <c r="E22" s="80">
        <v>203</v>
      </c>
      <c r="F22" s="80">
        <v>50</v>
      </c>
      <c r="G22" s="80">
        <v>50</v>
      </c>
      <c r="H22" s="80">
        <v>18</v>
      </c>
      <c r="I22" s="80">
        <v>4</v>
      </c>
      <c r="J22" s="75">
        <v>5</v>
      </c>
      <c r="K22" s="75" t="s">
        <v>93</v>
      </c>
      <c r="L22" s="102"/>
      <c r="M22" s="4"/>
      <c r="N22" s="95" t="s">
        <v>23</v>
      </c>
      <c r="O22" s="79">
        <f>SUM(P22:V22)</f>
        <v>3</v>
      </c>
      <c r="P22" s="75">
        <v>2</v>
      </c>
      <c r="Q22" s="75" t="s">
        <v>205</v>
      </c>
      <c r="R22" s="75" t="s">
        <v>205</v>
      </c>
      <c r="S22" s="75" t="s">
        <v>205</v>
      </c>
      <c r="T22" s="75" t="s">
        <v>205</v>
      </c>
      <c r="U22" s="80" t="s">
        <v>205</v>
      </c>
      <c r="V22" s="75">
        <v>1</v>
      </c>
      <c r="W22" s="80"/>
    </row>
    <row r="23" spans="1:23" ht="15.75" customHeight="1">
      <c r="A23" s="4"/>
      <c r="B23" s="95" t="s">
        <v>25</v>
      </c>
      <c r="C23" s="79">
        <f>SUM(D23:K23)</f>
        <v>6</v>
      </c>
      <c r="D23" s="80">
        <v>3</v>
      </c>
      <c r="E23" s="80">
        <v>3</v>
      </c>
      <c r="F23" s="80" t="s">
        <v>93</v>
      </c>
      <c r="G23" s="75" t="s">
        <v>93</v>
      </c>
      <c r="H23" s="75" t="s">
        <v>93</v>
      </c>
      <c r="I23" s="75" t="s">
        <v>93</v>
      </c>
      <c r="J23" s="75" t="s">
        <v>93</v>
      </c>
      <c r="K23" s="75" t="s">
        <v>93</v>
      </c>
      <c r="L23" s="102"/>
      <c r="M23" s="4"/>
      <c r="N23" s="95" t="s">
        <v>24</v>
      </c>
      <c r="O23" s="79">
        <f>SUM(P23:V23)</f>
        <v>13</v>
      </c>
      <c r="P23" s="80">
        <v>4</v>
      </c>
      <c r="Q23" s="75">
        <v>8</v>
      </c>
      <c r="R23" s="75" t="s">
        <v>205</v>
      </c>
      <c r="S23" s="80">
        <v>1</v>
      </c>
      <c r="T23" s="75" t="s">
        <v>205</v>
      </c>
      <c r="U23" s="75" t="s">
        <v>205</v>
      </c>
      <c r="V23" s="75" t="s">
        <v>205</v>
      </c>
      <c r="W23" s="75"/>
    </row>
    <row r="24" spans="1:23" ht="15.75" customHeight="1">
      <c r="A24" s="4"/>
      <c r="B24" s="95"/>
      <c r="C24" s="78"/>
      <c r="D24" s="78"/>
      <c r="E24" s="78"/>
      <c r="F24" s="78"/>
      <c r="G24" s="78"/>
      <c r="H24" s="78"/>
      <c r="I24" s="78"/>
      <c r="J24" s="78"/>
      <c r="K24" s="78"/>
      <c r="L24" s="102"/>
      <c r="M24" s="4"/>
      <c r="N24" s="95" t="s">
        <v>25</v>
      </c>
      <c r="O24" s="79">
        <f>SUM(P24:V24)</f>
        <v>2</v>
      </c>
      <c r="P24" s="80">
        <v>2</v>
      </c>
      <c r="Q24" s="75" t="s">
        <v>205</v>
      </c>
      <c r="R24" s="75" t="s">
        <v>205</v>
      </c>
      <c r="S24" s="75" t="s">
        <v>205</v>
      </c>
      <c r="T24" s="75" t="s">
        <v>205</v>
      </c>
      <c r="U24" s="75" t="s">
        <v>205</v>
      </c>
      <c r="V24" s="75" t="s">
        <v>205</v>
      </c>
      <c r="W24" s="75"/>
    </row>
    <row r="25" spans="1:23" ht="15.75" customHeight="1">
      <c r="A25" s="195" t="s">
        <v>26</v>
      </c>
      <c r="B25" s="203"/>
      <c r="C25" s="148">
        <f>SUM(C26:C33)</f>
        <v>1899</v>
      </c>
      <c r="D25" s="148">
        <f aca="true" t="shared" si="7" ref="D25:K25">SUM(D26:D33)</f>
        <v>673</v>
      </c>
      <c r="E25" s="148">
        <f t="shared" si="7"/>
        <v>680</v>
      </c>
      <c r="F25" s="148">
        <f t="shared" si="7"/>
        <v>203</v>
      </c>
      <c r="G25" s="148">
        <f t="shared" si="7"/>
        <v>173</v>
      </c>
      <c r="H25" s="148">
        <f t="shared" si="7"/>
        <v>59</v>
      </c>
      <c r="I25" s="148">
        <f t="shared" si="7"/>
        <v>45</v>
      </c>
      <c r="J25" s="148">
        <f t="shared" si="7"/>
        <v>35</v>
      </c>
      <c r="K25" s="148">
        <f t="shared" si="7"/>
        <v>31</v>
      </c>
      <c r="L25" s="102"/>
      <c r="M25" s="4"/>
      <c r="N25" s="95"/>
      <c r="O25" s="78"/>
      <c r="P25" s="76"/>
      <c r="Q25" s="76"/>
      <c r="R25" s="76"/>
      <c r="S25" s="76"/>
      <c r="T25" s="76"/>
      <c r="U25" s="76"/>
      <c r="V25" s="76"/>
      <c r="W25" s="76"/>
    </row>
    <row r="26" spans="1:23" ht="15.75" customHeight="1">
      <c r="A26" s="4"/>
      <c r="B26" s="95" t="s">
        <v>27</v>
      </c>
      <c r="C26" s="79">
        <f aca="true" t="shared" si="8" ref="C26:C33">SUM(D26:K26)</f>
        <v>9</v>
      </c>
      <c r="D26" s="80">
        <v>6</v>
      </c>
      <c r="E26" s="80">
        <v>2</v>
      </c>
      <c r="F26" s="80" t="s">
        <v>93</v>
      </c>
      <c r="G26" s="80">
        <v>1</v>
      </c>
      <c r="H26" s="80" t="s">
        <v>93</v>
      </c>
      <c r="I26" s="80" t="s">
        <v>93</v>
      </c>
      <c r="J26" s="80" t="s">
        <v>93</v>
      </c>
      <c r="K26" s="80" t="s">
        <v>93</v>
      </c>
      <c r="L26" s="102"/>
      <c r="M26" s="195" t="s">
        <v>26</v>
      </c>
      <c r="N26" s="196"/>
      <c r="O26" s="148">
        <f aca="true" t="shared" si="9" ref="O26:T26">SUM(O27:O34)</f>
        <v>285</v>
      </c>
      <c r="P26" s="148">
        <f t="shared" si="9"/>
        <v>10</v>
      </c>
      <c r="Q26" s="148">
        <f t="shared" si="9"/>
        <v>2</v>
      </c>
      <c r="R26" s="148">
        <f t="shared" si="9"/>
        <v>184</v>
      </c>
      <c r="S26" s="148">
        <f t="shared" si="9"/>
        <v>3</v>
      </c>
      <c r="T26" s="148">
        <f t="shared" si="9"/>
        <v>81</v>
      </c>
      <c r="U26" s="8" t="s">
        <v>204</v>
      </c>
      <c r="V26" s="148">
        <f>SUM(V27:V34)</f>
        <v>5</v>
      </c>
      <c r="W26" s="110"/>
    </row>
    <row r="27" spans="1:23" ht="15.75" customHeight="1">
      <c r="A27" s="4"/>
      <c r="B27" s="95" t="s">
        <v>28</v>
      </c>
      <c r="C27" s="79">
        <f t="shared" si="8"/>
        <v>484</v>
      </c>
      <c r="D27" s="80">
        <v>286</v>
      </c>
      <c r="E27" s="80">
        <v>152</v>
      </c>
      <c r="F27" s="80">
        <v>23</v>
      </c>
      <c r="G27" s="80">
        <v>15</v>
      </c>
      <c r="H27" s="80">
        <v>5</v>
      </c>
      <c r="I27" s="80">
        <v>1</v>
      </c>
      <c r="J27" s="80" t="s">
        <v>93</v>
      </c>
      <c r="K27" s="80">
        <v>2</v>
      </c>
      <c r="L27" s="102"/>
      <c r="M27" s="4"/>
      <c r="N27" s="95" t="s">
        <v>27</v>
      </c>
      <c r="O27" s="79">
        <f aca="true" t="shared" si="10" ref="O27:O34">SUM(P27:V27)</f>
        <v>7</v>
      </c>
      <c r="P27" s="75">
        <v>3</v>
      </c>
      <c r="Q27" s="80">
        <v>1</v>
      </c>
      <c r="R27" s="80">
        <v>2</v>
      </c>
      <c r="S27" s="75" t="s">
        <v>205</v>
      </c>
      <c r="T27" s="75" t="s">
        <v>205</v>
      </c>
      <c r="U27" s="75" t="s">
        <v>205</v>
      </c>
      <c r="V27" s="75">
        <v>1</v>
      </c>
      <c r="W27" s="75"/>
    </row>
    <row r="28" spans="1:23" ht="15.75" customHeight="1">
      <c r="A28" s="4"/>
      <c r="B28" s="95" t="s">
        <v>29</v>
      </c>
      <c r="C28" s="79">
        <f t="shared" si="8"/>
        <v>93</v>
      </c>
      <c r="D28" s="80">
        <v>57</v>
      </c>
      <c r="E28" s="80">
        <v>24</v>
      </c>
      <c r="F28" s="80">
        <v>3</v>
      </c>
      <c r="G28" s="80">
        <v>4</v>
      </c>
      <c r="H28" s="80">
        <v>1</v>
      </c>
      <c r="I28" s="80">
        <v>2</v>
      </c>
      <c r="J28" s="80">
        <v>1</v>
      </c>
      <c r="K28" s="80">
        <v>1</v>
      </c>
      <c r="L28" s="102"/>
      <c r="M28" s="4"/>
      <c r="N28" s="95" t="s">
        <v>28</v>
      </c>
      <c r="O28" s="79">
        <f t="shared" si="10"/>
        <v>28</v>
      </c>
      <c r="P28" s="75">
        <v>1</v>
      </c>
      <c r="Q28" s="75" t="s">
        <v>205</v>
      </c>
      <c r="R28" s="80">
        <v>19</v>
      </c>
      <c r="S28" s="75" t="s">
        <v>205</v>
      </c>
      <c r="T28" s="75">
        <v>7</v>
      </c>
      <c r="U28" s="80" t="s">
        <v>205</v>
      </c>
      <c r="V28" s="75">
        <v>1</v>
      </c>
      <c r="W28" s="80"/>
    </row>
    <row r="29" spans="1:23" ht="15.75" customHeight="1">
      <c r="A29" s="4"/>
      <c r="B29" s="95" t="s">
        <v>30</v>
      </c>
      <c r="C29" s="79">
        <f t="shared" si="8"/>
        <v>193</v>
      </c>
      <c r="D29" s="80">
        <v>27</v>
      </c>
      <c r="E29" s="80">
        <v>67</v>
      </c>
      <c r="F29" s="80">
        <v>27</v>
      </c>
      <c r="G29" s="80">
        <v>29</v>
      </c>
      <c r="H29" s="80">
        <v>10</v>
      </c>
      <c r="I29" s="80">
        <v>8</v>
      </c>
      <c r="J29" s="80">
        <v>10</v>
      </c>
      <c r="K29" s="80">
        <v>15</v>
      </c>
      <c r="L29" s="102"/>
      <c r="M29" s="4"/>
      <c r="N29" s="95" t="s">
        <v>29</v>
      </c>
      <c r="O29" s="79">
        <f t="shared" si="10"/>
        <v>16</v>
      </c>
      <c r="P29" s="75">
        <v>6</v>
      </c>
      <c r="Q29" s="75">
        <v>1</v>
      </c>
      <c r="R29" s="75">
        <v>7</v>
      </c>
      <c r="S29" s="75">
        <v>2</v>
      </c>
      <c r="T29" s="75" t="s">
        <v>205</v>
      </c>
      <c r="U29" s="75" t="s">
        <v>205</v>
      </c>
      <c r="V29" s="75" t="s">
        <v>205</v>
      </c>
      <c r="W29" s="75"/>
    </row>
    <row r="30" spans="1:23" ht="15.75" customHeight="1">
      <c r="A30" s="4"/>
      <c r="B30" s="95" t="s">
        <v>31</v>
      </c>
      <c r="C30" s="79">
        <f t="shared" si="8"/>
        <v>236</v>
      </c>
      <c r="D30" s="80">
        <v>33</v>
      </c>
      <c r="E30" s="80">
        <v>101</v>
      </c>
      <c r="F30" s="80">
        <v>45</v>
      </c>
      <c r="G30" s="80">
        <v>35</v>
      </c>
      <c r="H30" s="80">
        <v>7</v>
      </c>
      <c r="I30" s="80">
        <v>8</v>
      </c>
      <c r="J30" s="80">
        <v>7</v>
      </c>
      <c r="K30" s="80" t="s">
        <v>93</v>
      </c>
      <c r="L30" s="102"/>
      <c r="M30" s="4"/>
      <c r="N30" s="95" t="s">
        <v>30</v>
      </c>
      <c r="O30" s="79">
        <f t="shared" si="10"/>
        <v>43</v>
      </c>
      <c r="P30" s="75" t="s">
        <v>205</v>
      </c>
      <c r="Q30" s="75" t="s">
        <v>205</v>
      </c>
      <c r="R30" s="80">
        <v>25</v>
      </c>
      <c r="S30" s="75" t="s">
        <v>205</v>
      </c>
      <c r="T30" s="75">
        <v>17</v>
      </c>
      <c r="U30" s="80" t="s">
        <v>205</v>
      </c>
      <c r="V30" s="75">
        <v>1</v>
      </c>
      <c r="W30" s="80"/>
    </row>
    <row r="31" spans="1:23" ht="15.75" customHeight="1">
      <c r="A31" s="4"/>
      <c r="B31" s="95" t="s">
        <v>32</v>
      </c>
      <c r="C31" s="79">
        <f t="shared" si="8"/>
        <v>614</v>
      </c>
      <c r="D31" s="80">
        <v>211</v>
      </c>
      <c r="E31" s="80">
        <v>260</v>
      </c>
      <c r="F31" s="80">
        <v>77</v>
      </c>
      <c r="G31" s="80">
        <v>45</v>
      </c>
      <c r="H31" s="80">
        <v>14</v>
      </c>
      <c r="I31" s="80">
        <v>4</v>
      </c>
      <c r="J31" s="80">
        <v>2</v>
      </c>
      <c r="K31" s="80">
        <v>1</v>
      </c>
      <c r="L31" s="102"/>
      <c r="M31" s="4"/>
      <c r="N31" s="95" t="s">
        <v>31</v>
      </c>
      <c r="O31" s="79">
        <f t="shared" si="10"/>
        <v>5</v>
      </c>
      <c r="P31" s="75" t="s">
        <v>205</v>
      </c>
      <c r="Q31" s="75" t="s">
        <v>205</v>
      </c>
      <c r="R31" s="80">
        <v>3</v>
      </c>
      <c r="S31" s="80" t="s">
        <v>206</v>
      </c>
      <c r="T31" s="75">
        <v>2</v>
      </c>
      <c r="U31" s="80" t="s">
        <v>205</v>
      </c>
      <c r="V31" s="75" t="s">
        <v>205</v>
      </c>
      <c r="W31" s="75"/>
    </row>
    <row r="32" spans="1:23" ht="15.75" customHeight="1">
      <c r="A32" s="4"/>
      <c r="B32" s="95" t="s">
        <v>33</v>
      </c>
      <c r="C32" s="79">
        <f t="shared" si="8"/>
        <v>150</v>
      </c>
      <c r="D32" s="80">
        <v>50</v>
      </c>
      <c r="E32" s="80">
        <v>46</v>
      </c>
      <c r="F32" s="80">
        <v>15</v>
      </c>
      <c r="G32" s="80">
        <v>18</v>
      </c>
      <c r="H32" s="80">
        <v>6</v>
      </c>
      <c r="I32" s="80">
        <v>7</v>
      </c>
      <c r="J32" s="80">
        <v>6</v>
      </c>
      <c r="K32" s="80">
        <v>2</v>
      </c>
      <c r="L32" s="102"/>
      <c r="M32" s="4"/>
      <c r="N32" s="95" t="s">
        <v>32</v>
      </c>
      <c r="O32" s="79">
        <f t="shared" si="10"/>
        <v>121</v>
      </c>
      <c r="P32" s="75" t="s">
        <v>205</v>
      </c>
      <c r="Q32" s="75" t="s">
        <v>205</v>
      </c>
      <c r="R32" s="80">
        <v>76</v>
      </c>
      <c r="S32" s="80">
        <v>1</v>
      </c>
      <c r="T32" s="75">
        <v>44</v>
      </c>
      <c r="U32" s="80" t="s">
        <v>205</v>
      </c>
      <c r="V32" s="75" t="s">
        <v>205</v>
      </c>
      <c r="W32" s="80"/>
    </row>
    <row r="33" spans="1:23" ht="15.75" customHeight="1">
      <c r="A33" s="4"/>
      <c r="B33" s="95" t="s">
        <v>34</v>
      </c>
      <c r="C33" s="79">
        <f t="shared" si="8"/>
        <v>120</v>
      </c>
      <c r="D33" s="80">
        <v>3</v>
      </c>
      <c r="E33" s="80">
        <v>28</v>
      </c>
      <c r="F33" s="80">
        <v>13</v>
      </c>
      <c r="G33" s="80">
        <v>26</v>
      </c>
      <c r="H33" s="80">
        <v>16</v>
      </c>
      <c r="I33" s="80">
        <v>15</v>
      </c>
      <c r="J33" s="80">
        <v>9</v>
      </c>
      <c r="K33" s="80">
        <v>10</v>
      </c>
      <c r="L33" s="102"/>
      <c r="M33" s="4"/>
      <c r="N33" s="95" t="s">
        <v>33</v>
      </c>
      <c r="O33" s="79">
        <f t="shared" si="10"/>
        <v>55</v>
      </c>
      <c r="P33" s="75" t="s">
        <v>205</v>
      </c>
      <c r="Q33" s="75" t="s">
        <v>205</v>
      </c>
      <c r="R33" s="80">
        <v>48</v>
      </c>
      <c r="S33" s="75" t="s">
        <v>205</v>
      </c>
      <c r="T33" s="75">
        <v>6</v>
      </c>
      <c r="U33" s="80" t="s">
        <v>205</v>
      </c>
      <c r="V33" s="75">
        <v>1</v>
      </c>
      <c r="W33" s="80"/>
    </row>
    <row r="34" spans="1:23" ht="15.75" customHeight="1">
      <c r="A34" s="4"/>
      <c r="B34" s="95"/>
      <c r="C34" s="78"/>
      <c r="D34" s="78"/>
      <c r="E34" s="78"/>
      <c r="F34" s="78"/>
      <c r="G34" s="78"/>
      <c r="H34" s="78"/>
      <c r="I34" s="78"/>
      <c r="J34" s="78"/>
      <c r="K34" s="78"/>
      <c r="L34" s="102"/>
      <c r="M34" s="4"/>
      <c r="N34" s="95" t="s">
        <v>34</v>
      </c>
      <c r="O34" s="79">
        <f t="shared" si="10"/>
        <v>10</v>
      </c>
      <c r="P34" s="80" t="s">
        <v>205</v>
      </c>
      <c r="Q34" s="75" t="s">
        <v>205</v>
      </c>
      <c r="R34" s="80">
        <v>4</v>
      </c>
      <c r="S34" s="75" t="s">
        <v>205</v>
      </c>
      <c r="T34" s="75">
        <v>5</v>
      </c>
      <c r="U34" s="80" t="s">
        <v>205</v>
      </c>
      <c r="V34" s="75">
        <v>1</v>
      </c>
      <c r="W34" s="80"/>
    </row>
    <row r="35" spans="1:23" ht="15.75" customHeight="1">
      <c r="A35" s="195" t="s">
        <v>35</v>
      </c>
      <c r="B35" s="203"/>
      <c r="C35" s="148">
        <f>SUM(C36:C40)</f>
        <v>1996</v>
      </c>
      <c r="D35" s="148">
        <f aca="true" t="shared" si="11" ref="D35:J35">SUM(D36:D40)</f>
        <v>1373</v>
      </c>
      <c r="E35" s="148">
        <f t="shared" si="11"/>
        <v>532</v>
      </c>
      <c r="F35" s="148">
        <f t="shared" si="11"/>
        <v>56</v>
      </c>
      <c r="G35" s="148">
        <f t="shared" si="11"/>
        <v>24</v>
      </c>
      <c r="H35" s="148">
        <f t="shared" si="11"/>
        <v>6</v>
      </c>
      <c r="I35" s="148">
        <f t="shared" si="11"/>
        <v>4</v>
      </c>
      <c r="J35" s="148">
        <f t="shared" si="11"/>
        <v>1</v>
      </c>
      <c r="K35" s="148">
        <v>0</v>
      </c>
      <c r="L35" s="102"/>
      <c r="M35" s="4"/>
      <c r="N35" s="95"/>
      <c r="O35" s="78"/>
      <c r="P35" s="76"/>
      <c r="Q35" s="76"/>
      <c r="R35" s="76"/>
      <c r="S35" s="76"/>
      <c r="T35" s="76"/>
      <c r="U35" s="76"/>
      <c r="V35" s="76"/>
      <c r="W35" s="76"/>
    </row>
    <row r="36" spans="1:23" ht="15.75" customHeight="1">
      <c r="A36" s="4"/>
      <c r="B36" s="95" t="s">
        <v>36</v>
      </c>
      <c r="C36" s="79">
        <f>SUM(D36:K36)</f>
        <v>1353</v>
      </c>
      <c r="D36" s="80">
        <v>875</v>
      </c>
      <c r="E36" s="80">
        <v>398</v>
      </c>
      <c r="F36" s="80">
        <v>47</v>
      </c>
      <c r="G36" s="80">
        <v>23</v>
      </c>
      <c r="H36" s="80">
        <v>5</v>
      </c>
      <c r="I36" s="80">
        <v>4</v>
      </c>
      <c r="J36" s="75">
        <v>1</v>
      </c>
      <c r="K36" s="75" t="s">
        <v>93</v>
      </c>
      <c r="L36" s="102"/>
      <c r="M36" s="195" t="s">
        <v>35</v>
      </c>
      <c r="N36" s="196"/>
      <c r="O36" s="148">
        <f>SUM(O37:O41)</f>
        <v>197</v>
      </c>
      <c r="P36" s="148">
        <f aca="true" t="shared" si="12" ref="P36:V36">SUM(P37:P41)</f>
        <v>9</v>
      </c>
      <c r="Q36" s="148">
        <f t="shared" si="12"/>
        <v>6</v>
      </c>
      <c r="R36" s="148">
        <f t="shared" si="12"/>
        <v>166</v>
      </c>
      <c r="S36" s="148">
        <f t="shared" si="12"/>
        <v>3</v>
      </c>
      <c r="T36" s="148">
        <f t="shared" si="12"/>
        <v>6</v>
      </c>
      <c r="U36" s="148">
        <f t="shared" si="12"/>
        <v>2</v>
      </c>
      <c r="V36" s="148">
        <f t="shared" si="12"/>
        <v>5</v>
      </c>
      <c r="W36" s="110"/>
    </row>
    <row r="37" spans="1:23" ht="15.75" customHeight="1">
      <c r="A37" s="4"/>
      <c r="B37" s="95" t="s">
        <v>37</v>
      </c>
      <c r="C37" s="79">
        <f>SUM(D37:K37)</f>
        <v>225</v>
      </c>
      <c r="D37" s="80">
        <v>159</v>
      </c>
      <c r="E37" s="80">
        <v>58</v>
      </c>
      <c r="F37" s="80">
        <v>7</v>
      </c>
      <c r="G37" s="80">
        <v>1</v>
      </c>
      <c r="H37" s="75" t="s">
        <v>93</v>
      </c>
      <c r="I37" s="75" t="s">
        <v>93</v>
      </c>
      <c r="J37" s="75" t="s">
        <v>93</v>
      </c>
      <c r="K37" s="75" t="s">
        <v>93</v>
      </c>
      <c r="L37" s="102"/>
      <c r="M37" s="4"/>
      <c r="N37" s="95" t="s">
        <v>36</v>
      </c>
      <c r="O37" s="79">
        <f>SUM(P37:V37)</f>
        <v>115</v>
      </c>
      <c r="P37" s="80" t="s">
        <v>205</v>
      </c>
      <c r="Q37" s="80">
        <v>2</v>
      </c>
      <c r="R37" s="80">
        <v>109</v>
      </c>
      <c r="S37" s="80">
        <v>1</v>
      </c>
      <c r="T37" s="75">
        <v>1</v>
      </c>
      <c r="U37" s="80">
        <v>1</v>
      </c>
      <c r="V37" s="80">
        <v>1</v>
      </c>
      <c r="W37" s="80"/>
    </row>
    <row r="38" spans="1:23" ht="15.75" customHeight="1">
      <c r="A38" s="4"/>
      <c r="B38" s="95" t="s">
        <v>38</v>
      </c>
      <c r="C38" s="79">
        <f>SUM(D38:K38)</f>
        <v>28</v>
      </c>
      <c r="D38" s="80">
        <v>25</v>
      </c>
      <c r="E38" s="75">
        <v>3</v>
      </c>
      <c r="F38" s="75" t="s">
        <v>93</v>
      </c>
      <c r="G38" s="75" t="s">
        <v>93</v>
      </c>
      <c r="H38" s="75" t="s">
        <v>93</v>
      </c>
      <c r="I38" s="75" t="s">
        <v>93</v>
      </c>
      <c r="J38" s="75" t="s">
        <v>93</v>
      </c>
      <c r="K38" s="75" t="s">
        <v>93</v>
      </c>
      <c r="L38" s="102"/>
      <c r="M38" s="4"/>
      <c r="N38" s="95" t="s">
        <v>37</v>
      </c>
      <c r="O38" s="79">
        <f>SUM(P38:V38)</f>
        <v>44</v>
      </c>
      <c r="P38" s="75">
        <v>3</v>
      </c>
      <c r="Q38" s="75">
        <v>3</v>
      </c>
      <c r="R38" s="75">
        <v>36</v>
      </c>
      <c r="S38" s="75" t="s">
        <v>205</v>
      </c>
      <c r="T38" s="75" t="s">
        <v>205</v>
      </c>
      <c r="U38" s="75">
        <v>1</v>
      </c>
      <c r="V38" s="80">
        <v>1</v>
      </c>
      <c r="W38" s="80"/>
    </row>
    <row r="39" spans="1:23" ht="15.75" customHeight="1">
      <c r="A39" s="4"/>
      <c r="B39" s="95" t="s">
        <v>39</v>
      </c>
      <c r="C39" s="79">
        <f>SUM(D39:K39)</f>
        <v>366</v>
      </c>
      <c r="D39" s="80">
        <v>300</v>
      </c>
      <c r="E39" s="80">
        <v>63</v>
      </c>
      <c r="F39" s="80">
        <v>2</v>
      </c>
      <c r="G39" s="80" t="s">
        <v>93</v>
      </c>
      <c r="H39" s="80">
        <v>1</v>
      </c>
      <c r="I39" s="75" t="s">
        <v>93</v>
      </c>
      <c r="J39" s="80" t="s">
        <v>93</v>
      </c>
      <c r="K39" s="80" t="s">
        <v>93</v>
      </c>
      <c r="L39" s="102"/>
      <c r="M39" s="4"/>
      <c r="N39" s="95" t="s">
        <v>38</v>
      </c>
      <c r="O39" s="79">
        <f>SUM(P39:V39)</f>
        <v>4</v>
      </c>
      <c r="P39" s="75">
        <v>1</v>
      </c>
      <c r="Q39" s="75">
        <v>1</v>
      </c>
      <c r="R39" s="75" t="s">
        <v>205</v>
      </c>
      <c r="S39" s="80" t="s">
        <v>205</v>
      </c>
      <c r="T39" s="80">
        <v>1</v>
      </c>
      <c r="U39" s="80" t="s">
        <v>205</v>
      </c>
      <c r="V39" s="80">
        <v>1</v>
      </c>
      <c r="W39" s="80"/>
    </row>
    <row r="40" spans="1:23" ht="15.75" customHeight="1">
      <c r="A40" s="4"/>
      <c r="B40" s="95" t="s">
        <v>40</v>
      </c>
      <c r="C40" s="79">
        <f>SUM(D40:K40)</f>
        <v>24</v>
      </c>
      <c r="D40" s="80">
        <v>14</v>
      </c>
      <c r="E40" s="80">
        <v>10</v>
      </c>
      <c r="F40" s="80" t="s">
        <v>93</v>
      </c>
      <c r="G40" s="80" t="s">
        <v>93</v>
      </c>
      <c r="H40" s="75" t="s">
        <v>93</v>
      </c>
      <c r="I40" s="75" t="s">
        <v>93</v>
      </c>
      <c r="J40" s="75" t="s">
        <v>93</v>
      </c>
      <c r="K40" s="75" t="s">
        <v>93</v>
      </c>
      <c r="L40" s="102"/>
      <c r="M40" s="4"/>
      <c r="N40" s="95" t="s">
        <v>39</v>
      </c>
      <c r="O40" s="79">
        <f>SUM(P40:V40)</f>
        <v>33</v>
      </c>
      <c r="P40" s="80">
        <v>5</v>
      </c>
      <c r="Q40" s="75" t="s">
        <v>205</v>
      </c>
      <c r="R40" s="75">
        <v>21</v>
      </c>
      <c r="S40" s="80">
        <v>2</v>
      </c>
      <c r="T40" s="75">
        <v>4</v>
      </c>
      <c r="U40" s="80" t="s">
        <v>205</v>
      </c>
      <c r="V40" s="75">
        <v>1</v>
      </c>
      <c r="W40" s="75"/>
    </row>
    <row r="41" spans="1:23" ht="15.75" customHeight="1">
      <c r="A41" s="4"/>
      <c r="B41" s="95"/>
      <c r="C41" s="78"/>
      <c r="D41" s="78"/>
      <c r="E41" s="78"/>
      <c r="F41" s="78"/>
      <c r="G41" s="78"/>
      <c r="H41" s="78"/>
      <c r="I41" s="78"/>
      <c r="J41" s="78"/>
      <c r="K41" s="78"/>
      <c r="L41" s="102"/>
      <c r="M41" s="4"/>
      <c r="N41" s="95" t="s">
        <v>40</v>
      </c>
      <c r="O41" s="79">
        <f>SUM(P41:V41)</f>
        <v>1</v>
      </c>
      <c r="P41" s="75" t="s">
        <v>205</v>
      </c>
      <c r="Q41" s="75" t="s">
        <v>205</v>
      </c>
      <c r="R41" s="75" t="s">
        <v>205</v>
      </c>
      <c r="S41" s="75" t="s">
        <v>205</v>
      </c>
      <c r="T41" s="75" t="s">
        <v>205</v>
      </c>
      <c r="U41" s="75" t="s">
        <v>205</v>
      </c>
      <c r="V41" s="75">
        <v>1</v>
      </c>
      <c r="W41" s="80"/>
    </row>
    <row r="42" spans="1:23" ht="15.75" customHeight="1">
      <c r="A42" s="195" t="s">
        <v>41</v>
      </c>
      <c r="B42" s="203"/>
      <c r="C42" s="148">
        <f>SUM(C43:C46)</f>
        <v>4389</v>
      </c>
      <c r="D42" s="148">
        <f aca="true" t="shared" si="13" ref="D42:K42">SUM(D43:D46)</f>
        <v>2447</v>
      </c>
      <c r="E42" s="148">
        <f t="shared" si="13"/>
        <v>1436</v>
      </c>
      <c r="F42" s="148">
        <f t="shared" si="13"/>
        <v>250</v>
      </c>
      <c r="G42" s="148">
        <f t="shared" si="13"/>
        <v>157</v>
      </c>
      <c r="H42" s="148">
        <f t="shared" si="13"/>
        <v>53</v>
      </c>
      <c r="I42" s="148">
        <f t="shared" si="13"/>
        <v>27</v>
      </c>
      <c r="J42" s="148">
        <f t="shared" si="13"/>
        <v>15</v>
      </c>
      <c r="K42" s="148">
        <f t="shared" si="13"/>
        <v>4</v>
      </c>
      <c r="L42" s="102"/>
      <c r="M42" s="4"/>
      <c r="N42" s="95"/>
      <c r="O42" s="78"/>
      <c r="P42" s="76"/>
      <c r="Q42" s="76"/>
      <c r="R42" s="76"/>
      <c r="S42" s="76"/>
      <c r="T42" s="76"/>
      <c r="U42" s="76"/>
      <c r="V42" s="76"/>
      <c r="W42" s="76"/>
    </row>
    <row r="43" spans="1:23" ht="15.75" customHeight="1">
      <c r="A43" s="102"/>
      <c r="B43" s="95" t="s">
        <v>42</v>
      </c>
      <c r="C43" s="79">
        <f>SUM(D43:K43)</f>
        <v>1492</v>
      </c>
      <c r="D43" s="80">
        <v>642</v>
      </c>
      <c r="E43" s="80">
        <v>544</v>
      </c>
      <c r="F43" s="80">
        <v>141</v>
      </c>
      <c r="G43" s="80">
        <v>107</v>
      </c>
      <c r="H43" s="80">
        <v>30</v>
      </c>
      <c r="I43" s="80">
        <v>16</v>
      </c>
      <c r="J43" s="80">
        <v>11</v>
      </c>
      <c r="K43" s="80">
        <v>1</v>
      </c>
      <c r="L43" s="102"/>
      <c r="M43" s="195" t="s">
        <v>41</v>
      </c>
      <c r="N43" s="196"/>
      <c r="O43" s="148">
        <f aca="true" t="shared" si="14" ref="O43:T43">SUM(O44:O47)</f>
        <v>513</v>
      </c>
      <c r="P43" s="148">
        <f t="shared" si="14"/>
        <v>12</v>
      </c>
      <c r="Q43" s="148">
        <f t="shared" si="14"/>
        <v>23</v>
      </c>
      <c r="R43" s="148">
        <f t="shared" si="14"/>
        <v>354</v>
      </c>
      <c r="S43" s="148">
        <f t="shared" si="14"/>
        <v>3</v>
      </c>
      <c r="T43" s="148">
        <f t="shared" si="14"/>
        <v>118</v>
      </c>
      <c r="U43" s="8" t="s">
        <v>204</v>
      </c>
      <c r="V43" s="148">
        <f>SUM(V44:V47)</f>
        <v>3</v>
      </c>
      <c r="W43" s="110"/>
    </row>
    <row r="44" spans="1:23" ht="15.75" customHeight="1">
      <c r="A44" s="102"/>
      <c r="B44" s="95" t="s">
        <v>43</v>
      </c>
      <c r="C44" s="79">
        <f>SUM(D44:K44)</f>
        <v>605</v>
      </c>
      <c r="D44" s="80">
        <v>368</v>
      </c>
      <c r="E44" s="80">
        <v>183</v>
      </c>
      <c r="F44" s="80">
        <v>28</v>
      </c>
      <c r="G44" s="80">
        <v>12</v>
      </c>
      <c r="H44" s="80">
        <v>9</v>
      </c>
      <c r="I44" s="80">
        <v>3</v>
      </c>
      <c r="J44" s="80">
        <v>2</v>
      </c>
      <c r="K44" s="80" t="s">
        <v>93</v>
      </c>
      <c r="L44" s="102"/>
      <c r="M44" s="102"/>
      <c r="N44" s="95" t="s">
        <v>42</v>
      </c>
      <c r="O44" s="79">
        <f>SUM(P44:V44)</f>
        <v>214</v>
      </c>
      <c r="P44" s="80">
        <v>1</v>
      </c>
      <c r="Q44" s="80">
        <v>6</v>
      </c>
      <c r="R44" s="80">
        <v>182</v>
      </c>
      <c r="S44" s="80" t="s">
        <v>205</v>
      </c>
      <c r="T44" s="75">
        <v>25</v>
      </c>
      <c r="U44" s="80" t="s">
        <v>205</v>
      </c>
      <c r="V44" s="75" t="s">
        <v>205</v>
      </c>
      <c r="W44" s="80"/>
    </row>
    <row r="45" spans="1:23" ht="15.75" customHeight="1">
      <c r="A45" s="102"/>
      <c r="B45" s="95" t="s">
        <v>44</v>
      </c>
      <c r="C45" s="79">
        <f>SUM(D45:K45)</f>
        <v>1683</v>
      </c>
      <c r="D45" s="80">
        <v>986</v>
      </c>
      <c r="E45" s="80">
        <v>570</v>
      </c>
      <c r="F45" s="80">
        <v>72</v>
      </c>
      <c r="G45" s="80">
        <v>32</v>
      </c>
      <c r="H45" s="80">
        <v>13</v>
      </c>
      <c r="I45" s="80">
        <v>7</v>
      </c>
      <c r="J45" s="80">
        <v>1</v>
      </c>
      <c r="K45" s="80">
        <v>2</v>
      </c>
      <c r="L45" s="102"/>
      <c r="M45" s="102"/>
      <c r="N45" s="95" t="s">
        <v>43</v>
      </c>
      <c r="O45" s="79">
        <f>SUM(P45:V45)</f>
        <v>119</v>
      </c>
      <c r="P45" s="80">
        <v>2</v>
      </c>
      <c r="Q45" s="80">
        <v>6</v>
      </c>
      <c r="R45" s="80">
        <v>89</v>
      </c>
      <c r="S45" s="80" t="s">
        <v>205</v>
      </c>
      <c r="T45" s="75">
        <v>21</v>
      </c>
      <c r="U45" s="80" t="s">
        <v>205</v>
      </c>
      <c r="V45" s="75">
        <v>1</v>
      </c>
      <c r="W45" s="80"/>
    </row>
    <row r="46" spans="1:23" ht="15.75" customHeight="1">
      <c r="A46" s="102"/>
      <c r="B46" s="95" t="s">
        <v>45</v>
      </c>
      <c r="C46" s="79">
        <f>SUM(D46:K46)</f>
        <v>609</v>
      </c>
      <c r="D46" s="80">
        <v>451</v>
      </c>
      <c r="E46" s="80">
        <v>139</v>
      </c>
      <c r="F46" s="80">
        <v>9</v>
      </c>
      <c r="G46" s="80">
        <v>6</v>
      </c>
      <c r="H46" s="80">
        <v>1</v>
      </c>
      <c r="I46" s="80">
        <v>1</v>
      </c>
      <c r="J46" s="80">
        <v>1</v>
      </c>
      <c r="K46" s="80">
        <v>1</v>
      </c>
      <c r="L46" s="102"/>
      <c r="M46" s="102"/>
      <c r="N46" s="95" t="s">
        <v>44</v>
      </c>
      <c r="O46" s="79">
        <f>SUM(P46:V46)</f>
        <v>57</v>
      </c>
      <c r="P46" s="80">
        <v>9</v>
      </c>
      <c r="Q46" s="80">
        <v>8</v>
      </c>
      <c r="R46" s="80">
        <v>9</v>
      </c>
      <c r="S46" s="80">
        <v>1</v>
      </c>
      <c r="T46" s="75">
        <v>29</v>
      </c>
      <c r="U46" s="80" t="s">
        <v>205</v>
      </c>
      <c r="V46" s="75">
        <v>1</v>
      </c>
      <c r="W46" s="80"/>
    </row>
    <row r="47" spans="1:23" ht="15.75" customHeight="1">
      <c r="A47" s="102"/>
      <c r="B47" s="95"/>
      <c r="C47" s="78"/>
      <c r="D47" s="78"/>
      <c r="E47" s="78"/>
      <c r="F47" s="78"/>
      <c r="G47" s="78"/>
      <c r="H47" s="78"/>
      <c r="I47" s="78"/>
      <c r="J47" s="78"/>
      <c r="K47" s="78"/>
      <c r="L47" s="102"/>
      <c r="M47" s="102"/>
      <c r="N47" s="95" t="s">
        <v>45</v>
      </c>
      <c r="O47" s="79">
        <f>SUM(P47:V47)</f>
        <v>123</v>
      </c>
      <c r="P47" s="80" t="s">
        <v>205</v>
      </c>
      <c r="Q47" s="80">
        <v>3</v>
      </c>
      <c r="R47" s="80">
        <v>74</v>
      </c>
      <c r="S47" s="80">
        <v>2</v>
      </c>
      <c r="T47" s="75">
        <v>43</v>
      </c>
      <c r="U47" s="80" t="s">
        <v>205</v>
      </c>
      <c r="V47" s="75">
        <v>1</v>
      </c>
      <c r="W47" s="80"/>
    </row>
    <row r="48" spans="1:23" ht="15.75" customHeight="1">
      <c r="A48" s="195" t="s">
        <v>46</v>
      </c>
      <c r="B48" s="203"/>
      <c r="C48" s="148">
        <f>SUM(C49:C54)</f>
        <v>4291</v>
      </c>
      <c r="D48" s="148">
        <f aca="true" t="shared" si="15" ref="D48:K48">SUM(D49:D54)</f>
        <v>2417</v>
      </c>
      <c r="E48" s="148">
        <f t="shared" si="15"/>
        <v>1410</v>
      </c>
      <c r="F48" s="148">
        <f t="shared" si="15"/>
        <v>258</v>
      </c>
      <c r="G48" s="148">
        <f t="shared" si="15"/>
        <v>133</v>
      </c>
      <c r="H48" s="148">
        <f t="shared" si="15"/>
        <v>43</v>
      </c>
      <c r="I48" s="148">
        <f t="shared" si="15"/>
        <v>23</v>
      </c>
      <c r="J48" s="148">
        <f t="shared" si="15"/>
        <v>6</v>
      </c>
      <c r="K48" s="148">
        <f t="shared" si="15"/>
        <v>1</v>
      </c>
      <c r="L48" s="102"/>
      <c r="M48" s="102"/>
      <c r="N48" s="95"/>
      <c r="O48" s="78"/>
      <c r="P48" s="76"/>
      <c r="Q48" s="76"/>
      <c r="R48" s="76"/>
      <c r="S48" s="76"/>
      <c r="T48" s="76"/>
      <c r="U48" s="76"/>
      <c r="V48" s="76"/>
      <c r="W48" s="76"/>
    </row>
    <row r="49" spans="1:23" ht="15.75" customHeight="1">
      <c r="A49" s="4"/>
      <c r="B49" s="95" t="s">
        <v>47</v>
      </c>
      <c r="C49" s="79">
        <f aca="true" t="shared" si="16" ref="C49:C54">SUM(D49:K49)</f>
        <v>499</v>
      </c>
      <c r="D49" s="80">
        <v>333</v>
      </c>
      <c r="E49" s="80">
        <v>132</v>
      </c>
      <c r="F49" s="80">
        <v>22</v>
      </c>
      <c r="G49" s="80">
        <v>8</v>
      </c>
      <c r="H49" s="80">
        <v>2</v>
      </c>
      <c r="I49" s="80">
        <v>2</v>
      </c>
      <c r="J49" s="80" t="s">
        <v>93</v>
      </c>
      <c r="K49" s="80" t="s">
        <v>93</v>
      </c>
      <c r="L49" s="102"/>
      <c r="M49" s="195" t="s">
        <v>46</v>
      </c>
      <c r="N49" s="196"/>
      <c r="O49" s="148">
        <f>SUM(O50:O55)</f>
        <v>245</v>
      </c>
      <c r="P49" s="148">
        <f aca="true" t="shared" si="17" ref="P49:V49">SUM(P50:P55)</f>
        <v>4</v>
      </c>
      <c r="Q49" s="148">
        <f t="shared" si="17"/>
        <v>29</v>
      </c>
      <c r="R49" s="148">
        <f t="shared" si="17"/>
        <v>133</v>
      </c>
      <c r="S49" s="148">
        <f t="shared" si="17"/>
        <v>4</v>
      </c>
      <c r="T49" s="148">
        <f t="shared" si="17"/>
        <v>68</v>
      </c>
      <c r="U49" s="148">
        <f t="shared" si="17"/>
        <v>1</v>
      </c>
      <c r="V49" s="148">
        <f t="shared" si="17"/>
        <v>6</v>
      </c>
      <c r="W49" s="110"/>
    </row>
    <row r="50" spans="1:23" ht="15.75" customHeight="1">
      <c r="A50" s="4"/>
      <c r="B50" s="95" t="s">
        <v>48</v>
      </c>
      <c r="C50" s="79">
        <f t="shared" si="16"/>
        <v>506</v>
      </c>
      <c r="D50" s="80">
        <v>355</v>
      </c>
      <c r="E50" s="80">
        <v>120</v>
      </c>
      <c r="F50" s="80">
        <v>19</v>
      </c>
      <c r="G50" s="80">
        <v>5</v>
      </c>
      <c r="H50" s="80">
        <v>3</v>
      </c>
      <c r="I50" s="80">
        <v>3</v>
      </c>
      <c r="J50" s="80">
        <v>1</v>
      </c>
      <c r="K50" s="80" t="s">
        <v>93</v>
      </c>
      <c r="L50" s="102"/>
      <c r="M50" s="4"/>
      <c r="N50" s="95" t="s">
        <v>47</v>
      </c>
      <c r="O50" s="79">
        <f aca="true" t="shared" si="18" ref="O50:O55">SUM(P50:V50)</f>
        <v>40</v>
      </c>
      <c r="P50" s="80" t="s">
        <v>205</v>
      </c>
      <c r="Q50" s="80">
        <v>5</v>
      </c>
      <c r="R50" s="80">
        <v>24</v>
      </c>
      <c r="S50" s="80" t="s">
        <v>205</v>
      </c>
      <c r="T50" s="75">
        <v>10</v>
      </c>
      <c r="U50" s="80" t="s">
        <v>205</v>
      </c>
      <c r="V50" s="75">
        <v>1</v>
      </c>
      <c r="W50" s="80"/>
    </row>
    <row r="51" spans="1:23" ht="15.75" customHeight="1">
      <c r="A51" s="4"/>
      <c r="B51" s="95" t="s">
        <v>49</v>
      </c>
      <c r="C51" s="79">
        <f t="shared" si="16"/>
        <v>1332</v>
      </c>
      <c r="D51" s="80">
        <v>571</v>
      </c>
      <c r="E51" s="80">
        <v>503</v>
      </c>
      <c r="F51" s="80">
        <v>125</v>
      </c>
      <c r="G51" s="80">
        <v>78</v>
      </c>
      <c r="H51" s="80">
        <v>32</v>
      </c>
      <c r="I51" s="80">
        <v>17</v>
      </c>
      <c r="J51" s="80">
        <v>5</v>
      </c>
      <c r="K51" s="80">
        <v>1</v>
      </c>
      <c r="L51" s="102"/>
      <c r="M51" s="4"/>
      <c r="N51" s="95" t="s">
        <v>48</v>
      </c>
      <c r="O51" s="79">
        <f t="shared" si="18"/>
        <v>43</v>
      </c>
      <c r="P51" s="80">
        <v>3</v>
      </c>
      <c r="Q51" s="80">
        <v>1</v>
      </c>
      <c r="R51" s="80">
        <v>32</v>
      </c>
      <c r="S51" s="75" t="s">
        <v>205</v>
      </c>
      <c r="T51" s="75">
        <v>6</v>
      </c>
      <c r="U51" s="80" t="s">
        <v>205</v>
      </c>
      <c r="V51" s="75">
        <v>1</v>
      </c>
      <c r="W51" s="80"/>
    </row>
    <row r="52" spans="1:23" ht="15.75" customHeight="1">
      <c r="A52" s="4"/>
      <c r="B52" s="95" t="s">
        <v>50</v>
      </c>
      <c r="C52" s="79">
        <f t="shared" si="16"/>
        <v>874</v>
      </c>
      <c r="D52" s="80">
        <v>553</v>
      </c>
      <c r="E52" s="80">
        <v>265</v>
      </c>
      <c r="F52" s="80">
        <v>37</v>
      </c>
      <c r="G52" s="80">
        <v>15</v>
      </c>
      <c r="H52" s="80">
        <v>4</v>
      </c>
      <c r="I52" s="80" t="s">
        <v>93</v>
      </c>
      <c r="J52" s="80" t="s">
        <v>93</v>
      </c>
      <c r="K52" s="80" t="s">
        <v>93</v>
      </c>
      <c r="L52" s="102"/>
      <c r="M52" s="4"/>
      <c r="N52" s="95" t="s">
        <v>49</v>
      </c>
      <c r="O52" s="79">
        <f t="shared" si="18"/>
        <v>76</v>
      </c>
      <c r="P52" s="75">
        <v>1</v>
      </c>
      <c r="Q52" s="80">
        <v>5</v>
      </c>
      <c r="R52" s="80">
        <v>52</v>
      </c>
      <c r="S52" s="80">
        <v>2</v>
      </c>
      <c r="T52" s="75">
        <v>14</v>
      </c>
      <c r="U52" s="80">
        <v>1</v>
      </c>
      <c r="V52" s="75">
        <v>1</v>
      </c>
      <c r="W52" s="80"/>
    </row>
    <row r="53" spans="1:23" ht="15.75" customHeight="1">
      <c r="A53" s="4"/>
      <c r="B53" s="95" t="s">
        <v>51</v>
      </c>
      <c r="C53" s="79">
        <f t="shared" si="16"/>
        <v>730</v>
      </c>
      <c r="D53" s="80">
        <v>312</v>
      </c>
      <c r="E53" s="80">
        <v>340</v>
      </c>
      <c r="F53" s="80">
        <v>51</v>
      </c>
      <c r="G53" s="80">
        <v>24</v>
      </c>
      <c r="H53" s="80">
        <v>2</v>
      </c>
      <c r="I53" s="80">
        <v>1</v>
      </c>
      <c r="J53" s="80" t="s">
        <v>93</v>
      </c>
      <c r="K53" s="80" t="s">
        <v>93</v>
      </c>
      <c r="L53" s="102"/>
      <c r="M53" s="4"/>
      <c r="N53" s="95" t="s">
        <v>50</v>
      </c>
      <c r="O53" s="79">
        <f t="shared" si="18"/>
        <v>58</v>
      </c>
      <c r="P53" s="80" t="s">
        <v>205</v>
      </c>
      <c r="Q53" s="80">
        <v>7</v>
      </c>
      <c r="R53" s="80">
        <v>22</v>
      </c>
      <c r="S53" s="80">
        <v>2</v>
      </c>
      <c r="T53" s="75">
        <v>26</v>
      </c>
      <c r="U53" s="80" t="s">
        <v>205</v>
      </c>
      <c r="V53" s="75">
        <v>1</v>
      </c>
      <c r="W53" s="80"/>
    </row>
    <row r="54" spans="1:23" ht="15.75" customHeight="1">
      <c r="A54" s="4"/>
      <c r="B54" s="95" t="s">
        <v>52</v>
      </c>
      <c r="C54" s="79">
        <f t="shared" si="16"/>
        <v>350</v>
      </c>
      <c r="D54" s="80">
        <v>293</v>
      </c>
      <c r="E54" s="80">
        <v>50</v>
      </c>
      <c r="F54" s="80">
        <v>4</v>
      </c>
      <c r="G54" s="80">
        <v>3</v>
      </c>
      <c r="H54" s="80" t="s">
        <v>93</v>
      </c>
      <c r="I54" s="80" t="s">
        <v>93</v>
      </c>
      <c r="J54" s="80" t="s">
        <v>93</v>
      </c>
      <c r="K54" s="80" t="s">
        <v>93</v>
      </c>
      <c r="L54" s="102"/>
      <c r="M54" s="4"/>
      <c r="N54" s="95" t="s">
        <v>51</v>
      </c>
      <c r="O54" s="79">
        <f t="shared" si="18"/>
        <v>13</v>
      </c>
      <c r="P54" s="75" t="s">
        <v>205</v>
      </c>
      <c r="Q54" s="75" t="s">
        <v>205</v>
      </c>
      <c r="R54" s="75" t="s">
        <v>205</v>
      </c>
      <c r="S54" s="75" t="s">
        <v>205</v>
      </c>
      <c r="T54" s="75">
        <v>12</v>
      </c>
      <c r="U54" s="80" t="s">
        <v>205</v>
      </c>
      <c r="V54" s="75">
        <v>1</v>
      </c>
      <c r="W54" s="80"/>
    </row>
    <row r="55" spans="1:23" ht="15.75" customHeight="1">
      <c r="A55" s="4"/>
      <c r="B55" s="95"/>
      <c r="C55" s="78"/>
      <c r="D55" s="78"/>
      <c r="E55" s="78"/>
      <c r="F55" s="78"/>
      <c r="G55" s="78"/>
      <c r="H55" s="78"/>
      <c r="I55" s="78"/>
      <c r="J55" s="78"/>
      <c r="K55" s="78"/>
      <c r="L55" s="102"/>
      <c r="M55" s="4"/>
      <c r="N55" s="95" t="s">
        <v>52</v>
      </c>
      <c r="O55" s="79">
        <f t="shared" si="18"/>
        <v>15</v>
      </c>
      <c r="P55" s="80" t="s">
        <v>205</v>
      </c>
      <c r="Q55" s="80">
        <v>11</v>
      </c>
      <c r="R55" s="80">
        <v>3</v>
      </c>
      <c r="S55" s="80" t="s">
        <v>205</v>
      </c>
      <c r="T55" s="75" t="s">
        <v>205</v>
      </c>
      <c r="U55" s="75" t="s">
        <v>205</v>
      </c>
      <c r="V55" s="75">
        <v>1</v>
      </c>
      <c r="W55" s="80"/>
    </row>
    <row r="56" spans="1:23" ht="15.75" customHeight="1">
      <c r="A56" s="195" t="s">
        <v>53</v>
      </c>
      <c r="B56" s="203"/>
      <c r="C56" s="148">
        <f>SUM(C57:C60)</f>
        <v>5320</v>
      </c>
      <c r="D56" s="148">
        <f aca="true" t="shared" si="19" ref="D56:K56">SUM(D57:D60)</f>
        <v>2685</v>
      </c>
      <c r="E56" s="148">
        <f t="shared" si="19"/>
        <v>1772</v>
      </c>
      <c r="F56" s="148">
        <f t="shared" si="19"/>
        <v>449</v>
      </c>
      <c r="G56" s="148">
        <f t="shared" si="19"/>
        <v>242</v>
      </c>
      <c r="H56" s="148">
        <f t="shared" si="19"/>
        <v>77</v>
      </c>
      <c r="I56" s="148">
        <f t="shared" si="19"/>
        <v>65</v>
      </c>
      <c r="J56" s="148">
        <f t="shared" si="19"/>
        <v>22</v>
      </c>
      <c r="K56" s="148">
        <f t="shared" si="19"/>
        <v>8</v>
      </c>
      <c r="L56" s="102"/>
      <c r="M56" s="4"/>
      <c r="N56" s="95"/>
      <c r="O56" s="78"/>
      <c r="P56" s="76"/>
      <c r="Q56" s="76"/>
      <c r="R56" s="76"/>
      <c r="S56" s="76"/>
      <c r="T56" s="76"/>
      <c r="U56" s="76"/>
      <c r="V56" s="76"/>
      <c r="W56" s="76"/>
    </row>
    <row r="57" spans="1:23" ht="15.75" customHeight="1">
      <c r="A57" s="4"/>
      <c r="B57" s="95" t="s">
        <v>54</v>
      </c>
      <c r="C57" s="79">
        <f>SUM(D57:K57)</f>
        <v>1529</v>
      </c>
      <c r="D57" s="80">
        <v>822</v>
      </c>
      <c r="E57" s="80">
        <v>464</v>
      </c>
      <c r="F57" s="80">
        <v>109</v>
      </c>
      <c r="G57" s="80">
        <v>72</v>
      </c>
      <c r="H57" s="80">
        <v>29</v>
      </c>
      <c r="I57" s="80">
        <v>21</v>
      </c>
      <c r="J57" s="80">
        <v>7</v>
      </c>
      <c r="K57" s="80">
        <v>5</v>
      </c>
      <c r="L57" s="102"/>
      <c r="M57" s="195" t="s">
        <v>53</v>
      </c>
      <c r="N57" s="196"/>
      <c r="O57" s="148">
        <f aca="true" t="shared" si="20" ref="O57:T57">SUM(O58:O61)</f>
        <v>664</v>
      </c>
      <c r="P57" s="148">
        <f t="shared" si="20"/>
        <v>6</v>
      </c>
      <c r="Q57" s="148">
        <f t="shared" si="20"/>
        <v>52</v>
      </c>
      <c r="R57" s="148">
        <f t="shared" si="20"/>
        <v>488</v>
      </c>
      <c r="S57" s="148">
        <f t="shared" si="20"/>
        <v>6</v>
      </c>
      <c r="T57" s="148">
        <f t="shared" si="20"/>
        <v>108</v>
      </c>
      <c r="U57" s="8" t="s">
        <v>93</v>
      </c>
      <c r="V57" s="148">
        <f>SUM(V58:V61)</f>
        <v>4</v>
      </c>
      <c r="W57" s="110"/>
    </row>
    <row r="58" spans="1:23" ht="15.75" customHeight="1">
      <c r="A58" s="4"/>
      <c r="B58" s="95" t="s">
        <v>55</v>
      </c>
      <c r="C58" s="79">
        <f>SUM(D58:K58)</f>
        <v>1824</v>
      </c>
      <c r="D58" s="80">
        <v>987</v>
      </c>
      <c r="E58" s="80">
        <v>614</v>
      </c>
      <c r="F58" s="80">
        <v>141</v>
      </c>
      <c r="G58" s="80">
        <v>54</v>
      </c>
      <c r="H58" s="80">
        <v>12</v>
      </c>
      <c r="I58" s="80">
        <v>12</v>
      </c>
      <c r="J58" s="80">
        <v>4</v>
      </c>
      <c r="K58" s="80" t="s">
        <v>93</v>
      </c>
      <c r="L58" s="102"/>
      <c r="M58" s="4"/>
      <c r="N58" s="95" t="s">
        <v>54</v>
      </c>
      <c r="O58" s="79">
        <f>SUM(P58:V58)</f>
        <v>219</v>
      </c>
      <c r="P58" s="114">
        <v>2</v>
      </c>
      <c r="Q58" s="114">
        <v>14</v>
      </c>
      <c r="R58" s="114">
        <v>183</v>
      </c>
      <c r="S58" s="114">
        <v>2</v>
      </c>
      <c r="T58" s="75">
        <v>17</v>
      </c>
      <c r="U58" s="80" t="s">
        <v>205</v>
      </c>
      <c r="V58" s="75">
        <v>1</v>
      </c>
      <c r="W58" s="80"/>
    </row>
    <row r="59" spans="1:23" ht="15.75" customHeight="1">
      <c r="A59" s="4"/>
      <c r="B59" s="95" t="s">
        <v>56</v>
      </c>
      <c r="C59" s="79">
        <f>SUM(D59:K59)</f>
        <v>1116</v>
      </c>
      <c r="D59" s="80">
        <v>590</v>
      </c>
      <c r="E59" s="80">
        <v>366</v>
      </c>
      <c r="F59" s="80">
        <v>80</v>
      </c>
      <c r="G59" s="80">
        <v>45</v>
      </c>
      <c r="H59" s="80">
        <v>12</v>
      </c>
      <c r="I59" s="80">
        <v>14</v>
      </c>
      <c r="J59" s="80">
        <v>8</v>
      </c>
      <c r="K59" s="80">
        <v>1</v>
      </c>
      <c r="L59" s="102"/>
      <c r="M59" s="4"/>
      <c r="N59" s="95" t="s">
        <v>55</v>
      </c>
      <c r="O59" s="79">
        <f>SUM(P59:V59)</f>
        <v>233</v>
      </c>
      <c r="P59" s="114">
        <v>2</v>
      </c>
      <c r="Q59" s="114">
        <v>9</v>
      </c>
      <c r="R59" s="114">
        <v>157</v>
      </c>
      <c r="S59" s="114">
        <v>3</v>
      </c>
      <c r="T59" s="75">
        <v>61</v>
      </c>
      <c r="U59" s="80" t="s">
        <v>205</v>
      </c>
      <c r="V59" s="75">
        <v>1</v>
      </c>
      <c r="W59" s="80"/>
    </row>
    <row r="60" spans="1:23" ht="15.75" customHeight="1">
      <c r="A60" s="4"/>
      <c r="B60" s="95" t="s">
        <v>57</v>
      </c>
      <c r="C60" s="79">
        <f>SUM(D60:K60)</f>
        <v>851</v>
      </c>
      <c r="D60" s="80">
        <v>286</v>
      </c>
      <c r="E60" s="80">
        <v>328</v>
      </c>
      <c r="F60" s="80">
        <v>119</v>
      </c>
      <c r="G60" s="80">
        <v>71</v>
      </c>
      <c r="H60" s="80">
        <v>24</v>
      </c>
      <c r="I60" s="80">
        <v>18</v>
      </c>
      <c r="J60" s="80">
        <v>3</v>
      </c>
      <c r="K60" s="80">
        <v>2</v>
      </c>
      <c r="L60" s="102"/>
      <c r="M60" s="4"/>
      <c r="N60" s="95" t="s">
        <v>56</v>
      </c>
      <c r="O60" s="79">
        <f>SUM(P60:V60)</f>
        <v>166</v>
      </c>
      <c r="P60" s="114">
        <v>2</v>
      </c>
      <c r="Q60" s="114">
        <v>22</v>
      </c>
      <c r="R60" s="114">
        <v>129</v>
      </c>
      <c r="S60" s="75">
        <v>1</v>
      </c>
      <c r="T60" s="75">
        <v>11</v>
      </c>
      <c r="U60" s="80" t="s">
        <v>205</v>
      </c>
      <c r="V60" s="80">
        <v>1</v>
      </c>
      <c r="W60" s="80"/>
    </row>
    <row r="61" spans="1:23" ht="15.75" customHeight="1">
      <c r="A61" s="4"/>
      <c r="B61" s="95"/>
      <c r="C61" s="78"/>
      <c r="D61" s="78"/>
      <c r="E61" s="78"/>
      <c r="F61" s="78"/>
      <c r="G61" s="78"/>
      <c r="H61" s="78"/>
      <c r="I61" s="78"/>
      <c r="J61" s="78"/>
      <c r="K61" s="78"/>
      <c r="L61" s="102"/>
      <c r="M61" s="4"/>
      <c r="N61" s="95" t="s">
        <v>57</v>
      </c>
      <c r="O61" s="79">
        <f>SUM(P61:V61)</f>
        <v>46</v>
      </c>
      <c r="P61" s="80" t="s">
        <v>205</v>
      </c>
      <c r="Q61" s="114">
        <v>7</v>
      </c>
      <c r="R61" s="114">
        <v>19</v>
      </c>
      <c r="S61" s="75" t="s">
        <v>205</v>
      </c>
      <c r="T61" s="75">
        <v>19</v>
      </c>
      <c r="U61" s="80" t="s">
        <v>205</v>
      </c>
      <c r="V61" s="75">
        <v>1</v>
      </c>
      <c r="W61" s="80"/>
    </row>
    <row r="62" spans="1:23" ht="15.75" customHeight="1">
      <c r="A62" s="195" t="s">
        <v>58</v>
      </c>
      <c r="B62" s="203"/>
      <c r="C62" s="148">
        <f>SUM(C63)</f>
        <v>979</v>
      </c>
      <c r="D62" s="148">
        <f aca="true" t="shared" si="21" ref="D62:J62">SUM(D63)</f>
        <v>607</v>
      </c>
      <c r="E62" s="148">
        <f t="shared" si="21"/>
        <v>281</v>
      </c>
      <c r="F62" s="148">
        <f t="shared" si="21"/>
        <v>61</v>
      </c>
      <c r="G62" s="148">
        <f t="shared" si="21"/>
        <v>16</v>
      </c>
      <c r="H62" s="148">
        <f t="shared" si="21"/>
        <v>8</v>
      </c>
      <c r="I62" s="148">
        <f t="shared" si="21"/>
        <v>5</v>
      </c>
      <c r="J62" s="148">
        <f t="shared" si="21"/>
        <v>1</v>
      </c>
      <c r="K62" s="8" t="s">
        <v>157</v>
      </c>
      <c r="L62" s="102"/>
      <c r="M62" s="4"/>
      <c r="N62" s="95"/>
      <c r="O62" s="78"/>
      <c r="P62" s="76"/>
      <c r="Q62" s="76"/>
      <c r="R62" s="76"/>
      <c r="S62" s="76"/>
      <c r="T62" s="76"/>
      <c r="U62" s="76"/>
      <c r="V62" s="76"/>
      <c r="W62" s="76"/>
    </row>
    <row r="63" spans="1:23" ht="15.75" customHeight="1">
      <c r="A63" s="5"/>
      <c r="B63" s="98" t="s">
        <v>59</v>
      </c>
      <c r="C63" s="147">
        <f>SUM(D63:K63)</f>
        <v>979</v>
      </c>
      <c r="D63" s="81">
        <v>607</v>
      </c>
      <c r="E63" s="81">
        <v>281</v>
      </c>
      <c r="F63" s="81">
        <v>61</v>
      </c>
      <c r="G63" s="81">
        <v>16</v>
      </c>
      <c r="H63" s="81">
        <v>8</v>
      </c>
      <c r="I63" s="81">
        <v>5</v>
      </c>
      <c r="J63" s="81">
        <v>1</v>
      </c>
      <c r="K63" s="77" t="s">
        <v>93</v>
      </c>
      <c r="L63" s="102"/>
      <c r="M63" s="195" t="s">
        <v>58</v>
      </c>
      <c r="N63" s="196"/>
      <c r="O63" s="148">
        <f aca="true" t="shared" si="22" ref="O63:T63">SUM(O64)</f>
        <v>32</v>
      </c>
      <c r="P63" s="148">
        <f t="shared" si="22"/>
        <v>3</v>
      </c>
      <c r="Q63" s="148">
        <f t="shared" si="22"/>
        <v>14</v>
      </c>
      <c r="R63" s="148">
        <f t="shared" si="22"/>
        <v>11</v>
      </c>
      <c r="S63" s="148">
        <f t="shared" si="22"/>
        <v>1</v>
      </c>
      <c r="T63" s="148">
        <f t="shared" si="22"/>
        <v>2</v>
      </c>
      <c r="U63" s="8" t="s">
        <v>204</v>
      </c>
      <c r="V63" s="148">
        <f>SUM(V64)</f>
        <v>1</v>
      </c>
      <c r="W63" s="10"/>
    </row>
    <row r="64" spans="1:23" ht="15.75" customHeight="1">
      <c r="A64" s="102" t="s">
        <v>146</v>
      </c>
      <c r="B64" s="102"/>
      <c r="C64" s="115"/>
      <c r="D64" s="101"/>
      <c r="E64" s="101"/>
      <c r="F64" s="101"/>
      <c r="G64" s="101"/>
      <c r="H64" s="101"/>
      <c r="I64" s="101"/>
      <c r="J64" s="101"/>
      <c r="K64" s="101"/>
      <c r="L64" s="102"/>
      <c r="M64" s="5"/>
      <c r="N64" s="98" t="s">
        <v>59</v>
      </c>
      <c r="O64" s="147">
        <f>SUM(P64:V64)</f>
        <v>32</v>
      </c>
      <c r="P64" s="116">
        <v>3</v>
      </c>
      <c r="Q64" s="116">
        <v>14</v>
      </c>
      <c r="R64" s="116">
        <v>11</v>
      </c>
      <c r="S64" s="116">
        <v>1</v>
      </c>
      <c r="T64" s="77">
        <v>2</v>
      </c>
      <c r="U64" s="116" t="s">
        <v>205</v>
      </c>
      <c r="V64" s="77">
        <v>1</v>
      </c>
      <c r="W64" s="77"/>
    </row>
    <row r="65" spans="12:22" ht="15" customHeight="1">
      <c r="L65" s="102"/>
      <c r="M65" s="102" t="s">
        <v>146</v>
      </c>
      <c r="N65" s="102"/>
      <c r="O65" s="102"/>
      <c r="P65" s="114"/>
      <c r="Q65" s="114"/>
      <c r="R65" s="114"/>
      <c r="S65" s="114"/>
      <c r="T65" s="114"/>
      <c r="U65" s="114"/>
      <c r="V65" s="80"/>
    </row>
    <row r="66" ht="14.25">
      <c r="L66" s="102"/>
    </row>
    <row r="67" spans="1:12" ht="14.25">
      <c r="A67" s="102"/>
      <c r="B67" s="102"/>
      <c r="C67" s="101"/>
      <c r="D67" s="101"/>
      <c r="E67" s="101"/>
      <c r="F67" s="101"/>
      <c r="G67" s="101"/>
      <c r="H67" s="101"/>
      <c r="I67" s="101"/>
      <c r="J67" s="101"/>
      <c r="K67" s="101"/>
      <c r="L67" s="102"/>
    </row>
    <row r="68" spans="1:22" ht="14.25">
      <c r="A68" s="102"/>
      <c r="B68" s="102"/>
      <c r="C68" s="101"/>
      <c r="D68" s="101"/>
      <c r="E68" s="101"/>
      <c r="F68" s="101"/>
      <c r="G68" s="101"/>
      <c r="H68" s="101"/>
      <c r="I68" s="101"/>
      <c r="J68" s="101"/>
      <c r="K68" s="101"/>
      <c r="L68" s="102"/>
      <c r="M68" s="102"/>
      <c r="N68" s="102"/>
      <c r="O68" s="102"/>
      <c r="P68" s="114"/>
      <c r="Q68" s="114"/>
      <c r="R68" s="114"/>
      <c r="S68" s="114"/>
      <c r="T68" s="114"/>
      <c r="U68" s="114"/>
      <c r="V68" s="80"/>
    </row>
    <row r="69" spans="1:11" ht="14.25">
      <c r="A69" s="102"/>
      <c r="B69" s="102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4.25">
      <c r="A70" s="102"/>
      <c r="B70" s="102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4.25">
      <c r="A71" s="102"/>
      <c r="B71" s="102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4.25">
      <c r="A72" s="102"/>
      <c r="B72" s="102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4.25">
      <c r="A73" s="102"/>
      <c r="B73" s="102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4.25">
      <c r="A74" s="102"/>
      <c r="B74" s="102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ht="14.25">
      <c r="A75" s="102"/>
      <c r="B75" s="102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1:11" ht="14.25">
      <c r="A76" s="102"/>
      <c r="B76" s="102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11" ht="14.25">
      <c r="A77" s="102"/>
      <c r="B77" s="102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1:12" ht="14.25">
      <c r="A78" s="102"/>
      <c r="B78" s="102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</sheetData>
  <sheetProtection/>
  <mergeCells count="46">
    <mergeCell ref="M43:N43"/>
    <mergeCell ref="A48:B48"/>
    <mergeCell ref="M63:N63"/>
    <mergeCell ref="M49:N49"/>
    <mergeCell ref="A56:B56"/>
    <mergeCell ref="M57:N57"/>
    <mergeCell ref="A62:B62"/>
    <mergeCell ref="M26:N26"/>
    <mergeCell ref="A35:B35"/>
    <mergeCell ref="M36:N36"/>
    <mergeCell ref="A42:B42"/>
    <mergeCell ref="M17:N17"/>
    <mergeCell ref="A19:B19"/>
    <mergeCell ref="M20:N20"/>
    <mergeCell ref="A25:B25"/>
    <mergeCell ref="A12:B12"/>
    <mergeCell ref="A13:B13"/>
    <mergeCell ref="A14:B14"/>
    <mergeCell ref="A16:B16"/>
    <mergeCell ref="A8:B8"/>
    <mergeCell ref="A9:B9"/>
    <mergeCell ref="A10:B10"/>
    <mergeCell ref="A11:B11"/>
    <mergeCell ref="A7:B7"/>
    <mergeCell ref="T4:T5"/>
    <mergeCell ref="V4:V5"/>
    <mergeCell ref="A5:B5"/>
    <mergeCell ref="A4:B4"/>
    <mergeCell ref="M4:N5"/>
    <mergeCell ref="O4:O5"/>
    <mergeCell ref="M15:N15"/>
    <mergeCell ref="M14:N14"/>
    <mergeCell ref="M13:N13"/>
    <mergeCell ref="M12:N12"/>
    <mergeCell ref="M11:N11"/>
    <mergeCell ref="M10:N10"/>
    <mergeCell ref="A2:K2"/>
    <mergeCell ref="M2:V2"/>
    <mergeCell ref="M9:N9"/>
    <mergeCell ref="M8:N8"/>
    <mergeCell ref="P4:P5"/>
    <mergeCell ref="Q4:Q5"/>
    <mergeCell ref="R4:R5"/>
    <mergeCell ref="S4:S5"/>
    <mergeCell ref="U4:U5"/>
    <mergeCell ref="M6:N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88" customWidth="1"/>
    <col min="2" max="2" width="13.19921875" style="88" customWidth="1"/>
    <col min="3" max="3" width="12.3984375" style="88" customWidth="1"/>
    <col min="4" max="4" width="14.69921875" style="88" customWidth="1"/>
    <col min="5" max="5" width="13.3984375" style="88" bestFit="1" customWidth="1"/>
    <col min="6" max="6" width="16.19921875" style="88" bestFit="1" customWidth="1"/>
    <col min="7" max="7" width="11.09765625" style="88" customWidth="1"/>
    <col min="8" max="8" width="13.19921875" style="88" customWidth="1"/>
    <col min="9" max="9" width="8.5" style="88" customWidth="1"/>
    <col min="10" max="10" width="8.59765625" style="88" customWidth="1"/>
    <col min="11" max="11" width="10.8984375" style="88" customWidth="1"/>
    <col min="12" max="12" width="11" style="88" customWidth="1"/>
    <col min="13" max="13" width="8.19921875" style="88" customWidth="1"/>
    <col min="14" max="14" width="11" style="88" customWidth="1"/>
    <col min="15" max="15" width="10.19921875" style="88" customWidth="1"/>
    <col min="16" max="16" width="7.09765625" style="88" customWidth="1"/>
    <col min="17" max="17" width="9.69921875" style="88" customWidth="1"/>
    <col min="18" max="18" width="8.69921875" style="88" customWidth="1"/>
    <col min="19" max="19" width="10.59765625" style="88" bestFit="1" customWidth="1"/>
    <col min="20" max="20" width="12.69921875" style="88" customWidth="1"/>
    <col min="21" max="21" width="7.19921875" style="88" customWidth="1"/>
    <col min="22" max="22" width="8.5" style="88" customWidth="1"/>
    <col min="23" max="23" width="7.59765625" style="88" customWidth="1"/>
    <col min="24" max="24" width="9.5" style="88" customWidth="1"/>
    <col min="25" max="25" width="9.09765625" style="88" customWidth="1"/>
    <col min="26" max="26" width="10.69921875" style="88" customWidth="1"/>
    <col min="27" max="27" width="14.5" style="88" customWidth="1"/>
    <col min="28" max="28" width="8.09765625" style="88" customWidth="1"/>
    <col min="29" max="29" width="9.5" style="88" customWidth="1"/>
    <col min="30" max="16384" width="10.59765625" style="88" customWidth="1"/>
  </cols>
  <sheetData>
    <row r="1" spans="1:29" s="86" customFormat="1" ht="19.5" customHeight="1">
      <c r="A1" s="1" t="s">
        <v>79</v>
      </c>
      <c r="AC1" s="2" t="s">
        <v>80</v>
      </c>
    </row>
    <row r="2" spans="1:29" ht="19.5" customHeight="1">
      <c r="A2" s="185" t="s">
        <v>208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2:30" ht="18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76" t="s">
        <v>153</v>
      </c>
      <c r="AD3" s="117"/>
    </row>
    <row r="4" spans="1:30" ht="17.25" customHeight="1">
      <c r="A4" s="208" t="s">
        <v>81</v>
      </c>
      <c r="B4" s="209"/>
      <c r="C4" s="225" t="s">
        <v>82</v>
      </c>
      <c r="D4" s="226"/>
      <c r="E4" s="212" t="s">
        <v>177</v>
      </c>
      <c r="F4" s="217"/>
      <c r="G4" s="212" t="s">
        <v>178</v>
      </c>
      <c r="H4" s="217"/>
      <c r="I4" s="229" t="s">
        <v>179</v>
      </c>
      <c r="J4" s="230"/>
      <c r="K4" s="212" t="s">
        <v>180</v>
      </c>
      <c r="L4" s="217"/>
      <c r="M4" s="238" t="s">
        <v>184</v>
      </c>
      <c r="N4" s="239"/>
      <c r="O4" s="237" t="s">
        <v>83</v>
      </c>
      <c r="P4" s="216" t="s">
        <v>172</v>
      </c>
      <c r="Q4" s="217"/>
      <c r="R4" s="216" t="s">
        <v>173</v>
      </c>
      <c r="S4" s="217"/>
      <c r="T4" s="219" t="s">
        <v>174</v>
      </c>
      <c r="U4" s="221" t="s">
        <v>181</v>
      </c>
      <c r="V4" s="222"/>
      <c r="W4" s="216" t="s">
        <v>175</v>
      </c>
      <c r="X4" s="217"/>
      <c r="Y4" s="237" t="s">
        <v>84</v>
      </c>
      <c r="Z4" s="233" t="s">
        <v>183</v>
      </c>
      <c r="AA4" s="234"/>
      <c r="AB4" s="212" t="s">
        <v>182</v>
      </c>
      <c r="AC4" s="213"/>
      <c r="AD4" s="117"/>
    </row>
    <row r="5" spans="1:30" ht="17.25" customHeight="1">
      <c r="A5" s="210"/>
      <c r="B5" s="211"/>
      <c r="C5" s="227"/>
      <c r="D5" s="228"/>
      <c r="E5" s="214"/>
      <c r="F5" s="218"/>
      <c r="G5" s="214"/>
      <c r="H5" s="218"/>
      <c r="I5" s="231"/>
      <c r="J5" s="232"/>
      <c r="K5" s="214"/>
      <c r="L5" s="218"/>
      <c r="M5" s="240"/>
      <c r="N5" s="241"/>
      <c r="O5" s="223"/>
      <c r="P5" s="214"/>
      <c r="Q5" s="218"/>
      <c r="R5" s="214"/>
      <c r="S5" s="218"/>
      <c r="T5" s="220"/>
      <c r="U5" s="223"/>
      <c r="V5" s="224"/>
      <c r="W5" s="214"/>
      <c r="X5" s="218"/>
      <c r="Y5" s="223"/>
      <c r="Z5" s="235"/>
      <c r="AA5" s="236"/>
      <c r="AB5" s="214"/>
      <c r="AC5" s="215"/>
      <c r="AD5" s="117"/>
    </row>
    <row r="6" spans="1:30" ht="17.25" customHeight="1">
      <c r="A6" s="193" t="s">
        <v>10</v>
      </c>
      <c r="B6" s="202"/>
      <c r="C6" s="152">
        <f>SUM(C8:C15,C17,C20,C26,C36,C43,C49,C57,C63)</f>
        <v>73106.56</v>
      </c>
      <c r="D6" s="153">
        <f>SUM(D8:D15,D17,D20,D26,D36,D43,D49,D57)</f>
        <v>15280.74</v>
      </c>
      <c r="E6" s="154">
        <f>SUM(E8:E15,E17,E20,E26,E36,E43,E49,E57,E63)</f>
        <v>60411.909999999996</v>
      </c>
      <c r="F6" s="153">
        <f>SUM(F8:F15,F17,F26,F36,F43,F49,F57)</f>
        <v>12233.73</v>
      </c>
      <c r="G6" s="154">
        <f>SUM(G8:G15,G17,G20,G26,G36,G43,G49,G57,G63)</f>
        <v>6682.56</v>
      </c>
      <c r="H6" s="153">
        <f>SUM(H8:H15,H26,H49,H57)</f>
        <v>2035.8100000000002</v>
      </c>
      <c r="I6" s="154">
        <f>SUM(I8:I15,I17,I20,I26,I36,I43,I49,I57,I63)</f>
        <v>109.4</v>
      </c>
      <c r="J6" s="153">
        <f>SUM(J8:J15)</f>
        <v>5.24</v>
      </c>
      <c r="K6" s="154">
        <f>SUM(K8:K15,K17,K20,K26,K36,K43,K49,K57,K63)</f>
        <v>1182</v>
      </c>
      <c r="L6" s="153">
        <f>SUM(L8:L15,L20,L26,L36,L43)</f>
        <v>378.96000000000004</v>
      </c>
      <c r="M6" s="154">
        <f>SUM(M8:M15,M17,M20,M26,M36,M43,M49,M57,M63)</f>
        <v>723.07</v>
      </c>
      <c r="N6" s="153">
        <f>SUM(N8:N15,N26,N43)</f>
        <v>490.25</v>
      </c>
      <c r="O6" s="154">
        <f>SUM(O8:O15,O17,O20,O26,O36,O43,O49,O57,O63)</f>
        <v>0.78</v>
      </c>
      <c r="P6" s="154">
        <f>SUM(P8:P15,P17,P20,P26,P36,P43,P49,P57,P63)</f>
        <v>73.19</v>
      </c>
      <c r="Q6" s="153">
        <f>SUM(Q8:Q15,Q57)</f>
        <v>65.98</v>
      </c>
      <c r="R6" s="154">
        <f>SUM(R8:R15,R17,R20,R26,R36,R43,R49,R57,R63)</f>
        <v>738.8799999999999</v>
      </c>
      <c r="S6" s="153">
        <f>SUM(S8:S15,S26)</f>
        <v>11.18</v>
      </c>
      <c r="T6" s="154">
        <f>SUM(T8:T15,T17,T20,T26,T36,T43,T49,T57,T63)</f>
        <v>1.12</v>
      </c>
      <c r="U6" s="154">
        <f>SUM(U8:U15,U17,U20,U26,U36,U43,U49,U57,U63)</f>
        <v>61.67999999999999</v>
      </c>
      <c r="V6" s="153">
        <f>SUM(V8:V15,V57)</f>
        <v>5.0200000000000005</v>
      </c>
      <c r="W6" s="154">
        <f>SUM(W8:W15,W17,W20,W26,W36,W43,W49,W57,W63)</f>
        <v>59.37</v>
      </c>
      <c r="X6" s="153">
        <f>SUM(X8:X15,X43)</f>
        <v>20.91</v>
      </c>
      <c r="Y6" s="154">
        <f>SUM(Y8:Y15,Y17,Y20,Y26,Y36,Y43,Y49,Y57,Y63)</f>
        <v>70.62</v>
      </c>
      <c r="Z6" s="154">
        <f>SUM(Z8:Z15,Z17,Z20,Z26,Z36,Z43,Z49,Z57,Z63)</f>
        <v>2908.1199999999994</v>
      </c>
      <c r="AA6" s="153">
        <f>SUM(AA8:AA15,AA17,AA20,AA26,AA36,AA43,AA49,AA57)</f>
        <v>15280.289999999999</v>
      </c>
      <c r="AB6" s="154">
        <f>SUM(AB8:AB15,AB17,AB20,AB26,AB36,AB43,AB49,AB57,AB63)</f>
        <v>83.86</v>
      </c>
      <c r="AC6" s="85">
        <f>SUM(AC8:AC15)</f>
        <v>33.66</v>
      </c>
      <c r="AD6" s="117"/>
    </row>
    <row r="7" spans="1:30" ht="17.25" customHeight="1">
      <c r="A7" s="195"/>
      <c r="B7" s="196"/>
      <c r="C7" s="155"/>
      <c r="D7" s="85"/>
      <c r="E7" s="9"/>
      <c r="F7" s="121"/>
      <c r="G7" s="9"/>
      <c r="H7" s="85"/>
      <c r="I7" s="9"/>
      <c r="J7" s="85"/>
      <c r="K7" s="9"/>
      <c r="L7" s="85"/>
      <c r="M7" s="9"/>
      <c r="N7" s="85"/>
      <c r="O7" s="9"/>
      <c r="P7" s="9"/>
      <c r="Q7" s="85"/>
      <c r="R7" s="9"/>
      <c r="S7" s="85"/>
      <c r="T7" s="9"/>
      <c r="U7" s="9"/>
      <c r="V7" s="85"/>
      <c r="W7" s="9"/>
      <c r="X7" s="85"/>
      <c r="Y7" s="9"/>
      <c r="Z7" s="9"/>
      <c r="AA7" s="85"/>
      <c r="AB7" s="9"/>
      <c r="AC7" s="85"/>
      <c r="AD7" s="117"/>
    </row>
    <row r="8" spans="1:30" ht="17.25" customHeight="1">
      <c r="A8" s="195" t="s">
        <v>11</v>
      </c>
      <c r="B8" s="196"/>
      <c r="C8" s="156">
        <f>SUM(E8,G8,I8,K8,M8,R8,T8,Z8,AB8)</f>
        <v>10859.969999999998</v>
      </c>
      <c r="D8" s="85">
        <v>736.11</v>
      </c>
      <c r="E8" s="121">
        <v>10311.16</v>
      </c>
      <c r="F8" s="85">
        <v>702.87</v>
      </c>
      <c r="G8" s="122">
        <v>125.66</v>
      </c>
      <c r="H8" s="121"/>
      <c r="I8" s="122">
        <v>7.97</v>
      </c>
      <c r="J8" s="121" t="s">
        <v>207</v>
      </c>
      <c r="K8" s="121">
        <v>122.66</v>
      </c>
      <c r="L8" s="85">
        <v>17.89</v>
      </c>
      <c r="M8" s="121">
        <v>51.05</v>
      </c>
      <c r="N8" s="85"/>
      <c r="O8" s="121" t="s">
        <v>63</v>
      </c>
      <c r="P8" s="121"/>
      <c r="Q8" s="121" t="s">
        <v>207</v>
      </c>
      <c r="R8" s="122">
        <v>40.21</v>
      </c>
      <c r="S8" s="121" t="s">
        <v>207</v>
      </c>
      <c r="T8" s="121">
        <v>0.33</v>
      </c>
      <c r="U8" s="121"/>
      <c r="V8" s="121" t="s">
        <v>207</v>
      </c>
      <c r="W8" s="121"/>
      <c r="X8" s="121" t="s">
        <v>207</v>
      </c>
      <c r="Y8" s="121" t="s">
        <v>207</v>
      </c>
      <c r="Z8" s="121">
        <v>155.93</v>
      </c>
      <c r="AA8" s="85">
        <v>736.11</v>
      </c>
      <c r="AB8" s="121">
        <v>45</v>
      </c>
      <c r="AC8" s="85">
        <v>15.35</v>
      </c>
      <c r="AD8" s="117"/>
    </row>
    <row r="9" spans="1:29" ht="17.25" customHeight="1">
      <c r="A9" s="195" t="s">
        <v>12</v>
      </c>
      <c r="B9" s="196"/>
      <c r="C9" s="156">
        <f>SUM(E9,G9,I9,K9,M9,P9,R9,T9,U9,W9,Z9,AB9)</f>
        <v>350.10999999999996</v>
      </c>
      <c r="D9" s="85">
        <v>102.26</v>
      </c>
      <c r="E9" s="121">
        <v>272.5</v>
      </c>
      <c r="F9" s="85">
        <v>95.36</v>
      </c>
      <c r="G9" s="121">
        <v>24.55</v>
      </c>
      <c r="H9" s="85">
        <v>1.66</v>
      </c>
      <c r="I9" s="121">
        <v>10.58</v>
      </c>
      <c r="J9" s="85">
        <v>5.24</v>
      </c>
      <c r="K9" s="121"/>
      <c r="L9" s="121" t="s">
        <v>207</v>
      </c>
      <c r="M9" s="121"/>
      <c r="N9" s="121" t="s">
        <v>207</v>
      </c>
      <c r="O9" s="121" t="s">
        <v>207</v>
      </c>
      <c r="P9" s="121"/>
      <c r="Q9" s="121" t="s">
        <v>207</v>
      </c>
      <c r="R9" s="121"/>
      <c r="S9" s="121" t="s">
        <v>207</v>
      </c>
      <c r="T9" s="121">
        <v>0.03</v>
      </c>
      <c r="U9" s="122">
        <v>19.02</v>
      </c>
      <c r="V9" s="121" t="s">
        <v>207</v>
      </c>
      <c r="W9" s="121"/>
      <c r="X9" s="121" t="s">
        <v>207</v>
      </c>
      <c r="Y9" s="121" t="s">
        <v>207</v>
      </c>
      <c r="Z9" s="121">
        <v>23.43</v>
      </c>
      <c r="AA9" s="85">
        <v>102.26</v>
      </c>
      <c r="AB9" s="121"/>
      <c r="AC9" s="121" t="s">
        <v>207</v>
      </c>
    </row>
    <row r="10" spans="1:29" ht="17.25" customHeight="1">
      <c r="A10" s="195" t="s">
        <v>13</v>
      </c>
      <c r="B10" s="196"/>
      <c r="C10" s="156">
        <f>SUM(E10,G10,I10,K10,M10,R10,T10,Z10,AB10)</f>
        <v>8061.619999999999</v>
      </c>
      <c r="D10" s="85">
        <v>1008.27</v>
      </c>
      <c r="E10" s="121">
        <v>7013.57</v>
      </c>
      <c r="F10" s="85">
        <v>950.22</v>
      </c>
      <c r="G10" s="122">
        <v>534.65</v>
      </c>
      <c r="H10" s="121"/>
      <c r="I10" s="122">
        <v>0.16</v>
      </c>
      <c r="J10" s="121" t="s">
        <v>207</v>
      </c>
      <c r="K10" s="121">
        <v>59.03</v>
      </c>
      <c r="L10" s="85">
        <v>41.43</v>
      </c>
      <c r="M10" s="121">
        <v>69.28</v>
      </c>
      <c r="N10" s="121"/>
      <c r="O10" s="121" t="s">
        <v>207</v>
      </c>
      <c r="P10" s="121"/>
      <c r="Q10" s="121" t="s">
        <v>207</v>
      </c>
      <c r="R10" s="122">
        <v>49.06</v>
      </c>
      <c r="S10" s="121" t="s">
        <v>207</v>
      </c>
      <c r="T10" s="121" t="s">
        <v>207</v>
      </c>
      <c r="U10" s="121"/>
      <c r="V10" s="121" t="s">
        <v>207</v>
      </c>
      <c r="W10" s="121"/>
      <c r="X10" s="121" t="s">
        <v>207</v>
      </c>
      <c r="Y10" s="121" t="s">
        <v>207</v>
      </c>
      <c r="Z10" s="121">
        <v>319.25</v>
      </c>
      <c r="AA10" s="85">
        <v>1008.27</v>
      </c>
      <c r="AB10" s="121">
        <v>16.62</v>
      </c>
      <c r="AC10" s="85">
        <v>16.62</v>
      </c>
    </row>
    <row r="11" spans="1:29" ht="17.25" customHeight="1">
      <c r="A11" s="195" t="s">
        <v>14</v>
      </c>
      <c r="B11" s="196"/>
      <c r="C11" s="156">
        <f>SUM(E11,G11,I11,K11,M11,R11,T11,U11,W11,Z11)</f>
        <v>2183.54</v>
      </c>
      <c r="D11" s="85">
        <v>463.08</v>
      </c>
      <c r="E11" s="121">
        <v>1578.11</v>
      </c>
      <c r="F11" s="85">
        <v>279.14</v>
      </c>
      <c r="G11" s="121">
        <v>251.64</v>
      </c>
      <c r="H11" s="85">
        <v>156.92</v>
      </c>
      <c r="I11" s="122">
        <v>11.73</v>
      </c>
      <c r="J11" s="121" t="s">
        <v>207</v>
      </c>
      <c r="K11" s="121">
        <v>11.33</v>
      </c>
      <c r="L11" s="85">
        <v>11.33</v>
      </c>
      <c r="M11" s="121">
        <v>15.84</v>
      </c>
      <c r="N11" s="85">
        <v>15.69</v>
      </c>
      <c r="O11" s="121" t="s">
        <v>207</v>
      </c>
      <c r="P11" s="121"/>
      <c r="Q11" s="121" t="s">
        <v>207</v>
      </c>
      <c r="R11" s="121">
        <v>7.95</v>
      </c>
      <c r="S11" s="121" t="s">
        <v>207</v>
      </c>
      <c r="T11" s="121">
        <v>0.76</v>
      </c>
      <c r="U11" s="122">
        <v>1.22</v>
      </c>
      <c r="V11" s="121" t="s">
        <v>207</v>
      </c>
      <c r="W11" s="122">
        <v>1.89</v>
      </c>
      <c r="X11" s="121"/>
      <c r="Y11" s="121" t="s">
        <v>207</v>
      </c>
      <c r="Z11" s="121">
        <v>303.07</v>
      </c>
      <c r="AA11" s="85">
        <v>463.08</v>
      </c>
      <c r="AB11" s="121"/>
      <c r="AC11" s="121" t="s">
        <v>207</v>
      </c>
    </row>
    <row r="12" spans="1:29" ht="17.25" customHeight="1">
      <c r="A12" s="195" t="s">
        <v>15</v>
      </c>
      <c r="B12" s="196"/>
      <c r="C12" s="156">
        <f>SUM(E12,G12,I12,K12,U12,W12,Z12)</f>
        <v>1160.71</v>
      </c>
      <c r="D12" s="85">
        <v>367.35</v>
      </c>
      <c r="E12" s="121">
        <v>526.87</v>
      </c>
      <c r="F12" s="85">
        <v>315.85</v>
      </c>
      <c r="G12" s="121">
        <v>330.04</v>
      </c>
      <c r="H12" s="85">
        <v>17.39</v>
      </c>
      <c r="I12" s="122">
        <v>9.31</v>
      </c>
      <c r="J12" s="121" t="s">
        <v>207</v>
      </c>
      <c r="K12" s="121">
        <v>31.86</v>
      </c>
      <c r="L12" s="85">
        <v>27.63</v>
      </c>
      <c r="M12" s="121" t="s">
        <v>204</v>
      </c>
      <c r="N12" s="121"/>
      <c r="O12" s="121" t="s">
        <v>207</v>
      </c>
      <c r="P12" s="121"/>
      <c r="Q12" s="121" t="s">
        <v>207</v>
      </c>
      <c r="R12" s="121"/>
      <c r="S12" s="121" t="s">
        <v>207</v>
      </c>
      <c r="T12" s="121" t="s">
        <v>207</v>
      </c>
      <c r="U12" s="122">
        <v>6.95</v>
      </c>
      <c r="V12" s="121" t="s">
        <v>207</v>
      </c>
      <c r="W12" s="121">
        <v>7.83</v>
      </c>
      <c r="X12" s="85">
        <v>6.48</v>
      </c>
      <c r="Y12" s="121" t="s">
        <v>207</v>
      </c>
      <c r="Z12" s="121">
        <v>247.85</v>
      </c>
      <c r="AA12" s="85">
        <v>367.35</v>
      </c>
      <c r="AB12" s="121"/>
      <c r="AC12" s="121" t="s">
        <v>207</v>
      </c>
    </row>
    <row r="13" spans="1:29" ht="17.25" customHeight="1">
      <c r="A13" s="195" t="s">
        <v>16</v>
      </c>
      <c r="B13" s="196"/>
      <c r="C13" s="156">
        <f>SUM(E13,G13,I13,K13,M13,P13,Y13,Z13,AB13)</f>
        <v>956.53</v>
      </c>
      <c r="D13" s="85">
        <v>716.32</v>
      </c>
      <c r="E13" s="121">
        <v>301.84</v>
      </c>
      <c r="F13" s="85">
        <v>236.18</v>
      </c>
      <c r="G13" s="122">
        <v>19</v>
      </c>
      <c r="H13" s="121"/>
      <c r="I13" s="122">
        <v>8.22</v>
      </c>
      <c r="J13" s="121" t="s">
        <v>207</v>
      </c>
      <c r="K13" s="121">
        <v>84.75</v>
      </c>
      <c r="L13" s="85">
        <v>48.36</v>
      </c>
      <c r="M13" s="121">
        <v>461.82</v>
      </c>
      <c r="N13" s="85">
        <v>428</v>
      </c>
      <c r="O13" s="121" t="s">
        <v>207</v>
      </c>
      <c r="P13" s="121">
        <v>9.3</v>
      </c>
      <c r="Q13" s="85">
        <v>2.09</v>
      </c>
      <c r="R13" s="121"/>
      <c r="S13" s="121" t="s">
        <v>207</v>
      </c>
      <c r="T13" s="121" t="s">
        <v>207</v>
      </c>
      <c r="U13" s="121"/>
      <c r="V13" s="121" t="s">
        <v>207</v>
      </c>
      <c r="W13" s="121"/>
      <c r="X13" s="121" t="s">
        <v>207</v>
      </c>
      <c r="Y13" s="121">
        <v>9.67</v>
      </c>
      <c r="Z13" s="121">
        <v>60.24</v>
      </c>
      <c r="AA13" s="85">
        <v>716.32</v>
      </c>
      <c r="AB13" s="121">
        <v>1.69</v>
      </c>
      <c r="AC13" s="85">
        <v>1.69</v>
      </c>
    </row>
    <row r="14" spans="1:29" ht="17.25" customHeight="1">
      <c r="A14" s="195" t="s">
        <v>17</v>
      </c>
      <c r="B14" s="196"/>
      <c r="C14" s="156">
        <f>SUM(E14,G14,I14,K14,M14,P14,U14,Y14,Z14)</f>
        <v>321.99999999999994</v>
      </c>
      <c r="D14" s="85">
        <v>93.92</v>
      </c>
      <c r="E14" s="122">
        <v>45.17</v>
      </c>
      <c r="F14" s="121"/>
      <c r="G14" s="121">
        <v>180.34</v>
      </c>
      <c r="H14" s="85">
        <v>45.21</v>
      </c>
      <c r="I14" s="122">
        <v>3.07</v>
      </c>
      <c r="J14" s="121" t="s">
        <v>207</v>
      </c>
      <c r="K14" s="121">
        <v>72.11</v>
      </c>
      <c r="L14" s="85">
        <v>44.68</v>
      </c>
      <c r="M14" s="121">
        <v>9.89</v>
      </c>
      <c r="N14" s="85">
        <v>1.13</v>
      </c>
      <c r="O14" s="121" t="s">
        <v>207</v>
      </c>
      <c r="P14" s="121">
        <v>2</v>
      </c>
      <c r="Q14" s="85">
        <v>2</v>
      </c>
      <c r="R14" s="121"/>
      <c r="S14" s="121" t="s">
        <v>207</v>
      </c>
      <c r="T14" s="121" t="s">
        <v>207</v>
      </c>
      <c r="U14" s="122">
        <v>0.9</v>
      </c>
      <c r="V14" s="85">
        <v>0.9</v>
      </c>
      <c r="W14" s="121"/>
      <c r="X14" s="121" t="s">
        <v>207</v>
      </c>
      <c r="Y14" s="121">
        <v>2.43</v>
      </c>
      <c r="Z14" s="121">
        <v>6.09</v>
      </c>
      <c r="AA14" s="85">
        <v>93.92</v>
      </c>
      <c r="AB14" s="121"/>
      <c r="AC14" s="121" t="s">
        <v>207</v>
      </c>
    </row>
    <row r="15" spans="1:29" ht="17.25" customHeight="1">
      <c r="A15" s="195" t="s">
        <v>18</v>
      </c>
      <c r="B15" s="196"/>
      <c r="C15" s="156">
        <f>SUM(E15,G15,I15,K15,M15,R15,T15,Z15,AB15)</f>
        <v>27.88</v>
      </c>
      <c r="D15" s="85">
        <v>0</v>
      </c>
      <c r="E15" s="121"/>
      <c r="F15" s="121" t="s">
        <v>207</v>
      </c>
      <c r="G15" s="121"/>
      <c r="H15" s="121" t="s">
        <v>207</v>
      </c>
      <c r="I15" s="121"/>
      <c r="J15" s="121" t="s">
        <v>207</v>
      </c>
      <c r="K15" s="122">
        <v>24.56</v>
      </c>
      <c r="L15" s="85"/>
      <c r="M15" s="122">
        <v>3.32</v>
      </c>
      <c r="N15" s="121"/>
      <c r="O15" s="121" t="s">
        <v>207</v>
      </c>
      <c r="P15" s="121"/>
      <c r="Q15" s="121" t="s">
        <v>207</v>
      </c>
      <c r="R15" s="121"/>
      <c r="S15" s="121" t="s">
        <v>207</v>
      </c>
      <c r="T15" s="121" t="s">
        <v>207</v>
      </c>
      <c r="U15" s="121"/>
      <c r="V15" s="121" t="s">
        <v>207</v>
      </c>
      <c r="W15" s="121"/>
      <c r="X15" s="121" t="s">
        <v>207</v>
      </c>
      <c r="Y15" s="121" t="s">
        <v>207</v>
      </c>
      <c r="Z15" s="123"/>
      <c r="AA15" s="121" t="s">
        <v>207</v>
      </c>
      <c r="AB15" s="121"/>
      <c r="AC15" s="121" t="s">
        <v>207</v>
      </c>
    </row>
    <row r="16" spans="1:29" ht="17.25" customHeight="1">
      <c r="A16" s="186"/>
      <c r="B16" s="187"/>
      <c r="C16" s="155"/>
      <c r="D16" s="85"/>
      <c r="E16" s="9"/>
      <c r="F16" s="85"/>
      <c r="G16" s="9"/>
      <c r="H16" s="85"/>
      <c r="I16" s="9"/>
      <c r="J16" s="85"/>
      <c r="K16" s="9"/>
      <c r="L16" s="85"/>
      <c r="M16" s="9"/>
      <c r="N16" s="85"/>
      <c r="O16" s="9"/>
      <c r="P16" s="9"/>
      <c r="Q16" s="85"/>
      <c r="R16" s="9"/>
      <c r="S16" s="85"/>
      <c r="T16" s="9"/>
      <c r="U16" s="9"/>
      <c r="V16" s="85"/>
      <c r="W16" s="9"/>
      <c r="X16" s="85"/>
      <c r="Y16" s="9"/>
      <c r="Z16" s="9"/>
      <c r="AA16" s="85"/>
      <c r="AB16" s="9"/>
      <c r="AC16" s="85"/>
    </row>
    <row r="17" spans="1:29" ht="17.25" customHeight="1">
      <c r="A17" s="195" t="s">
        <v>19</v>
      </c>
      <c r="B17" s="196"/>
      <c r="C17" s="156">
        <f>SUM(C18)</f>
        <v>6387.049999999999</v>
      </c>
      <c r="D17" s="85">
        <f>SUM(D18)</f>
        <v>2800.32</v>
      </c>
      <c r="E17" s="121">
        <f>SUM(E18)</f>
        <v>6073.95</v>
      </c>
      <c r="F17" s="85">
        <f>SUM(F18)</f>
        <v>2800.32</v>
      </c>
      <c r="G17" s="121">
        <f>SUM(G18)</f>
        <v>42.74</v>
      </c>
      <c r="H17" s="121" t="s">
        <v>207</v>
      </c>
      <c r="I17" s="121">
        <f>SUM(I18)</f>
        <v>0.05</v>
      </c>
      <c r="J17" s="121" t="s">
        <v>207</v>
      </c>
      <c r="K17" s="121"/>
      <c r="L17" s="121" t="s">
        <v>207</v>
      </c>
      <c r="M17" s="121"/>
      <c r="N17" s="121" t="s">
        <v>207</v>
      </c>
      <c r="O17" s="121" t="s">
        <v>207</v>
      </c>
      <c r="P17" s="121"/>
      <c r="Q17" s="121" t="s">
        <v>207</v>
      </c>
      <c r="R17" s="121">
        <f>SUM(R18)</f>
        <v>28.83</v>
      </c>
      <c r="S17" s="121" t="s">
        <v>207</v>
      </c>
      <c r="T17" s="121" t="s">
        <v>207</v>
      </c>
      <c r="U17" s="121"/>
      <c r="V17" s="121" t="s">
        <v>207</v>
      </c>
      <c r="W17" s="121"/>
      <c r="X17" s="121" t="s">
        <v>207</v>
      </c>
      <c r="Y17" s="121">
        <f>SUM(Y18)</f>
        <v>41.87</v>
      </c>
      <c r="Z17" s="121">
        <f>SUM(Z18)</f>
        <v>199.61</v>
      </c>
      <c r="AA17" s="85">
        <f>SUM(AA18)</f>
        <v>2800.32</v>
      </c>
      <c r="AB17" s="121"/>
      <c r="AC17" s="121" t="s">
        <v>207</v>
      </c>
    </row>
    <row r="18" spans="1:29" ht="17.25" customHeight="1">
      <c r="A18" s="4"/>
      <c r="B18" s="95" t="s">
        <v>20</v>
      </c>
      <c r="C18" s="150">
        <f>SUM(E18,G18,I18,K18,M18,O18,P18,R18,T18,U18,W18,Y18,Z18,AB18)</f>
        <v>6387.049999999999</v>
      </c>
      <c r="D18" s="82">
        <v>2800.32</v>
      </c>
      <c r="E18" s="83">
        <v>6073.95</v>
      </c>
      <c r="F18" s="82">
        <v>2800.32</v>
      </c>
      <c r="G18" s="118">
        <v>42.74</v>
      </c>
      <c r="H18" s="83"/>
      <c r="I18" s="118">
        <v>0.05</v>
      </c>
      <c r="J18" s="83" t="s">
        <v>159</v>
      </c>
      <c r="K18" s="83"/>
      <c r="L18" s="83" t="s">
        <v>159</v>
      </c>
      <c r="M18" s="83"/>
      <c r="N18" s="83" t="s">
        <v>159</v>
      </c>
      <c r="O18" s="83" t="s">
        <v>159</v>
      </c>
      <c r="P18" s="83"/>
      <c r="Q18" s="83" t="s">
        <v>159</v>
      </c>
      <c r="R18" s="118">
        <v>28.83</v>
      </c>
      <c r="S18" s="83" t="s">
        <v>159</v>
      </c>
      <c r="T18" s="83" t="s">
        <v>159</v>
      </c>
      <c r="U18" s="83"/>
      <c r="V18" s="83" t="s">
        <v>159</v>
      </c>
      <c r="W18" s="83"/>
      <c r="X18" s="83" t="s">
        <v>159</v>
      </c>
      <c r="Y18" s="83">
        <v>41.87</v>
      </c>
      <c r="Z18" s="83">
        <v>199.61</v>
      </c>
      <c r="AA18" s="82">
        <v>2800.32</v>
      </c>
      <c r="AB18" s="83"/>
      <c r="AC18" s="83" t="s">
        <v>159</v>
      </c>
    </row>
    <row r="19" spans="1:29" ht="17.25" customHeight="1">
      <c r="A19" s="4"/>
      <c r="B19" s="95"/>
      <c r="C19" s="74"/>
      <c r="D19" s="82"/>
      <c r="E19" s="76"/>
      <c r="F19" s="82"/>
      <c r="G19" s="76"/>
      <c r="H19" s="82"/>
      <c r="I19" s="76"/>
      <c r="J19" s="82"/>
      <c r="K19" s="76"/>
      <c r="L19" s="82"/>
      <c r="M19" s="76"/>
      <c r="N19" s="82"/>
      <c r="O19" s="76"/>
      <c r="P19" s="76"/>
      <c r="Q19" s="82"/>
      <c r="R19" s="76"/>
      <c r="S19" s="82"/>
      <c r="T19" s="76"/>
      <c r="U19" s="76"/>
      <c r="V19" s="82"/>
      <c r="W19" s="76"/>
      <c r="X19" s="82"/>
      <c r="Y19" s="76"/>
      <c r="Z19" s="76"/>
      <c r="AA19" s="82"/>
      <c r="AB19" s="76"/>
      <c r="AC19" s="82"/>
    </row>
    <row r="20" spans="1:29" ht="17.25" customHeight="1">
      <c r="A20" s="195" t="s">
        <v>21</v>
      </c>
      <c r="B20" s="196"/>
      <c r="C20" s="156">
        <f>SUM(C21:C24)</f>
        <v>51.489999999999995</v>
      </c>
      <c r="D20" s="85">
        <f>SUM(D21:D24)</f>
        <v>19.31</v>
      </c>
      <c r="E20" s="121"/>
      <c r="F20" s="121" t="s">
        <v>207</v>
      </c>
      <c r="G20" s="121">
        <f>SUM(G21:G24)</f>
        <v>1.75</v>
      </c>
      <c r="H20" s="121" t="s">
        <v>207</v>
      </c>
      <c r="I20" s="121">
        <f>SUM(I21:I24)</f>
        <v>0.16</v>
      </c>
      <c r="J20" s="121" t="s">
        <v>207</v>
      </c>
      <c r="K20" s="121">
        <f>SUM(K21:K24)</f>
        <v>40.48</v>
      </c>
      <c r="L20" s="85">
        <f>SUM(L21:L24)</f>
        <v>19.31</v>
      </c>
      <c r="M20" s="121"/>
      <c r="N20" s="121" t="s">
        <v>207</v>
      </c>
      <c r="O20" s="121" t="s">
        <v>207</v>
      </c>
      <c r="P20" s="121"/>
      <c r="Q20" s="121" t="s">
        <v>207</v>
      </c>
      <c r="R20" s="121"/>
      <c r="S20" s="121" t="s">
        <v>207</v>
      </c>
      <c r="T20" s="121" t="s">
        <v>207</v>
      </c>
      <c r="U20" s="121"/>
      <c r="V20" s="121" t="s">
        <v>207</v>
      </c>
      <c r="W20" s="121"/>
      <c r="X20" s="121" t="s">
        <v>207</v>
      </c>
      <c r="Y20" s="121">
        <f>SUM(Y21:Y24)</f>
        <v>1.5</v>
      </c>
      <c r="Z20" s="121">
        <f>SUM(Z21:Z24)</f>
        <v>7.6</v>
      </c>
      <c r="AA20" s="85">
        <f>SUM(AA21:AA24)</f>
        <v>19.31</v>
      </c>
      <c r="AB20" s="121"/>
      <c r="AC20" s="121" t="s">
        <v>207</v>
      </c>
    </row>
    <row r="21" spans="1:29" ht="17.25" customHeight="1">
      <c r="A21" s="4"/>
      <c r="B21" s="95" t="s">
        <v>22</v>
      </c>
      <c r="C21" s="150">
        <f>SUM(E21,G21,I21,K21,M21,O21,P21,R21,T21,U21,W21,Y21,Z21,AB21)</f>
        <v>49.58</v>
      </c>
      <c r="D21" s="82">
        <v>19.31</v>
      </c>
      <c r="E21" s="83"/>
      <c r="F21" s="83" t="s">
        <v>159</v>
      </c>
      <c r="G21" s="83"/>
      <c r="H21" s="83" t="s">
        <v>159</v>
      </c>
      <c r="I21" s="83"/>
      <c r="J21" s="83" t="s">
        <v>159</v>
      </c>
      <c r="K21" s="83">
        <v>40.48</v>
      </c>
      <c r="L21" s="82">
        <v>19.31</v>
      </c>
      <c r="M21" s="83"/>
      <c r="N21" s="83" t="s">
        <v>159</v>
      </c>
      <c r="O21" s="83" t="s">
        <v>159</v>
      </c>
      <c r="P21" s="83"/>
      <c r="Q21" s="83" t="s">
        <v>159</v>
      </c>
      <c r="R21" s="83"/>
      <c r="S21" s="83" t="s">
        <v>159</v>
      </c>
      <c r="T21" s="83" t="s">
        <v>159</v>
      </c>
      <c r="U21" s="83"/>
      <c r="V21" s="83" t="s">
        <v>159</v>
      </c>
      <c r="W21" s="83"/>
      <c r="X21" s="83" t="s">
        <v>159</v>
      </c>
      <c r="Y21" s="83">
        <v>1.5</v>
      </c>
      <c r="Z21" s="83">
        <v>7.6</v>
      </c>
      <c r="AA21" s="82">
        <v>19.31</v>
      </c>
      <c r="AB21" s="83"/>
      <c r="AC21" s="83" t="s">
        <v>159</v>
      </c>
    </row>
    <row r="22" spans="1:29" ht="17.25" customHeight="1">
      <c r="A22" s="4"/>
      <c r="B22" s="95" t="s">
        <v>23</v>
      </c>
      <c r="C22" s="83"/>
      <c r="D22" s="83" t="s">
        <v>159</v>
      </c>
      <c r="E22" s="83"/>
      <c r="F22" s="83" t="s">
        <v>159</v>
      </c>
      <c r="G22" s="83"/>
      <c r="H22" s="83" t="s">
        <v>159</v>
      </c>
      <c r="I22" s="83"/>
      <c r="J22" s="83" t="s">
        <v>159</v>
      </c>
      <c r="K22" s="83"/>
      <c r="L22" s="83" t="s">
        <v>159</v>
      </c>
      <c r="M22" s="83"/>
      <c r="N22" s="83" t="s">
        <v>159</v>
      </c>
      <c r="O22" s="83" t="s">
        <v>159</v>
      </c>
      <c r="P22" s="83"/>
      <c r="Q22" s="83" t="s">
        <v>159</v>
      </c>
      <c r="R22" s="83"/>
      <c r="S22" s="83" t="s">
        <v>159</v>
      </c>
      <c r="T22" s="83" t="s">
        <v>159</v>
      </c>
      <c r="U22" s="83"/>
      <c r="V22" s="83" t="s">
        <v>159</v>
      </c>
      <c r="W22" s="83"/>
      <c r="X22" s="83" t="s">
        <v>159</v>
      </c>
      <c r="Y22" s="83" t="s">
        <v>159</v>
      </c>
      <c r="Z22" s="83"/>
      <c r="AA22" s="83" t="s">
        <v>159</v>
      </c>
      <c r="AB22" s="83"/>
      <c r="AC22" s="83" t="s">
        <v>159</v>
      </c>
    </row>
    <row r="23" spans="1:29" ht="17.25" customHeight="1">
      <c r="A23" s="4"/>
      <c r="B23" s="95" t="s">
        <v>24</v>
      </c>
      <c r="C23" s="150">
        <f>SUM(E23,G23,I23,K23,M23,O23,P23,R23,T23,U23,W23,Y23,Z23,AB23)</f>
        <v>1.91</v>
      </c>
      <c r="D23" s="83" t="s">
        <v>159</v>
      </c>
      <c r="E23" s="83"/>
      <c r="F23" s="83" t="s">
        <v>159</v>
      </c>
      <c r="G23" s="118">
        <v>1.75</v>
      </c>
      <c r="H23" s="83" t="s">
        <v>159</v>
      </c>
      <c r="I23" s="118">
        <v>0.16</v>
      </c>
      <c r="J23" s="83" t="s">
        <v>159</v>
      </c>
      <c r="K23" s="83"/>
      <c r="L23" s="83" t="s">
        <v>159</v>
      </c>
      <c r="M23" s="83"/>
      <c r="N23" s="83" t="s">
        <v>159</v>
      </c>
      <c r="O23" s="83" t="s">
        <v>159</v>
      </c>
      <c r="P23" s="83"/>
      <c r="Q23" s="83" t="s">
        <v>159</v>
      </c>
      <c r="R23" s="83"/>
      <c r="S23" s="83" t="s">
        <v>159</v>
      </c>
      <c r="T23" s="83" t="s">
        <v>159</v>
      </c>
      <c r="U23" s="83"/>
      <c r="V23" s="83" t="s">
        <v>159</v>
      </c>
      <c r="W23" s="83"/>
      <c r="X23" s="83" t="s">
        <v>159</v>
      </c>
      <c r="Y23" s="83" t="s">
        <v>159</v>
      </c>
      <c r="Z23" s="83"/>
      <c r="AA23" s="83" t="s">
        <v>159</v>
      </c>
      <c r="AB23" s="83"/>
      <c r="AC23" s="83" t="s">
        <v>159</v>
      </c>
    </row>
    <row r="24" spans="1:29" ht="17.25" customHeight="1">
      <c r="A24" s="4"/>
      <c r="B24" s="95" t="s">
        <v>25</v>
      </c>
      <c r="C24" s="83"/>
      <c r="D24" s="83" t="s">
        <v>159</v>
      </c>
      <c r="E24" s="83"/>
      <c r="F24" s="83" t="s">
        <v>159</v>
      </c>
      <c r="G24" s="83"/>
      <c r="H24" s="83" t="s">
        <v>159</v>
      </c>
      <c r="I24" s="83"/>
      <c r="J24" s="83" t="s">
        <v>159</v>
      </c>
      <c r="K24" s="83"/>
      <c r="L24" s="83" t="s">
        <v>159</v>
      </c>
      <c r="M24" s="83"/>
      <c r="N24" s="83" t="s">
        <v>159</v>
      </c>
      <c r="O24" s="83" t="s">
        <v>159</v>
      </c>
      <c r="P24" s="83"/>
      <c r="Q24" s="83" t="s">
        <v>159</v>
      </c>
      <c r="R24" s="83"/>
      <c r="S24" s="83" t="s">
        <v>159</v>
      </c>
      <c r="T24" s="83" t="s">
        <v>159</v>
      </c>
      <c r="U24" s="83"/>
      <c r="V24" s="83" t="s">
        <v>159</v>
      </c>
      <c r="W24" s="83"/>
      <c r="X24" s="83" t="s">
        <v>159</v>
      </c>
      <c r="Y24" s="83" t="s">
        <v>159</v>
      </c>
      <c r="Z24" s="83"/>
      <c r="AA24" s="83" t="s">
        <v>159</v>
      </c>
      <c r="AB24" s="83"/>
      <c r="AC24" s="83" t="s">
        <v>159</v>
      </c>
    </row>
    <row r="25" spans="1:29" ht="17.25" customHeight="1">
      <c r="A25" s="4"/>
      <c r="B25" s="95"/>
      <c r="C25" s="74"/>
      <c r="D25" s="82"/>
      <c r="E25" s="76"/>
      <c r="F25" s="82"/>
      <c r="G25" s="76"/>
      <c r="H25" s="82"/>
      <c r="I25" s="76"/>
      <c r="J25" s="82"/>
      <c r="K25" s="76"/>
      <c r="L25" s="82"/>
      <c r="M25" s="76"/>
      <c r="N25" s="82"/>
      <c r="O25" s="76"/>
      <c r="P25" s="76"/>
      <c r="Q25" s="82"/>
      <c r="R25" s="76"/>
      <c r="S25" s="82"/>
      <c r="T25" s="76"/>
      <c r="U25" s="76"/>
      <c r="V25" s="82"/>
      <c r="W25" s="76"/>
      <c r="X25" s="82"/>
      <c r="Y25" s="76"/>
      <c r="Z25" s="76"/>
      <c r="AA25" s="82"/>
      <c r="AB25" s="76"/>
      <c r="AC25" s="82"/>
    </row>
    <row r="26" spans="1:29" ht="17.25" customHeight="1">
      <c r="A26" s="195" t="s">
        <v>26</v>
      </c>
      <c r="B26" s="196"/>
      <c r="C26" s="156">
        <f aca="true" t="shared" si="0" ref="C26:I26">SUM(C27:C34)</f>
        <v>36403.19</v>
      </c>
      <c r="D26" s="85">
        <f t="shared" si="0"/>
        <v>6950.129999999999</v>
      </c>
      <c r="E26" s="121">
        <f t="shared" si="0"/>
        <v>30262.33</v>
      </c>
      <c r="F26" s="85">
        <f t="shared" si="0"/>
        <v>5193.94</v>
      </c>
      <c r="G26" s="121">
        <f t="shared" si="0"/>
        <v>4135.13</v>
      </c>
      <c r="H26" s="85">
        <f t="shared" si="0"/>
        <v>1694.8700000000001</v>
      </c>
      <c r="I26" s="121">
        <f t="shared" si="0"/>
        <v>0.7</v>
      </c>
      <c r="J26" s="121" t="s">
        <v>207</v>
      </c>
      <c r="K26" s="121">
        <f>SUM(K27:K34)</f>
        <v>29.14</v>
      </c>
      <c r="L26" s="85">
        <f>SUM(L27:L34)</f>
        <v>28.85</v>
      </c>
      <c r="M26" s="121">
        <f>SUM(M27:M34)</f>
        <v>21.29</v>
      </c>
      <c r="N26" s="85">
        <f>SUM(N27:N34)</f>
        <v>21.29</v>
      </c>
      <c r="O26" s="121">
        <f>SUM(O27:O34)</f>
        <v>0.78</v>
      </c>
      <c r="P26" s="121"/>
      <c r="Q26" s="121" t="s">
        <v>207</v>
      </c>
      <c r="R26" s="121">
        <f>SUM(R27:R34)</f>
        <v>612.8299999999999</v>
      </c>
      <c r="S26" s="85">
        <f>SUM(S27:S34)</f>
        <v>11.18</v>
      </c>
      <c r="T26" s="121" t="s">
        <v>207</v>
      </c>
      <c r="U26" s="121"/>
      <c r="V26" s="121" t="s">
        <v>207</v>
      </c>
      <c r="W26" s="121"/>
      <c r="X26" s="121" t="s">
        <v>207</v>
      </c>
      <c r="Y26" s="121" t="s">
        <v>207</v>
      </c>
      <c r="Z26" s="121">
        <f>SUM(Z27:Z34)</f>
        <v>1340.99</v>
      </c>
      <c r="AA26" s="85">
        <f>SUM(AA27:AA34)</f>
        <v>6950.129999999999</v>
      </c>
      <c r="AB26" s="121"/>
      <c r="AC26" s="121" t="s">
        <v>207</v>
      </c>
    </row>
    <row r="27" spans="1:29" ht="17.25" customHeight="1">
      <c r="A27" s="4"/>
      <c r="B27" s="95" t="s">
        <v>27</v>
      </c>
      <c r="C27" s="150">
        <f>SUM(E27,G27,I27,K27,M27,O27,P27,R27,T27,U27,W27,Y27,Z27,AB27)</f>
        <v>29.14</v>
      </c>
      <c r="D27" s="82">
        <v>28.85</v>
      </c>
      <c r="E27" s="83"/>
      <c r="F27" s="83" t="s">
        <v>159</v>
      </c>
      <c r="G27" s="83"/>
      <c r="H27" s="83" t="s">
        <v>159</v>
      </c>
      <c r="I27" s="83"/>
      <c r="J27" s="83" t="s">
        <v>159</v>
      </c>
      <c r="K27" s="83">
        <v>29.14</v>
      </c>
      <c r="L27" s="82">
        <v>28.85</v>
      </c>
      <c r="M27" s="83"/>
      <c r="N27" s="83" t="s">
        <v>159</v>
      </c>
      <c r="O27" s="83" t="s">
        <v>159</v>
      </c>
      <c r="P27" s="83"/>
      <c r="Q27" s="83" t="s">
        <v>159</v>
      </c>
      <c r="R27" s="83"/>
      <c r="S27" s="83" t="s">
        <v>159</v>
      </c>
      <c r="T27" s="83" t="s">
        <v>159</v>
      </c>
      <c r="U27" s="83"/>
      <c r="V27" s="83" t="s">
        <v>159</v>
      </c>
      <c r="W27" s="83"/>
      <c r="X27" s="83" t="s">
        <v>159</v>
      </c>
      <c r="Y27" s="83" t="s">
        <v>159</v>
      </c>
      <c r="Z27" s="83"/>
      <c r="AA27" s="82">
        <v>28.85</v>
      </c>
      <c r="AB27" s="83"/>
      <c r="AC27" s="83" t="s">
        <v>159</v>
      </c>
    </row>
    <row r="28" spans="1:29" ht="17.25" customHeight="1">
      <c r="A28" s="4"/>
      <c r="B28" s="95" t="s">
        <v>28</v>
      </c>
      <c r="C28" s="150">
        <f>SUM(E28,G28,I28,K28,M28,O28,P28,R28,T28,U28,W28,Y28,Z28,AB28)</f>
        <v>75.14</v>
      </c>
      <c r="D28" s="82">
        <v>21.29</v>
      </c>
      <c r="E28" s="83"/>
      <c r="F28" s="83" t="s">
        <v>159</v>
      </c>
      <c r="G28" s="118">
        <v>0.85</v>
      </c>
      <c r="H28" s="83" t="s">
        <v>159</v>
      </c>
      <c r="I28" s="83"/>
      <c r="J28" s="83" t="s">
        <v>159</v>
      </c>
      <c r="K28" s="83"/>
      <c r="L28" s="83" t="s">
        <v>159</v>
      </c>
      <c r="M28" s="83">
        <v>21.29</v>
      </c>
      <c r="N28" s="82">
        <v>21.29</v>
      </c>
      <c r="O28" s="83" t="s">
        <v>159</v>
      </c>
      <c r="P28" s="83"/>
      <c r="Q28" s="83" t="s">
        <v>159</v>
      </c>
      <c r="R28" s="118">
        <v>14.3</v>
      </c>
      <c r="S28" s="83" t="s">
        <v>159</v>
      </c>
      <c r="T28" s="83" t="s">
        <v>159</v>
      </c>
      <c r="U28" s="83"/>
      <c r="V28" s="83" t="s">
        <v>159</v>
      </c>
      <c r="W28" s="83"/>
      <c r="X28" s="83" t="s">
        <v>159</v>
      </c>
      <c r="Y28" s="83" t="s">
        <v>159</v>
      </c>
      <c r="Z28" s="83">
        <v>38.7</v>
      </c>
      <c r="AA28" s="82">
        <v>21.29</v>
      </c>
      <c r="AB28" s="83"/>
      <c r="AC28" s="83" t="s">
        <v>159</v>
      </c>
    </row>
    <row r="29" spans="1:29" ht="17.25" customHeight="1">
      <c r="A29" s="4"/>
      <c r="B29" s="95" t="s">
        <v>29</v>
      </c>
      <c r="C29" s="83"/>
      <c r="D29" s="83" t="s">
        <v>159</v>
      </c>
      <c r="E29" s="83"/>
      <c r="F29" s="83" t="s">
        <v>159</v>
      </c>
      <c r="G29" s="83"/>
      <c r="H29" s="83" t="s">
        <v>159</v>
      </c>
      <c r="I29" s="83"/>
      <c r="J29" s="83" t="s">
        <v>159</v>
      </c>
      <c r="K29" s="83"/>
      <c r="L29" s="83" t="s">
        <v>159</v>
      </c>
      <c r="M29" s="83"/>
      <c r="N29" s="83" t="s">
        <v>159</v>
      </c>
      <c r="O29" s="83" t="s">
        <v>159</v>
      </c>
      <c r="P29" s="83"/>
      <c r="Q29" s="83" t="s">
        <v>159</v>
      </c>
      <c r="R29" s="83"/>
      <c r="S29" s="83" t="s">
        <v>159</v>
      </c>
      <c r="T29" s="83" t="s">
        <v>159</v>
      </c>
      <c r="U29" s="83"/>
      <c r="V29" s="83" t="s">
        <v>159</v>
      </c>
      <c r="W29" s="83"/>
      <c r="X29" s="83" t="s">
        <v>159</v>
      </c>
      <c r="Y29" s="83" t="s">
        <v>159</v>
      </c>
      <c r="Z29" s="83"/>
      <c r="AA29" s="83"/>
      <c r="AB29" s="83"/>
      <c r="AC29" s="83" t="s">
        <v>159</v>
      </c>
    </row>
    <row r="30" spans="1:29" ht="17.25" customHeight="1">
      <c r="A30" s="4"/>
      <c r="B30" s="95" t="s">
        <v>30</v>
      </c>
      <c r="C30" s="150">
        <f>SUM(E30,G30,I30,K30,M30,O30,P30,R30,T30,U30,W30,Y30,Z30,AB30)</f>
        <v>2660.7000000000003</v>
      </c>
      <c r="D30" s="83" t="s">
        <v>159</v>
      </c>
      <c r="E30" s="118">
        <v>1927.01</v>
      </c>
      <c r="F30" s="83"/>
      <c r="G30" s="118">
        <v>649.18</v>
      </c>
      <c r="H30" s="83" t="s">
        <v>159</v>
      </c>
      <c r="I30" s="83"/>
      <c r="J30" s="83" t="s">
        <v>159</v>
      </c>
      <c r="K30" s="83"/>
      <c r="L30" s="83" t="s">
        <v>159</v>
      </c>
      <c r="M30" s="83"/>
      <c r="N30" s="83" t="s">
        <v>159</v>
      </c>
      <c r="O30" s="83" t="s">
        <v>159</v>
      </c>
      <c r="P30" s="83"/>
      <c r="Q30" s="83" t="s">
        <v>159</v>
      </c>
      <c r="R30" s="118">
        <v>84.51</v>
      </c>
      <c r="S30" s="83" t="s">
        <v>159</v>
      </c>
      <c r="T30" s="83" t="s">
        <v>159</v>
      </c>
      <c r="U30" s="83"/>
      <c r="V30" s="83" t="s">
        <v>159</v>
      </c>
      <c r="W30" s="83"/>
      <c r="X30" s="83" t="s">
        <v>159</v>
      </c>
      <c r="Y30" s="83" t="s">
        <v>159</v>
      </c>
      <c r="Z30" s="83"/>
      <c r="AA30" s="83"/>
      <c r="AB30" s="83"/>
      <c r="AC30" s="83" t="s">
        <v>159</v>
      </c>
    </row>
    <row r="31" spans="1:29" ht="17.25" customHeight="1">
      <c r="A31" s="4"/>
      <c r="B31" s="95" t="s">
        <v>31</v>
      </c>
      <c r="C31" s="150">
        <f>SUM(E31,G31,I31,K31,M31,O31,P31,R31,T31,U31,W31,Y31,Z31,AB31)</f>
        <v>9436</v>
      </c>
      <c r="D31" s="82">
        <v>2929.33</v>
      </c>
      <c r="E31" s="83">
        <v>8698.32</v>
      </c>
      <c r="F31" s="82">
        <v>2929.33</v>
      </c>
      <c r="G31" s="118">
        <v>708.83</v>
      </c>
      <c r="H31" s="83" t="s">
        <v>159</v>
      </c>
      <c r="I31" s="83"/>
      <c r="J31" s="83" t="s">
        <v>159</v>
      </c>
      <c r="K31" s="83"/>
      <c r="L31" s="83" t="s">
        <v>159</v>
      </c>
      <c r="M31" s="83"/>
      <c r="N31" s="83" t="s">
        <v>159</v>
      </c>
      <c r="O31" s="83" t="s">
        <v>159</v>
      </c>
      <c r="P31" s="83"/>
      <c r="Q31" s="83" t="s">
        <v>159</v>
      </c>
      <c r="R31" s="118">
        <v>28.85</v>
      </c>
      <c r="S31" s="83" t="s">
        <v>159</v>
      </c>
      <c r="T31" s="83" t="s">
        <v>159</v>
      </c>
      <c r="U31" s="83"/>
      <c r="V31" s="83" t="s">
        <v>159</v>
      </c>
      <c r="W31" s="83"/>
      <c r="X31" s="83" t="s">
        <v>159</v>
      </c>
      <c r="Y31" s="83" t="s">
        <v>159</v>
      </c>
      <c r="Z31" s="83"/>
      <c r="AA31" s="82">
        <v>2929.33</v>
      </c>
      <c r="AB31" s="83"/>
      <c r="AC31" s="83" t="s">
        <v>159</v>
      </c>
    </row>
    <row r="32" spans="1:29" ht="17.25" customHeight="1">
      <c r="A32" s="4"/>
      <c r="B32" s="95" t="s">
        <v>32</v>
      </c>
      <c r="C32" s="150">
        <f>SUM(E32,G32,I32,K32,M32,O32,P32,R32,T32,U32,W32,Y32,Z32,AB32)</f>
        <v>896.99</v>
      </c>
      <c r="D32" s="82">
        <v>11.18</v>
      </c>
      <c r="E32" s="118">
        <v>724.97</v>
      </c>
      <c r="F32" s="83"/>
      <c r="G32" s="118">
        <v>19.56</v>
      </c>
      <c r="H32" s="83" t="s">
        <v>159</v>
      </c>
      <c r="I32" s="83"/>
      <c r="J32" s="83" t="s">
        <v>159</v>
      </c>
      <c r="K32" s="83"/>
      <c r="L32" s="83" t="s">
        <v>159</v>
      </c>
      <c r="M32" s="83"/>
      <c r="N32" s="83" t="s">
        <v>159</v>
      </c>
      <c r="O32" s="83" t="s">
        <v>159</v>
      </c>
      <c r="P32" s="83"/>
      <c r="Q32" s="83" t="s">
        <v>159</v>
      </c>
      <c r="R32" s="83">
        <v>152.46</v>
      </c>
      <c r="S32" s="82">
        <v>11.18</v>
      </c>
      <c r="T32" s="83" t="s">
        <v>159</v>
      </c>
      <c r="U32" s="83"/>
      <c r="V32" s="83" t="s">
        <v>159</v>
      </c>
      <c r="W32" s="83"/>
      <c r="X32" s="83" t="s">
        <v>159</v>
      </c>
      <c r="Y32" s="83" t="s">
        <v>159</v>
      </c>
      <c r="Z32" s="83"/>
      <c r="AA32" s="82">
        <v>11.18</v>
      </c>
      <c r="AB32" s="83"/>
      <c r="AC32" s="83" t="s">
        <v>159</v>
      </c>
    </row>
    <row r="33" spans="1:29" ht="17.25" customHeight="1">
      <c r="A33" s="4"/>
      <c r="B33" s="95" t="s">
        <v>33</v>
      </c>
      <c r="C33" s="150">
        <f>SUM(E33,G33,I33,K33,M33,O33,P33,R33,T33,U33,W33,Y33,Z33,AB33)</f>
        <v>8841.750000000002</v>
      </c>
      <c r="D33" s="82">
        <v>1707.4</v>
      </c>
      <c r="E33" s="83">
        <v>8478.77</v>
      </c>
      <c r="F33" s="82">
        <v>1707</v>
      </c>
      <c r="G33" s="83">
        <v>105.36</v>
      </c>
      <c r="H33" s="82">
        <v>0.4</v>
      </c>
      <c r="I33" s="83"/>
      <c r="J33" s="83" t="s">
        <v>159</v>
      </c>
      <c r="K33" s="83"/>
      <c r="L33" s="83" t="s">
        <v>159</v>
      </c>
      <c r="M33" s="83"/>
      <c r="N33" s="83" t="s">
        <v>159</v>
      </c>
      <c r="O33" s="83" t="s">
        <v>159</v>
      </c>
      <c r="P33" s="83"/>
      <c r="Q33" s="83" t="s">
        <v>159</v>
      </c>
      <c r="R33" s="118">
        <v>130.17</v>
      </c>
      <c r="S33" s="83" t="s">
        <v>159</v>
      </c>
      <c r="T33" s="83" t="s">
        <v>159</v>
      </c>
      <c r="U33" s="83"/>
      <c r="V33" s="83" t="s">
        <v>159</v>
      </c>
      <c r="W33" s="83"/>
      <c r="X33" s="83" t="s">
        <v>159</v>
      </c>
      <c r="Y33" s="83" t="s">
        <v>159</v>
      </c>
      <c r="Z33" s="83">
        <v>127.45</v>
      </c>
      <c r="AA33" s="82">
        <v>1707.4</v>
      </c>
      <c r="AB33" s="83"/>
      <c r="AC33" s="83" t="s">
        <v>159</v>
      </c>
    </row>
    <row r="34" spans="1:29" ht="17.25" customHeight="1">
      <c r="A34" s="4"/>
      <c r="B34" s="95" t="s">
        <v>34</v>
      </c>
      <c r="C34" s="150">
        <f>SUM(E34,G34,I34,K34,M34,O34,P34,R34,T34,U34,W34,Y34,Z34,AB34)</f>
        <v>14463.470000000003</v>
      </c>
      <c r="D34" s="82">
        <v>2252.08</v>
      </c>
      <c r="E34" s="83">
        <v>10433.26</v>
      </c>
      <c r="F34" s="82">
        <v>557.61</v>
      </c>
      <c r="G34" s="83">
        <v>2651.35</v>
      </c>
      <c r="H34" s="82">
        <v>1694.47</v>
      </c>
      <c r="I34" s="83">
        <v>0.7</v>
      </c>
      <c r="J34" s="83" t="s">
        <v>159</v>
      </c>
      <c r="K34" s="83"/>
      <c r="L34" s="83" t="s">
        <v>159</v>
      </c>
      <c r="M34" s="83"/>
      <c r="N34" s="83" t="s">
        <v>159</v>
      </c>
      <c r="O34" s="83">
        <v>0.78</v>
      </c>
      <c r="P34" s="83"/>
      <c r="Q34" s="83" t="s">
        <v>159</v>
      </c>
      <c r="R34" s="83">
        <v>202.54</v>
      </c>
      <c r="S34" s="82"/>
      <c r="T34" s="83" t="s">
        <v>159</v>
      </c>
      <c r="U34" s="83"/>
      <c r="V34" s="83" t="s">
        <v>159</v>
      </c>
      <c r="W34" s="83"/>
      <c r="X34" s="83" t="s">
        <v>159</v>
      </c>
      <c r="Y34" s="83" t="s">
        <v>159</v>
      </c>
      <c r="Z34" s="83">
        <v>1174.84</v>
      </c>
      <c r="AA34" s="82">
        <v>2252.08</v>
      </c>
      <c r="AB34" s="83"/>
      <c r="AC34" s="83" t="s">
        <v>159</v>
      </c>
    </row>
    <row r="35" spans="1:29" ht="17.25" customHeight="1">
      <c r="A35" s="4"/>
      <c r="B35" s="95"/>
      <c r="C35" s="74"/>
      <c r="D35" s="82"/>
      <c r="E35" s="76"/>
      <c r="F35" s="82"/>
      <c r="G35" s="76"/>
      <c r="H35" s="82"/>
      <c r="I35" s="76"/>
      <c r="J35" s="82"/>
      <c r="K35" s="76"/>
      <c r="L35" s="82"/>
      <c r="M35" s="76"/>
      <c r="N35" s="82"/>
      <c r="O35" s="76"/>
      <c r="P35" s="76"/>
      <c r="Q35" s="82"/>
      <c r="R35" s="76"/>
      <c r="S35" s="82"/>
      <c r="T35" s="76"/>
      <c r="U35" s="76"/>
      <c r="V35" s="82"/>
      <c r="W35" s="76"/>
      <c r="X35" s="82"/>
      <c r="Y35" s="76"/>
      <c r="Z35" s="76"/>
      <c r="AA35" s="82"/>
      <c r="AB35" s="76"/>
      <c r="AC35" s="82"/>
    </row>
    <row r="36" spans="1:29" ht="17.25" customHeight="1">
      <c r="A36" s="195" t="s">
        <v>35</v>
      </c>
      <c r="B36" s="196"/>
      <c r="C36" s="156">
        <f>SUM(C37:C41)</f>
        <v>1003.38</v>
      </c>
      <c r="D36" s="85">
        <f>SUM(D37:D41)</f>
        <v>319.77</v>
      </c>
      <c r="E36" s="121">
        <f>SUM(E37:E41)</f>
        <v>448.15000000000003</v>
      </c>
      <c r="F36" s="85">
        <f>SUM(F37:F41)</f>
        <v>256.89</v>
      </c>
      <c r="G36" s="121">
        <f>SUM(G37:G41)</f>
        <v>28.77</v>
      </c>
      <c r="H36" s="85"/>
      <c r="I36" s="121">
        <f>SUM(I37:I41)</f>
        <v>1.35</v>
      </c>
      <c r="J36" s="85"/>
      <c r="K36" s="121">
        <f>SUM(K37:K41)</f>
        <v>461.82000000000005</v>
      </c>
      <c r="L36" s="85">
        <f>SUM(L37:L41)</f>
        <v>62.879999999999995</v>
      </c>
      <c r="M36" s="121"/>
      <c r="N36" s="121" t="s">
        <v>207</v>
      </c>
      <c r="O36" s="121" t="s">
        <v>207</v>
      </c>
      <c r="P36" s="121"/>
      <c r="Q36" s="121" t="s">
        <v>207</v>
      </c>
      <c r="R36" s="121"/>
      <c r="S36" s="121" t="s">
        <v>207</v>
      </c>
      <c r="T36" s="121" t="s">
        <v>207</v>
      </c>
      <c r="U36" s="121"/>
      <c r="V36" s="121" t="s">
        <v>207</v>
      </c>
      <c r="W36" s="121"/>
      <c r="X36" s="121" t="s">
        <v>207</v>
      </c>
      <c r="Y36" s="121" t="s">
        <v>207</v>
      </c>
      <c r="Z36" s="121">
        <f>SUM(Z37:Z41)</f>
        <v>63.29</v>
      </c>
      <c r="AA36" s="85">
        <f>SUM(AA37:AA41)</f>
        <v>319.32</v>
      </c>
      <c r="AB36" s="121"/>
      <c r="AC36" s="121" t="s">
        <v>207</v>
      </c>
    </row>
    <row r="37" spans="1:29" ht="17.25" customHeight="1">
      <c r="A37" s="4"/>
      <c r="B37" s="95" t="s">
        <v>36</v>
      </c>
      <c r="C37" s="150">
        <f>SUM(E37,G37,I37,K37,M37,O37,P37,R37,T37,U37,W37,Y37,Z37,AB37)</f>
        <v>523.32</v>
      </c>
      <c r="D37" s="82">
        <v>256.89</v>
      </c>
      <c r="E37" s="83">
        <v>434.72</v>
      </c>
      <c r="F37" s="82">
        <v>256.89</v>
      </c>
      <c r="G37" s="118">
        <v>25.52</v>
      </c>
      <c r="H37" s="83"/>
      <c r="I37" s="118">
        <v>1.35</v>
      </c>
      <c r="J37" s="82"/>
      <c r="K37" s="83"/>
      <c r="L37" s="83" t="s">
        <v>159</v>
      </c>
      <c r="M37" s="83"/>
      <c r="N37" s="83" t="s">
        <v>159</v>
      </c>
      <c r="O37" s="83" t="s">
        <v>159</v>
      </c>
      <c r="P37" s="83"/>
      <c r="Q37" s="83" t="s">
        <v>159</v>
      </c>
      <c r="R37" s="83"/>
      <c r="S37" s="83" t="s">
        <v>159</v>
      </c>
      <c r="T37" s="83" t="s">
        <v>159</v>
      </c>
      <c r="U37" s="83"/>
      <c r="V37" s="83" t="s">
        <v>159</v>
      </c>
      <c r="W37" s="83"/>
      <c r="X37" s="83" t="s">
        <v>159</v>
      </c>
      <c r="Y37" s="83" t="s">
        <v>159</v>
      </c>
      <c r="Z37" s="83">
        <v>61.73</v>
      </c>
      <c r="AA37" s="82">
        <v>256.89</v>
      </c>
      <c r="AB37" s="83"/>
      <c r="AC37" s="83" t="s">
        <v>159</v>
      </c>
    </row>
    <row r="38" spans="1:29" ht="17.25" customHeight="1">
      <c r="A38" s="4"/>
      <c r="B38" s="95" t="s">
        <v>37</v>
      </c>
      <c r="C38" s="150">
        <f>SUM(E38,G38,I38,K38,M38,O38,P38,R38,T38,U38,W38,Y38,Z38,AB38)</f>
        <v>39.75</v>
      </c>
      <c r="D38" s="82">
        <v>0</v>
      </c>
      <c r="E38" s="118">
        <v>13.43</v>
      </c>
      <c r="F38" s="83"/>
      <c r="G38" s="118">
        <v>3.25</v>
      </c>
      <c r="H38" s="82"/>
      <c r="I38" s="118"/>
      <c r="J38" s="83" t="s">
        <v>159</v>
      </c>
      <c r="K38" s="83">
        <v>21.51</v>
      </c>
      <c r="L38" s="82"/>
      <c r="M38" s="83"/>
      <c r="N38" s="83" t="s">
        <v>159</v>
      </c>
      <c r="O38" s="83" t="s">
        <v>159</v>
      </c>
      <c r="P38" s="83"/>
      <c r="Q38" s="83" t="s">
        <v>159</v>
      </c>
      <c r="R38" s="83"/>
      <c r="S38" s="83" t="s">
        <v>159</v>
      </c>
      <c r="T38" s="83" t="s">
        <v>159</v>
      </c>
      <c r="U38" s="83"/>
      <c r="V38" s="83" t="s">
        <v>159</v>
      </c>
      <c r="W38" s="83"/>
      <c r="X38" s="83" t="s">
        <v>159</v>
      </c>
      <c r="Y38" s="83" t="s">
        <v>159</v>
      </c>
      <c r="Z38" s="83">
        <v>1.56</v>
      </c>
      <c r="AA38" s="82"/>
      <c r="AB38" s="83"/>
      <c r="AC38" s="83" t="s">
        <v>159</v>
      </c>
    </row>
    <row r="39" spans="1:29" ht="17.25" customHeight="1">
      <c r="A39" s="4"/>
      <c r="B39" s="95" t="s">
        <v>38</v>
      </c>
      <c r="C39" s="150">
        <f>SUM(E39,G39,I39,K39,M39,O39,P39,R39,T39,U39,W39,Y39,Z39,AB39)</f>
        <v>51.03</v>
      </c>
      <c r="D39" s="82">
        <v>0.16</v>
      </c>
      <c r="E39" s="83"/>
      <c r="F39" s="83" t="s">
        <v>159</v>
      </c>
      <c r="G39" s="83"/>
      <c r="H39" s="83" t="s">
        <v>159</v>
      </c>
      <c r="I39" s="83"/>
      <c r="J39" s="83" t="s">
        <v>159</v>
      </c>
      <c r="K39" s="83">
        <v>51.03</v>
      </c>
      <c r="L39" s="82">
        <v>0.16</v>
      </c>
      <c r="M39" s="83"/>
      <c r="N39" s="83" t="s">
        <v>159</v>
      </c>
      <c r="O39" s="83" t="s">
        <v>159</v>
      </c>
      <c r="P39" s="83"/>
      <c r="Q39" s="83" t="s">
        <v>159</v>
      </c>
      <c r="R39" s="83"/>
      <c r="S39" s="83" t="s">
        <v>159</v>
      </c>
      <c r="T39" s="83" t="s">
        <v>159</v>
      </c>
      <c r="U39" s="83"/>
      <c r="V39" s="83" t="s">
        <v>159</v>
      </c>
      <c r="W39" s="83"/>
      <c r="X39" s="83" t="s">
        <v>159</v>
      </c>
      <c r="Y39" s="83" t="s">
        <v>159</v>
      </c>
      <c r="Z39" s="83"/>
      <c r="AA39" s="82">
        <v>0.16</v>
      </c>
      <c r="AB39" s="83"/>
      <c r="AC39" s="83" t="s">
        <v>159</v>
      </c>
    </row>
    <row r="40" spans="1:29" ht="17.25" customHeight="1">
      <c r="A40" s="4"/>
      <c r="B40" s="95" t="s">
        <v>39</v>
      </c>
      <c r="C40" s="150">
        <f>SUM(E40,G40,I40,K40,M40,O40,P40,R40,T40,U40,W40,Y40,Z40,AB40)</f>
        <v>75.42</v>
      </c>
      <c r="D40" s="82">
        <v>62.72</v>
      </c>
      <c r="E40" s="83"/>
      <c r="F40" s="83" t="s">
        <v>159</v>
      </c>
      <c r="G40" s="83"/>
      <c r="H40" s="83" t="s">
        <v>159</v>
      </c>
      <c r="I40" s="83"/>
      <c r="J40" s="83" t="s">
        <v>159</v>
      </c>
      <c r="K40" s="83">
        <v>75.42</v>
      </c>
      <c r="L40" s="82">
        <v>62.72</v>
      </c>
      <c r="M40" s="83"/>
      <c r="N40" s="83" t="s">
        <v>159</v>
      </c>
      <c r="O40" s="83" t="s">
        <v>159</v>
      </c>
      <c r="P40" s="83"/>
      <c r="Q40" s="83" t="s">
        <v>159</v>
      </c>
      <c r="R40" s="83"/>
      <c r="S40" s="83" t="s">
        <v>159</v>
      </c>
      <c r="T40" s="83" t="s">
        <v>159</v>
      </c>
      <c r="U40" s="83"/>
      <c r="V40" s="83" t="s">
        <v>159</v>
      </c>
      <c r="W40" s="83"/>
      <c r="X40" s="83" t="s">
        <v>159</v>
      </c>
      <c r="Y40" s="83" t="s">
        <v>159</v>
      </c>
      <c r="Z40" s="83"/>
      <c r="AA40" s="82">
        <v>62.27</v>
      </c>
      <c r="AB40" s="83"/>
      <c r="AC40" s="83" t="s">
        <v>159</v>
      </c>
    </row>
    <row r="41" spans="1:29" ht="17.25" customHeight="1">
      <c r="A41" s="4"/>
      <c r="B41" s="95" t="s">
        <v>40</v>
      </c>
      <c r="C41" s="150">
        <f>SUM(E41,G41,I41,K41,M41,O41,P41,R41,T41,U41,W41,Y41,Z41,AB41)</f>
        <v>313.86</v>
      </c>
      <c r="D41" s="83" t="s">
        <v>159</v>
      </c>
      <c r="E41" s="83"/>
      <c r="F41" s="83" t="s">
        <v>159</v>
      </c>
      <c r="G41" s="83"/>
      <c r="H41" s="83" t="s">
        <v>159</v>
      </c>
      <c r="I41" s="83"/>
      <c r="J41" s="83" t="s">
        <v>159</v>
      </c>
      <c r="K41" s="118">
        <v>313.86</v>
      </c>
      <c r="L41" s="83"/>
      <c r="M41" s="83"/>
      <c r="N41" s="83" t="s">
        <v>159</v>
      </c>
      <c r="O41" s="83" t="s">
        <v>159</v>
      </c>
      <c r="P41" s="83"/>
      <c r="Q41" s="83" t="s">
        <v>159</v>
      </c>
      <c r="R41" s="83"/>
      <c r="S41" s="83" t="s">
        <v>159</v>
      </c>
      <c r="T41" s="83" t="s">
        <v>159</v>
      </c>
      <c r="U41" s="83"/>
      <c r="V41" s="83" t="s">
        <v>159</v>
      </c>
      <c r="W41" s="83"/>
      <c r="X41" s="83" t="s">
        <v>159</v>
      </c>
      <c r="Y41" s="83" t="s">
        <v>159</v>
      </c>
      <c r="Z41" s="83"/>
      <c r="AA41" s="83" t="s">
        <v>159</v>
      </c>
      <c r="AB41" s="83"/>
      <c r="AC41" s="83" t="s">
        <v>159</v>
      </c>
    </row>
    <row r="42" spans="1:29" ht="17.25" customHeight="1">
      <c r="A42" s="4"/>
      <c r="B42" s="95"/>
      <c r="C42" s="74"/>
      <c r="D42" s="82"/>
      <c r="E42" s="76"/>
      <c r="F42" s="82"/>
      <c r="G42" s="76"/>
      <c r="H42" s="82"/>
      <c r="I42" s="76"/>
      <c r="J42" s="82"/>
      <c r="K42" s="76"/>
      <c r="L42" s="82"/>
      <c r="M42" s="76"/>
      <c r="N42" s="82"/>
      <c r="O42" s="76"/>
      <c r="P42" s="76"/>
      <c r="Q42" s="82"/>
      <c r="R42" s="76"/>
      <c r="S42" s="82"/>
      <c r="T42" s="76"/>
      <c r="U42" s="76"/>
      <c r="V42" s="82"/>
      <c r="W42" s="76"/>
      <c r="X42" s="82"/>
      <c r="Y42" s="76"/>
      <c r="Z42" s="76"/>
      <c r="AA42" s="82"/>
      <c r="AB42" s="76"/>
      <c r="AC42" s="82"/>
    </row>
    <row r="43" spans="1:29" ht="17.25" customHeight="1">
      <c r="A43" s="195" t="s">
        <v>41</v>
      </c>
      <c r="B43" s="196"/>
      <c r="C43" s="156">
        <f>SUM(C44:C47)</f>
        <v>1714.67</v>
      </c>
      <c r="D43" s="85">
        <f>SUM(D44:D47)</f>
        <v>665.1800000000001</v>
      </c>
      <c r="E43" s="121">
        <f>SUM(E44:E47)</f>
        <v>1146.8899999999999</v>
      </c>
      <c r="F43" s="85">
        <f>SUM(F44:F47)</f>
        <v>550.01</v>
      </c>
      <c r="G43" s="121">
        <f>SUM(G44:G47)</f>
        <v>172.96999999999997</v>
      </c>
      <c r="H43" s="121" t="s">
        <v>207</v>
      </c>
      <c r="I43" s="121">
        <f>SUM(I44:I47)</f>
        <v>18.85</v>
      </c>
      <c r="J43" s="121" t="s">
        <v>207</v>
      </c>
      <c r="K43" s="121">
        <f>SUM(K44:K47)</f>
        <v>223.26999999999998</v>
      </c>
      <c r="L43" s="85">
        <f>SUM(L44:L47)</f>
        <v>76.60000000000001</v>
      </c>
      <c r="M43" s="121">
        <f>SUM(M44:M47)</f>
        <v>89.64000000000001</v>
      </c>
      <c r="N43" s="85">
        <f>SUM(N44:N47)</f>
        <v>24.14</v>
      </c>
      <c r="O43" s="121" t="s">
        <v>207</v>
      </c>
      <c r="P43" s="121"/>
      <c r="Q43" s="121" t="s">
        <v>207</v>
      </c>
      <c r="R43" s="121"/>
      <c r="S43" s="121" t="s">
        <v>207</v>
      </c>
      <c r="T43" s="121" t="s">
        <v>207</v>
      </c>
      <c r="U43" s="121">
        <f>SUM(U44:U47)</f>
        <v>13.549999999999999</v>
      </c>
      <c r="V43" s="121" t="s">
        <v>207</v>
      </c>
      <c r="W43" s="121">
        <f>SUM(W44:W47)</f>
        <v>14.43</v>
      </c>
      <c r="X43" s="85">
        <f>SUM(X44:X47)</f>
        <v>14.43</v>
      </c>
      <c r="Y43" s="121" t="s">
        <v>207</v>
      </c>
      <c r="Z43" s="121">
        <f>SUM(Z44:Z47)</f>
        <v>35.07</v>
      </c>
      <c r="AA43" s="85">
        <f>SUM(AA44:AA47)</f>
        <v>665.1800000000001</v>
      </c>
      <c r="AB43" s="121"/>
      <c r="AC43" s="121" t="s">
        <v>207</v>
      </c>
    </row>
    <row r="44" spans="1:29" ht="17.25" customHeight="1">
      <c r="A44" s="96"/>
      <c r="B44" s="95" t="s">
        <v>42</v>
      </c>
      <c r="C44" s="150">
        <f>SUM(E44,G44,I44,K44,M44,O44,P44,R44,T44,U44,W44,Y44,Z44,AB44)</f>
        <v>250.82</v>
      </c>
      <c r="D44" s="82">
        <v>25.52</v>
      </c>
      <c r="E44" s="118">
        <v>60.38</v>
      </c>
      <c r="F44" s="83"/>
      <c r="G44" s="118">
        <v>29.58</v>
      </c>
      <c r="H44" s="83" t="s">
        <v>159</v>
      </c>
      <c r="I44" s="118">
        <v>0.1</v>
      </c>
      <c r="J44" s="83" t="s">
        <v>159</v>
      </c>
      <c r="K44" s="83">
        <v>37.3</v>
      </c>
      <c r="L44" s="82">
        <v>10.63</v>
      </c>
      <c r="M44" s="83">
        <v>64.79</v>
      </c>
      <c r="N44" s="82">
        <v>0.46</v>
      </c>
      <c r="O44" s="83" t="s">
        <v>159</v>
      </c>
      <c r="P44" s="83"/>
      <c r="Q44" s="83" t="s">
        <v>159</v>
      </c>
      <c r="R44" s="83"/>
      <c r="S44" s="83" t="s">
        <v>159</v>
      </c>
      <c r="T44" s="83" t="s">
        <v>159</v>
      </c>
      <c r="U44" s="118">
        <v>12.54</v>
      </c>
      <c r="V44" s="83" t="s">
        <v>159</v>
      </c>
      <c r="W44" s="118">
        <v>14.43</v>
      </c>
      <c r="X44" s="82">
        <v>14.43</v>
      </c>
      <c r="Y44" s="83" t="s">
        <v>159</v>
      </c>
      <c r="Z44" s="83">
        <v>31.7</v>
      </c>
      <c r="AA44" s="82">
        <v>25.52</v>
      </c>
      <c r="AB44" s="83"/>
      <c r="AC44" s="83" t="s">
        <v>159</v>
      </c>
    </row>
    <row r="45" spans="1:29" ht="17.25" customHeight="1">
      <c r="A45" s="96"/>
      <c r="B45" s="95" t="s">
        <v>43</v>
      </c>
      <c r="C45" s="150">
        <f>SUM(E45,G45,I45,K45,M45,O45,P45,R45,T45,U45,W45,Y45,Z45,AB45)</f>
        <v>232.80999999999997</v>
      </c>
      <c r="D45" s="82">
        <v>115.61</v>
      </c>
      <c r="E45" s="83">
        <v>145.48</v>
      </c>
      <c r="F45" s="82">
        <v>100.93</v>
      </c>
      <c r="G45" s="118">
        <v>48.12</v>
      </c>
      <c r="H45" s="83" t="s">
        <v>159</v>
      </c>
      <c r="I45" s="118">
        <v>17.95</v>
      </c>
      <c r="J45" s="83" t="s">
        <v>159</v>
      </c>
      <c r="K45" s="83">
        <v>21.26</v>
      </c>
      <c r="L45" s="82">
        <v>14.68</v>
      </c>
      <c r="M45" s="83"/>
      <c r="N45" s="83" t="s">
        <v>159</v>
      </c>
      <c r="O45" s="83" t="s">
        <v>159</v>
      </c>
      <c r="P45" s="83"/>
      <c r="Q45" s="83" t="s">
        <v>159</v>
      </c>
      <c r="R45" s="83"/>
      <c r="S45" s="83" t="s">
        <v>159</v>
      </c>
      <c r="T45" s="83" t="s">
        <v>159</v>
      </c>
      <c r="U45" s="83"/>
      <c r="V45" s="83" t="s">
        <v>159</v>
      </c>
      <c r="W45" s="83"/>
      <c r="X45" s="83" t="s">
        <v>159</v>
      </c>
      <c r="Y45" s="83" t="s">
        <v>159</v>
      </c>
      <c r="Z45" s="83"/>
      <c r="AA45" s="82">
        <v>115.61</v>
      </c>
      <c r="AB45" s="83"/>
      <c r="AC45" s="83" t="s">
        <v>159</v>
      </c>
    </row>
    <row r="46" spans="1:29" ht="17.25" customHeight="1">
      <c r="A46" s="96"/>
      <c r="B46" s="95" t="s">
        <v>44</v>
      </c>
      <c r="C46" s="150">
        <f>SUM(E46,G46,I46,K46,M46,O46,P46,R46,T46,U46,W46,Y46,Z46,AB46)</f>
        <v>104.27000000000001</v>
      </c>
      <c r="D46" s="82">
        <v>64.8</v>
      </c>
      <c r="E46" s="83"/>
      <c r="F46" s="83"/>
      <c r="G46" s="118">
        <v>15.05</v>
      </c>
      <c r="H46" s="83" t="s">
        <v>159</v>
      </c>
      <c r="I46" s="118"/>
      <c r="J46" s="83" t="s">
        <v>159</v>
      </c>
      <c r="K46" s="83">
        <v>63.1</v>
      </c>
      <c r="L46" s="82">
        <v>41.12</v>
      </c>
      <c r="M46" s="83">
        <v>24.62</v>
      </c>
      <c r="N46" s="82">
        <v>23.68</v>
      </c>
      <c r="O46" s="83" t="s">
        <v>159</v>
      </c>
      <c r="P46" s="83"/>
      <c r="Q46" s="83" t="s">
        <v>159</v>
      </c>
      <c r="R46" s="83"/>
      <c r="S46" s="83" t="s">
        <v>159</v>
      </c>
      <c r="T46" s="83" t="s">
        <v>159</v>
      </c>
      <c r="U46" s="118">
        <v>1.01</v>
      </c>
      <c r="V46" s="83" t="s">
        <v>159</v>
      </c>
      <c r="W46" s="83"/>
      <c r="X46" s="83" t="s">
        <v>159</v>
      </c>
      <c r="Y46" s="83" t="s">
        <v>159</v>
      </c>
      <c r="Z46" s="83">
        <v>0.49</v>
      </c>
      <c r="AA46" s="82">
        <v>64.8</v>
      </c>
      <c r="AB46" s="83"/>
      <c r="AC46" s="83" t="s">
        <v>159</v>
      </c>
    </row>
    <row r="47" spans="1:29" ht="17.25" customHeight="1">
      <c r="A47" s="96"/>
      <c r="B47" s="95" t="s">
        <v>45</v>
      </c>
      <c r="C47" s="150">
        <f>SUM(E47,G47,I47,K47,M47,O47,P47,R47,T47,U47,W47,Y47,Z47,AB47)</f>
        <v>1126.77</v>
      </c>
      <c r="D47" s="82">
        <v>459.25</v>
      </c>
      <c r="E47" s="83">
        <v>941.03</v>
      </c>
      <c r="F47" s="82">
        <v>449.08</v>
      </c>
      <c r="G47" s="118">
        <v>80.22</v>
      </c>
      <c r="H47" s="83" t="s">
        <v>159</v>
      </c>
      <c r="I47" s="118">
        <v>0.8</v>
      </c>
      <c r="J47" s="83" t="s">
        <v>159</v>
      </c>
      <c r="K47" s="83">
        <v>101.61</v>
      </c>
      <c r="L47" s="82">
        <v>10.17</v>
      </c>
      <c r="M47" s="118">
        <v>0.23</v>
      </c>
      <c r="N47" s="83"/>
      <c r="O47" s="83" t="s">
        <v>159</v>
      </c>
      <c r="P47" s="83"/>
      <c r="Q47" s="83" t="s">
        <v>159</v>
      </c>
      <c r="R47" s="83"/>
      <c r="S47" s="83" t="s">
        <v>159</v>
      </c>
      <c r="T47" s="83" t="s">
        <v>159</v>
      </c>
      <c r="U47" s="83"/>
      <c r="V47" s="83" t="s">
        <v>159</v>
      </c>
      <c r="W47" s="83"/>
      <c r="X47" s="83" t="s">
        <v>159</v>
      </c>
      <c r="Y47" s="83" t="s">
        <v>159</v>
      </c>
      <c r="Z47" s="83">
        <v>2.88</v>
      </c>
      <c r="AA47" s="82">
        <v>459.25</v>
      </c>
      <c r="AB47" s="83"/>
      <c r="AC47" s="83" t="s">
        <v>159</v>
      </c>
    </row>
    <row r="48" spans="1:29" ht="17.25" customHeight="1">
      <c r="A48" s="96"/>
      <c r="B48" s="95"/>
      <c r="C48" s="74"/>
      <c r="D48" s="82"/>
      <c r="E48" s="76"/>
      <c r="F48" s="82"/>
      <c r="G48" s="76"/>
      <c r="H48" s="82"/>
      <c r="I48" s="76"/>
      <c r="J48" s="82"/>
      <c r="K48" s="76"/>
      <c r="L48" s="82"/>
      <c r="M48" s="76"/>
      <c r="N48" s="82"/>
      <c r="O48" s="76"/>
      <c r="P48" s="76"/>
      <c r="Q48" s="82"/>
      <c r="R48" s="76"/>
      <c r="S48" s="82"/>
      <c r="T48" s="76"/>
      <c r="U48" s="76"/>
      <c r="V48" s="82"/>
      <c r="W48" s="76"/>
      <c r="X48" s="82"/>
      <c r="Y48" s="76"/>
      <c r="Z48" s="76"/>
      <c r="AA48" s="82"/>
      <c r="AB48" s="76"/>
      <c r="AC48" s="82"/>
    </row>
    <row r="49" spans="1:29" ht="17.25" customHeight="1">
      <c r="A49" s="195" t="s">
        <v>46</v>
      </c>
      <c r="B49" s="196"/>
      <c r="C49" s="156">
        <f aca="true" t="shared" si="1" ref="C49:I49">SUM(C50:C55)</f>
        <v>1363.94</v>
      </c>
      <c r="D49" s="85">
        <f t="shared" si="1"/>
        <v>694.99</v>
      </c>
      <c r="E49" s="121">
        <f t="shared" si="1"/>
        <v>747.92</v>
      </c>
      <c r="F49" s="85">
        <f t="shared" si="1"/>
        <v>594.72</v>
      </c>
      <c r="G49" s="121">
        <f t="shared" si="1"/>
        <v>577.9200000000001</v>
      </c>
      <c r="H49" s="85">
        <f t="shared" si="1"/>
        <v>100.27000000000001</v>
      </c>
      <c r="I49" s="121">
        <f t="shared" si="1"/>
        <v>13.679999999999998</v>
      </c>
      <c r="J49" s="121" t="s">
        <v>207</v>
      </c>
      <c r="K49" s="121"/>
      <c r="L49" s="121" t="s">
        <v>207</v>
      </c>
      <c r="M49" s="121">
        <f>SUM(M50:M55)</f>
        <v>0.73</v>
      </c>
      <c r="N49" s="121" t="s">
        <v>207</v>
      </c>
      <c r="O49" s="121" t="s">
        <v>207</v>
      </c>
      <c r="P49" s="121"/>
      <c r="Q49" s="121" t="s">
        <v>207</v>
      </c>
      <c r="R49" s="121"/>
      <c r="S49" s="121" t="s">
        <v>207</v>
      </c>
      <c r="T49" s="121" t="s">
        <v>207</v>
      </c>
      <c r="U49" s="121"/>
      <c r="V49" s="121" t="s">
        <v>207</v>
      </c>
      <c r="W49" s="121"/>
      <c r="X49" s="121" t="s">
        <v>207</v>
      </c>
      <c r="Y49" s="121">
        <f>SUM(Y50:Y55)</f>
        <v>0.89</v>
      </c>
      <c r="Z49" s="121">
        <f>SUM(Z50:Z55)</f>
        <v>22.799999999999997</v>
      </c>
      <c r="AA49" s="85">
        <f>SUM(AA50:AA55)</f>
        <v>694.99</v>
      </c>
      <c r="AB49" s="121"/>
      <c r="AC49" s="121" t="s">
        <v>207</v>
      </c>
    </row>
    <row r="50" spans="1:29" ht="17.25" customHeight="1">
      <c r="A50" s="4"/>
      <c r="B50" s="95" t="s">
        <v>47</v>
      </c>
      <c r="C50" s="150">
        <f aca="true" t="shared" si="2" ref="C50:C55">SUM(E50,G50,I50,K50,M50,O50,P50,R50,T50,U50,W50,Y50,Z50,AB50)</f>
        <v>7.43</v>
      </c>
      <c r="D50" s="83" t="s">
        <v>159</v>
      </c>
      <c r="E50" s="83"/>
      <c r="F50" s="83" t="s">
        <v>159</v>
      </c>
      <c r="G50" s="83"/>
      <c r="H50" s="83" t="s">
        <v>159</v>
      </c>
      <c r="I50" s="83"/>
      <c r="J50" s="83" t="s">
        <v>159</v>
      </c>
      <c r="K50" s="83"/>
      <c r="L50" s="83" t="s">
        <v>159</v>
      </c>
      <c r="M50" s="83"/>
      <c r="N50" s="83" t="s">
        <v>159</v>
      </c>
      <c r="O50" s="83" t="s">
        <v>159</v>
      </c>
      <c r="P50" s="83"/>
      <c r="Q50" s="83" t="s">
        <v>159</v>
      </c>
      <c r="R50" s="83"/>
      <c r="S50" s="83" t="s">
        <v>159</v>
      </c>
      <c r="T50" s="83" t="s">
        <v>159</v>
      </c>
      <c r="U50" s="83"/>
      <c r="V50" s="83" t="s">
        <v>159</v>
      </c>
      <c r="W50" s="83"/>
      <c r="X50" s="83" t="s">
        <v>159</v>
      </c>
      <c r="Y50" s="83" t="s">
        <v>159</v>
      </c>
      <c r="Z50" s="118">
        <v>7.43</v>
      </c>
      <c r="AA50" s="83"/>
      <c r="AB50" s="83"/>
      <c r="AC50" s="83" t="s">
        <v>159</v>
      </c>
    </row>
    <row r="51" spans="1:29" ht="17.25" customHeight="1">
      <c r="A51" s="4"/>
      <c r="B51" s="95" t="s">
        <v>48</v>
      </c>
      <c r="C51" s="150">
        <f t="shared" si="2"/>
        <v>14.09</v>
      </c>
      <c r="D51" s="83" t="s">
        <v>159</v>
      </c>
      <c r="E51" s="83"/>
      <c r="F51" s="83" t="s">
        <v>159</v>
      </c>
      <c r="G51" s="118">
        <v>12.1</v>
      </c>
      <c r="H51" s="83"/>
      <c r="I51" s="118">
        <v>1.99</v>
      </c>
      <c r="J51" s="83" t="s">
        <v>159</v>
      </c>
      <c r="K51" s="83"/>
      <c r="L51" s="83" t="s">
        <v>159</v>
      </c>
      <c r="M51" s="83"/>
      <c r="N51" s="83" t="s">
        <v>159</v>
      </c>
      <c r="O51" s="83" t="s">
        <v>159</v>
      </c>
      <c r="P51" s="83"/>
      <c r="Q51" s="83" t="s">
        <v>159</v>
      </c>
      <c r="R51" s="83"/>
      <c r="S51" s="83" t="s">
        <v>159</v>
      </c>
      <c r="T51" s="83" t="s">
        <v>159</v>
      </c>
      <c r="U51" s="83"/>
      <c r="V51" s="83" t="s">
        <v>159</v>
      </c>
      <c r="W51" s="83"/>
      <c r="X51" s="83" t="s">
        <v>159</v>
      </c>
      <c r="Y51" s="83" t="s">
        <v>159</v>
      </c>
      <c r="Z51" s="83"/>
      <c r="AA51" s="83" t="s">
        <v>159</v>
      </c>
      <c r="AB51" s="83"/>
      <c r="AC51" s="83" t="s">
        <v>159</v>
      </c>
    </row>
    <row r="52" spans="1:29" ht="17.25" customHeight="1">
      <c r="A52" s="4"/>
      <c r="B52" s="95" t="s">
        <v>49</v>
      </c>
      <c r="C52" s="150">
        <f t="shared" si="2"/>
        <v>57.64</v>
      </c>
      <c r="D52" s="82">
        <v>30.51</v>
      </c>
      <c r="E52" s="118">
        <v>17.68</v>
      </c>
      <c r="F52" s="83" t="s">
        <v>159</v>
      </c>
      <c r="G52" s="83">
        <v>30.89</v>
      </c>
      <c r="H52" s="82">
        <v>30.51</v>
      </c>
      <c r="I52" s="118">
        <v>8.18</v>
      </c>
      <c r="J52" s="83" t="s">
        <v>159</v>
      </c>
      <c r="K52" s="83"/>
      <c r="L52" s="83" t="s">
        <v>159</v>
      </c>
      <c r="M52" s="83"/>
      <c r="N52" s="83" t="s">
        <v>159</v>
      </c>
      <c r="O52" s="83" t="s">
        <v>159</v>
      </c>
      <c r="P52" s="83"/>
      <c r="Q52" s="83" t="s">
        <v>159</v>
      </c>
      <c r="R52" s="83"/>
      <c r="S52" s="83" t="s">
        <v>159</v>
      </c>
      <c r="T52" s="83" t="s">
        <v>159</v>
      </c>
      <c r="U52" s="83"/>
      <c r="V52" s="83" t="s">
        <v>159</v>
      </c>
      <c r="W52" s="83"/>
      <c r="X52" s="83" t="s">
        <v>159</v>
      </c>
      <c r="Y52" s="83">
        <v>0.89</v>
      </c>
      <c r="Z52" s="83"/>
      <c r="AA52" s="82">
        <v>30.51</v>
      </c>
      <c r="AB52" s="83"/>
      <c r="AC52" s="83" t="s">
        <v>159</v>
      </c>
    </row>
    <row r="53" spans="1:29" ht="17.25" customHeight="1">
      <c r="A53" s="4"/>
      <c r="B53" s="95" t="s">
        <v>50</v>
      </c>
      <c r="C53" s="150">
        <f t="shared" si="2"/>
        <v>1207.1</v>
      </c>
      <c r="D53" s="82">
        <v>642.58</v>
      </c>
      <c r="E53" s="83">
        <v>730.24</v>
      </c>
      <c r="F53" s="82">
        <v>594.72</v>
      </c>
      <c r="G53" s="83">
        <v>460.62</v>
      </c>
      <c r="H53" s="82">
        <v>47.86</v>
      </c>
      <c r="I53" s="118">
        <v>0.87</v>
      </c>
      <c r="J53" s="83" t="s">
        <v>159</v>
      </c>
      <c r="K53" s="83"/>
      <c r="L53" s="83" t="s">
        <v>159</v>
      </c>
      <c r="M53" s="83"/>
      <c r="N53" s="83" t="s">
        <v>159</v>
      </c>
      <c r="O53" s="83" t="s">
        <v>159</v>
      </c>
      <c r="P53" s="83"/>
      <c r="Q53" s="83" t="s">
        <v>159</v>
      </c>
      <c r="R53" s="83"/>
      <c r="S53" s="83" t="s">
        <v>159</v>
      </c>
      <c r="T53" s="83" t="s">
        <v>159</v>
      </c>
      <c r="U53" s="83"/>
      <c r="V53" s="83" t="s">
        <v>159</v>
      </c>
      <c r="W53" s="83"/>
      <c r="X53" s="83" t="s">
        <v>159</v>
      </c>
      <c r="Y53" s="83" t="s">
        <v>159</v>
      </c>
      <c r="Z53" s="83">
        <v>15.37</v>
      </c>
      <c r="AA53" s="82">
        <v>642.58</v>
      </c>
      <c r="AB53" s="83"/>
      <c r="AC53" s="83" t="s">
        <v>159</v>
      </c>
    </row>
    <row r="54" spans="1:29" ht="17.25" customHeight="1">
      <c r="A54" s="4"/>
      <c r="B54" s="95" t="s">
        <v>51</v>
      </c>
      <c r="C54" s="150">
        <f t="shared" si="2"/>
        <v>2.26</v>
      </c>
      <c r="D54" s="83" t="s">
        <v>159</v>
      </c>
      <c r="E54" s="83"/>
      <c r="F54" s="83" t="s">
        <v>159</v>
      </c>
      <c r="G54" s="83"/>
      <c r="H54" s="83"/>
      <c r="I54" s="118">
        <v>1.53</v>
      </c>
      <c r="J54" s="83" t="s">
        <v>159</v>
      </c>
      <c r="K54" s="83"/>
      <c r="L54" s="83" t="s">
        <v>159</v>
      </c>
      <c r="M54" s="118">
        <v>0.73</v>
      </c>
      <c r="N54" s="83" t="s">
        <v>159</v>
      </c>
      <c r="O54" s="83" t="s">
        <v>159</v>
      </c>
      <c r="P54" s="83"/>
      <c r="Q54" s="83" t="s">
        <v>159</v>
      </c>
      <c r="R54" s="83"/>
      <c r="S54" s="83" t="s">
        <v>159</v>
      </c>
      <c r="T54" s="83" t="s">
        <v>159</v>
      </c>
      <c r="U54" s="83"/>
      <c r="V54" s="83" t="s">
        <v>159</v>
      </c>
      <c r="W54" s="83"/>
      <c r="X54" s="83" t="s">
        <v>159</v>
      </c>
      <c r="Y54" s="83" t="s">
        <v>159</v>
      </c>
      <c r="Z54" s="117"/>
      <c r="AA54" s="83" t="s">
        <v>159</v>
      </c>
      <c r="AB54" s="83"/>
      <c r="AC54" s="83" t="s">
        <v>159</v>
      </c>
    </row>
    <row r="55" spans="1:29" ht="17.25" customHeight="1">
      <c r="A55" s="4"/>
      <c r="B55" s="95" t="s">
        <v>52</v>
      </c>
      <c r="C55" s="150">
        <f t="shared" si="2"/>
        <v>75.42</v>
      </c>
      <c r="D55" s="82">
        <v>21.9</v>
      </c>
      <c r="E55" s="83"/>
      <c r="F55" s="83" t="s">
        <v>159</v>
      </c>
      <c r="G55" s="83">
        <v>74.31</v>
      </c>
      <c r="H55" s="82">
        <v>21.9</v>
      </c>
      <c r="I55" s="118">
        <v>1.11</v>
      </c>
      <c r="J55" s="83" t="s">
        <v>159</v>
      </c>
      <c r="K55" s="83"/>
      <c r="L55" s="83" t="s">
        <v>159</v>
      </c>
      <c r="M55" s="83"/>
      <c r="N55" s="83" t="s">
        <v>159</v>
      </c>
      <c r="O55" s="83" t="s">
        <v>159</v>
      </c>
      <c r="P55" s="83"/>
      <c r="Q55" s="83" t="s">
        <v>159</v>
      </c>
      <c r="R55" s="83"/>
      <c r="S55" s="83" t="s">
        <v>159</v>
      </c>
      <c r="T55" s="83" t="s">
        <v>159</v>
      </c>
      <c r="U55" s="83"/>
      <c r="V55" s="83" t="s">
        <v>159</v>
      </c>
      <c r="W55" s="83"/>
      <c r="X55" s="83" t="s">
        <v>159</v>
      </c>
      <c r="Y55" s="83" t="s">
        <v>159</v>
      </c>
      <c r="Z55" s="83"/>
      <c r="AA55" s="82">
        <v>21.9</v>
      </c>
      <c r="AB55" s="83"/>
      <c r="AC55" s="83" t="s">
        <v>159</v>
      </c>
    </row>
    <row r="56" spans="1:29" ht="17.25" customHeight="1">
      <c r="A56" s="4"/>
      <c r="B56" s="95"/>
      <c r="C56" s="74"/>
      <c r="D56" s="82"/>
      <c r="E56" s="76"/>
      <c r="F56" s="82"/>
      <c r="G56" s="76"/>
      <c r="H56" s="82"/>
      <c r="I56" s="76"/>
      <c r="J56" s="82"/>
      <c r="K56" s="76"/>
      <c r="L56" s="82"/>
      <c r="M56" s="76"/>
      <c r="N56" s="82"/>
      <c r="O56" s="76"/>
      <c r="P56" s="76"/>
      <c r="Q56" s="82"/>
      <c r="R56" s="76"/>
      <c r="S56" s="82"/>
      <c r="T56" s="76"/>
      <c r="U56" s="76"/>
      <c r="V56" s="82"/>
      <c r="W56" s="76"/>
      <c r="X56" s="82"/>
      <c r="Y56" s="76"/>
      <c r="Z56" s="76"/>
      <c r="AA56" s="82"/>
      <c r="AB56" s="76"/>
      <c r="AC56" s="82"/>
    </row>
    <row r="57" spans="1:29" ht="17.25" customHeight="1">
      <c r="A57" s="195" t="s">
        <v>53</v>
      </c>
      <c r="B57" s="196"/>
      <c r="C57" s="156">
        <f aca="true" t="shared" si="3" ref="C57:H57">SUM(C58:C61)</f>
        <v>2226.26</v>
      </c>
      <c r="D57" s="85">
        <f t="shared" si="3"/>
        <v>343.73</v>
      </c>
      <c r="E57" s="121">
        <f t="shared" si="3"/>
        <v>1683.45</v>
      </c>
      <c r="F57" s="85">
        <f t="shared" si="3"/>
        <v>258.23</v>
      </c>
      <c r="G57" s="121">
        <f t="shared" si="3"/>
        <v>256.82</v>
      </c>
      <c r="H57" s="85">
        <f t="shared" si="3"/>
        <v>19.490000000000002</v>
      </c>
      <c r="I57" s="122">
        <v>18.03</v>
      </c>
      <c r="J57" s="121" t="s">
        <v>207</v>
      </c>
      <c r="K57" s="121">
        <f>SUM(K58:K61)</f>
        <v>20.99</v>
      </c>
      <c r="L57" s="85"/>
      <c r="M57" s="121">
        <f>SUM(M58:M61)</f>
        <v>0.21</v>
      </c>
      <c r="N57" s="121" t="s">
        <v>207</v>
      </c>
      <c r="O57" s="121" t="s">
        <v>207</v>
      </c>
      <c r="P57" s="121">
        <f>SUM(P58:P61)</f>
        <v>61.89</v>
      </c>
      <c r="Q57" s="85">
        <f>SUM(Q58:Q61)</f>
        <v>61.89</v>
      </c>
      <c r="R57" s="121"/>
      <c r="S57" s="121" t="s">
        <v>207</v>
      </c>
      <c r="T57" s="121" t="s">
        <v>207</v>
      </c>
      <c r="U57" s="121">
        <f>SUM(U58:U61)</f>
        <v>15.17</v>
      </c>
      <c r="V57" s="85">
        <f>SUM(V58:V61)</f>
        <v>4.12</v>
      </c>
      <c r="W57" s="121">
        <f>SUM(W58:W61)</f>
        <v>35.22</v>
      </c>
      <c r="X57" s="121" t="s">
        <v>207</v>
      </c>
      <c r="Y57" s="121">
        <f>SUM(Y58:Y61)</f>
        <v>0.71</v>
      </c>
      <c r="Z57" s="121">
        <f>SUM(Z58:Z61)</f>
        <v>113.22</v>
      </c>
      <c r="AA57" s="85">
        <f>SUM(AA58:AA61)</f>
        <v>343.73</v>
      </c>
      <c r="AB57" s="121">
        <f>SUM(AB58:AB61)</f>
        <v>20.55</v>
      </c>
      <c r="AC57" s="121" t="s">
        <v>207</v>
      </c>
    </row>
    <row r="58" spans="1:29" ht="17.25" customHeight="1">
      <c r="A58" s="4"/>
      <c r="B58" s="95" t="s">
        <v>54</v>
      </c>
      <c r="C58" s="150">
        <f>SUM(E58,G58,I58,K58,M58,O58,P58,R58,T58,U58,W58,Y58,Z58,AB58)</f>
        <v>401.8299999999999</v>
      </c>
      <c r="D58" s="82">
        <v>70.88</v>
      </c>
      <c r="E58" s="83">
        <v>293.26</v>
      </c>
      <c r="F58" s="82">
        <v>70.88</v>
      </c>
      <c r="G58" s="118">
        <v>22.14</v>
      </c>
      <c r="H58" s="83"/>
      <c r="I58" s="117"/>
      <c r="J58" s="83" t="s">
        <v>159</v>
      </c>
      <c r="K58" s="83"/>
      <c r="L58" s="83" t="s">
        <v>159</v>
      </c>
      <c r="M58" s="83"/>
      <c r="N58" s="83" t="s">
        <v>159</v>
      </c>
      <c r="O58" s="83" t="s">
        <v>159</v>
      </c>
      <c r="P58" s="83"/>
      <c r="Q58" s="83" t="s">
        <v>159</v>
      </c>
      <c r="R58" s="83"/>
      <c r="S58" s="83" t="s">
        <v>159</v>
      </c>
      <c r="T58" s="83" t="s">
        <v>159</v>
      </c>
      <c r="U58" s="118">
        <v>3.33</v>
      </c>
      <c r="V58" s="83" t="s">
        <v>159</v>
      </c>
      <c r="W58" s="118">
        <v>35.22</v>
      </c>
      <c r="X58" s="83" t="s">
        <v>159</v>
      </c>
      <c r="Y58" s="83" t="s">
        <v>159</v>
      </c>
      <c r="Z58" s="83">
        <v>47.88</v>
      </c>
      <c r="AA58" s="82">
        <v>70.88</v>
      </c>
      <c r="AB58" s="83"/>
      <c r="AC58" s="83" t="s">
        <v>159</v>
      </c>
    </row>
    <row r="59" spans="1:29" ht="17.25" customHeight="1">
      <c r="A59" s="4"/>
      <c r="B59" s="95" t="s">
        <v>55</v>
      </c>
      <c r="C59" s="150">
        <f>SUM(E59,G59,I59,K59,M59,O59,P59,R59,T59,U59,W59,Y59,Z59,AB59)</f>
        <v>1188.7200000000003</v>
      </c>
      <c r="D59" s="82">
        <v>154.41</v>
      </c>
      <c r="E59" s="83">
        <v>822.95</v>
      </c>
      <c r="F59" s="82">
        <v>80.13</v>
      </c>
      <c r="G59" s="83">
        <v>203.44</v>
      </c>
      <c r="H59" s="82">
        <v>12.39</v>
      </c>
      <c r="I59" s="118">
        <v>8.95</v>
      </c>
      <c r="J59" s="83" t="s">
        <v>159</v>
      </c>
      <c r="K59" s="118">
        <v>20.99</v>
      </c>
      <c r="L59" s="82"/>
      <c r="M59" s="83"/>
      <c r="N59" s="83" t="s">
        <v>159</v>
      </c>
      <c r="O59" s="83" t="s">
        <v>159</v>
      </c>
      <c r="P59" s="83">
        <v>61.89</v>
      </c>
      <c r="Q59" s="82">
        <v>61.89</v>
      </c>
      <c r="R59" s="83"/>
      <c r="S59" s="83" t="s">
        <v>159</v>
      </c>
      <c r="T59" s="83" t="s">
        <v>159</v>
      </c>
      <c r="U59" s="83"/>
      <c r="V59" s="83" t="s">
        <v>159</v>
      </c>
      <c r="W59" s="83"/>
      <c r="X59" s="83" t="s">
        <v>159</v>
      </c>
      <c r="Y59" s="83">
        <v>0.71</v>
      </c>
      <c r="Z59" s="83">
        <v>49.24</v>
      </c>
      <c r="AA59" s="82">
        <v>154.41</v>
      </c>
      <c r="AB59" s="118">
        <v>20.55</v>
      </c>
      <c r="AC59" s="83" t="s">
        <v>159</v>
      </c>
    </row>
    <row r="60" spans="1:29" ht="17.25" customHeight="1">
      <c r="A60" s="4"/>
      <c r="B60" s="95" t="s">
        <v>56</v>
      </c>
      <c r="C60" s="150">
        <f>SUM(E60,G60,I60,K60,M60,O60,P60,R60,T60,U60,W60,Y60,Z60,AB60)</f>
        <v>88.4</v>
      </c>
      <c r="D60" s="82">
        <v>4.12</v>
      </c>
      <c r="E60" s="118">
        <v>51</v>
      </c>
      <c r="F60" s="83"/>
      <c r="G60" s="118">
        <v>6.22</v>
      </c>
      <c r="H60" s="83"/>
      <c r="I60" s="118">
        <v>3.03</v>
      </c>
      <c r="J60" s="83" t="s">
        <v>159</v>
      </c>
      <c r="K60" s="83"/>
      <c r="L60" s="83" t="s">
        <v>159</v>
      </c>
      <c r="M60" s="118">
        <v>0.21</v>
      </c>
      <c r="N60" s="83" t="s">
        <v>159</v>
      </c>
      <c r="O60" s="83" t="s">
        <v>159</v>
      </c>
      <c r="P60" s="83"/>
      <c r="Q60" s="83" t="s">
        <v>159</v>
      </c>
      <c r="R60" s="83"/>
      <c r="S60" s="83" t="s">
        <v>159</v>
      </c>
      <c r="T60" s="83" t="s">
        <v>159</v>
      </c>
      <c r="U60" s="118">
        <v>11.84</v>
      </c>
      <c r="V60" s="82">
        <v>4.12</v>
      </c>
      <c r="W60" s="83"/>
      <c r="X60" s="83" t="s">
        <v>159</v>
      </c>
      <c r="Y60" s="83" t="s">
        <v>159</v>
      </c>
      <c r="Z60" s="83">
        <v>16.1</v>
      </c>
      <c r="AA60" s="82">
        <v>4.12</v>
      </c>
      <c r="AB60" s="83"/>
      <c r="AC60" s="83" t="s">
        <v>159</v>
      </c>
    </row>
    <row r="61" spans="1:29" ht="17.25" customHeight="1">
      <c r="A61" s="4"/>
      <c r="B61" s="95" t="s">
        <v>57</v>
      </c>
      <c r="C61" s="150">
        <f>SUM(E61,G61,I61,K61,M61,O61,P61,R61,T61,U61,W61,Y61,Z61,AB61)</f>
        <v>547.31</v>
      </c>
      <c r="D61" s="82">
        <v>114.32</v>
      </c>
      <c r="E61" s="83">
        <v>516.24</v>
      </c>
      <c r="F61" s="82">
        <v>107.22</v>
      </c>
      <c r="G61" s="83">
        <v>25.02</v>
      </c>
      <c r="H61" s="82">
        <v>7.1</v>
      </c>
      <c r="I61" s="118">
        <v>6.05</v>
      </c>
      <c r="J61" s="83" t="s">
        <v>159</v>
      </c>
      <c r="K61" s="83"/>
      <c r="L61" s="83" t="s">
        <v>159</v>
      </c>
      <c r="M61" s="83"/>
      <c r="N61" s="83" t="s">
        <v>159</v>
      </c>
      <c r="O61" s="83" t="s">
        <v>159</v>
      </c>
      <c r="P61" s="83"/>
      <c r="Q61" s="83" t="s">
        <v>159</v>
      </c>
      <c r="R61" s="83"/>
      <c r="S61" s="83" t="s">
        <v>159</v>
      </c>
      <c r="T61" s="83" t="s">
        <v>159</v>
      </c>
      <c r="U61" s="83"/>
      <c r="V61" s="83" t="s">
        <v>159</v>
      </c>
      <c r="W61" s="83"/>
      <c r="X61" s="83" t="s">
        <v>159</v>
      </c>
      <c r="Y61" s="83" t="s">
        <v>159</v>
      </c>
      <c r="Z61" s="83"/>
      <c r="AA61" s="82">
        <v>114.32</v>
      </c>
      <c r="AB61" s="83"/>
      <c r="AC61" s="83" t="s">
        <v>159</v>
      </c>
    </row>
    <row r="62" spans="1:29" ht="17.25" customHeight="1">
      <c r="A62" s="4"/>
      <c r="B62" s="95"/>
      <c r="C62" s="74"/>
      <c r="D62" s="82"/>
      <c r="E62" s="76"/>
      <c r="F62" s="82"/>
      <c r="G62" s="76"/>
      <c r="H62" s="82"/>
      <c r="I62" s="76"/>
      <c r="J62" s="82"/>
      <c r="K62" s="76"/>
      <c r="L62" s="82"/>
      <c r="M62" s="76"/>
      <c r="N62" s="82"/>
      <c r="O62" s="76"/>
      <c r="P62" s="76"/>
      <c r="Q62" s="82"/>
      <c r="R62" s="76"/>
      <c r="S62" s="83" t="s">
        <v>159</v>
      </c>
      <c r="T62" s="83" t="s">
        <v>159</v>
      </c>
      <c r="U62" s="76"/>
      <c r="V62" s="82"/>
      <c r="W62" s="76"/>
      <c r="X62" s="82"/>
      <c r="Y62" s="76"/>
      <c r="Z62" s="76"/>
      <c r="AA62" s="82"/>
      <c r="AB62" s="76"/>
      <c r="AC62" s="82"/>
    </row>
    <row r="63" spans="1:29" ht="17.25" customHeight="1">
      <c r="A63" s="195" t="s">
        <v>58</v>
      </c>
      <c r="B63" s="196"/>
      <c r="C63" s="157">
        <f>SUM(C64)</f>
        <v>34.22</v>
      </c>
      <c r="D63" s="85" t="s">
        <v>63</v>
      </c>
      <c r="E63" s="121"/>
      <c r="F63" s="121" t="s">
        <v>207</v>
      </c>
      <c r="G63" s="122">
        <f>SUM(G64)</f>
        <v>0.58</v>
      </c>
      <c r="H63" s="121" t="s">
        <v>207</v>
      </c>
      <c r="I63" s="122">
        <f>SUM(I64)</f>
        <v>5.54</v>
      </c>
      <c r="J63" s="121" t="s">
        <v>207</v>
      </c>
      <c r="K63" s="121"/>
      <c r="L63" s="121" t="s">
        <v>207</v>
      </c>
      <c r="M63" s="121"/>
      <c r="N63" s="121" t="s">
        <v>207</v>
      </c>
      <c r="O63" s="121" t="s">
        <v>207</v>
      </c>
      <c r="P63" s="121"/>
      <c r="Q63" s="121" t="s">
        <v>207</v>
      </c>
      <c r="R63" s="121"/>
      <c r="S63" s="121" t="s">
        <v>207</v>
      </c>
      <c r="T63" s="121" t="s">
        <v>207</v>
      </c>
      <c r="U63" s="122">
        <f>SUM(U64)</f>
        <v>4.87</v>
      </c>
      <c r="V63" s="121" t="s">
        <v>207</v>
      </c>
      <c r="W63" s="121"/>
      <c r="X63" s="121" t="s">
        <v>207</v>
      </c>
      <c r="Y63" s="122">
        <f>SUM(Y64)</f>
        <v>13.55</v>
      </c>
      <c r="Z63" s="122">
        <f>SUM(Z64)</f>
        <v>9.68</v>
      </c>
      <c r="AA63" s="121"/>
      <c r="AB63" s="121"/>
      <c r="AC63" s="121" t="s">
        <v>207</v>
      </c>
    </row>
    <row r="64" spans="1:29" ht="17.25" customHeight="1">
      <c r="A64" s="5"/>
      <c r="B64" s="98" t="s">
        <v>59</v>
      </c>
      <c r="C64" s="151">
        <f>SUM(E64,G64,I64,K64,M64,O64,P64,R64,T64,U64,W64,Y64,Z64,AB64)</f>
        <v>34.22</v>
      </c>
      <c r="D64" s="84" t="s">
        <v>63</v>
      </c>
      <c r="E64" s="119"/>
      <c r="F64" s="119" t="s">
        <v>159</v>
      </c>
      <c r="G64" s="119">
        <v>0.58</v>
      </c>
      <c r="H64" s="119" t="s">
        <v>159</v>
      </c>
      <c r="I64" s="120">
        <v>5.54</v>
      </c>
      <c r="J64" s="119" t="s">
        <v>159</v>
      </c>
      <c r="K64" s="119"/>
      <c r="L64" s="119" t="s">
        <v>159</v>
      </c>
      <c r="M64" s="119"/>
      <c r="N64" s="119" t="s">
        <v>159</v>
      </c>
      <c r="O64" s="119" t="s">
        <v>159</v>
      </c>
      <c r="P64" s="119"/>
      <c r="Q64" s="119" t="s">
        <v>159</v>
      </c>
      <c r="R64" s="119"/>
      <c r="S64" s="119" t="s">
        <v>159</v>
      </c>
      <c r="T64" s="119" t="s">
        <v>159</v>
      </c>
      <c r="U64" s="120">
        <v>4.87</v>
      </c>
      <c r="V64" s="119" t="s">
        <v>159</v>
      </c>
      <c r="W64" s="119"/>
      <c r="X64" s="119" t="s">
        <v>159</v>
      </c>
      <c r="Y64" s="119">
        <v>13.55</v>
      </c>
      <c r="Z64" s="120">
        <v>9.68</v>
      </c>
      <c r="AA64" s="119"/>
      <c r="AB64" s="119"/>
      <c r="AC64" s="119" t="s">
        <v>159</v>
      </c>
    </row>
    <row r="65" spans="1:29" ht="15" customHeight="1">
      <c r="A65" s="102" t="s">
        <v>176</v>
      </c>
      <c r="B65" s="102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</row>
    <row r="66" ht="15" customHeight="1">
      <c r="A66" s="88" t="s">
        <v>147</v>
      </c>
    </row>
    <row r="67" ht="15" customHeight="1">
      <c r="A67" s="88" t="s">
        <v>148</v>
      </c>
    </row>
    <row r="68" ht="15" customHeight="1">
      <c r="A68" s="88" t="s">
        <v>149</v>
      </c>
    </row>
  </sheetData>
  <sheetProtection/>
  <mergeCells count="36">
    <mergeCell ref="A16:B16"/>
    <mergeCell ref="A17:B17"/>
    <mergeCell ref="A57:B57"/>
    <mergeCell ref="A63:B63"/>
    <mergeCell ref="A26:B26"/>
    <mergeCell ref="A36:B36"/>
    <mergeCell ref="A43:B43"/>
    <mergeCell ref="A49:B49"/>
    <mergeCell ref="A20:B20"/>
    <mergeCell ref="A12:B12"/>
    <mergeCell ref="A13:B13"/>
    <mergeCell ref="A14:B14"/>
    <mergeCell ref="A7:B7"/>
    <mergeCell ref="A8:B8"/>
    <mergeCell ref="A9:B9"/>
    <mergeCell ref="A10:B10"/>
    <mergeCell ref="A15:B15"/>
    <mergeCell ref="P4:Q5"/>
    <mergeCell ref="Z4:AA5"/>
    <mergeCell ref="A6:B6"/>
    <mergeCell ref="Y4:Y5"/>
    <mergeCell ref="M4:N5"/>
    <mergeCell ref="O4:O5"/>
    <mergeCell ref="W4:X5"/>
    <mergeCell ref="K4:L5"/>
    <mergeCell ref="A11:B11"/>
    <mergeCell ref="A2:AC2"/>
    <mergeCell ref="AB4:AC5"/>
    <mergeCell ref="R4:S5"/>
    <mergeCell ref="T4:T5"/>
    <mergeCell ref="U4:V5"/>
    <mergeCell ref="A4:B5"/>
    <mergeCell ref="C4:D5"/>
    <mergeCell ref="E4:F5"/>
    <mergeCell ref="G4:H5"/>
    <mergeCell ref="I4:J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0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28.5" customHeight="1"/>
  <cols>
    <col min="1" max="1" width="14" style="16" customWidth="1"/>
    <col min="2" max="3" width="10.19921875" style="16" customWidth="1"/>
    <col min="4" max="4" width="14.5" style="16" customWidth="1"/>
    <col min="5" max="5" width="12.8984375" style="16" customWidth="1"/>
    <col min="6" max="6" width="14.8984375" style="16" customWidth="1"/>
    <col min="7" max="11" width="10.19921875" style="16" customWidth="1"/>
    <col min="12" max="14" width="7.19921875" style="16" customWidth="1"/>
    <col min="15" max="15" width="10.59765625" style="16" customWidth="1"/>
    <col min="16" max="16" width="13.09765625" style="16" customWidth="1"/>
    <col min="17" max="23" width="9.59765625" style="16" customWidth="1"/>
    <col min="24" max="24" width="9" style="16" customWidth="1"/>
    <col min="25" max="25" width="11.69921875" style="16" customWidth="1"/>
    <col min="26" max="27" width="9" style="16" customWidth="1"/>
    <col min="28" max="28" width="12.8984375" style="16" customWidth="1"/>
    <col min="29" max="29" width="8.8984375" style="16" customWidth="1"/>
    <col min="30" max="38" width="11.59765625" style="16" customWidth="1"/>
    <col min="39" max="52" width="10.59765625" style="16" customWidth="1"/>
    <col min="53" max="16384" width="10.59765625" style="16" customWidth="1"/>
  </cols>
  <sheetData>
    <row r="1" spans="1:52" ht="28.5" customHeight="1">
      <c r="A1" s="165" t="s">
        <v>155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Q1" s="17"/>
      <c r="R1" s="17"/>
      <c r="S1" s="17"/>
      <c r="T1" s="18"/>
      <c r="U1" s="17"/>
      <c r="V1" s="17"/>
      <c r="W1" s="17"/>
      <c r="X1" s="17"/>
      <c r="Y1" s="17"/>
      <c r="Z1" s="17"/>
      <c r="AA1" s="17"/>
      <c r="AB1" s="166" t="s">
        <v>156</v>
      </c>
      <c r="AD1" s="17"/>
      <c r="AE1" s="17"/>
      <c r="AF1" s="17"/>
      <c r="AG1" s="17"/>
      <c r="AH1" s="17"/>
      <c r="AI1" s="17"/>
      <c r="AJ1" s="17"/>
      <c r="AK1" s="17"/>
      <c r="AL1" s="19"/>
      <c r="AM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7:52" ht="28.5" customHeight="1">
      <c r="Q2" s="17"/>
      <c r="R2" s="17"/>
      <c r="S2" s="17"/>
      <c r="T2" s="18"/>
      <c r="U2" s="17"/>
      <c r="V2" s="17"/>
      <c r="W2" s="17"/>
      <c r="X2" s="17"/>
      <c r="Y2" s="17"/>
      <c r="Z2" s="17"/>
      <c r="AA2" s="17"/>
      <c r="AB2" s="17"/>
      <c r="AC2" s="21"/>
      <c r="AD2" s="20"/>
      <c r="AE2" s="20"/>
      <c r="AF2" s="20"/>
      <c r="AG2" s="20"/>
      <c r="AH2" s="22"/>
      <c r="AI2" s="22"/>
      <c r="AJ2" s="22"/>
      <c r="AK2" s="20"/>
      <c r="AL2" s="20"/>
      <c r="AM2" s="20"/>
      <c r="AN2" s="20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ht="28.5" customHeight="1">
      <c r="A3" s="275" t="s">
        <v>211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P3" s="264" t="s">
        <v>210</v>
      </c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5"/>
      <c r="AD3" s="20"/>
      <c r="AE3" s="20"/>
      <c r="AF3" s="20"/>
      <c r="AG3" s="20"/>
      <c r="AH3" s="20"/>
      <c r="AI3" s="20"/>
      <c r="AJ3" s="20"/>
      <c r="AK3" s="25"/>
      <c r="AL3" s="25"/>
      <c r="AM3" s="25"/>
      <c r="AN3" s="25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28.5" customHeight="1" thickBot="1">
      <c r="A4" s="26"/>
      <c r="B4" s="26"/>
      <c r="C4" s="28"/>
      <c r="D4" s="28"/>
      <c r="E4" s="28"/>
      <c r="F4" s="28"/>
      <c r="G4" s="28"/>
      <c r="H4" s="28"/>
      <c r="J4" s="28"/>
      <c r="L4" s="274" t="s">
        <v>99</v>
      </c>
      <c r="M4" s="274"/>
      <c r="N4" s="274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 t="s">
        <v>98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ht="28.5" customHeight="1">
      <c r="A5" s="303" t="s">
        <v>101</v>
      </c>
      <c r="B5" s="305" t="s">
        <v>102</v>
      </c>
      <c r="C5" s="276" t="s">
        <v>103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P5" s="293" t="s">
        <v>100</v>
      </c>
      <c r="Q5" s="294" t="s">
        <v>2</v>
      </c>
      <c r="R5" s="295" t="s">
        <v>86</v>
      </c>
      <c r="S5" s="296"/>
      <c r="T5" s="296"/>
      <c r="U5" s="296"/>
      <c r="V5" s="296"/>
      <c r="W5" s="296"/>
      <c r="X5" s="297"/>
      <c r="Y5" s="295" t="s">
        <v>87</v>
      </c>
      <c r="Z5" s="296"/>
      <c r="AA5" s="296"/>
      <c r="AB5" s="296"/>
      <c r="AD5" s="29"/>
      <c r="AE5" s="29"/>
      <c r="AF5" s="29"/>
      <c r="AG5" s="29"/>
      <c r="AH5" s="29"/>
      <c r="AI5" s="29"/>
      <c r="AJ5" s="29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ht="28.5" customHeight="1">
      <c r="A6" s="304"/>
      <c r="B6" s="258"/>
      <c r="C6" s="305" t="s">
        <v>107</v>
      </c>
      <c r="D6" s="259" t="s">
        <v>108</v>
      </c>
      <c r="E6" s="260"/>
      <c r="F6" s="260"/>
      <c r="G6" s="260"/>
      <c r="H6" s="261"/>
      <c r="I6" s="278" t="s">
        <v>109</v>
      </c>
      <c r="J6" s="278"/>
      <c r="K6" s="278"/>
      <c r="L6" s="278"/>
      <c r="M6" s="278"/>
      <c r="N6" s="278"/>
      <c r="P6" s="272"/>
      <c r="Q6" s="244"/>
      <c r="R6" s="243" t="s">
        <v>88</v>
      </c>
      <c r="S6" s="282" t="s">
        <v>104</v>
      </c>
      <c r="T6" s="243" t="s">
        <v>89</v>
      </c>
      <c r="U6" s="243" t="s">
        <v>85</v>
      </c>
      <c r="V6" s="282" t="s">
        <v>105</v>
      </c>
      <c r="W6" s="282" t="s">
        <v>106</v>
      </c>
      <c r="X6" s="243" t="s">
        <v>90</v>
      </c>
      <c r="Y6" s="243" t="s">
        <v>88</v>
      </c>
      <c r="Z6" s="243" t="s">
        <v>91</v>
      </c>
      <c r="AA6" s="243" t="s">
        <v>92</v>
      </c>
      <c r="AB6" s="298" t="s">
        <v>90</v>
      </c>
      <c r="AD6" s="31"/>
      <c r="AE6" s="29"/>
      <c r="AF6" s="29"/>
      <c r="AG6" s="29"/>
      <c r="AH6" s="29"/>
      <c r="AI6" s="29"/>
      <c r="AJ6" s="32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28.5" customHeight="1">
      <c r="A7" s="304"/>
      <c r="B7" s="258"/>
      <c r="C7" s="258"/>
      <c r="D7" s="70" t="s">
        <v>110</v>
      </c>
      <c r="E7" s="262" t="s">
        <v>111</v>
      </c>
      <c r="F7" s="263"/>
      <c r="G7" s="138" t="s">
        <v>112</v>
      </c>
      <c r="H7" s="138" t="s">
        <v>144</v>
      </c>
      <c r="I7" s="280" t="s">
        <v>113</v>
      </c>
      <c r="J7" s="281"/>
      <c r="K7" s="279" t="s">
        <v>114</v>
      </c>
      <c r="L7" s="281"/>
      <c r="M7" s="279" t="s">
        <v>115</v>
      </c>
      <c r="N7" s="280"/>
      <c r="P7" s="272"/>
      <c r="Q7" s="244"/>
      <c r="R7" s="244"/>
      <c r="S7" s="285"/>
      <c r="T7" s="244"/>
      <c r="U7" s="244"/>
      <c r="V7" s="283"/>
      <c r="W7" s="285"/>
      <c r="X7" s="244"/>
      <c r="Y7" s="244"/>
      <c r="Z7" s="244"/>
      <c r="AA7" s="244"/>
      <c r="AB7" s="299"/>
      <c r="AD7" s="31"/>
      <c r="AE7" s="29"/>
      <c r="AF7" s="29"/>
      <c r="AG7" s="29"/>
      <c r="AH7" s="29"/>
      <c r="AI7" s="29"/>
      <c r="AJ7" s="32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ht="28.5" customHeight="1">
      <c r="A8" s="137" t="s">
        <v>116</v>
      </c>
      <c r="B8" s="71">
        <v>1599</v>
      </c>
      <c r="C8" s="71">
        <f>SUM(D8:H8)</f>
        <v>1576</v>
      </c>
      <c r="D8" s="71">
        <v>81</v>
      </c>
      <c r="F8" s="71">
        <v>1436</v>
      </c>
      <c r="G8" s="72" t="s">
        <v>204</v>
      </c>
      <c r="H8" s="71">
        <v>59</v>
      </c>
      <c r="J8" s="158">
        <f>SUM(K8:N8)</f>
        <v>1430</v>
      </c>
      <c r="L8" s="71">
        <v>1223</v>
      </c>
      <c r="N8" s="71">
        <v>207</v>
      </c>
      <c r="P8" s="273"/>
      <c r="Q8" s="245"/>
      <c r="R8" s="245"/>
      <c r="S8" s="286"/>
      <c r="T8" s="245"/>
      <c r="U8" s="245"/>
      <c r="V8" s="284"/>
      <c r="W8" s="286"/>
      <c r="X8" s="245"/>
      <c r="Y8" s="245"/>
      <c r="Z8" s="245"/>
      <c r="AA8" s="245"/>
      <c r="AB8" s="300"/>
      <c r="AD8" s="34"/>
      <c r="AE8" s="34"/>
      <c r="AF8" s="34"/>
      <c r="AG8" s="34"/>
      <c r="AH8" s="34"/>
      <c r="AI8" s="34"/>
      <c r="AJ8" s="35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ht="28.5" customHeight="1">
      <c r="A9" s="36">
        <v>60</v>
      </c>
      <c r="B9" s="71">
        <v>1506</v>
      </c>
      <c r="C9" s="71">
        <f>SUM(D9:H9)</f>
        <v>1480</v>
      </c>
      <c r="D9" s="71">
        <v>68</v>
      </c>
      <c r="F9" s="71">
        <v>1360</v>
      </c>
      <c r="G9" s="72" t="s">
        <v>204</v>
      </c>
      <c r="H9" s="71">
        <v>52</v>
      </c>
      <c r="J9" s="159">
        <f>SUM(K9:N9)</f>
        <v>1347</v>
      </c>
      <c r="L9" s="71">
        <v>1137</v>
      </c>
      <c r="N9" s="71">
        <v>210</v>
      </c>
      <c r="P9" s="33" t="s">
        <v>116</v>
      </c>
      <c r="Q9" s="162">
        <f>SUM(R9,Y9)</f>
        <v>173</v>
      </c>
      <c r="R9" s="66">
        <f>SUM(S9:X9)</f>
        <v>118</v>
      </c>
      <c r="S9" s="66">
        <v>30</v>
      </c>
      <c r="T9" s="66">
        <v>63</v>
      </c>
      <c r="U9" s="66">
        <v>5</v>
      </c>
      <c r="V9" s="66">
        <v>2</v>
      </c>
      <c r="W9" s="66">
        <v>0</v>
      </c>
      <c r="X9" s="66">
        <v>18</v>
      </c>
      <c r="Y9" s="66">
        <f>SUM(Z9:AB9)</f>
        <v>55</v>
      </c>
      <c r="Z9" s="66">
        <v>3</v>
      </c>
      <c r="AA9" s="66">
        <v>3</v>
      </c>
      <c r="AB9" s="66">
        <v>49</v>
      </c>
      <c r="AD9" s="37"/>
      <c r="AE9" s="37"/>
      <c r="AF9" s="37"/>
      <c r="AG9" s="37"/>
      <c r="AH9" s="37"/>
      <c r="AI9" s="37"/>
      <c r="AJ9" s="38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ht="28.5" customHeight="1">
      <c r="A10" s="36">
        <v>61</v>
      </c>
      <c r="B10" s="71">
        <v>1373</v>
      </c>
      <c r="C10" s="71">
        <f>SUM(D10:H10)</f>
        <v>1264</v>
      </c>
      <c r="D10" s="71">
        <v>50</v>
      </c>
      <c r="F10" s="71">
        <v>1187</v>
      </c>
      <c r="G10" s="72" t="s">
        <v>204</v>
      </c>
      <c r="H10" s="71">
        <v>27</v>
      </c>
      <c r="J10" s="159">
        <f>SUM(K10:N10)</f>
        <v>1130</v>
      </c>
      <c r="L10" s="71">
        <v>920</v>
      </c>
      <c r="N10" s="71">
        <v>210</v>
      </c>
      <c r="P10" s="141">
        <v>60</v>
      </c>
      <c r="Q10" s="163">
        <f>SUM(R10,Y10)</f>
        <v>163</v>
      </c>
      <c r="R10" s="67">
        <f>SUM(S10:X10)</f>
        <v>119</v>
      </c>
      <c r="S10" s="67">
        <v>30</v>
      </c>
      <c r="T10" s="67">
        <v>64</v>
      </c>
      <c r="U10" s="67">
        <v>3</v>
      </c>
      <c r="V10" s="67">
        <v>1</v>
      </c>
      <c r="W10" s="67">
        <v>1</v>
      </c>
      <c r="X10" s="67">
        <v>20</v>
      </c>
      <c r="Y10" s="67">
        <f>SUM(Z10:AB10)</f>
        <v>44</v>
      </c>
      <c r="Z10" s="67">
        <v>0</v>
      </c>
      <c r="AA10" s="67">
        <v>2</v>
      </c>
      <c r="AB10" s="67">
        <v>42</v>
      </c>
      <c r="AD10" s="34"/>
      <c r="AE10" s="34"/>
      <c r="AF10" s="34"/>
      <c r="AG10" s="34"/>
      <c r="AH10" s="34"/>
      <c r="AI10" s="34"/>
      <c r="AJ10" s="35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ht="28.5" customHeight="1">
      <c r="A11" s="36">
        <v>62</v>
      </c>
      <c r="B11" s="71">
        <v>1239</v>
      </c>
      <c r="C11" s="71">
        <f>SUM(D11:H11)</f>
        <v>1227</v>
      </c>
      <c r="D11" s="71">
        <v>61</v>
      </c>
      <c r="F11" s="71">
        <v>1117</v>
      </c>
      <c r="G11" s="72" t="s">
        <v>204</v>
      </c>
      <c r="H11" s="71">
        <v>49</v>
      </c>
      <c r="J11" s="159">
        <f>SUM(K11:N11)</f>
        <v>1078</v>
      </c>
      <c r="L11" s="71">
        <v>884</v>
      </c>
      <c r="N11" s="71">
        <v>194</v>
      </c>
      <c r="P11" s="141">
        <v>61</v>
      </c>
      <c r="Q11" s="163">
        <f>SUM(R11,Y11)</f>
        <v>161</v>
      </c>
      <c r="R11" s="67">
        <f>SUM(S11:X11)</f>
        <v>120</v>
      </c>
      <c r="S11" s="67">
        <v>36</v>
      </c>
      <c r="T11" s="67">
        <v>59</v>
      </c>
      <c r="U11" s="67">
        <v>5</v>
      </c>
      <c r="V11" s="67">
        <v>1</v>
      </c>
      <c r="W11" s="67">
        <v>0</v>
      </c>
      <c r="X11" s="67">
        <v>19</v>
      </c>
      <c r="Y11" s="67">
        <f>SUM(Z11:AB11)</f>
        <v>41</v>
      </c>
      <c r="Z11" s="67">
        <v>3</v>
      </c>
      <c r="AA11" s="67">
        <v>1</v>
      </c>
      <c r="AB11" s="67">
        <v>37</v>
      </c>
      <c r="AD11" s="37"/>
      <c r="AE11" s="37"/>
      <c r="AF11" s="37"/>
      <c r="AG11" s="37"/>
      <c r="AH11" s="37"/>
      <c r="AI11" s="37"/>
      <c r="AJ11" s="38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ht="28.5" customHeight="1">
      <c r="A12" s="125">
        <v>63</v>
      </c>
      <c r="B12" s="126">
        <v>1473</v>
      </c>
      <c r="C12" s="126">
        <f>SUM(D8:H8)</f>
        <v>1576</v>
      </c>
      <c r="D12" s="126">
        <v>86</v>
      </c>
      <c r="E12" s="130"/>
      <c r="F12" s="126">
        <v>1098</v>
      </c>
      <c r="G12" s="128">
        <v>179</v>
      </c>
      <c r="H12" s="126">
        <v>45</v>
      </c>
      <c r="I12" s="130"/>
      <c r="J12" s="126">
        <f>SUM(K12:N12)</f>
        <v>1089</v>
      </c>
      <c r="K12" s="127"/>
      <c r="L12" s="126">
        <v>867</v>
      </c>
      <c r="M12" s="127"/>
      <c r="N12" s="126">
        <v>222</v>
      </c>
      <c r="P12" s="141">
        <v>62</v>
      </c>
      <c r="Q12" s="163">
        <f>SUM(R12,Y12)</f>
        <v>170</v>
      </c>
      <c r="R12" s="67">
        <f>SUM(S12:X12)</f>
        <v>134</v>
      </c>
      <c r="S12" s="67">
        <v>33</v>
      </c>
      <c r="T12" s="67">
        <v>70</v>
      </c>
      <c r="U12" s="67">
        <v>3</v>
      </c>
      <c r="V12" s="67">
        <v>1</v>
      </c>
      <c r="W12" s="67">
        <v>0</v>
      </c>
      <c r="X12" s="67">
        <v>27</v>
      </c>
      <c r="Y12" s="67">
        <f>SUM(Z12:AB12)</f>
        <v>36</v>
      </c>
      <c r="Z12" s="67">
        <v>3</v>
      </c>
      <c r="AA12" s="67">
        <v>1</v>
      </c>
      <c r="AB12" s="67">
        <v>32</v>
      </c>
      <c r="AD12" s="34"/>
      <c r="AE12" s="34"/>
      <c r="AF12" s="34"/>
      <c r="AG12" s="34"/>
      <c r="AH12" s="34"/>
      <c r="AI12" s="34"/>
      <c r="AJ12" s="35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ht="28.5" customHeight="1">
      <c r="A13" s="16" t="s">
        <v>117</v>
      </c>
      <c r="P13" s="125">
        <v>63</v>
      </c>
      <c r="Q13" s="164">
        <f>SUM(R13,Y13)</f>
        <v>183</v>
      </c>
      <c r="R13" s="140">
        <f>SUM(S13:X13)</f>
        <v>131</v>
      </c>
      <c r="S13" s="140">
        <v>30</v>
      </c>
      <c r="T13" s="140">
        <v>71</v>
      </c>
      <c r="U13" s="140">
        <v>2</v>
      </c>
      <c r="V13" s="140">
        <v>1</v>
      </c>
      <c r="W13" s="140">
        <v>0</v>
      </c>
      <c r="X13" s="140">
        <v>27</v>
      </c>
      <c r="Y13" s="140">
        <f>SUM(Z13:AB13)</f>
        <v>52</v>
      </c>
      <c r="Z13" s="140">
        <v>2</v>
      </c>
      <c r="AA13" s="140">
        <v>2</v>
      </c>
      <c r="AB13" s="140">
        <v>48</v>
      </c>
      <c r="AD13" s="37"/>
      <c r="AE13" s="37"/>
      <c r="AF13" s="37"/>
      <c r="AG13" s="37"/>
      <c r="AH13" s="37"/>
      <c r="AI13" s="37"/>
      <c r="AJ13" s="38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6:52" ht="28.5" customHeight="1">
      <c r="P14" s="17" t="s">
        <v>150</v>
      </c>
      <c r="Q14" s="17"/>
      <c r="R14" s="17"/>
      <c r="T14" s="17"/>
      <c r="U14" s="17"/>
      <c r="V14" s="17"/>
      <c r="W14" s="17"/>
      <c r="X14" s="17"/>
      <c r="Y14" s="17"/>
      <c r="Z14" s="17"/>
      <c r="AA14" s="17"/>
      <c r="AB14" s="17"/>
      <c r="AD14" s="34"/>
      <c r="AE14" s="34"/>
      <c r="AF14" s="34"/>
      <c r="AG14" s="34"/>
      <c r="AH14" s="34"/>
      <c r="AI14" s="34"/>
      <c r="AJ14" s="35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6:52" ht="28.5" customHeight="1">
      <c r="P15" s="17"/>
      <c r="Q15" s="17"/>
      <c r="R15" s="17"/>
      <c r="T15" s="17"/>
      <c r="U15" s="17"/>
      <c r="V15" s="17"/>
      <c r="W15" s="17"/>
      <c r="X15" s="17"/>
      <c r="Y15" s="17"/>
      <c r="Z15" s="17"/>
      <c r="AA15" s="17"/>
      <c r="AB15" s="17"/>
      <c r="AD15" s="37"/>
      <c r="AE15" s="37"/>
      <c r="AF15" s="37"/>
      <c r="AG15" s="37"/>
      <c r="AH15" s="37"/>
      <c r="AI15" s="37"/>
      <c r="AJ15" s="38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9:52" ht="28.5" customHeight="1">
      <c r="S16" s="20"/>
      <c r="AC16" s="39"/>
      <c r="AD16" s="40"/>
      <c r="AE16" s="40"/>
      <c r="AF16" s="40"/>
      <c r="AG16" s="40"/>
      <c r="AH16" s="40"/>
      <c r="AI16" s="40"/>
      <c r="AJ16" s="41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1:52" ht="28.5" customHeight="1" thickBot="1">
      <c r="A17" s="26"/>
      <c r="B17" s="26"/>
      <c r="C17" s="26"/>
      <c r="D17" s="26"/>
      <c r="E17" s="26"/>
      <c r="F17" s="26"/>
      <c r="G17" s="26"/>
      <c r="H17" s="26"/>
      <c r="I17" s="28"/>
      <c r="J17" s="28"/>
      <c r="K17" s="28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39"/>
      <c r="AD17" s="17"/>
      <c r="AE17" s="17"/>
      <c r="AF17" s="17"/>
      <c r="AG17" s="17"/>
      <c r="AH17" s="17"/>
      <c r="AI17" s="28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1" ht="28.5" customHeight="1">
      <c r="A18" s="303" t="s">
        <v>118</v>
      </c>
      <c r="B18" s="305" t="s">
        <v>119</v>
      </c>
      <c r="C18" s="305"/>
      <c r="D18" s="305"/>
      <c r="E18" s="301" t="s">
        <v>120</v>
      </c>
      <c r="F18" s="302"/>
      <c r="G18" s="302"/>
      <c r="H18" s="317"/>
      <c r="I18" s="301" t="s">
        <v>121</v>
      </c>
      <c r="J18" s="302"/>
      <c r="K18" s="302"/>
      <c r="L18" s="302"/>
      <c r="M18" s="302"/>
      <c r="N18" s="302"/>
      <c r="AB18" s="24"/>
      <c r="AC18" s="17"/>
      <c r="AD18" s="17"/>
      <c r="AE18" s="17"/>
      <c r="AF18" s="17"/>
      <c r="AG18" s="17"/>
      <c r="AH18" s="28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28.5" customHeight="1">
      <c r="A19" s="304"/>
      <c r="B19" s="258" t="s">
        <v>122</v>
      </c>
      <c r="C19" s="258"/>
      <c r="D19" s="258" t="s">
        <v>123</v>
      </c>
      <c r="E19" s="258" t="s">
        <v>107</v>
      </c>
      <c r="F19" s="314" t="s">
        <v>124</v>
      </c>
      <c r="G19" s="258" t="s">
        <v>125</v>
      </c>
      <c r="H19" s="258" t="s">
        <v>126</v>
      </c>
      <c r="I19" s="265" t="s">
        <v>127</v>
      </c>
      <c r="J19" s="269"/>
      <c r="K19" s="265" t="s">
        <v>128</v>
      </c>
      <c r="L19" s="269"/>
      <c r="M19" s="265" t="s">
        <v>129</v>
      </c>
      <c r="N19" s="266"/>
      <c r="AB19" s="24"/>
      <c r="AC19" s="20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28.5" customHeight="1">
      <c r="A20" s="304"/>
      <c r="B20" s="124" t="s">
        <v>185</v>
      </c>
      <c r="C20" s="30" t="s">
        <v>131</v>
      </c>
      <c r="D20" s="258"/>
      <c r="E20" s="258"/>
      <c r="F20" s="315"/>
      <c r="G20" s="258"/>
      <c r="H20" s="258"/>
      <c r="I20" s="267"/>
      <c r="J20" s="270"/>
      <c r="K20" s="267"/>
      <c r="L20" s="270"/>
      <c r="M20" s="267"/>
      <c r="N20" s="268"/>
      <c r="P20" s="264" t="s">
        <v>212</v>
      </c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0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28.5" customHeight="1" thickBot="1">
      <c r="A21" s="137" t="s">
        <v>116</v>
      </c>
      <c r="B21" s="16">
        <v>10</v>
      </c>
      <c r="C21" s="16">
        <v>101</v>
      </c>
      <c r="D21" s="16">
        <v>35</v>
      </c>
      <c r="E21" s="16">
        <f>SUM(F21:H21)</f>
        <v>23</v>
      </c>
      <c r="F21" s="62" t="s">
        <v>94</v>
      </c>
      <c r="G21" s="62">
        <v>5</v>
      </c>
      <c r="H21" s="62">
        <v>18</v>
      </c>
      <c r="J21" s="62">
        <v>9</v>
      </c>
      <c r="L21" s="62">
        <v>926</v>
      </c>
      <c r="N21" s="62">
        <v>664</v>
      </c>
      <c r="P21" s="43"/>
      <c r="Q21" s="43"/>
      <c r="R21" s="43"/>
      <c r="S21" s="43"/>
      <c r="T21" s="43"/>
      <c r="U21" s="43"/>
      <c r="V21" s="43"/>
      <c r="W21" s="43"/>
      <c r="X21" s="43"/>
      <c r="Y21" s="17"/>
      <c r="AC21" s="17"/>
      <c r="AD21" s="28"/>
      <c r="AE21" s="28"/>
      <c r="AF21" s="28"/>
      <c r="AG21" s="28"/>
      <c r="AH21" s="28"/>
      <c r="AI21" s="28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28.5" customHeight="1">
      <c r="A22" s="36">
        <v>60</v>
      </c>
      <c r="B22" s="16">
        <v>12</v>
      </c>
      <c r="C22" s="16">
        <v>87</v>
      </c>
      <c r="D22" s="16">
        <v>34</v>
      </c>
      <c r="E22" s="16">
        <f>SUM(F22:H22)</f>
        <v>26</v>
      </c>
      <c r="F22" s="62" t="s">
        <v>94</v>
      </c>
      <c r="G22" s="62">
        <v>13</v>
      </c>
      <c r="H22" s="62">
        <v>13</v>
      </c>
      <c r="J22" s="62">
        <v>20</v>
      </c>
      <c r="L22" s="62">
        <v>768</v>
      </c>
      <c r="N22" s="62">
        <v>718</v>
      </c>
      <c r="P22" s="271" t="s">
        <v>130</v>
      </c>
      <c r="Q22" s="309" t="s">
        <v>189</v>
      </c>
      <c r="R22" s="247" t="s">
        <v>190</v>
      </c>
      <c r="S22" s="255"/>
      <c r="T22" s="287" t="s">
        <v>195</v>
      </c>
      <c r="U22" s="288"/>
      <c r="V22" s="289"/>
      <c r="W22" s="307" t="s">
        <v>191</v>
      </c>
      <c r="X22" s="307" t="s">
        <v>192</v>
      </c>
      <c r="Y22" s="247" t="s">
        <v>193</v>
      </c>
      <c r="Z22" s="255"/>
      <c r="AA22" s="247" t="s">
        <v>194</v>
      </c>
      <c r="AB22" s="248"/>
      <c r="AC22" s="25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28.5" customHeight="1">
      <c r="A23" s="36">
        <v>61</v>
      </c>
      <c r="B23" s="16">
        <v>10</v>
      </c>
      <c r="C23" s="16">
        <v>99</v>
      </c>
      <c r="D23" s="16">
        <v>25</v>
      </c>
      <c r="E23" s="16">
        <f>SUM(F23:H23)</f>
        <v>109</v>
      </c>
      <c r="F23" s="62" t="s">
        <v>97</v>
      </c>
      <c r="G23" s="62">
        <v>78</v>
      </c>
      <c r="H23" s="62">
        <v>31</v>
      </c>
      <c r="J23" s="62">
        <v>77</v>
      </c>
      <c r="L23" s="62">
        <v>674</v>
      </c>
      <c r="N23" s="62">
        <v>622</v>
      </c>
      <c r="P23" s="272"/>
      <c r="Q23" s="310"/>
      <c r="R23" s="249"/>
      <c r="S23" s="256"/>
      <c r="T23" s="290"/>
      <c r="U23" s="291"/>
      <c r="V23" s="292"/>
      <c r="W23" s="316"/>
      <c r="X23" s="308"/>
      <c r="Y23" s="249"/>
      <c r="Z23" s="256"/>
      <c r="AA23" s="249"/>
      <c r="AB23" s="250"/>
      <c r="AC23" s="25"/>
      <c r="AD23" s="28"/>
      <c r="AE23" s="28"/>
      <c r="AF23" s="28"/>
      <c r="AG23" s="28"/>
      <c r="AH23" s="28"/>
      <c r="AI23" s="28"/>
      <c r="AJ23" s="28"/>
      <c r="AK23" s="28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28.5" customHeight="1">
      <c r="A24" s="36">
        <v>62</v>
      </c>
      <c r="B24" s="47">
        <v>19</v>
      </c>
      <c r="C24" s="28">
        <v>94</v>
      </c>
      <c r="D24" s="28">
        <v>36</v>
      </c>
      <c r="E24" s="16">
        <f>SUM(F24:H24)</f>
        <v>12</v>
      </c>
      <c r="F24" s="63" t="s">
        <v>93</v>
      </c>
      <c r="G24" s="63">
        <v>4</v>
      </c>
      <c r="H24" s="63">
        <v>8</v>
      </c>
      <c r="J24" s="63">
        <v>20</v>
      </c>
      <c r="L24" s="63">
        <v>670</v>
      </c>
      <c r="N24" s="63">
        <v>549</v>
      </c>
      <c r="P24" s="273"/>
      <c r="Q24" s="310"/>
      <c r="R24" s="251"/>
      <c r="S24" s="257"/>
      <c r="T24" s="44" t="s">
        <v>132</v>
      </c>
      <c r="U24" s="44" t="s">
        <v>133</v>
      </c>
      <c r="V24" s="44" t="s">
        <v>134</v>
      </c>
      <c r="W24" s="316"/>
      <c r="X24" s="308"/>
      <c r="Y24" s="251"/>
      <c r="Z24" s="257"/>
      <c r="AA24" s="251"/>
      <c r="AB24" s="252"/>
      <c r="AC24" s="25"/>
      <c r="AD24" s="28"/>
      <c r="AE24" s="28"/>
      <c r="AF24" s="28"/>
      <c r="AG24" s="28"/>
      <c r="AH24" s="28"/>
      <c r="AI24" s="28"/>
      <c r="AJ24" s="28"/>
      <c r="AK24" s="28"/>
      <c r="AN24" s="20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28.5" customHeight="1">
      <c r="A25" s="125">
        <v>63</v>
      </c>
      <c r="B25" s="129">
        <v>13</v>
      </c>
      <c r="C25" s="130">
        <v>278</v>
      </c>
      <c r="D25" s="130">
        <v>28</v>
      </c>
      <c r="E25" s="130">
        <f>SUM(F25:H25)</f>
        <v>65</v>
      </c>
      <c r="F25" s="131">
        <v>65</v>
      </c>
      <c r="G25" s="131" t="s">
        <v>186</v>
      </c>
      <c r="H25" s="131" t="s">
        <v>186</v>
      </c>
      <c r="I25" s="127"/>
      <c r="J25" s="131">
        <v>106</v>
      </c>
      <c r="K25" s="127"/>
      <c r="L25" s="131">
        <v>632</v>
      </c>
      <c r="M25" s="127"/>
      <c r="N25" s="131">
        <v>735</v>
      </c>
      <c r="P25" s="33" t="s">
        <v>116</v>
      </c>
      <c r="Q25" s="45">
        <v>881</v>
      </c>
      <c r="R25" s="242">
        <v>62000</v>
      </c>
      <c r="S25" s="242"/>
      <c r="T25" s="68">
        <v>19</v>
      </c>
      <c r="U25" s="68">
        <v>13.5</v>
      </c>
      <c r="V25" s="68">
        <v>157.9</v>
      </c>
      <c r="W25" s="45">
        <v>8100</v>
      </c>
      <c r="X25" s="45">
        <v>2600</v>
      </c>
      <c r="Y25" s="246">
        <v>7280</v>
      </c>
      <c r="Z25" s="246"/>
      <c r="AA25" s="246">
        <v>907700</v>
      </c>
      <c r="AB25" s="246"/>
      <c r="AC25" s="25"/>
      <c r="AD25" s="28"/>
      <c r="AE25" s="28"/>
      <c r="AF25" s="28"/>
      <c r="AG25" s="28"/>
      <c r="AH25" s="28"/>
      <c r="AI25" s="28"/>
      <c r="AJ25" s="28"/>
      <c r="AK25" s="28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6:51" ht="28.5" customHeight="1">
      <c r="P26" s="36">
        <v>60</v>
      </c>
      <c r="Q26" s="42">
        <v>848</v>
      </c>
      <c r="R26" s="242">
        <v>89800</v>
      </c>
      <c r="S26" s="242"/>
      <c r="T26" s="69">
        <v>68</v>
      </c>
      <c r="U26" s="69" t="s">
        <v>97</v>
      </c>
      <c r="V26" s="69">
        <v>214</v>
      </c>
      <c r="W26" s="42">
        <v>7900</v>
      </c>
      <c r="X26" s="42">
        <v>2900</v>
      </c>
      <c r="Y26" s="242">
        <v>26334</v>
      </c>
      <c r="Z26" s="242"/>
      <c r="AA26" s="242">
        <v>940000</v>
      </c>
      <c r="AB26" s="242"/>
      <c r="AC26" s="25"/>
      <c r="AD26" s="28"/>
      <c r="AE26" s="28"/>
      <c r="AF26" s="28"/>
      <c r="AG26" s="28"/>
      <c r="AH26" s="28"/>
      <c r="AI26" s="28"/>
      <c r="AJ26" s="28"/>
      <c r="AK26" s="28"/>
      <c r="AX26" s="17"/>
      <c r="AY26" s="17"/>
    </row>
    <row r="27" spans="16:51" ht="28.5" customHeight="1">
      <c r="P27" s="36">
        <v>61</v>
      </c>
      <c r="Q27" s="42">
        <v>804</v>
      </c>
      <c r="R27" s="242">
        <v>73500</v>
      </c>
      <c r="S27" s="242"/>
      <c r="T27" s="69">
        <v>20.2</v>
      </c>
      <c r="U27" s="69" t="s">
        <v>95</v>
      </c>
      <c r="V27" s="69">
        <v>184</v>
      </c>
      <c r="W27" s="42">
        <v>7200</v>
      </c>
      <c r="X27" s="42">
        <v>3000</v>
      </c>
      <c r="Y27" s="242">
        <v>7400</v>
      </c>
      <c r="Z27" s="242"/>
      <c r="AA27" s="242">
        <v>978600</v>
      </c>
      <c r="AB27" s="242"/>
      <c r="AC27" s="52"/>
      <c r="AD27" s="28"/>
      <c r="AE27" s="28"/>
      <c r="AF27" s="28"/>
      <c r="AG27" s="28"/>
      <c r="AH27" s="28"/>
      <c r="AI27" s="28"/>
      <c r="AJ27" s="28"/>
      <c r="AK27" s="28"/>
      <c r="AX27" s="17"/>
      <c r="AY27" s="17"/>
    </row>
    <row r="28" spans="16:51" ht="28.5" customHeight="1">
      <c r="P28" s="36">
        <v>62</v>
      </c>
      <c r="Q28" s="42">
        <v>601</v>
      </c>
      <c r="R28" s="242">
        <v>59100</v>
      </c>
      <c r="S28" s="242"/>
      <c r="T28" s="69">
        <v>24</v>
      </c>
      <c r="U28" s="69" t="s">
        <v>93</v>
      </c>
      <c r="V28" s="69">
        <v>106</v>
      </c>
      <c r="W28" s="42">
        <v>2700</v>
      </c>
      <c r="X28" s="49">
        <v>2000</v>
      </c>
      <c r="Y28" s="242">
        <v>6038</v>
      </c>
      <c r="Z28" s="242"/>
      <c r="AA28" s="242">
        <v>1160600</v>
      </c>
      <c r="AB28" s="242"/>
      <c r="AC28" s="25"/>
      <c r="AD28" s="28"/>
      <c r="AE28" s="28"/>
      <c r="AF28" s="28"/>
      <c r="AG28" s="28"/>
      <c r="AH28" s="28"/>
      <c r="AI28" s="28"/>
      <c r="AJ28" s="28"/>
      <c r="AK28" s="28"/>
      <c r="AX28" s="17"/>
      <c r="AY28" s="17"/>
    </row>
    <row r="29" spans="16:51" ht="28.5" customHeight="1">
      <c r="P29" s="125">
        <v>63</v>
      </c>
      <c r="Q29" s="133">
        <v>652</v>
      </c>
      <c r="R29" s="253">
        <v>51600</v>
      </c>
      <c r="S29" s="253"/>
      <c r="T29" s="134" t="s">
        <v>187</v>
      </c>
      <c r="U29" s="134" t="s">
        <v>187</v>
      </c>
      <c r="V29" s="134" t="s">
        <v>187</v>
      </c>
      <c r="W29" s="133">
        <v>200</v>
      </c>
      <c r="X29" s="135">
        <v>2100</v>
      </c>
      <c r="Y29" s="253">
        <v>8733</v>
      </c>
      <c r="Z29" s="253"/>
      <c r="AA29" s="253">
        <v>1270800</v>
      </c>
      <c r="AB29" s="253"/>
      <c r="AC29" s="52"/>
      <c r="AD29" s="28"/>
      <c r="AE29" s="28"/>
      <c r="AF29" s="28"/>
      <c r="AG29" s="28"/>
      <c r="AH29" s="28"/>
      <c r="AI29" s="28"/>
      <c r="AJ29" s="28"/>
      <c r="AK29" s="28"/>
      <c r="AX29" s="17"/>
      <c r="AY29" s="17"/>
    </row>
    <row r="30" spans="16:51" ht="28.5" customHeight="1">
      <c r="P30" s="53" t="s">
        <v>152</v>
      </c>
      <c r="Q30" s="53"/>
      <c r="R30" s="53"/>
      <c r="S30" s="53"/>
      <c r="T30" s="53"/>
      <c r="U30" s="53"/>
      <c r="V30" s="53"/>
      <c r="W30" s="53"/>
      <c r="X30" s="53"/>
      <c r="Y30" s="17"/>
      <c r="AA30" s="20"/>
      <c r="AB30" s="50"/>
      <c r="AC30" s="25"/>
      <c r="AD30" s="28"/>
      <c r="AE30" s="28"/>
      <c r="AF30" s="28"/>
      <c r="AG30" s="28"/>
      <c r="AH30" s="28"/>
      <c r="AI30" s="28"/>
      <c r="AJ30" s="28"/>
      <c r="AK30" s="28"/>
      <c r="AX30" s="17"/>
      <c r="AY30" s="17"/>
    </row>
    <row r="31" spans="1:51" ht="28.5" customHeight="1">
      <c r="A31" s="275" t="s">
        <v>209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P31" s="17"/>
      <c r="Q31" s="17"/>
      <c r="R31" s="17"/>
      <c r="S31" s="17"/>
      <c r="T31" s="17"/>
      <c r="U31" s="17"/>
      <c r="V31" s="17"/>
      <c r="W31" s="17"/>
      <c r="X31" s="17"/>
      <c r="Y31" s="17"/>
      <c r="AA31" s="20"/>
      <c r="AB31" s="50"/>
      <c r="AC31" s="52"/>
      <c r="AD31" s="20"/>
      <c r="AE31" s="20"/>
      <c r="AF31" s="20"/>
      <c r="AG31" s="20"/>
      <c r="AH31" s="20"/>
      <c r="AI31" s="20"/>
      <c r="AJ31" s="20"/>
      <c r="AK31" s="20"/>
      <c r="AX31" s="17"/>
      <c r="AY31" s="17"/>
    </row>
    <row r="32" spans="1:49" ht="28.5" customHeight="1" thickBo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 t="s">
        <v>99</v>
      </c>
      <c r="AA32" s="25"/>
      <c r="AB32" s="48"/>
      <c r="AC32" s="54"/>
      <c r="AD32" s="20"/>
      <c r="AE32" s="20"/>
      <c r="AF32" s="20"/>
      <c r="AG32" s="20"/>
      <c r="AH32" s="20"/>
      <c r="AI32" s="20"/>
      <c r="AJ32" s="20"/>
      <c r="AK32" s="20"/>
      <c r="AV32" s="17"/>
      <c r="AW32" s="17"/>
    </row>
    <row r="33" spans="1:49" ht="28.5" customHeight="1">
      <c r="A33" s="303" t="s">
        <v>135</v>
      </c>
      <c r="B33" s="305" t="s">
        <v>136</v>
      </c>
      <c r="C33" s="305"/>
      <c r="D33" s="305" t="s">
        <v>137</v>
      </c>
      <c r="E33" s="305"/>
      <c r="F33" s="305"/>
      <c r="G33" s="305"/>
      <c r="H33" s="305" t="s">
        <v>138</v>
      </c>
      <c r="I33" s="305"/>
      <c r="J33" s="305"/>
      <c r="K33" s="305"/>
      <c r="L33" s="305" t="s">
        <v>121</v>
      </c>
      <c r="M33" s="305"/>
      <c r="N33" s="267"/>
      <c r="P33" s="20"/>
      <c r="Q33" s="20"/>
      <c r="R33" s="20"/>
      <c r="S33" s="20"/>
      <c r="T33" s="20"/>
      <c r="U33" s="20"/>
      <c r="V33" s="20"/>
      <c r="W33" s="20"/>
      <c r="AA33" s="24"/>
      <c r="AB33" s="50"/>
      <c r="AC33" s="51"/>
      <c r="AD33" s="17"/>
      <c r="AE33" s="17"/>
      <c r="AF33" s="17"/>
      <c r="AG33" s="17"/>
      <c r="AH33" s="17"/>
      <c r="AI33" s="17"/>
      <c r="AJ33" s="20"/>
      <c r="AK33" s="20"/>
      <c r="AV33" s="17"/>
      <c r="AW33" s="17"/>
    </row>
    <row r="34" spans="1:49" ht="28.5" customHeight="1" thickBot="1">
      <c r="A34" s="304"/>
      <c r="B34" s="258"/>
      <c r="C34" s="258"/>
      <c r="D34" s="258" t="s">
        <v>140</v>
      </c>
      <c r="E34" s="258"/>
      <c r="F34" s="258" t="s">
        <v>141</v>
      </c>
      <c r="G34" s="258"/>
      <c r="H34" s="258" t="s">
        <v>140</v>
      </c>
      <c r="I34" s="258"/>
      <c r="J34" s="258" t="s">
        <v>141</v>
      </c>
      <c r="K34" s="258"/>
      <c r="L34" s="258" t="s">
        <v>127</v>
      </c>
      <c r="M34" s="258" t="s">
        <v>128</v>
      </c>
      <c r="N34" s="306" t="s">
        <v>129</v>
      </c>
      <c r="P34" s="43"/>
      <c r="Q34" s="17"/>
      <c r="R34" s="17"/>
      <c r="S34" s="17"/>
      <c r="T34" s="17"/>
      <c r="U34" s="17"/>
      <c r="V34" s="17"/>
      <c r="W34" s="17"/>
      <c r="X34" s="17"/>
      <c r="Y34" s="42"/>
      <c r="AB34" s="48"/>
      <c r="AC34" s="28"/>
      <c r="AD34" s="46"/>
      <c r="AE34" s="46"/>
      <c r="AF34" s="46"/>
      <c r="AG34" s="46"/>
      <c r="AH34" s="46"/>
      <c r="AI34" s="46"/>
      <c r="AJ34" s="17"/>
      <c r="AK34" s="17"/>
      <c r="AV34" s="17"/>
      <c r="AW34" s="17"/>
    </row>
    <row r="35" spans="1:49" ht="28.5" customHeight="1">
      <c r="A35" s="304"/>
      <c r="B35" s="30" t="s">
        <v>142</v>
      </c>
      <c r="C35" s="30" t="s">
        <v>143</v>
      </c>
      <c r="D35" s="30" t="s">
        <v>109</v>
      </c>
      <c r="E35" s="30" t="s">
        <v>123</v>
      </c>
      <c r="F35" s="30" t="s">
        <v>109</v>
      </c>
      <c r="G35" s="30" t="s">
        <v>123</v>
      </c>
      <c r="H35" s="30" t="s">
        <v>109</v>
      </c>
      <c r="I35" s="30" t="s">
        <v>123</v>
      </c>
      <c r="J35" s="30" t="s">
        <v>109</v>
      </c>
      <c r="K35" s="30" t="s">
        <v>123</v>
      </c>
      <c r="L35" s="258"/>
      <c r="M35" s="258"/>
      <c r="N35" s="306"/>
      <c r="P35" s="255" t="s">
        <v>139</v>
      </c>
      <c r="Q35" s="247" t="s">
        <v>196</v>
      </c>
      <c r="R35" s="255"/>
      <c r="S35" s="311" t="s">
        <v>197</v>
      </c>
      <c r="T35" s="247" t="s">
        <v>198</v>
      </c>
      <c r="U35" s="255"/>
      <c r="V35" s="247" t="s">
        <v>199</v>
      </c>
      <c r="W35" s="255"/>
      <c r="X35" s="247" t="s">
        <v>200</v>
      </c>
      <c r="Y35" s="255"/>
      <c r="Z35" s="247" t="s">
        <v>202</v>
      </c>
      <c r="AA35" s="255"/>
      <c r="AB35" s="254" t="s">
        <v>201</v>
      </c>
      <c r="AC35" s="28"/>
      <c r="AD35" s="25"/>
      <c r="AE35" s="25"/>
      <c r="AF35" s="25"/>
      <c r="AG35" s="25"/>
      <c r="AH35" s="25"/>
      <c r="AI35" s="25"/>
      <c r="AJ35" s="28"/>
      <c r="AK35" s="28"/>
      <c r="AV35" s="17"/>
      <c r="AW35" s="17"/>
    </row>
    <row r="36" spans="1:49" ht="28.5" customHeight="1">
      <c r="A36" s="137" t="s">
        <v>116</v>
      </c>
      <c r="B36" s="64">
        <v>1593</v>
      </c>
      <c r="C36" s="160">
        <f>SUM(F36:G36,J36:K36)</f>
        <v>68</v>
      </c>
      <c r="D36" s="139" t="s">
        <v>188</v>
      </c>
      <c r="E36" s="64">
        <v>8</v>
      </c>
      <c r="F36" s="64">
        <v>62</v>
      </c>
      <c r="G36" s="64" t="s">
        <v>93</v>
      </c>
      <c r="H36" s="64">
        <v>14</v>
      </c>
      <c r="I36" s="64">
        <v>1463</v>
      </c>
      <c r="J36" s="64">
        <v>1</v>
      </c>
      <c r="K36" s="64">
        <v>5</v>
      </c>
      <c r="L36" s="64">
        <v>62</v>
      </c>
      <c r="M36" s="64">
        <v>835</v>
      </c>
      <c r="N36" s="64">
        <v>764</v>
      </c>
      <c r="P36" s="256"/>
      <c r="Q36" s="249"/>
      <c r="R36" s="256"/>
      <c r="S36" s="312"/>
      <c r="T36" s="249"/>
      <c r="U36" s="256"/>
      <c r="V36" s="249"/>
      <c r="W36" s="256"/>
      <c r="X36" s="249"/>
      <c r="Y36" s="256"/>
      <c r="Z36" s="249"/>
      <c r="AA36" s="256"/>
      <c r="AB36" s="250"/>
      <c r="AC36" s="28"/>
      <c r="AD36" s="46"/>
      <c r="AE36" s="46"/>
      <c r="AF36" s="46"/>
      <c r="AG36" s="46"/>
      <c r="AH36" s="46"/>
      <c r="AI36" s="46"/>
      <c r="AJ36" s="28"/>
      <c r="AK36" s="28"/>
      <c r="AV36" s="17"/>
      <c r="AW36" s="17"/>
    </row>
    <row r="37" spans="1:49" ht="28.5" customHeight="1">
      <c r="A37" s="36">
        <v>60</v>
      </c>
      <c r="B37" s="64">
        <v>1593</v>
      </c>
      <c r="C37" s="65">
        <f>SUM(F37:G37,J37:K37)</f>
        <v>30</v>
      </c>
      <c r="D37" s="64">
        <v>106</v>
      </c>
      <c r="E37" s="64">
        <v>9</v>
      </c>
      <c r="F37" s="64">
        <v>16</v>
      </c>
      <c r="G37" s="64" t="s">
        <v>97</v>
      </c>
      <c r="H37" s="64">
        <v>6</v>
      </c>
      <c r="I37" s="64">
        <v>1360</v>
      </c>
      <c r="J37" s="64">
        <v>6</v>
      </c>
      <c r="K37" s="64">
        <v>8</v>
      </c>
      <c r="L37" s="64">
        <v>30</v>
      </c>
      <c r="M37" s="64">
        <v>712</v>
      </c>
      <c r="N37" s="64">
        <v>769</v>
      </c>
      <c r="P37" s="257"/>
      <c r="Q37" s="251"/>
      <c r="R37" s="257"/>
      <c r="S37" s="313"/>
      <c r="T37" s="251"/>
      <c r="U37" s="257"/>
      <c r="V37" s="251"/>
      <c r="W37" s="257"/>
      <c r="X37" s="251"/>
      <c r="Y37" s="257"/>
      <c r="Z37" s="251"/>
      <c r="AA37" s="257"/>
      <c r="AB37" s="252"/>
      <c r="AC37" s="28"/>
      <c r="AD37" s="34"/>
      <c r="AE37" s="34"/>
      <c r="AF37" s="34"/>
      <c r="AG37" s="34"/>
      <c r="AH37" s="34"/>
      <c r="AI37" s="57"/>
      <c r="AJ37" s="28"/>
      <c r="AK37" s="28"/>
      <c r="AV37" s="17"/>
      <c r="AW37" s="17"/>
    </row>
    <row r="38" spans="1:49" ht="28.5" customHeight="1">
      <c r="A38" s="36">
        <v>61</v>
      </c>
      <c r="B38" s="64">
        <v>1593</v>
      </c>
      <c r="C38" s="65">
        <f>SUM(F38:G38,J38:K38)</f>
        <v>194</v>
      </c>
      <c r="D38" s="65">
        <v>78</v>
      </c>
      <c r="E38" s="65">
        <v>5</v>
      </c>
      <c r="F38" s="65">
        <v>66</v>
      </c>
      <c r="G38" s="65">
        <v>0</v>
      </c>
      <c r="H38" s="65">
        <v>18</v>
      </c>
      <c r="I38" s="65">
        <v>1259</v>
      </c>
      <c r="J38" s="65">
        <v>110</v>
      </c>
      <c r="K38" s="65">
        <v>18</v>
      </c>
      <c r="L38" s="65">
        <v>171</v>
      </c>
      <c r="M38" s="65">
        <v>80</v>
      </c>
      <c r="N38" s="65">
        <v>1303</v>
      </c>
      <c r="P38" s="33" t="s">
        <v>116</v>
      </c>
      <c r="Q38" s="322">
        <v>165100</v>
      </c>
      <c r="R38" s="323"/>
      <c r="S38" s="49">
        <v>3300</v>
      </c>
      <c r="U38" s="49">
        <v>331800</v>
      </c>
      <c r="W38" s="49">
        <v>318300</v>
      </c>
      <c r="Y38" s="49">
        <v>544000</v>
      </c>
      <c r="AA38" s="49">
        <v>2421</v>
      </c>
      <c r="AB38" s="49">
        <v>79</v>
      </c>
      <c r="AC38" s="28"/>
      <c r="AD38" s="58"/>
      <c r="AE38" s="58"/>
      <c r="AF38" s="58"/>
      <c r="AG38" s="58"/>
      <c r="AH38" s="58"/>
      <c r="AI38" s="58"/>
      <c r="AJ38" s="28"/>
      <c r="AK38" s="28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52" ht="28.5" customHeight="1">
      <c r="A39" s="36">
        <v>62</v>
      </c>
      <c r="B39" s="64">
        <v>1593</v>
      </c>
      <c r="C39" s="65">
        <f>SUM(F39:G39,J39:K39)</f>
        <v>72</v>
      </c>
      <c r="D39" s="65">
        <v>67</v>
      </c>
      <c r="E39" s="65">
        <v>1</v>
      </c>
      <c r="F39" s="65">
        <v>24</v>
      </c>
      <c r="G39" s="65">
        <v>40</v>
      </c>
      <c r="H39" s="65">
        <v>33</v>
      </c>
      <c r="I39" s="65">
        <v>1190</v>
      </c>
      <c r="J39" s="65" t="s">
        <v>93</v>
      </c>
      <c r="K39" s="65">
        <v>8</v>
      </c>
      <c r="L39" s="65">
        <v>6</v>
      </c>
      <c r="M39" s="65">
        <v>68</v>
      </c>
      <c r="N39" s="65">
        <v>1289</v>
      </c>
      <c r="P39" s="36">
        <v>60</v>
      </c>
      <c r="Q39" s="320">
        <v>151600</v>
      </c>
      <c r="R39" s="321"/>
      <c r="S39" s="49">
        <v>3520</v>
      </c>
      <c r="U39" s="49">
        <v>388600</v>
      </c>
      <c r="W39" s="49">
        <v>375890</v>
      </c>
      <c r="Y39" s="49">
        <v>586000</v>
      </c>
      <c r="AA39" s="49">
        <v>2682</v>
      </c>
      <c r="AB39" s="49">
        <v>143</v>
      </c>
      <c r="AC39" s="25"/>
      <c r="AD39" s="34"/>
      <c r="AE39" s="34"/>
      <c r="AF39" s="34"/>
      <c r="AG39" s="34"/>
      <c r="AH39" s="34"/>
      <c r="AI39" s="34"/>
      <c r="AJ39" s="34"/>
      <c r="AK39" s="34"/>
      <c r="AL39" s="34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ht="28.5" customHeight="1">
      <c r="A40" s="125">
        <v>63</v>
      </c>
      <c r="B40" s="161">
        <v>1593</v>
      </c>
      <c r="C40" s="132">
        <f>SUM(F40:G40,J40:K40)</f>
        <v>78</v>
      </c>
      <c r="D40" s="132">
        <v>72</v>
      </c>
      <c r="E40" s="132">
        <v>2</v>
      </c>
      <c r="F40" s="132">
        <v>70</v>
      </c>
      <c r="G40" s="132" t="s">
        <v>186</v>
      </c>
      <c r="H40" s="132">
        <v>172</v>
      </c>
      <c r="I40" s="132">
        <v>1288</v>
      </c>
      <c r="J40" s="132" t="s">
        <v>186</v>
      </c>
      <c r="K40" s="132">
        <v>8</v>
      </c>
      <c r="L40" s="132">
        <v>22</v>
      </c>
      <c r="M40" s="132">
        <v>9</v>
      </c>
      <c r="N40" s="132">
        <v>1581</v>
      </c>
      <c r="P40" s="36">
        <v>61</v>
      </c>
      <c r="Q40" s="320">
        <v>159550</v>
      </c>
      <c r="R40" s="321"/>
      <c r="S40" s="49">
        <v>3770</v>
      </c>
      <c r="U40" s="49">
        <v>402620</v>
      </c>
      <c r="W40" s="49">
        <v>540850</v>
      </c>
      <c r="Y40" s="49">
        <v>547000</v>
      </c>
      <c r="AA40" s="49">
        <v>2700</v>
      </c>
      <c r="AB40" s="49">
        <v>138</v>
      </c>
      <c r="AC40" s="23"/>
      <c r="AD40" s="58"/>
      <c r="AE40" s="58"/>
      <c r="AF40" s="58"/>
      <c r="AG40" s="58"/>
      <c r="AH40" s="58"/>
      <c r="AI40" s="58"/>
      <c r="AJ40" s="58"/>
      <c r="AK40" s="58"/>
      <c r="AL40" s="58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28.5" customHeight="1">
      <c r="A41" s="16" t="s">
        <v>151</v>
      </c>
      <c r="P41" s="36">
        <v>62</v>
      </c>
      <c r="Q41" s="320">
        <v>142100</v>
      </c>
      <c r="R41" s="321"/>
      <c r="S41" s="49">
        <v>4000</v>
      </c>
      <c r="T41" s="28"/>
      <c r="U41" s="49">
        <v>485700</v>
      </c>
      <c r="V41" s="28"/>
      <c r="W41" s="49">
        <v>566600</v>
      </c>
      <c r="X41" s="28"/>
      <c r="Y41" s="49">
        <v>579600</v>
      </c>
      <c r="Z41" s="28"/>
      <c r="AA41" s="49">
        <v>2560</v>
      </c>
      <c r="AB41" s="49">
        <v>140</v>
      </c>
      <c r="AC41" s="25"/>
      <c r="AD41" s="34"/>
      <c r="AE41" s="34"/>
      <c r="AF41" s="34"/>
      <c r="AG41" s="34"/>
      <c r="AH41" s="34"/>
      <c r="AI41" s="34"/>
      <c r="AJ41" s="34"/>
      <c r="AK41" s="34"/>
      <c r="AL41" s="34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6:52" ht="28.5" customHeight="1">
      <c r="P42" s="125">
        <v>63</v>
      </c>
      <c r="Q42" s="318">
        <v>157200</v>
      </c>
      <c r="R42" s="319"/>
      <c r="S42" s="136">
        <v>4100</v>
      </c>
      <c r="T42" s="127"/>
      <c r="U42" s="136">
        <v>479200</v>
      </c>
      <c r="V42" s="127"/>
      <c r="W42" s="136">
        <v>525100</v>
      </c>
      <c r="X42" s="127"/>
      <c r="Y42" s="136">
        <v>533900</v>
      </c>
      <c r="Z42" s="127"/>
      <c r="AA42" s="136">
        <v>2284</v>
      </c>
      <c r="AB42" s="136">
        <v>65</v>
      </c>
      <c r="AC42" s="25"/>
      <c r="AD42" s="58"/>
      <c r="AE42" s="58"/>
      <c r="AF42" s="58"/>
      <c r="AG42" s="58"/>
      <c r="AH42" s="58"/>
      <c r="AI42" s="58"/>
      <c r="AJ42" s="58"/>
      <c r="AK42" s="58"/>
      <c r="AL42" s="58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6:52" ht="28.5" customHeight="1">
      <c r="P43" s="17"/>
      <c r="Q43" s="28"/>
      <c r="R43" s="28"/>
      <c r="T43" s="28"/>
      <c r="U43" s="28"/>
      <c r="V43" s="28"/>
      <c r="W43" s="28"/>
      <c r="X43" s="28"/>
      <c r="AB43" s="28"/>
      <c r="AC43" s="46"/>
      <c r="AD43" s="34"/>
      <c r="AE43" s="34"/>
      <c r="AF43" s="34"/>
      <c r="AG43" s="34"/>
      <c r="AH43" s="34"/>
      <c r="AI43" s="34"/>
      <c r="AJ43" s="34"/>
      <c r="AK43" s="34"/>
      <c r="AL43" s="34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6:54" ht="28.5" customHeight="1">
      <c r="P44" s="52"/>
      <c r="Q44" s="48"/>
      <c r="R44" s="48"/>
      <c r="S44" s="48"/>
      <c r="T44" s="48"/>
      <c r="U44" s="59"/>
      <c r="V44" s="59"/>
      <c r="W44" s="48"/>
      <c r="X44" s="46"/>
      <c r="AA44" s="25"/>
      <c r="AB44" s="25"/>
      <c r="AC44" s="25"/>
      <c r="AD44" s="40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6:54" ht="28.5" customHeight="1">
      <c r="P45" s="25"/>
      <c r="Q45" s="50"/>
      <c r="R45" s="50"/>
      <c r="S45" s="50"/>
      <c r="T45" s="50"/>
      <c r="U45" s="59"/>
      <c r="V45" s="59"/>
      <c r="W45" s="50"/>
      <c r="X45" s="25"/>
      <c r="AA45" s="25"/>
      <c r="AB45" s="46"/>
      <c r="AC45" s="52"/>
      <c r="AD45" s="17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6:54" ht="28.5" customHeight="1">
      <c r="P46" s="52"/>
      <c r="Q46" s="48"/>
      <c r="R46" s="48"/>
      <c r="S46" s="48"/>
      <c r="T46" s="48"/>
      <c r="U46" s="59"/>
      <c r="V46" s="59"/>
      <c r="W46" s="48"/>
      <c r="X46" s="48"/>
      <c r="AA46" s="25"/>
      <c r="AB46" s="46"/>
      <c r="AC46" s="52"/>
      <c r="AD46" s="28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6:54" ht="28.5" customHeight="1">
      <c r="P47" s="25"/>
      <c r="Q47" s="50"/>
      <c r="R47" s="50"/>
      <c r="S47" s="50"/>
      <c r="T47" s="50"/>
      <c r="U47" s="59"/>
      <c r="V47" s="59"/>
      <c r="W47" s="50"/>
      <c r="X47" s="25"/>
      <c r="Y47" s="25"/>
      <c r="Z47" s="50"/>
      <c r="AB47" s="28"/>
      <c r="AC47" s="52"/>
      <c r="AD47" s="28"/>
      <c r="AE47" s="28"/>
      <c r="AF47" s="28"/>
      <c r="AG47" s="28"/>
      <c r="AH47" s="28"/>
      <c r="AI47" s="28"/>
      <c r="AJ47" s="28"/>
      <c r="AK47" s="28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6:54" ht="28.5" customHeight="1">
      <c r="P48" s="56"/>
      <c r="Q48" s="55"/>
      <c r="R48" s="55"/>
      <c r="S48" s="55"/>
      <c r="T48" s="55"/>
      <c r="U48" s="60"/>
      <c r="V48" s="60"/>
      <c r="W48" s="55"/>
      <c r="X48" s="48"/>
      <c r="Y48" s="48"/>
      <c r="Z48" s="48"/>
      <c r="AB48" s="28"/>
      <c r="AC48" s="56"/>
      <c r="AD48" s="28"/>
      <c r="AE48" s="28"/>
      <c r="AF48" s="28"/>
      <c r="AG48" s="28"/>
      <c r="AH48" s="28"/>
      <c r="AI48" s="28"/>
      <c r="AJ48" s="28"/>
      <c r="AK48" s="28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6:54" ht="28.5" customHeight="1">
      <c r="P49" s="28"/>
      <c r="Q49" s="17"/>
      <c r="R49" s="17"/>
      <c r="S49" s="17"/>
      <c r="T49" s="17"/>
      <c r="U49" s="17"/>
      <c r="V49" s="17"/>
      <c r="W49" s="17"/>
      <c r="X49" s="50"/>
      <c r="Y49" s="50"/>
      <c r="Z49" s="50"/>
      <c r="AB49" s="28"/>
      <c r="AC49" s="17"/>
      <c r="AD49" s="28"/>
      <c r="AE49" s="28"/>
      <c r="AF49" s="28"/>
      <c r="AG49" s="28"/>
      <c r="AH49" s="28"/>
      <c r="AI49" s="28"/>
      <c r="AJ49" s="28"/>
      <c r="AK49" s="28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6:54" ht="28.5" customHeight="1">
      <c r="P50" s="28"/>
      <c r="Q50" s="28"/>
      <c r="R50" s="28"/>
      <c r="S50" s="28"/>
      <c r="T50" s="28"/>
      <c r="U50" s="28"/>
      <c r="V50" s="28"/>
      <c r="W50" s="28"/>
      <c r="X50" s="48"/>
      <c r="Y50" s="48"/>
      <c r="Z50" s="4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</row>
    <row r="51" spans="24:54" ht="28.5" customHeight="1">
      <c r="X51" s="50"/>
      <c r="Y51" s="50"/>
      <c r="Z51" s="50"/>
      <c r="AB51" s="28"/>
      <c r="AC51" s="20"/>
      <c r="AD51" s="28"/>
      <c r="AE51" s="28"/>
      <c r="AF51" s="28"/>
      <c r="AG51" s="28"/>
      <c r="AH51" s="28"/>
      <c r="AI51" s="28"/>
      <c r="AJ51" s="28"/>
      <c r="AK51" s="28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24:52" ht="28.5" customHeight="1">
      <c r="X52" s="55"/>
      <c r="Y52" s="55"/>
      <c r="Z52" s="48"/>
      <c r="AB52" s="28"/>
      <c r="AC52" s="25"/>
      <c r="AD52" s="28"/>
      <c r="AE52" s="28"/>
      <c r="AF52" s="28"/>
      <c r="AG52" s="28"/>
      <c r="AH52" s="28"/>
      <c r="AI52" s="28"/>
      <c r="AJ52" s="28"/>
      <c r="AK52" s="28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24:52" ht="28.5" customHeight="1">
      <c r="X53" s="17"/>
      <c r="Y53" s="17"/>
      <c r="Z53" s="50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24:52" ht="28.5" customHeight="1">
      <c r="X54" s="28"/>
      <c r="Y54" s="28"/>
      <c r="Z54" s="55"/>
      <c r="AB54" s="28"/>
      <c r="AC54" s="25"/>
      <c r="AD54" s="28"/>
      <c r="AE54" s="28"/>
      <c r="AF54" s="28"/>
      <c r="AG54" s="28"/>
      <c r="AH54" s="28"/>
      <c r="AI54" s="28"/>
      <c r="AJ54" s="28"/>
      <c r="AK54" s="28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26:52" ht="28.5" customHeight="1">
      <c r="Z55" s="17"/>
      <c r="AB55" s="28"/>
      <c r="AC55" s="25"/>
      <c r="AD55" s="28"/>
      <c r="AE55" s="28"/>
      <c r="AF55" s="28"/>
      <c r="AG55" s="28"/>
      <c r="AH55" s="28"/>
      <c r="AI55" s="28"/>
      <c r="AJ55" s="28"/>
      <c r="AK55" s="28"/>
      <c r="AL55" s="250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26:52" ht="28.5" customHeight="1">
      <c r="Z56" s="28"/>
      <c r="AB56" s="28"/>
      <c r="AC56" s="25"/>
      <c r="AD56" s="17"/>
      <c r="AE56" s="17"/>
      <c r="AF56" s="17"/>
      <c r="AG56" s="17"/>
      <c r="AH56" s="17"/>
      <c r="AI56" s="17"/>
      <c r="AJ56" s="17"/>
      <c r="AK56" s="28"/>
      <c r="AL56" s="250"/>
      <c r="AM56" s="250"/>
      <c r="AN56" s="250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28:52" ht="28.5" customHeight="1">
      <c r="AB57" s="28"/>
      <c r="AC57" s="25"/>
      <c r="AD57" s="28"/>
      <c r="AE57" s="28"/>
      <c r="AF57" s="28"/>
      <c r="AG57" s="28"/>
      <c r="AH57" s="28"/>
      <c r="AI57" s="28"/>
      <c r="AJ57" s="28"/>
      <c r="AK57" s="28"/>
      <c r="AL57" s="250"/>
      <c r="AM57" s="250"/>
      <c r="AN57" s="250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28:52" ht="28.5" customHeight="1">
      <c r="AB58" s="28"/>
      <c r="AC58" s="52"/>
      <c r="AD58" s="28"/>
      <c r="AE58" s="28"/>
      <c r="AF58" s="28"/>
      <c r="AG58" s="28"/>
      <c r="AH58" s="28"/>
      <c r="AI58" s="28"/>
      <c r="AJ58" s="28"/>
      <c r="AK58" s="17"/>
      <c r="AL58" s="17"/>
      <c r="AM58" s="250"/>
      <c r="AN58" s="250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28:52" ht="28.5" customHeight="1">
      <c r="AB59" s="28"/>
      <c r="AC59" s="52"/>
      <c r="AD59" s="28"/>
      <c r="AE59" s="28"/>
      <c r="AF59" s="28"/>
      <c r="AG59" s="28"/>
      <c r="AH59" s="28"/>
      <c r="AI59" s="28"/>
      <c r="AJ59" s="28"/>
      <c r="AK59" s="28"/>
      <c r="AL59" s="61"/>
      <c r="AM59" s="17"/>
      <c r="AN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28:52" ht="28.5" customHeight="1">
      <c r="AB60" s="28"/>
      <c r="AC60" s="52"/>
      <c r="AD60" s="28"/>
      <c r="AE60" s="28"/>
      <c r="AF60" s="28"/>
      <c r="AG60" s="28"/>
      <c r="AH60" s="28"/>
      <c r="AI60" s="28"/>
      <c r="AJ60" s="28"/>
      <c r="AK60" s="28"/>
      <c r="AL60" s="61"/>
      <c r="AM60" s="61"/>
      <c r="AN60" s="6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28:52" ht="28.5" customHeight="1">
      <c r="AB61" s="28"/>
      <c r="AC61" s="56"/>
      <c r="AD61" s="28"/>
      <c r="AE61" s="28"/>
      <c r="AF61" s="28"/>
      <c r="AG61" s="28"/>
      <c r="AH61" s="28"/>
      <c r="AI61" s="28"/>
      <c r="AJ61" s="28"/>
      <c r="AK61" s="28"/>
      <c r="AL61" s="61"/>
      <c r="AM61" s="61"/>
      <c r="AN61" s="6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28:52" ht="28.5" customHeight="1">
      <c r="AB62" s="28"/>
      <c r="AC62" s="17"/>
      <c r="AD62" s="28"/>
      <c r="AE62" s="28"/>
      <c r="AF62" s="28"/>
      <c r="AG62" s="28"/>
      <c r="AH62" s="28"/>
      <c r="AI62" s="28"/>
      <c r="AJ62" s="28"/>
      <c r="AK62" s="28"/>
      <c r="AL62" s="61"/>
      <c r="AM62" s="61"/>
      <c r="AN62" s="61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28:52" ht="28.5" customHeight="1">
      <c r="AB63" s="28"/>
      <c r="AC63" s="17"/>
      <c r="AD63" s="28"/>
      <c r="AE63" s="28"/>
      <c r="AF63" s="28"/>
      <c r="AG63" s="28"/>
      <c r="AH63" s="28"/>
      <c r="AI63" s="28"/>
      <c r="AJ63" s="28"/>
      <c r="AK63" s="28"/>
      <c r="AL63" s="61"/>
      <c r="AM63" s="61"/>
      <c r="AN63" s="61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28:40" ht="28.5" customHeight="1">
      <c r="AB64" s="28"/>
      <c r="AC64" s="25"/>
      <c r="AD64" s="28"/>
      <c r="AE64" s="28"/>
      <c r="AF64" s="28"/>
      <c r="AG64" s="28"/>
      <c r="AH64" s="28"/>
      <c r="AI64" s="28"/>
      <c r="AJ64" s="28"/>
      <c r="AK64" s="28"/>
      <c r="AL64" s="61"/>
      <c r="AM64" s="61"/>
      <c r="AN64" s="61"/>
    </row>
    <row r="65" spans="28:40" ht="28.5" customHeight="1"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61"/>
      <c r="AM65" s="61"/>
      <c r="AN65" s="61"/>
    </row>
    <row r="66" spans="28:40" ht="28.5" customHeight="1"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61"/>
      <c r="AM66" s="61"/>
      <c r="AN66" s="61"/>
    </row>
    <row r="67" spans="28:40" ht="28.5" customHeight="1">
      <c r="AB67" s="28"/>
      <c r="AC67" s="28"/>
      <c r="AD67" s="28"/>
      <c r="AE67" s="28"/>
      <c r="AF67" s="28"/>
      <c r="AG67" s="28"/>
      <c r="AH67" s="28"/>
      <c r="AI67" s="28"/>
      <c r="AJ67" s="28"/>
      <c r="AK67" s="17"/>
      <c r="AL67" s="61"/>
      <c r="AM67" s="61"/>
      <c r="AN67" s="61"/>
    </row>
    <row r="68" spans="28:40" ht="28.5" customHeight="1">
      <c r="AB68" s="28"/>
      <c r="AL68" s="17"/>
      <c r="AM68" s="61"/>
      <c r="AN68" s="61"/>
    </row>
    <row r="69" spans="28:40" ht="28.5" customHeight="1">
      <c r="AB69" s="28"/>
      <c r="AM69" s="17"/>
      <c r="AN69" s="17"/>
    </row>
    <row r="70" ht="28.5" customHeight="1">
      <c r="AB70" s="28"/>
    </row>
  </sheetData>
  <sheetProtection/>
  <mergeCells count="94">
    <mergeCell ref="Q42:R42"/>
    <mergeCell ref="Q41:R41"/>
    <mergeCell ref="Q40:R40"/>
    <mergeCell ref="Q39:R39"/>
    <mergeCell ref="Q38:R38"/>
    <mergeCell ref="I19:J20"/>
    <mergeCell ref="A31:N31"/>
    <mergeCell ref="D34:E34"/>
    <mergeCell ref="F34:G34"/>
    <mergeCell ref="R29:S29"/>
    <mergeCell ref="A5:A7"/>
    <mergeCell ref="B5:B7"/>
    <mergeCell ref="C6:C7"/>
    <mergeCell ref="B19:C19"/>
    <mergeCell ref="B18:D18"/>
    <mergeCell ref="E18:H18"/>
    <mergeCell ref="T35:U37"/>
    <mergeCell ref="V35:W37"/>
    <mergeCell ref="H34:I34"/>
    <mergeCell ref="F19:F20"/>
    <mergeCell ref="G19:G20"/>
    <mergeCell ref="H19:H20"/>
    <mergeCell ref="W22:W24"/>
    <mergeCell ref="Q22:Q24"/>
    <mergeCell ref="J34:K34"/>
    <mergeCell ref="H33:K33"/>
    <mergeCell ref="P35:P37"/>
    <mergeCell ref="Q35:R37"/>
    <mergeCell ref="S35:S37"/>
    <mergeCell ref="I18:N18"/>
    <mergeCell ref="A33:A35"/>
    <mergeCell ref="D33:G33"/>
    <mergeCell ref="B33:C34"/>
    <mergeCell ref="L33:N33"/>
    <mergeCell ref="L34:L35"/>
    <mergeCell ref="M34:M35"/>
    <mergeCell ref="N34:N35"/>
    <mergeCell ref="A18:A20"/>
    <mergeCell ref="D19:D20"/>
    <mergeCell ref="Q5:Q8"/>
    <mergeCell ref="R5:X5"/>
    <mergeCell ref="Y5:AB5"/>
    <mergeCell ref="R6:R8"/>
    <mergeCell ref="AB6:AB8"/>
    <mergeCell ref="S6:S8"/>
    <mergeCell ref="T6:T8"/>
    <mergeCell ref="U6:U8"/>
    <mergeCell ref="AM56:AM58"/>
    <mergeCell ref="AN56:AN58"/>
    <mergeCell ref="AL55:AL57"/>
    <mergeCell ref="AA6:AA8"/>
    <mergeCell ref="V6:V8"/>
    <mergeCell ref="W6:W8"/>
    <mergeCell ref="X6:X8"/>
    <mergeCell ref="Y6:Y8"/>
    <mergeCell ref="AA29:AB29"/>
    <mergeCell ref="T22:V23"/>
    <mergeCell ref="P22:P24"/>
    <mergeCell ref="L4:N4"/>
    <mergeCell ref="A3:N3"/>
    <mergeCell ref="C5:N5"/>
    <mergeCell ref="I6:N6"/>
    <mergeCell ref="M7:N7"/>
    <mergeCell ref="K7:L7"/>
    <mergeCell ref="I7:J7"/>
    <mergeCell ref="P3:AB3"/>
    <mergeCell ref="P5:P8"/>
    <mergeCell ref="Y22:Z24"/>
    <mergeCell ref="R28:S28"/>
    <mergeCell ref="R27:S27"/>
    <mergeCell ref="R26:S26"/>
    <mergeCell ref="R25:S25"/>
    <mergeCell ref="R22:S24"/>
    <mergeCell ref="X22:X24"/>
    <mergeCell ref="AA26:AB26"/>
    <mergeCell ref="E19:E20"/>
    <mergeCell ref="Y27:Z27"/>
    <mergeCell ref="Y26:Z26"/>
    <mergeCell ref="Y25:Z25"/>
    <mergeCell ref="D6:H6"/>
    <mergeCell ref="E7:F7"/>
    <mergeCell ref="P20:AB20"/>
    <mergeCell ref="M19:N20"/>
    <mergeCell ref="K19:L20"/>
    <mergeCell ref="Y28:Z28"/>
    <mergeCell ref="Z6:Z8"/>
    <mergeCell ref="AA25:AB25"/>
    <mergeCell ref="AA22:AB24"/>
    <mergeCell ref="Y29:Z29"/>
    <mergeCell ref="AB35:AB37"/>
    <mergeCell ref="X35:Y37"/>
    <mergeCell ref="Z35:AA37"/>
    <mergeCell ref="AA28:AB28"/>
    <mergeCell ref="AA27:AB2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2013-06-20T00:07:35Z</cp:lastPrinted>
  <dcterms:created xsi:type="dcterms:W3CDTF">1998-01-17T12:35:03Z</dcterms:created>
  <dcterms:modified xsi:type="dcterms:W3CDTF">2013-06-20T00:07:50Z</dcterms:modified>
  <cp:category/>
  <cp:version/>
  <cp:contentType/>
  <cp:contentStatus/>
</cp:coreProperties>
</file>