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26" yWindow="405" windowWidth="13695" windowHeight="7545" activeTab="3"/>
  </bookViews>
  <sheets>
    <sheet name="196" sheetId="1" r:id="rId1"/>
    <sheet name="198" sheetId="2" r:id="rId2"/>
    <sheet name="200" sheetId="3" r:id="rId3"/>
    <sheet name="202" sheetId="4" r:id="rId4"/>
  </sheets>
  <definedNames>
    <definedName name="_xlnm.Print_Area" localSheetId="0">'196'!$A$1:$AF$41</definedName>
    <definedName name="_xlnm.Print_Area" localSheetId="1">'198'!$A$1:$AA$43</definedName>
    <definedName name="_xlnm.Print_Area" localSheetId="2">'200'!$A$1:$AB$46</definedName>
    <definedName name="_xlnm.Print_Area" localSheetId="3">'202'!$A$1:$Z$45</definedName>
  </definedNames>
  <calcPr fullCalcOnLoad="1"/>
</workbook>
</file>

<file path=xl/sharedStrings.xml><?xml version="1.0" encoding="utf-8"?>
<sst xmlns="http://schemas.openxmlformats.org/spreadsheetml/2006/main" count="775" uniqueCount="335">
  <si>
    <t>項　　　　　　　　　目</t>
  </si>
  <si>
    <t>県内総生産（市場価格表示）</t>
  </si>
  <si>
    <t>民 間 最 終 消 費 支 出</t>
  </si>
  <si>
    <t>政 府 最 終 消 費 支 出</t>
  </si>
  <si>
    <t>県内総固定資本形成</t>
  </si>
  <si>
    <t>財貨・サービスの移出</t>
  </si>
  <si>
    <t>(控除)財貨･サービスの移入</t>
  </si>
  <si>
    <t>統 計 上 の 不 突 合</t>
  </si>
  <si>
    <t>県内総支出（市場価格表示）</t>
  </si>
  <si>
    <t>対前年度増加率</t>
  </si>
  <si>
    <t>構成比</t>
  </si>
  <si>
    <t>項　　　　　　　　　　目</t>
  </si>
  <si>
    <t>産          　　　　  業</t>
  </si>
  <si>
    <t>(1)</t>
  </si>
  <si>
    <t>(2)</t>
  </si>
  <si>
    <t>(3)</t>
  </si>
  <si>
    <t>対家計民間非営利サービス生産者</t>
  </si>
  <si>
    <t>（２）県民所得および県民可処分所得の分配</t>
  </si>
  <si>
    <t>項　　　　　　　　　　　目</t>
  </si>
  <si>
    <t>項                目</t>
  </si>
  <si>
    <t>平成10年度</t>
  </si>
  <si>
    <t>平成11年度</t>
  </si>
  <si>
    <t>平成12年度</t>
  </si>
  <si>
    <t>１０年度</t>
  </si>
  <si>
    <t>１1年度</t>
  </si>
  <si>
    <t>12年度</t>
  </si>
  <si>
    <t>民間最終消費支出</t>
  </si>
  <si>
    <t>１．雇用者報酬</t>
  </si>
  <si>
    <t>１．民間最終消費支出</t>
  </si>
  <si>
    <t>賃　金 ・ 俸　給</t>
  </si>
  <si>
    <t>家計最終消費支出</t>
  </si>
  <si>
    <t xml:space="preserve"> (1)賃金・俸給</t>
  </si>
  <si>
    <t xml:space="preserve">  (1)家計最終消費支出</t>
  </si>
  <si>
    <t xml:space="preserve"> (2)雇主の社会負担</t>
  </si>
  <si>
    <t xml:space="preserve">    a食料</t>
  </si>
  <si>
    <t xml:space="preserve">    ａ 雇主の現実社会負担</t>
  </si>
  <si>
    <t xml:space="preserve">    b住居</t>
  </si>
  <si>
    <t xml:space="preserve">    ｂ 雇主の帰属社会負担</t>
  </si>
  <si>
    <t>　　　（a) 家賃</t>
  </si>
  <si>
    <t>財産所得（非企業部門）</t>
  </si>
  <si>
    <t>２．財産所得(非企業部門)</t>
  </si>
  <si>
    <t>　　　（b) その他</t>
  </si>
  <si>
    <t xml:space="preserve">    ａ 受取</t>
  </si>
  <si>
    <t xml:space="preserve">    c光熱・水道</t>
  </si>
  <si>
    <t xml:space="preserve">    ｂ 支払</t>
  </si>
  <si>
    <t xml:space="preserve">    d家具・家事用品</t>
  </si>
  <si>
    <t>一　般　政　府</t>
  </si>
  <si>
    <t xml:space="preserve"> (1)一般政府</t>
  </si>
  <si>
    <t xml:space="preserve">    e被服及び履物</t>
  </si>
  <si>
    <t xml:space="preserve">    f保健医療</t>
  </si>
  <si>
    <t xml:space="preserve">    g交通・通信</t>
  </si>
  <si>
    <t>家　　　　計</t>
  </si>
  <si>
    <t xml:space="preserve"> (2)家計</t>
  </si>
  <si>
    <t xml:space="preserve">    h教育</t>
  </si>
  <si>
    <t>①</t>
  </si>
  <si>
    <t>利子</t>
  </si>
  <si>
    <t xml:space="preserve">   ①利子</t>
  </si>
  <si>
    <t xml:space="preserve">    i教養娯楽</t>
  </si>
  <si>
    <t xml:space="preserve">    jその他の消費支出</t>
  </si>
  <si>
    <t>対家計民間非営利団体最終消費支出</t>
  </si>
  <si>
    <t xml:space="preserve">  (2)対家計民間非営利団体最終消費支出</t>
  </si>
  <si>
    <t>②</t>
  </si>
  <si>
    <t>政府最終消費支出</t>
  </si>
  <si>
    <t xml:space="preserve">   ②配当(受取)</t>
  </si>
  <si>
    <t>２．政府最終消費支出</t>
  </si>
  <si>
    <t>③</t>
  </si>
  <si>
    <t>国出先機関</t>
  </si>
  <si>
    <t xml:space="preserve">   ③保険契約者に帰属する財産所得</t>
  </si>
  <si>
    <t xml:space="preserve">  (1)国出先機関</t>
  </si>
  <si>
    <t>県</t>
  </si>
  <si>
    <t xml:space="preserve">   ④賃貸料(受取)</t>
  </si>
  <si>
    <t xml:space="preserve">  (2)県</t>
  </si>
  <si>
    <t>市 町 村</t>
  </si>
  <si>
    <t xml:space="preserve"> (3)対家計民間非営利団体</t>
  </si>
  <si>
    <t xml:space="preserve">  (3)市町村</t>
  </si>
  <si>
    <t>県内総資本形成</t>
  </si>
  <si>
    <t>３．県内総資本形成</t>
  </si>
  <si>
    <t>総固定資本形成</t>
  </si>
  <si>
    <t>３．企業所得(法人企業の分配所得受払後)</t>
  </si>
  <si>
    <t xml:space="preserve">  (1)総固定資本形成</t>
  </si>
  <si>
    <t>民間法人企業</t>
  </si>
  <si>
    <t>民    間</t>
  </si>
  <si>
    <t xml:space="preserve"> (1)民間法人企業</t>
  </si>
  <si>
    <t xml:space="preserve">    a民間</t>
  </si>
  <si>
    <t>住    宅</t>
  </si>
  <si>
    <t xml:space="preserve">    ａ 非金融法人企業</t>
  </si>
  <si>
    <t xml:space="preserve">      (a)住宅</t>
  </si>
  <si>
    <t>企業設備</t>
  </si>
  <si>
    <t xml:space="preserve">    ｂ 金融機関</t>
  </si>
  <si>
    <t xml:space="preserve">      (b)企業設備</t>
  </si>
  <si>
    <t>公　的　企　業</t>
  </si>
  <si>
    <t>公    的</t>
  </si>
  <si>
    <t xml:space="preserve"> (2)公的企業</t>
  </si>
  <si>
    <t xml:space="preserve">    b公的</t>
  </si>
  <si>
    <t>個　人　企　業</t>
  </si>
  <si>
    <t>一般政府</t>
  </si>
  <si>
    <t xml:space="preserve"> (3)個人企業</t>
  </si>
  <si>
    <t>在庫品増加</t>
  </si>
  <si>
    <t xml:space="preserve">    ａ 農林水産業</t>
  </si>
  <si>
    <t xml:space="preserve">  (2)在庫品増加</t>
  </si>
  <si>
    <t>民間企業</t>
  </si>
  <si>
    <t xml:space="preserve">    a民間企業</t>
  </si>
  <si>
    <t xml:space="preserve">    ｃ 持家</t>
  </si>
  <si>
    <t xml:space="preserve">    b公的（公的企業・一般政府）</t>
  </si>
  <si>
    <t>─</t>
  </si>
  <si>
    <t>４．財貨･サービスの移出入（純）･統計上の不突合</t>
  </si>
  <si>
    <t>５．生産・輸入品に課される税(控除)補助金</t>
  </si>
  <si>
    <t xml:space="preserve">  (1)財貨・サービスの移出</t>
  </si>
  <si>
    <t>県民所得（市場価格表示）（４＋５）</t>
  </si>
  <si>
    <t>　(2)(控除)財貨・サービスの移入</t>
  </si>
  <si>
    <t>統計上の不突合</t>
  </si>
  <si>
    <t>７．その他の経常移転（純）</t>
  </si>
  <si>
    <t>　(3)統計上の不突合</t>
  </si>
  <si>
    <t xml:space="preserve"> (1)非金融法人企業および金融機関</t>
  </si>
  <si>
    <t>５．県内総支出(市場価格)(１+２+３+４)</t>
  </si>
  <si>
    <t xml:space="preserve"> (2)一般政府</t>
  </si>
  <si>
    <t>（参考）県外からの所得(純)</t>
  </si>
  <si>
    <t>　　　　 県民総所得(市場価格)</t>
  </si>
  <si>
    <t>(4)</t>
  </si>
  <si>
    <t xml:space="preserve"> (4)家計（個人企業を含む）</t>
  </si>
  <si>
    <t>　　　　 県内需要</t>
  </si>
  <si>
    <t>　　　　　 民間需要</t>
  </si>
  <si>
    <t>　　　　　 公的需要</t>
  </si>
  <si>
    <t>　　（注）　１．民間需要＝民間最終消費支出＋民間住宅＋民間企業設備＋民間在庫品増加</t>
  </si>
  <si>
    <t>　　　　　　２．公的需要＝政府最終消費支出＋公的固定資本形成＋公的在庫品増加</t>
  </si>
  <si>
    <t>単位</t>
  </si>
  <si>
    <t>％</t>
  </si>
  <si>
    <t>実質県内総生産(＝支出)  　　    〃</t>
  </si>
  <si>
    <t>(5)</t>
  </si>
  <si>
    <t>千円</t>
  </si>
  <si>
    <t>(6)</t>
  </si>
  <si>
    <t>１　人　当　た　り　生　産　水　準</t>
  </si>
  <si>
    <t>人</t>
  </si>
  <si>
    <t>世帯</t>
  </si>
  <si>
    <t>総　　人　　口</t>
  </si>
  <si>
    <t>世　　帯　　数</t>
  </si>
  <si>
    <t>社会保障雇主負担</t>
  </si>
  <si>
    <t>その他の雇主負担</t>
  </si>
  <si>
    <t>企業所得(配当受払後)</t>
  </si>
  <si>
    <t>間接税（控除）補助金</t>
  </si>
  <si>
    <t>（参考）民間法人企業所得（配当受払前）</t>
  </si>
  <si>
    <t>飲食費</t>
  </si>
  <si>
    <t>被服費</t>
  </si>
  <si>
    <t>光熱費</t>
  </si>
  <si>
    <t>住居費</t>
  </si>
  <si>
    <t>家賃</t>
  </si>
  <si>
    <t>その他</t>
  </si>
  <si>
    <t>雑費</t>
  </si>
  <si>
    <t>（控除）財貨･サービスの移入</t>
  </si>
  <si>
    <t>県内総支出（市場価格）</t>
  </si>
  <si>
    <t>県外からの要素所得　（純）</t>
  </si>
  <si>
    <t>県民総支出（市場価格）（Ａ+７）</t>
  </si>
  <si>
    <t>農業</t>
  </si>
  <si>
    <t>林業</t>
  </si>
  <si>
    <t>水産業</t>
  </si>
  <si>
    <t>（控除）その他</t>
  </si>
  <si>
    <t>経　済　成　長　率　に　関　す　る　も　の</t>
  </si>
  <si>
    <t>実質県民総生産(＝支出)  　　    〃</t>
  </si>
  <si>
    <t>人口および世帯に関するもの</t>
  </si>
  <si>
    <t>雇用者所得</t>
  </si>
  <si>
    <t>元年度</t>
  </si>
  <si>
    <t>･･･</t>
  </si>
  <si>
    <t>（単位　百万円・％）</t>
  </si>
  <si>
    <t>間接税</t>
  </si>
  <si>
    <t>項　　　　　　　　　　目</t>
  </si>
  <si>
    <t>対 前 年 度 増 加 率</t>
  </si>
  <si>
    <t>構　　成　　比</t>
  </si>
  <si>
    <t>項　　　　　            　目</t>
  </si>
  <si>
    <t>平成元年度</t>
  </si>
  <si>
    <t>雇用者所得(県内活動による)</t>
  </si>
  <si>
    <t>営業余剰</t>
  </si>
  <si>
    <t>固　定  資  本  減  耗</t>
  </si>
  <si>
    <t>在庫品増加</t>
  </si>
  <si>
    <t>項      　　　        目</t>
  </si>
  <si>
    <t>196 県民所得</t>
  </si>
  <si>
    <t>昭和50年度</t>
  </si>
  <si>
    <t>51年度</t>
  </si>
  <si>
    <t>52年度</t>
  </si>
  <si>
    <t>53年度</t>
  </si>
  <si>
    <t>54年度</t>
  </si>
  <si>
    <t>55年度</t>
  </si>
  <si>
    <t>56年度</t>
  </si>
  <si>
    <t>57年度</t>
  </si>
  <si>
    <t>58年度</t>
  </si>
  <si>
    <t>59年度</t>
  </si>
  <si>
    <t>60年度</t>
  </si>
  <si>
    <t>61年度</t>
  </si>
  <si>
    <t>62年度</t>
  </si>
  <si>
    <t>63年度</t>
  </si>
  <si>
    <t>（単位　100万円）</t>
  </si>
  <si>
    <t>県民所得　197</t>
  </si>
  <si>
    <t>昭和62年度</t>
  </si>
  <si>
    <t>198 県民所得</t>
  </si>
  <si>
    <t>県民所得199</t>
  </si>
  <si>
    <t>県民所得 201</t>
  </si>
  <si>
    <t>202　県民所得</t>
  </si>
  <si>
    <t>県民所得 203</t>
  </si>
  <si>
    <t>資料　石川県統計情報課「石川県民所得」による。</t>
  </si>
  <si>
    <t>50年度</t>
  </si>
  <si>
    <t>(1)</t>
  </si>
  <si>
    <t>面積に関するもの</t>
  </si>
  <si>
    <t>総面積</t>
  </si>
  <si>
    <t>（昭和60年＝100）</t>
  </si>
  <si>
    <t>項            　　　  目</t>
  </si>
  <si>
    <t>平成10年度</t>
  </si>
  <si>
    <t>平成11年度</t>
  </si>
  <si>
    <t>平成12年度</t>
  </si>
  <si>
    <t>10年度</t>
  </si>
  <si>
    <t>11年度</t>
  </si>
  <si>
    <t>12年度</t>
  </si>
  <si>
    <t>200　県民所得</t>
  </si>
  <si>
    <t>（単位　百万円・％）</t>
  </si>
  <si>
    <t>102　　県民所得(分配）（要素費用表示の県民純生産）（昭和62～平成元年度）</t>
  </si>
  <si>
    <t>104　　関　　連　　指　　標（昭和62～平成元年度）</t>
  </si>
  <si>
    <t>対前年度増加率(%)</t>
  </si>
  <si>
    <t>構成比(%)</t>
  </si>
  <si>
    <t>(控　除) 補　　助 　金</t>
  </si>
  <si>
    <t>(控　除) 補 　助　　金</t>
  </si>
  <si>
    <r>
      <t>(</t>
    </r>
    <r>
      <rPr>
        <sz val="12"/>
        <rFont val="ＭＳ 明朝"/>
        <family val="1"/>
      </rPr>
      <t>1)</t>
    </r>
  </si>
  <si>
    <r>
      <t>(2)</t>
    </r>
  </si>
  <si>
    <r>
      <t>(</t>
    </r>
    <r>
      <rPr>
        <sz val="12"/>
        <rFont val="ＭＳ 明朝"/>
        <family val="1"/>
      </rPr>
      <t>2)</t>
    </r>
  </si>
  <si>
    <r>
      <t>(3)</t>
    </r>
  </si>
  <si>
    <r>
      <t>(</t>
    </r>
    <r>
      <rPr>
        <sz val="12"/>
        <rFont val="ＭＳ 明朝"/>
        <family val="1"/>
      </rPr>
      <t>3)</t>
    </r>
  </si>
  <si>
    <t>(4)</t>
  </si>
  <si>
    <t>鉱業</t>
  </si>
  <si>
    <r>
      <t>(</t>
    </r>
    <r>
      <rPr>
        <sz val="12"/>
        <rFont val="ＭＳ 明朝"/>
        <family val="1"/>
      </rPr>
      <t>4)</t>
    </r>
  </si>
  <si>
    <t>(5)</t>
  </si>
  <si>
    <t>製造業</t>
  </si>
  <si>
    <r>
      <t>(</t>
    </r>
    <r>
      <rPr>
        <sz val="12"/>
        <rFont val="ＭＳ 明朝"/>
        <family val="1"/>
      </rPr>
      <t>5)</t>
    </r>
  </si>
  <si>
    <t>(6)</t>
  </si>
  <si>
    <t>建設業</t>
  </si>
  <si>
    <r>
      <t>(</t>
    </r>
    <r>
      <rPr>
        <sz val="12"/>
        <rFont val="ＭＳ 明朝"/>
        <family val="1"/>
      </rPr>
      <t>6)</t>
    </r>
  </si>
  <si>
    <t>(7)</t>
  </si>
  <si>
    <t>電気・ガス・水道業</t>
  </si>
  <si>
    <r>
      <t>(</t>
    </r>
    <r>
      <rPr>
        <sz val="12"/>
        <rFont val="ＭＳ 明朝"/>
        <family val="1"/>
      </rPr>
      <t>7)</t>
    </r>
  </si>
  <si>
    <t>(8)</t>
  </si>
  <si>
    <t>卸売・小売業</t>
  </si>
  <si>
    <r>
      <t>(</t>
    </r>
    <r>
      <rPr>
        <sz val="12"/>
        <rFont val="ＭＳ 明朝"/>
        <family val="1"/>
      </rPr>
      <t>8)</t>
    </r>
  </si>
  <si>
    <t>(9)</t>
  </si>
  <si>
    <t>金融・保険業</t>
  </si>
  <si>
    <r>
      <t>(</t>
    </r>
    <r>
      <rPr>
        <sz val="12"/>
        <rFont val="ＭＳ 明朝"/>
        <family val="1"/>
      </rPr>
      <t>9)</t>
    </r>
  </si>
  <si>
    <t>(10)</t>
  </si>
  <si>
    <t>不動産業</t>
  </si>
  <si>
    <r>
      <t>(1</t>
    </r>
    <r>
      <rPr>
        <sz val="12"/>
        <rFont val="ＭＳ 明朝"/>
        <family val="1"/>
      </rPr>
      <t>0)</t>
    </r>
  </si>
  <si>
    <r>
      <t>(11)</t>
    </r>
  </si>
  <si>
    <t>運輸・通信業</t>
  </si>
  <si>
    <r>
      <t>(12)</t>
    </r>
  </si>
  <si>
    <t>サービス業</t>
  </si>
  <si>
    <t>電気・ガス・水道業</t>
  </si>
  <si>
    <t>サービス業</t>
  </si>
  <si>
    <t>公務</t>
  </si>
  <si>
    <t>（参　考）</t>
  </si>
  <si>
    <t>第1次産業</t>
  </si>
  <si>
    <t>第2次産業</t>
  </si>
  <si>
    <t>第3次産業</t>
  </si>
  <si>
    <t>（控除）そ  の  他</t>
  </si>
  <si>
    <t>政府サービス生産者</t>
  </si>
  <si>
    <t>小計（１＋２＋３）</t>
  </si>
  <si>
    <t>（控除）帰属利子</t>
  </si>
  <si>
    <t>合計（４-５-６）</t>
  </si>
  <si>
    <t>（控除）帰 属 利 子</t>
  </si>
  <si>
    <t>合　　計</t>
  </si>
  <si>
    <t>政府サービス生産者</t>
  </si>
  <si>
    <t>（控除） 帰 属 利 子</t>
  </si>
  <si>
    <t>（控除）そ   の   他</t>
  </si>
  <si>
    <t>　　2.企業所得＝営業余剰＋財産所得の受取－財産所得の支払</t>
  </si>
  <si>
    <t>ａ</t>
  </si>
  <si>
    <t>ｂ</t>
  </si>
  <si>
    <t>ｃ</t>
  </si>
  <si>
    <t>ｄ</t>
  </si>
  <si>
    <t>a受　　　　　　　　取</t>
  </si>
  <si>
    <t>(ａ)</t>
  </si>
  <si>
    <t>b支　　　　　　　　払</t>
  </si>
  <si>
    <t>(ｂ)</t>
  </si>
  <si>
    <t>ｅ</t>
  </si>
  <si>
    <t>a受　　　　　　　　取</t>
  </si>
  <si>
    <t>対家計民間非営利団体</t>
  </si>
  <si>
    <t>(3)</t>
  </si>
  <si>
    <t>配　当（受取）</t>
  </si>
  <si>
    <t>賃貸料（受取）</t>
  </si>
  <si>
    <t>(ｃ)</t>
  </si>
  <si>
    <t>ａ農林水産業</t>
  </si>
  <si>
    <t>ｂ　その他の産業(非農林水･非金融)</t>
  </si>
  <si>
    <t>ｃ持　　　　　　　　家</t>
  </si>
  <si>
    <t>公的企業</t>
  </si>
  <si>
    <t>県民所得(１＋２＋３)</t>
  </si>
  <si>
    <t>注　1.県民所得は通常4の額をいう。</t>
  </si>
  <si>
    <t>財貨･サービスの移出</t>
  </si>
  <si>
    <t>A</t>
  </si>
  <si>
    <t>　　　　　　（  1+2+3+4-5+6   ）</t>
  </si>
  <si>
    <t>B</t>
  </si>
  <si>
    <t>(1)  県　内　総　支　出（名目）</t>
  </si>
  <si>
    <t>(a)</t>
  </si>
  <si>
    <t>(b)</t>
  </si>
  <si>
    <r>
      <t>(</t>
    </r>
    <r>
      <rPr>
        <sz val="12"/>
        <rFont val="ＭＳ 明朝"/>
        <family val="1"/>
      </rPr>
      <t>2)</t>
    </r>
    <r>
      <rPr>
        <sz val="12"/>
        <rFont val="ＭＳ 明朝"/>
        <family val="1"/>
      </rPr>
      <t>　県 民 総 支 出（実 質）（昭和60暦年価格評価）</t>
    </r>
  </si>
  <si>
    <t>名目県内総生産(＝支出) 対前年度増加率</t>
  </si>
  <si>
    <t>-</t>
  </si>
  <si>
    <t>名目県内総生産(＝支出)　　　 　〃</t>
  </si>
  <si>
    <r>
      <t>県　民　所　得（ 分配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) 　　 　 〃</t>
    </r>
  </si>
  <si>
    <t>ｅ</t>
  </si>
  <si>
    <t>県民所得（分配）</t>
  </si>
  <si>
    <t>円</t>
  </si>
  <si>
    <t>県民可処分所得</t>
  </si>
  <si>
    <t>（〃）</t>
  </si>
  <si>
    <t>民間最終消費支出</t>
  </si>
  <si>
    <t xml:space="preserve">雇用者報酬 </t>
  </si>
  <si>
    <t xml:space="preserve">〃　　 </t>
  </si>
  <si>
    <t>（農林水産業を除く）</t>
  </si>
  <si>
    <t>家計所得</t>
  </si>
  <si>
    <t>個人所得</t>
  </si>
  <si>
    <t>名目県内純生産</t>
  </si>
  <si>
    <t>（就業者1人当たり）</t>
  </si>
  <si>
    <t>k㎡</t>
  </si>
  <si>
    <t>鉱工業生産指数</t>
  </si>
  <si>
    <t>賃金指数</t>
  </si>
  <si>
    <t xml:space="preserve">           （  1+2+3+4-5+6  ）</t>
  </si>
  <si>
    <t>1人当たり所得水準に関するもの</t>
  </si>
  <si>
    <t>（県民1人当たり）</t>
  </si>
  <si>
    <t>（雇用者1人当たり）</t>
  </si>
  <si>
    <t>（1k㎡ 当 た り）</t>
  </si>
  <si>
    <t>県民総支出（市場価格）（A+7）</t>
  </si>
  <si>
    <t>（　　〃　　）</t>
  </si>
  <si>
    <t>（　　〃　－ 金沢市）</t>
  </si>
  <si>
    <t>消費者物価指数</t>
  </si>
  <si>
    <t>99　　県 内 総 生 産 と 総 支 出 勘 定 （昭和50～平成元年度）</t>
  </si>
  <si>
    <t>…</t>
  </si>
  <si>
    <t>･･･</t>
  </si>
  <si>
    <t>-</t>
  </si>
  <si>
    <t>100.0</t>
  </si>
  <si>
    <t>　</t>
  </si>
  <si>
    <t>101　　経済活動別県内純生産（昭和62～平成元年度）</t>
  </si>
  <si>
    <t>100　　経済活動別県内総生産（昭和62～平成元年度）</t>
  </si>
  <si>
    <t>103　　県　民　総　支　出（昭和62～平成元年度）</t>
  </si>
  <si>
    <t>-</t>
  </si>
  <si>
    <t>16　　県　　　民　　　所　　　得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</si>
</sst>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#,##0.0"/>
    <numFmt numFmtId="180" formatCode="0.0;&quot;△ &quot;0.0"/>
    <numFmt numFmtId="181" formatCode="#,##0_ ;[Red]\-#,##0\ "/>
    <numFmt numFmtId="182" formatCode="#,##0.0_ ;[Red]\-#,##0.0\ "/>
    <numFmt numFmtId="183" formatCode="#,##0;&quot;△ &quot;#,##0"/>
    <numFmt numFmtId="184" formatCode="#,##0.0;&quot;△ &quot;#,##0.0"/>
    <numFmt numFmtId="185" formatCode="0_ "/>
    <numFmt numFmtId="186" formatCode="0;&quot;△ &quot;0"/>
    <numFmt numFmtId="187" formatCode="0_ ;[Red]\-0\ "/>
    <numFmt numFmtId="188" formatCode="#,##0_);[Red]\(#,##0\)"/>
    <numFmt numFmtId="189" formatCode="[&lt;=999]000;[&lt;=99999]000\-00;000\-0000"/>
    <numFmt numFmtId="190" formatCode="0.0_ "/>
    <numFmt numFmtId="191" formatCode="0.0_);[Red]\(0.0\)"/>
    <numFmt numFmtId="192" formatCode="#,##0.0_);[Red]\(#,##0.0\)"/>
    <numFmt numFmtId="193" formatCode="#,##0.0_ "/>
  </numFmts>
  <fonts count="69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b/>
      <sz val="12"/>
      <name val="ＭＳ ゴシック"/>
      <family val="3"/>
    </font>
    <font>
      <sz val="12"/>
      <color indexed="56"/>
      <name val="ＭＳ 明朝"/>
      <family val="1"/>
    </font>
    <font>
      <b/>
      <sz val="12"/>
      <color indexed="56"/>
      <name val="ＭＳ 明朝"/>
      <family val="1"/>
    </font>
    <font>
      <b/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sz val="12"/>
      <color indexed="12"/>
      <name val="ＭＳ 明朝"/>
      <family val="1"/>
    </font>
    <font>
      <b/>
      <sz val="11"/>
      <color indexed="8"/>
      <name val="ＭＳ 明朝"/>
      <family val="1"/>
    </font>
    <font>
      <sz val="16"/>
      <name val="ＭＳ 明朝"/>
      <family val="1"/>
    </font>
    <font>
      <b/>
      <sz val="12"/>
      <color indexed="56"/>
      <name val="ＭＳ ゴシック"/>
      <family val="3"/>
    </font>
    <font>
      <b/>
      <sz val="11"/>
      <name val="ＭＳ ゴシック"/>
      <family val="3"/>
    </font>
    <font>
      <b/>
      <sz val="16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6" fillId="31" borderId="4" applyNumberFormat="0" applyAlignment="0" applyProtection="0"/>
    <xf numFmtId="0" fontId="5" fillId="0" borderId="0">
      <alignment/>
      <protection/>
    </xf>
    <xf numFmtId="0" fontId="67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top"/>
      <protection/>
    </xf>
    <xf numFmtId="178" fontId="8" fillId="0" borderId="0" xfId="0" applyNumberFormat="1" applyFont="1" applyFill="1" applyBorder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top"/>
      <protection/>
    </xf>
    <xf numFmtId="0" fontId="12" fillId="0" borderId="0" xfId="0" applyFont="1" applyFill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right" vertical="top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Continuous"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38" fontId="12" fillId="0" borderId="0" xfId="0" applyNumberFormat="1" applyFont="1" applyFill="1" applyBorder="1" applyAlignment="1" applyProtection="1">
      <alignment vertical="center"/>
      <protection/>
    </xf>
    <xf numFmtId="178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10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 quotePrefix="1">
      <alignment vertical="center"/>
      <protection/>
    </xf>
    <xf numFmtId="0" fontId="19" fillId="0" borderId="10" xfId="0" applyFont="1" applyFill="1" applyBorder="1" applyAlignment="1" applyProtection="1">
      <alignment horizontal="distributed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38" fontId="22" fillId="0" borderId="0" xfId="0" applyNumberFormat="1" applyFont="1" applyFill="1" applyBorder="1" applyAlignment="1" applyProtection="1">
      <alignment horizontal="right" vertical="center"/>
      <protection/>
    </xf>
    <xf numFmtId="37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>
      <alignment vertical="center"/>
    </xf>
    <xf numFmtId="181" fontId="23" fillId="0" borderId="0" xfId="0" applyNumberFormat="1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vertical="center"/>
      <protection/>
    </xf>
    <xf numFmtId="38" fontId="22" fillId="0" borderId="11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181" fontId="22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vertical="center"/>
      <protection/>
    </xf>
    <xf numFmtId="0" fontId="12" fillId="0" borderId="15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180" fontId="23" fillId="0" borderId="0" xfId="0" applyNumberFormat="1" applyFont="1" applyFill="1" applyBorder="1" applyAlignment="1" applyProtection="1">
      <alignment vertical="center"/>
      <protection/>
    </xf>
    <xf numFmtId="38" fontId="22" fillId="0" borderId="15" xfId="0" applyNumberFormat="1" applyFont="1" applyFill="1" applyBorder="1" applyAlignment="1" applyProtection="1">
      <alignment horizontal="right" vertical="center"/>
      <protection/>
    </xf>
    <xf numFmtId="180" fontId="8" fillId="0" borderId="0" xfId="0" applyNumberFormat="1" applyFont="1" applyFill="1" applyBorder="1" applyAlignment="1" applyProtection="1">
      <alignment vertical="center"/>
      <protection/>
    </xf>
    <xf numFmtId="183" fontId="22" fillId="0" borderId="0" xfId="0" applyNumberFormat="1" applyFont="1" applyFill="1" applyBorder="1" applyAlignment="1">
      <alignment vertical="center"/>
    </xf>
    <xf numFmtId="182" fontId="22" fillId="0" borderId="15" xfId="0" applyNumberFormat="1" applyFont="1" applyFill="1" applyBorder="1" applyAlignment="1" applyProtection="1">
      <alignment horizontal="right" vertical="center"/>
      <protection/>
    </xf>
    <xf numFmtId="178" fontId="22" fillId="0" borderId="15" xfId="0" applyNumberFormat="1" applyFont="1" applyFill="1" applyBorder="1" applyAlignment="1" applyProtection="1">
      <alignment vertical="center"/>
      <protection/>
    </xf>
    <xf numFmtId="178" fontId="22" fillId="0" borderId="0" xfId="0" applyNumberFormat="1" applyFont="1" applyFill="1" applyBorder="1" applyAlignment="1" applyProtection="1">
      <alignment vertical="center"/>
      <protection/>
    </xf>
    <xf numFmtId="180" fontId="21" fillId="0" borderId="0" xfId="48" applyNumberFormat="1" applyFont="1" applyFill="1" applyAlignment="1">
      <alignment vertical="center"/>
    </xf>
    <xf numFmtId="180" fontId="21" fillId="0" borderId="0" xfId="48" applyNumberFormat="1" applyFont="1" applyFill="1" applyAlignment="1">
      <alignment horizontal="right" vertical="center"/>
    </xf>
    <xf numFmtId="183" fontId="21" fillId="0" borderId="0" xfId="48" applyNumberFormat="1" applyFont="1" applyFill="1" applyAlignment="1">
      <alignment vertical="center"/>
    </xf>
    <xf numFmtId="37" fontId="22" fillId="0" borderId="16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78" fontId="22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7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178" fontId="22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184" fontId="21" fillId="0" borderId="0" xfId="0" applyNumberFormat="1" applyFont="1" applyFill="1" applyAlignment="1">
      <alignment vertical="center"/>
    </xf>
    <xf numFmtId="184" fontId="21" fillId="0" borderId="0" xfId="48" applyNumberFormat="1" applyFont="1" applyFill="1" applyAlignment="1">
      <alignment vertical="center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top"/>
      <protection locked="0"/>
    </xf>
    <xf numFmtId="0" fontId="17" fillId="0" borderId="20" xfId="0" applyFont="1" applyFill="1" applyBorder="1" applyAlignment="1" applyProtection="1">
      <alignment horizontal="center" vertical="top"/>
      <protection locked="0"/>
    </xf>
    <xf numFmtId="0" fontId="17" fillId="0" borderId="0" xfId="0" applyFont="1" applyFill="1" applyBorder="1" applyAlignment="1" applyProtection="1">
      <alignment horizontal="center" vertical="top"/>
      <protection locked="0"/>
    </xf>
    <xf numFmtId="38" fontId="21" fillId="0" borderId="0" xfId="48" applyFont="1" applyFill="1" applyAlignment="1">
      <alignment vertical="center"/>
    </xf>
    <xf numFmtId="183" fontId="10" fillId="0" borderId="21" xfId="0" applyNumberFormat="1" applyFont="1" applyFill="1" applyBorder="1" applyAlignment="1">
      <alignment horizontal="center" vertical="center"/>
    </xf>
    <xf numFmtId="184" fontId="10" fillId="0" borderId="21" xfId="0" applyNumberFormat="1" applyFont="1" applyFill="1" applyBorder="1" applyAlignment="1">
      <alignment horizontal="center" vertical="center" shrinkToFit="1"/>
    </xf>
    <xf numFmtId="186" fontId="10" fillId="0" borderId="22" xfId="0" applyNumberFormat="1" applyFont="1" applyFill="1" applyBorder="1" applyAlignment="1">
      <alignment horizontal="center" vertical="center"/>
    </xf>
    <xf numFmtId="186" fontId="10" fillId="0" borderId="22" xfId="0" applyNumberFormat="1" applyFont="1" applyFill="1" applyBorder="1" applyAlignment="1">
      <alignment horizontal="center" vertical="center" shrinkToFit="1"/>
    </xf>
    <xf numFmtId="38" fontId="0" fillId="0" borderId="0" xfId="48" applyFont="1" applyFill="1" applyAlignment="1">
      <alignment vertical="center"/>
    </xf>
    <xf numFmtId="190" fontId="28" fillId="0" borderId="15" xfId="0" applyNumberFormat="1" applyFont="1" applyFill="1" applyBorder="1" applyAlignment="1">
      <alignment vertical="center"/>
    </xf>
    <xf numFmtId="178" fontId="28" fillId="0" borderId="15" xfId="0" applyNumberFormat="1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 applyProtection="1">
      <alignment horizontal="center" vertical="center" shrinkToFit="1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180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 applyProtection="1">
      <alignment vertical="center"/>
      <protection/>
    </xf>
    <xf numFmtId="178" fontId="0" fillId="0" borderId="0" xfId="48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178" fontId="0" fillId="0" borderId="15" xfId="0" applyNumberFormat="1" applyFont="1" applyFill="1" applyBorder="1" applyAlignment="1" applyProtection="1">
      <alignment vertical="center"/>
      <protection/>
    </xf>
    <xf numFmtId="178" fontId="68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top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 shrinkToFit="1"/>
      <protection/>
    </xf>
    <xf numFmtId="0" fontId="0" fillId="0" borderId="26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centerContinuous" vertical="center" shrinkToFit="1"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37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26" xfId="0" applyFont="1" applyFill="1" applyBorder="1" applyAlignment="1" applyProtection="1">
      <alignment vertical="center" shrinkToFit="1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 shrinkToFit="1"/>
    </xf>
    <xf numFmtId="184" fontId="0" fillId="0" borderId="0" xfId="0" applyNumberFormat="1" applyFont="1" applyFill="1" applyBorder="1" applyAlignment="1" applyProtection="1">
      <alignment horizontal="right" vertical="center" shrinkToFit="1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 shrinkToFit="1"/>
      <protection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 shrinkToFit="1"/>
      <protection/>
    </xf>
    <xf numFmtId="184" fontId="0" fillId="0" borderId="0" xfId="0" applyNumberFormat="1" applyFont="1" applyFill="1" applyAlignment="1">
      <alignment horizontal="right" vertical="center" shrinkToFit="1"/>
    </xf>
    <xf numFmtId="0" fontId="0" fillId="0" borderId="10" xfId="0" applyFill="1" applyBorder="1" applyAlignment="1" applyProtection="1">
      <alignment horizontal="distributed" vertical="center"/>
      <protection/>
    </xf>
    <xf numFmtId="184" fontId="0" fillId="0" borderId="0" xfId="0" applyNumberFormat="1" applyFont="1" applyFill="1" applyBorder="1" applyAlignment="1">
      <alignment vertical="center" shrinkToFit="1"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85" fontId="0" fillId="0" borderId="0" xfId="0" applyNumberFormat="1" applyFont="1" applyFill="1" applyBorder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8" fontId="0" fillId="0" borderId="0" xfId="48" applyFont="1" applyFill="1" applyAlignment="1">
      <alignment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180" fontId="0" fillId="0" borderId="0" xfId="48" applyNumberFormat="1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0" fillId="0" borderId="26" xfId="0" applyFont="1" applyFill="1" applyBorder="1" applyAlignment="1">
      <alignment vertical="center"/>
    </xf>
    <xf numFmtId="184" fontId="0" fillId="0" borderId="0" xfId="48" applyNumberFormat="1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21" fillId="0" borderId="0" xfId="0" applyFont="1" applyFill="1" applyBorder="1" applyAlignment="1">
      <alignment horizontal="center" vertical="center"/>
    </xf>
    <xf numFmtId="38" fontId="21" fillId="0" borderId="27" xfId="48" applyFont="1" applyFill="1" applyBorder="1" applyAlignment="1">
      <alignment vertical="center"/>
    </xf>
    <xf numFmtId="38" fontId="21" fillId="0" borderId="0" xfId="48" applyFont="1" applyFill="1" applyBorder="1" applyAlignment="1">
      <alignment vertical="center"/>
    </xf>
    <xf numFmtId="180" fontId="21" fillId="0" borderId="0" xfId="48" applyNumberFormat="1" applyFont="1" applyFill="1" applyBorder="1" applyAlignment="1">
      <alignment vertical="center"/>
    </xf>
    <xf numFmtId="38" fontId="21" fillId="0" borderId="27" xfId="48" applyFont="1" applyFill="1" applyBorder="1" applyAlignment="1">
      <alignment horizontal="right" vertical="center"/>
    </xf>
    <xf numFmtId="38" fontId="21" fillId="0" borderId="0" xfId="48" applyFont="1" applyFill="1" applyBorder="1" applyAlignment="1">
      <alignment horizontal="right" vertical="center"/>
    </xf>
    <xf numFmtId="184" fontId="21" fillId="0" borderId="0" xfId="48" applyNumberFormat="1" applyFont="1" applyFill="1" applyAlignment="1">
      <alignment horizontal="right" vertical="center"/>
    </xf>
    <xf numFmtId="184" fontId="21" fillId="0" borderId="0" xfId="0" applyNumberFormat="1" applyFont="1" applyFill="1" applyAlignment="1">
      <alignment horizontal="right" vertical="center"/>
    </xf>
    <xf numFmtId="191" fontId="21" fillId="0" borderId="0" xfId="0" applyNumberFormat="1" applyFont="1" applyFill="1" applyAlignment="1">
      <alignment vertical="center"/>
    </xf>
    <xf numFmtId="180" fontId="21" fillId="0" borderId="0" xfId="0" applyNumberFormat="1" applyFont="1" applyFill="1" applyAlignment="1">
      <alignment vertical="center"/>
    </xf>
    <xf numFmtId="180" fontId="21" fillId="0" borderId="0" xfId="0" applyNumberFormat="1" applyFont="1" applyFill="1" applyBorder="1" applyAlignment="1">
      <alignment vertical="center"/>
    </xf>
    <xf numFmtId="38" fontId="21" fillId="0" borderId="0" xfId="48" applyFont="1" applyFill="1" applyBorder="1" applyAlignment="1" applyProtection="1">
      <alignment vertical="center"/>
      <protection/>
    </xf>
    <xf numFmtId="190" fontId="21" fillId="0" borderId="0" xfId="0" applyNumberFormat="1" applyFont="1" applyFill="1" applyAlignment="1">
      <alignment vertical="center"/>
    </xf>
    <xf numFmtId="184" fontId="21" fillId="0" borderId="0" xfId="0" applyNumberFormat="1" applyFont="1" applyFill="1" applyBorder="1" applyAlignment="1" applyProtection="1">
      <alignment vertical="center"/>
      <protection/>
    </xf>
    <xf numFmtId="184" fontId="21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0" fontId="17" fillId="0" borderId="18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184" fontId="28" fillId="0" borderId="15" xfId="0" applyNumberFormat="1" applyFont="1" applyFill="1" applyBorder="1" applyAlignment="1" applyProtection="1">
      <alignment horizontal="right" vertical="center"/>
      <protection/>
    </xf>
    <xf numFmtId="178" fontId="22" fillId="0" borderId="15" xfId="0" applyNumberFormat="1" applyFont="1" applyFill="1" applyBorder="1" applyAlignment="1" applyProtection="1">
      <alignment horizontal="right" vertical="center"/>
      <protection/>
    </xf>
    <xf numFmtId="178" fontId="0" fillId="0" borderId="15" xfId="0" applyNumberFormat="1" applyFont="1" applyFill="1" applyBorder="1" applyAlignment="1" applyProtection="1">
      <alignment horizontal="right" vertical="center"/>
      <protection/>
    </xf>
    <xf numFmtId="38" fontId="18" fillId="0" borderId="0" xfId="0" applyNumberFormat="1" applyFont="1" applyFill="1" applyBorder="1" applyAlignment="1" applyProtection="1">
      <alignment vertical="center"/>
      <protection/>
    </xf>
    <xf numFmtId="178" fontId="18" fillId="0" borderId="0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distributed" vertical="center"/>
      <protection/>
    </xf>
    <xf numFmtId="0" fontId="18" fillId="0" borderId="17" xfId="0" applyFont="1" applyFill="1" applyBorder="1" applyAlignment="1" applyProtection="1">
      <alignment vertical="center"/>
      <protection/>
    </xf>
    <xf numFmtId="183" fontId="21" fillId="0" borderId="0" xfId="0" applyNumberFormat="1" applyFont="1" applyFill="1" applyBorder="1" applyAlignment="1" applyProtection="1">
      <alignment horizontal="right" vertical="center"/>
      <protection/>
    </xf>
    <xf numFmtId="38" fontId="21" fillId="0" borderId="0" xfId="0" applyNumberFormat="1" applyFont="1" applyFill="1" applyBorder="1" applyAlignment="1" applyProtection="1">
      <alignment horizontal="right" vertical="center"/>
      <protection/>
    </xf>
    <xf numFmtId="183" fontId="0" fillId="0" borderId="0" xfId="48" applyNumberFormat="1" applyFont="1" applyFill="1" applyAlignment="1">
      <alignment vertical="center"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38" fontId="0" fillId="0" borderId="0" xfId="48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Alignment="1">
      <alignment vertical="center"/>
    </xf>
    <xf numFmtId="183" fontId="0" fillId="0" borderId="29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 quotePrefix="1">
      <alignment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183" fontId="0" fillId="0" borderId="31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183" fontId="0" fillId="0" borderId="33" xfId="0" applyNumberFormat="1" applyFont="1" applyFill="1" applyBorder="1" applyAlignment="1">
      <alignment vertical="center"/>
    </xf>
    <xf numFmtId="183" fontId="0" fillId="0" borderId="21" xfId="0" applyNumberFormat="1" applyFont="1" applyFill="1" applyBorder="1" applyAlignment="1">
      <alignment vertical="center"/>
    </xf>
    <xf numFmtId="183" fontId="0" fillId="0" borderId="22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0" fontId="21" fillId="0" borderId="0" xfId="0" applyNumberFormat="1" applyFont="1" applyFill="1" applyAlignment="1">
      <alignment horizontal="right" vertical="center"/>
    </xf>
    <xf numFmtId="49" fontId="21" fillId="0" borderId="15" xfId="0" applyNumberFormat="1" applyFont="1" applyFill="1" applyBorder="1" applyAlignment="1" applyProtection="1">
      <alignment vertical="center"/>
      <protection/>
    </xf>
    <xf numFmtId="0" fontId="21" fillId="0" borderId="0" xfId="0" applyFont="1" applyFill="1" applyAlignment="1">
      <alignment vertical="center"/>
    </xf>
    <xf numFmtId="183" fontId="21" fillId="0" borderId="31" xfId="0" applyNumberFormat="1" applyFont="1" applyFill="1" applyBorder="1" applyAlignment="1">
      <alignment vertical="center"/>
    </xf>
    <xf numFmtId="38" fontId="21" fillId="0" borderId="0" xfId="0" applyNumberFormat="1" applyFont="1" applyFill="1" applyAlignment="1">
      <alignment vertical="center"/>
    </xf>
    <xf numFmtId="38" fontId="24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>
      <alignment vertical="center"/>
    </xf>
    <xf numFmtId="184" fontId="0" fillId="0" borderId="0" xfId="48" applyNumberFormat="1" applyFont="1" applyFill="1" applyAlignment="1">
      <alignment vertical="center"/>
    </xf>
    <xf numFmtId="180" fontId="21" fillId="0" borderId="15" xfId="0" applyNumberFormat="1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right" vertical="top"/>
      <protection/>
    </xf>
    <xf numFmtId="184" fontId="0" fillId="0" borderId="0" xfId="0" applyNumberFormat="1" applyFont="1" applyFill="1" applyAlignment="1">
      <alignment vertical="center" shrinkToFit="1"/>
    </xf>
    <xf numFmtId="190" fontId="0" fillId="0" borderId="0" xfId="0" applyNumberFormat="1" applyFont="1" applyFill="1" applyBorder="1" applyAlignment="1" applyProtection="1">
      <alignment vertical="center"/>
      <protection/>
    </xf>
    <xf numFmtId="178" fontId="21" fillId="0" borderId="0" xfId="0" applyNumberFormat="1" applyFont="1" applyFill="1" applyBorder="1" applyAlignment="1" applyProtection="1">
      <alignment vertical="center"/>
      <protection/>
    </xf>
    <xf numFmtId="184" fontId="21" fillId="0" borderId="0" xfId="0" applyNumberFormat="1" applyFont="1" applyFill="1" applyAlignment="1">
      <alignment vertical="center" shrinkToFit="1"/>
    </xf>
    <xf numFmtId="192" fontId="21" fillId="0" borderId="0" xfId="0" applyNumberFormat="1" applyFont="1" applyFill="1" applyAlignment="1">
      <alignment vertical="center" shrinkToFit="1"/>
    </xf>
    <xf numFmtId="192" fontId="21" fillId="0" borderId="0" xfId="0" applyNumberFormat="1" applyFont="1" applyFill="1" applyBorder="1" applyAlignment="1" applyProtection="1">
      <alignment vertical="center" shrinkToFit="1"/>
      <protection/>
    </xf>
    <xf numFmtId="178" fontId="21" fillId="0" borderId="16" xfId="0" applyNumberFormat="1" applyFont="1" applyFill="1" applyBorder="1" applyAlignment="1" applyProtection="1">
      <alignment vertical="center"/>
      <protection/>
    </xf>
    <xf numFmtId="184" fontId="21" fillId="0" borderId="15" xfId="0" applyNumberFormat="1" applyFont="1" applyFill="1" applyBorder="1" applyAlignment="1">
      <alignment vertical="center" shrinkToFit="1"/>
    </xf>
    <xf numFmtId="180" fontId="0" fillId="0" borderId="0" xfId="0" applyNumberFormat="1" applyFont="1" applyFill="1" applyAlignment="1">
      <alignment vertical="center"/>
    </xf>
    <xf numFmtId="190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80" fontId="0" fillId="0" borderId="0" xfId="48" applyNumberFormat="1" applyFont="1" applyFill="1" applyAlignment="1">
      <alignment vertical="center"/>
    </xf>
    <xf numFmtId="38" fontId="0" fillId="0" borderId="27" xfId="48" applyFont="1" applyFill="1" applyBorder="1" applyAlignment="1">
      <alignment vertical="center"/>
    </xf>
    <xf numFmtId="180" fontId="0" fillId="0" borderId="0" xfId="48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38" fontId="0" fillId="0" borderId="16" xfId="48" applyFont="1" applyFill="1" applyBorder="1" applyAlignment="1" applyProtection="1">
      <alignment vertical="center"/>
      <protection/>
    </xf>
    <xf numFmtId="38" fontId="0" fillId="0" borderId="15" xfId="48" applyFont="1" applyFill="1" applyBorder="1" applyAlignment="1" applyProtection="1">
      <alignment vertical="center"/>
      <protection/>
    </xf>
    <xf numFmtId="178" fontId="0" fillId="0" borderId="15" xfId="0" applyNumberFormat="1" applyFont="1" applyFill="1" applyBorder="1" applyAlignment="1">
      <alignment vertical="center"/>
    </xf>
    <xf numFmtId="38" fontId="0" fillId="0" borderId="0" xfId="48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>
      <alignment vertical="center"/>
    </xf>
    <xf numFmtId="38" fontId="0" fillId="0" borderId="26" xfId="48" applyFont="1" applyFill="1" applyBorder="1" applyAlignment="1" applyProtection="1">
      <alignment vertical="center"/>
      <protection/>
    </xf>
    <xf numFmtId="178" fontId="0" fillId="0" borderId="26" xfId="0" applyNumberFormat="1" applyFont="1" applyFill="1" applyBorder="1" applyAlignment="1" applyProtection="1">
      <alignment vertical="center"/>
      <protection/>
    </xf>
    <xf numFmtId="178" fontId="0" fillId="0" borderId="26" xfId="0" applyNumberFormat="1" applyFont="1" applyFill="1" applyBorder="1" applyAlignment="1">
      <alignment vertical="center"/>
    </xf>
    <xf numFmtId="38" fontId="0" fillId="0" borderId="27" xfId="48" applyFont="1" applyFill="1" applyBorder="1" applyAlignment="1" applyProtection="1">
      <alignment vertical="center"/>
      <protection/>
    </xf>
    <xf numFmtId="184" fontId="0" fillId="0" borderId="0" xfId="0" applyNumberFormat="1" applyFont="1" applyFill="1" applyAlignment="1">
      <alignment horizontal="right" vertical="center"/>
    </xf>
    <xf numFmtId="184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vertical="center"/>
      <protection/>
    </xf>
    <xf numFmtId="184" fontId="0" fillId="0" borderId="0" xfId="0" applyNumberFormat="1" applyFont="1" applyFill="1" applyBorder="1" applyAlignment="1">
      <alignment horizontal="right" vertical="center"/>
    </xf>
    <xf numFmtId="184" fontId="0" fillId="0" borderId="0" xfId="48" applyNumberFormat="1" applyFont="1" applyFill="1" applyAlignment="1">
      <alignment horizontal="right" vertical="center"/>
    </xf>
    <xf numFmtId="38" fontId="0" fillId="0" borderId="27" xfId="48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horizontal="right" vertical="center"/>
    </xf>
    <xf numFmtId="190" fontId="0" fillId="0" borderId="0" xfId="0" applyNumberFormat="1" applyFont="1" applyFill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178" fontId="0" fillId="0" borderId="15" xfId="0" applyNumberFormat="1" applyFont="1" applyFill="1" applyBorder="1" applyAlignment="1" applyProtection="1">
      <alignment horizontal="right" vertical="center"/>
      <protection/>
    </xf>
    <xf numFmtId="178" fontId="0" fillId="0" borderId="15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178" fontId="0" fillId="0" borderId="0" xfId="0" applyNumberFormat="1" applyFont="1" applyFill="1" applyBorder="1" applyAlignment="1" applyProtection="1">
      <alignment horizontal="center" vertical="center"/>
      <protection/>
    </xf>
    <xf numFmtId="38" fontId="21" fillId="0" borderId="27" xfId="48" applyFont="1" applyFill="1" applyBorder="1" applyAlignment="1" applyProtection="1">
      <alignment vertical="center"/>
      <protection/>
    </xf>
    <xf numFmtId="38" fontId="21" fillId="0" borderId="15" xfId="48" applyFont="1" applyFill="1" applyBorder="1" applyAlignment="1" applyProtection="1">
      <alignment vertical="center"/>
      <protection/>
    </xf>
    <xf numFmtId="190" fontId="21" fillId="0" borderId="15" xfId="0" applyNumberFormat="1" applyFont="1" applyFill="1" applyBorder="1" applyAlignment="1">
      <alignment vertical="center"/>
    </xf>
    <xf numFmtId="184" fontId="21" fillId="0" borderId="0" xfId="0" applyNumberFormat="1" applyFont="1" applyFill="1" applyBorder="1" applyAlignment="1" applyProtection="1">
      <alignment horizontal="right" vertical="center"/>
      <protection/>
    </xf>
    <xf numFmtId="190" fontId="21" fillId="0" borderId="0" xfId="0" applyNumberFormat="1" applyFont="1" applyFill="1" applyAlignment="1">
      <alignment horizontal="right" vertical="center"/>
    </xf>
    <xf numFmtId="184" fontId="21" fillId="0" borderId="15" xfId="0" applyNumberFormat="1" applyFont="1" applyFill="1" applyBorder="1" applyAlignment="1" applyProtection="1">
      <alignment horizontal="right" vertical="center"/>
      <protection/>
    </xf>
    <xf numFmtId="178" fontId="21" fillId="0" borderId="15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183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83" fontId="21" fillId="0" borderId="0" xfId="0" applyNumberFormat="1" applyFont="1" applyFill="1" applyAlignment="1">
      <alignment vertical="center"/>
    </xf>
    <xf numFmtId="183" fontId="21" fillId="0" borderId="0" xfId="0" applyNumberFormat="1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183" fontId="0" fillId="0" borderId="0" xfId="48" applyNumberFormat="1" applyFont="1" applyFill="1" applyBorder="1" applyAlignment="1" applyProtection="1">
      <alignment horizontal="right" vertical="center" shrinkToFit="1"/>
      <protection/>
    </xf>
    <xf numFmtId="183" fontId="21" fillId="0" borderId="0" xfId="48" applyNumberFormat="1" applyFont="1" applyFill="1" applyBorder="1" applyAlignment="1" applyProtection="1">
      <alignment horizontal="right" vertical="center" shrinkToFit="1"/>
      <protection/>
    </xf>
    <xf numFmtId="0" fontId="0" fillId="0" borderId="34" xfId="0" applyFont="1" applyFill="1" applyBorder="1" applyAlignment="1" applyProtection="1">
      <alignment horizontal="distributed" vertical="center" shrinkToFit="1"/>
      <protection/>
    </xf>
    <xf numFmtId="0" fontId="0" fillId="0" borderId="35" xfId="0" applyFont="1" applyFill="1" applyBorder="1" applyAlignment="1" applyProtection="1">
      <alignment horizontal="distributed" vertical="center" shrinkToFit="1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distributed" vertical="center" shrinkToFit="1"/>
    </xf>
    <xf numFmtId="0" fontId="21" fillId="0" borderId="0" xfId="0" applyFont="1" applyFill="1" applyBorder="1" applyAlignment="1">
      <alignment horizontal="distributed" vertical="center"/>
    </xf>
    <xf numFmtId="0" fontId="21" fillId="0" borderId="10" xfId="0" applyFont="1" applyFill="1" applyBorder="1" applyAlignment="1">
      <alignment horizontal="distributed" vertical="center"/>
    </xf>
    <xf numFmtId="0" fontId="21" fillId="0" borderId="11" xfId="0" applyFont="1" applyFill="1" applyBorder="1" applyAlignment="1">
      <alignment horizontal="distributed" vertical="center"/>
    </xf>
    <xf numFmtId="0" fontId="21" fillId="0" borderId="14" xfId="0" applyFont="1" applyFill="1" applyBorder="1" applyAlignment="1">
      <alignment horizontal="distributed" vertical="center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3" fontId="21" fillId="0" borderId="15" xfId="48" applyNumberFormat="1" applyFont="1" applyFill="1" applyBorder="1" applyAlignment="1" applyProtection="1">
      <alignment horizontal="right" vertical="center" shrinkToFit="1"/>
      <protection/>
    </xf>
    <xf numFmtId="0" fontId="0" fillId="0" borderId="38" xfId="0" applyFill="1" applyBorder="1" applyAlignment="1" applyProtection="1">
      <alignment horizontal="distributed" vertical="center" wrapText="1" indent="8"/>
      <protection/>
    </xf>
    <xf numFmtId="0" fontId="0" fillId="0" borderId="39" xfId="0" applyFont="1" applyFill="1" applyBorder="1" applyAlignment="1" applyProtection="1">
      <alignment horizontal="distributed" vertical="center" wrapText="1" indent="8"/>
      <protection/>
    </xf>
    <xf numFmtId="0" fontId="21" fillId="0" borderId="15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0" fillId="0" borderId="38" xfId="0" applyFill="1" applyBorder="1" applyAlignment="1" applyProtection="1">
      <alignment horizontal="distributed" vertical="center" wrapText="1" indent="8" shrinkToFit="1"/>
      <protection/>
    </xf>
    <xf numFmtId="0" fontId="0" fillId="0" borderId="39" xfId="0" applyFont="1" applyFill="1" applyBorder="1" applyAlignment="1" applyProtection="1">
      <alignment horizontal="distributed" vertical="center" wrapText="1" indent="8" shrinkToFit="1"/>
      <protection/>
    </xf>
    <xf numFmtId="183" fontId="0" fillId="0" borderId="0" xfId="48" applyNumberFormat="1" applyFont="1" applyFill="1" applyBorder="1" applyAlignment="1">
      <alignment horizontal="right" vertical="center" shrinkToFit="1"/>
    </xf>
    <xf numFmtId="183" fontId="0" fillId="0" borderId="41" xfId="48" applyNumberFormat="1" applyFont="1" applyFill="1" applyBorder="1" applyAlignment="1" applyProtection="1">
      <alignment horizontal="right" vertical="center" shrinkToFit="1"/>
      <protection/>
    </xf>
    <xf numFmtId="183" fontId="0" fillId="0" borderId="27" xfId="48" applyNumberFormat="1" applyFont="1" applyFill="1" applyBorder="1" applyAlignment="1" applyProtection="1">
      <alignment horizontal="right" vertical="center" shrinkToFit="1"/>
      <protection/>
    </xf>
    <xf numFmtId="183" fontId="0" fillId="0" borderId="0" xfId="48" applyNumberFormat="1" applyFont="1" applyFill="1" applyAlignment="1">
      <alignment horizontal="right" vertical="center" shrinkToFit="1"/>
    </xf>
    <xf numFmtId="183" fontId="9" fillId="0" borderId="0" xfId="48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10" xfId="0" applyFont="1" applyFill="1" applyBorder="1" applyAlignment="1" applyProtection="1">
      <alignment horizontal="distributed" vertical="center"/>
      <protection/>
    </xf>
    <xf numFmtId="0" fontId="21" fillId="0" borderId="0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21" fillId="0" borderId="15" xfId="0" applyFont="1" applyFill="1" applyBorder="1" applyAlignment="1" applyProtection="1">
      <alignment horizontal="distributed" vertical="center"/>
      <protection/>
    </xf>
    <xf numFmtId="0" fontId="9" fillId="0" borderId="15" xfId="0" applyFont="1" applyFill="1" applyBorder="1" applyAlignment="1">
      <alignment horizontal="distributed" vertical="center"/>
    </xf>
    <xf numFmtId="0" fontId="9" fillId="0" borderId="42" xfId="0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42" xfId="0" applyFont="1" applyFill="1" applyBorder="1" applyAlignment="1" applyProtection="1">
      <alignment horizontal="distributed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38" fontId="0" fillId="0" borderId="43" xfId="48" applyFont="1" applyFill="1" applyBorder="1" applyAlignment="1" applyProtection="1">
      <alignment horizontal="center" vertical="center"/>
      <protection/>
    </xf>
    <xf numFmtId="38" fontId="0" fillId="0" borderId="44" xfId="48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12" fillId="0" borderId="45" xfId="0" applyFont="1" applyFill="1" applyBorder="1" applyAlignment="1" applyProtection="1">
      <alignment horizontal="center" vertical="center"/>
      <protection/>
    </xf>
    <xf numFmtId="0" fontId="12" fillId="0" borderId="46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>
      <alignment horizontal="center" vertical="center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distributed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24" fillId="0" borderId="10" xfId="0" applyFont="1" applyFill="1" applyBorder="1" applyAlignment="1" applyProtection="1">
      <alignment horizontal="distributed" vertical="center"/>
      <protection/>
    </xf>
    <xf numFmtId="0" fontId="25" fillId="0" borderId="0" xfId="0" applyFont="1" applyFill="1" applyBorder="1" applyAlignment="1" applyProtection="1">
      <alignment horizontal="distributed" vertical="center"/>
      <protection/>
    </xf>
    <xf numFmtId="0" fontId="25" fillId="0" borderId="10" xfId="0" applyFont="1" applyFill="1" applyBorder="1" applyAlignment="1" applyProtection="1">
      <alignment horizontal="distributed" vertical="center"/>
      <protection/>
    </xf>
    <xf numFmtId="0" fontId="12" fillId="0" borderId="15" xfId="0" applyFont="1" applyFill="1" applyBorder="1" applyAlignment="1" applyProtection="1">
      <alignment horizontal="distributed" vertical="center"/>
      <protection/>
    </xf>
    <xf numFmtId="0" fontId="12" fillId="0" borderId="42" xfId="0" applyFont="1" applyFill="1" applyBorder="1" applyAlignment="1" applyProtection="1">
      <alignment horizontal="distributed" vertical="center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32" fillId="0" borderId="0" xfId="0" applyFont="1" applyFill="1" applyAlignment="1">
      <alignment horizontal="distributed" vertical="center"/>
    </xf>
    <xf numFmtId="0" fontId="32" fillId="0" borderId="10" xfId="0" applyFont="1" applyFill="1" applyBorder="1" applyAlignment="1">
      <alignment horizontal="distributed" vertical="center"/>
    </xf>
    <xf numFmtId="0" fontId="29" fillId="0" borderId="0" xfId="0" applyFont="1" applyFill="1" applyBorder="1" applyAlignment="1" applyProtection="1">
      <alignment horizontal="distributed" vertical="center"/>
      <protection/>
    </xf>
    <xf numFmtId="0" fontId="29" fillId="0" borderId="10" xfId="0" applyFont="1" applyFill="1" applyBorder="1" applyAlignment="1" applyProtection="1">
      <alignment horizontal="distributed" vertical="center"/>
      <protection/>
    </xf>
    <xf numFmtId="0" fontId="26" fillId="0" borderId="0" xfId="0" applyFont="1" applyFill="1" applyAlignment="1">
      <alignment horizontal="distributed" vertical="center"/>
    </xf>
    <xf numFmtId="0" fontId="26" fillId="0" borderId="10" xfId="0" applyFont="1" applyFill="1" applyBorder="1" applyAlignment="1">
      <alignment horizontal="distributed" vertical="center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24" fillId="0" borderId="50" xfId="0" applyFont="1" applyFill="1" applyBorder="1" applyAlignment="1" applyProtection="1">
      <alignment horizontal="distributed" vertical="center"/>
      <protection/>
    </xf>
    <xf numFmtId="0" fontId="24" fillId="0" borderId="51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 quotePrefix="1">
      <alignment horizontal="center" vertical="center"/>
      <protection/>
    </xf>
    <xf numFmtId="0" fontId="12" fillId="0" borderId="37" xfId="0" applyFont="1" applyFill="1" applyBorder="1" applyAlignment="1" applyProtection="1">
      <alignment horizontal="center" vertical="center"/>
      <protection/>
    </xf>
    <xf numFmtId="0" fontId="12" fillId="0" borderId="48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vertical="center"/>
      <protection/>
    </xf>
    <xf numFmtId="0" fontId="0" fillId="0" borderId="42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50" xfId="0" applyFont="1" applyFill="1" applyBorder="1" applyAlignment="1" applyProtection="1">
      <alignment horizontal="distributed" vertical="center"/>
      <protection/>
    </xf>
    <xf numFmtId="183" fontId="10" fillId="0" borderId="52" xfId="0" applyNumberFormat="1" applyFont="1" applyFill="1" applyBorder="1" applyAlignment="1">
      <alignment horizontal="center" vertical="center"/>
    </xf>
    <xf numFmtId="183" fontId="10" fillId="0" borderId="5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43"/>
  <sheetViews>
    <sheetView zoomScale="75" zoomScaleNormal="75" zoomScaleSheetLayoutView="55" zoomScalePageLayoutView="0" workbookViewId="0" topLeftCell="B1">
      <selection activeCell="AF6" sqref="AF6"/>
    </sheetView>
  </sheetViews>
  <sheetFormatPr defaultColWidth="10.59765625" defaultRowHeight="23.25" customHeight="1"/>
  <cols>
    <col min="1" max="1" width="3.3984375" style="83" customWidth="1"/>
    <col min="2" max="2" width="27.3984375" style="83" customWidth="1"/>
    <col min="3" max="3" width="6.19921875" style="97" customWidth="1"/>
    <col min="4" max="38" width="5.8984375" style="97" customWidth="1"/>
    <col min="39" max="39" width="9.59765625" style="83" customWidth="1"/>
    <col min="40" max="43" width="16.59765625" style="83" customWidth="1"/>
    <col min="44" max="16384" width="10.59765625" style="83" customWidth="1"/>
  </cols>
  <sheetData>
    <row r="1" spans="1:38" ht="23.25" customHeight="1">
      <c r="A1" s="2" t="s">
        <v>174</v>
      </c>
      <c r="AF1" s="197" t="s">
        <v>190</v>
      </c>
      <c r="AL1" s="111"/>
    </row>
    <row r="2" spans="1:38" ht="23.25" customHeight="1">
      <c r="A2" s="110"/>
      <c r="AF2" s="59"/>
      <c r="AL2" s="111"/>
    </row>
    <row r="3" spans="1:39" ht="23.25" customHeight="1">
      <c r="A3" s="248" t="s">
        <v>334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89"/>
      <c r="AH3" s="89"/>
      <c r="AI3" s="89"/>
      <c r="AJ3" s="89"/>
      <c r="AK3" s="89"/>
      <c r="AL3" s="89"/>
      <c r="AM3" s="56"/>
    </row>
    <row r="4" spans="1:39" ht="23.2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9"/>
      <c r="AH4" s="89"/>
      <c r="AI4" s="89"/>
      <c r="AJ4" s="89"/>
      <c r="AK4" s="89"/>
      <c r="AL4" s="89"/>
      <c r="AM4" s="56"/>
    </row>
    <row r="5" spans="1:174" s="80" customFormat="1" ht="23.25" customHeight="1">
      <c r="A5" s="249" t="s">
        <v>324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55"/>
      <c r="AH5" s="55"/>
      <c r="AI5" s="55"/>
      <c r="AJ5" s="55"/>
      <c r="AK5" s="55"/>
      <c r="AL5" s="55"/>
      <c r="AM5" s="55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</row>
    <row r="6" spans="1:38" ht="23.25" customHeight="1" thickBot="1">
      <c r="A6" s="90"/>
      <c r="B6" s="90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2" t="s">
        <v>189</v>
      </c>
      <c r="AG6" s="83"/>
      <c r="AH6" s="83"/>
      <c r="AI6" s="83"/>
      <c r="AJ6" s="83"/>
      <c r="AK6" s="83"/>
      <c r="AL6" s="83"/>
    </row>
    <row r="7" spans="1:153" s="80" customFormat="1" ht="23.25" customHeight="1">
      <c r="A7" s="254" t="s">
        <v>0</v>
      </c>
      <c r="B7" s="255"/>
      <c r="C7" s="252" t="s">
        <v>175</v>
      </c>
      <c r="D7" s="253"/>
      <c r="E7" s="252" t="s">
        <v>176</v>
      </c>
      <c r="F7" s="253"/>
      <c r="G7" s="252" t="s">
        <v>177</v>
      </c>
      <c r="H7" s="253"/>
      <c r="I7" s="252" t="s">
        <v>178</v>
      </c>
      <c r="J7" s="253"/>
      <c r="K7" s="252" t="s">
        <v>179</v>
      </c>
      <c r="L7" s="253"/>
      <c r="M7" s="252" t="s">
        <v>180</v>
      </c>
      <c r="N7" s="253"/>
      <c r="O7" s="252" t="s">
        <v>181</v>
      </c>
      <c r="P7" s="253"/>
      <c r="Q7" s="252" t="s">
        <v>182</v>
      </c>
      <c r="R7" s="253"/>
      <c r="S7" s="252" t="s">
        <v>183</v>
      </c>
      <c r="T7" s="253"/>
      <c r="U7" s="252" t="s">
        <v>184</v>
      </c>
      <c r="V7" s="253"/>
      <c r="W7" s="252" t="s">
        <v>185</v>
      </c>
      <c r="X7" s="253"/>
      <c r="Y7" s="252" t="s">
        <v>186</v>
      </c>
      <c r="Z7" s="253"/>
      <c r="AA7" s="252" t="s">
        <v>187</v>
      </c>
      <c r="AB7" s="253"/>
      <c r="AC7" s="252" t="s">
        <v>188</v>
      </c>
      <c r="AD7" s="253"/>
      <c r="AE7" s="252" t="s">
        <v>168</v>
      </c>
      <c r="AF7" s="256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</row>
    <row r="8" spans="1:153" s="80" customFormat="1" ht="23.25" customHeight="1">
      <c r="A8" s="106">
        <v>1</v>
      </c>
      <c r="B8" s="93" t="s">
        <v>169</v>
      </c>
      <c r="C8" s="250">
        <v>775966</v>
      </c>
      <c r="D8" s="250"/>
      <c r="E8" s="250">
        <v>862338</v>
      </c>
      <c r="F8" s="250"/>
      <c r="G8" s="250">
        <v>985573</v>
      </c>
      <c r="H8" s="250"/>
      <c r="I8" s="250">
        <v>1070764</v>
      </c>
      <c r="J8" s="250"/>
      <c r="K8" s="250">
        <v>1151507</v>
      </c>
      <c r="L8" s="250"/>
      <c r="M8" s="250">
        <v>1271247</v>
      </c>
      <c r="N8" s="250"/>
      <c r="O8" s="250">
        <v>1401233</v>
      </c>
      <c r="P8" s="250"/>
      <c r="Q8" s="250">
        <v>1456426</v>
      </c>
      <c r="R8" s="250"/>
      <c r="S8" s="250">
        <v>1491931</v>
      </c>
      <c r="T8" s="250"/>
      <c r="U8" s="250">
        <v>1544372</v>
      </c>
      <c r="V8" s="250"/>
      <c r="W8" s="250">
        <v>1598482</v>
      </c>
      <c r="X8" s="250"/>
      <c r="Y8" s="250">
        <v>1651885</v>
      </c>
      <c r="Z8" s="250"/>
      <c r="AA8" s="250">
        <v>1708635</v>
      </c>
      <c r="AB8" s="250"/>
      <c r="AC8" s="250">
        <v>1809519</v>
      </c>
      <c r="AD8" s="250"/>
      <c r="AE8" s="250">
        <v>1908999</v>
      </c>
      <c r="AF8" s="250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</row>
    <row r="9" spans="1:153" s="80" customFormat="1" ht="23.25" customHeight="1">
      <c r="A9" s="106">
        <v>2</v>
      </c>
      <c r="B9" s="94" t="s">
        <v>170</v>
      </c>
      <c r="C9" s="250">
        <v>403911</v>
      </c>
      <c r="D9" s="250"/>
      <c r="E9" s="250">
        <v>454005</v>
      </c>
      <c r="F9" s="250"/>
      <c r="G9" s="250">
        <v>454090</v>
      </c>
      <c r="H9" s="250"/>
      <c r="I9" s="250">
        <v>518238</v>
      </c>
      <c r="J9" s="250"/>
      <c r="K9" s="250">
        <v>624971</v>
      </c>
      <c r="L9" s="250"/>
      <c r="M9" s="250">
        <v>623536</v>
      </c>
      <c r="N9" s="250"/>
      <c r="O9" s="250">
        <v>592736</v>
      </c>
      <c r="P9" s="250"/>
      <c r="Q9" s="250">
        <v>582182</v>
      </c>
      <c r="R9" s="250"/>
      <c r="S9" s="250">
        <v>618283</v>
      </c>
      <c r="T9" s="250"/>
      <c r="U9" s="250">
        <v>664610</v>
      </c>
      <c r="V9" s="250"/>
      <c r="W9" s="250">
        <v>698156</v>
      </c>
      <c r="X9" s="250"/>
      <c r="Y9" s="250">
        <v>735138</v>
      </c>
      <c r="Z9" s="250"/>
      <c r="AA9" s="250">
        <v>847350</v>
      </c>
      <c r="AB9" s="250"/>
      <c r="AC9" s="250">
        <v>936373</v>
      </c>
      <c r="AD9" s="250"/>
      <c r="AE9" s="250">
        <v>1029585</v>
      </c>
      <c r="AF9" s="250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</row>
    <row r="10" spans="1:38" ht="23.25" customHeight="1">
      <c r="A10" s="106">
        <v>3</v>
      </c>
      <c r="B10" s="94" t="s">
        <v>171</v>
      </c>
      <c r="C10" s="250">
        <v>164685</v>
      </c>
      <c r="D10" s="250"/>
      <c r="E10" s="250">
        <v>179554</v>
      </c>
      <c r="F10" s="250"/>
      <c r="G10" s="250">
        <v>196963</v>
      </c>
      <c r="H10" s="250"/>
      <c r="I10" s="250">
        <v>212834</v>
      </c>
      <c r="J10" s="250"/>
      <c r="K10" s="250">
        <v>233774</v>
      </c>
      <c r="L10" s="250"/>
      <c r="M10" s="250">
        <v>244972</v>
      </c>
      <c r="N10" s="250"/>
      <c r="O10" s="250">
        <v>282264</v>
      </c>
      <c r="P10" s="250"/>
      <c r="Q10" s="250">
        <v>305401</v>
      </c>
      <c r="R10" s="250"/>
      <c r="S10" s="250">
        <v>319320</v>
      </c>
      <c r="T10" s="250"/>
      <c r="U10" s="250">
        <v>343915</v>
      </c>
      <c r="V10" s="250"/>
      <c r="W10" s="250">
        <v>360669</v>
      </c>
      <c r="X10" s="250"/>
      <c r="Y10" s="250">
        <v>380728</v>
      </c>
      <c r="Z10" s="250"/>
      <c r="AA10" s="250">
        <v>407772</v>
      </c>
      <c r="AB10" s="250"/>
      <c r="AC10" s="250">
        <v>438077</v>
      </c>
      <c r="AD10" s="250"/>
      <c r="AE10" s="250">
        <v>484568</v>
      </c>
      <c r="AF10" s="250"/>
      <c r="AG10" s="83"/>
      <c r="AH10" s="83"/>
      <c r="AI10" s="83"/>
      <c r="AJ10" s="83"/>
      <c r="AK10" s="83"/>
      <c r="AL10" s="83"/>
    </row>
    <row r="11" spans="1:38" ht="23.25" customHeight="1">
      <c r="A11" s="106">
        <v>4</v>
      </c>
      <c r="B11" s="94" t="s">
        <v>163</v>
      </c>
      <c r="C11" s="250">
        <v>67775</v>
      </c>
      <c r="D11" s="250"/>
      <c r="E11" s="250">
        <v>78193</v>
      </c>
      <c r="F11" s="250"/>
      <c r="G11" s="276">
        <v>87308</v>
      </c>
      <c r="H11" s="276"/>
      <c r="I11" s="250">
        <v>99988</v>
      </c>
      <c r="J11" s="250"/>
      <c r="K11" s="250">
        <v>108102</v>
      </c>
      <c r="L11" s="250"/>
      <c r="M11" s="250">
        <v>122915</v>
      </c>
      <c r="N11" s="250"/>
      <c r="O11" s="250">
        <v>130382</v>
      </c>
      <c r="P11" s="250"/>
      <c r="Q11" s="250">
        <v>133613</v>
      </c>
      <c r="R11" s="250"/>
      <c r="S11" s="250">
        <v>142159</v>
      </c>
      <c r="T11" s="250"/>
      <c r="U11" s="250">
        <v>147416</v>
      </c>
      <c r="V11" s="250"/>
      <c r="W11" s="250">
        <v>154424</v>
      </c>
      <c r="X11" s="250"/>
      <c r="Y11" s="250">
        <v>158040</v>
      </c>
      <c r="Z11" s="250"/>
      <c r="AA11" s="250">
        <v>169456</v>
      </c>
      <c r="AB11" s="250"/>
      <c r="AC11" s="250">
        <v>185432</v>
      </c>
      <c r="AD11" s="250"/>
      <c r="AE11" s="250">
        <v>205899</v>
      </c>
      <c r="AF11" s="250"/>
      <c r="AG11" s="84"/>
      <c r="AH11" s="83"/>
      <c r="AI11" s="83"/>
      <c r="AJ11" s="83"/>
      <c r="AK11" s="83"/>
      <c r="AL11" s="83"/>
    </row>
    <row r="12" spans="1:38" ht="23.25" customHeight="1">
      <c r="A12" s="106">
        <v>5</v>
      </c>
      <c r="B12" s="113" t="s">
        <v>217</v>
      </c>
      <c r="C12" s="274">
        <v>19462</v>
      </c>
      <c r="D12" s="275"/>
      <c r="E12" s="250">
        <v>25124</v>
      </c>
      <c r="F12" s="272"/>
      <c r="G12" s="250">
        <v>23736</v>
      </c>
      <c r="H12" s="272"/>
      <c r="I12" s="250">
        <v>26889</v>
      </c>
      <c r="J12" s="272"/>
      <c r="K12" s="250">
        <v>30193</v>
      </c>
      <c r="L12" s="272"/>
      <c r="M12" s="250">
        <v>28849</v>
      </c>
      <c r="N12" s="250"/>
      <c r="O12" s="250">
        <v>29643</v>
      </c>
      <c r="P12" s="250"/>
      <c r="Q12" s="250">
        <v>30325</v>
      </c>
      <c r="R12" s="250"/>
      <c r="S12" s="250">
        <v>31292</v>
      </c>
      <c r="T12" s="250"/>
      <c r="U12" s="250">
        <v>31627</v>
      </c>
      <c r="V12" s="250"/>
      <c r="W12" s="250">
        <v>31193</v>
      </c>
      <c r="X12" s="250"/>
      <c r="Y12" s="250">
        <v>31659</v>
      </c>
      <c r="Z12" s="250"/>
      <c r="AA12" s="250">
        <v>32464</v>
      </c>
      <c r="AB12" s="250"/>
      <c r="AC12" s="250">
        <v>31021</v>
      </c>
      <c r="AD12" s="250"/>
      <c r="AE12" s="250">
        <v>31733</v>
      </c>
      <c r="AF12" s="250"/>
      <c r="AG12" s="95"/>
      <c r="AH12" s="83"/>
      <c r="AI12" s="83"/>
      <c r="AJ12" s="83"/>
      <c r="AK12" s="83"/>
      <c r="AL12" s="83"/>
    </row>
    <row r="13" spans="1:159" s="108" customFormat="1" ht="23.25" customHeight="1">
      <c r="A13" s="257" t="s">
        <v>1</v>
      </c>
      <c r="B13" s="258"/>
      <c r="C13" s="251">
        <f>SUM(C8:D11)-C12</f>
        <v>1392875</v>
      </c>
      <c r="D13" s="251"/>
      <c r="E13" s="251">
        <f>SUM(E8:F11)-E12</f>
        <v>1548966</v>
      </c>
      <c r="F13" s="251"/>
      <c r="G13" s="251">
        <f>SUM(G8:H11)-G12</f>
        <v>1700198</v>
      </c>
      <c r="H13" s="251"/>
      <c r="I13" s="251">
        <f>SUM(I8:J11)-I12</f>
        <v>1874935</v>
      </c>
      <c r="J13" s="251"/>
      <c r="K13" s="251">
        <f>SUM(K8:L11)-K12</f>
        <v>2088161</v>
      </c>
      <c r="L13" s="251"/>
      <c r="M13" s="251">
        <f>SUM(M8:N11)-M12</f>
        <v>2233821</v>
      </c>
      <c r="N13" s="251"/>
      <c r="O13" s="251">
        <f>SUM(O8:P11)-O12</f>
        <v>2376972</v>
      </c>
      <c r="P13" s="251"/>
      <c r="Q13" s="251">
        <f>SUM(Q8:R11)-Q12</f>
        <v>2447297</v>
      </c>
      <c r="R13" s="251"/>
      <c r="S13" s="251">
        <f>SUM(S8:T11)-S12</f>
        <v>2540401</v>
      </c>
      <c r="T13" s="251"/>
      <c r="U13" s="251">
        <f>SUM(U8:V11)-U12</f>
        <v>2668686</v>
      </c>
      <c r="V13" s="251"/>
      <c r="W13" s="251">
        <f>SUM(W8:X11)-W12</f>
        <v>2780538</v>
      </c>
      <c r="X13" s="251"/>
      <c r="Y13" s="251">
        <f>SUM(Y8:Z11)-Y12</f>
        <v>2894132</v>
      </c>
      <c r="Z13" s="251"/>
      <c r="AA13" s="251">
        <f>SUM(AA8:AB11)-AA12</f>
        <v>3100749</v>
      </c>
      <c r="AB13" s="251"/>
      <c r="AC13" s="251">
        <f>SUM(AC8:AD11)-AC12</f>
        <v>3338380</v>
      </c>
      <c r="AD13" s="251"/>
      <c r="AE13" s="251">
        <f>SUM(AE8:AF11)-AE12</f>
        <v>3597318</v>
      </c>
      <c r="AF13" s="251"/>
      <c r="AG13" s="10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</row>
    <row r="14" spans="1:38" ht="23.25" customHeight="1">
      <c r="A14" s="106">
        <v>6</v>
      </c>
      <c r="B14" s="94" t="s">
        <v>2</v>
      </c>
      <c r="C14" s="250">
        <v>785465</v>
      </c>
      <c r="D14" s="250"/>
      <c r="E14" s="250">
        <v>888234</v>
      </c>
      <c r="F14" s="250"/>
      <c r="G14" s="250">
        <v>978643</v>
      </c>
      <c r="H14" s="250"/>
      <c r="I14" s="250">
        <v>1084768</v>
      </c>
      <c r="J14" s="250"/>
      <c r="K14" s="250">
        <v>1152294</v>
      </c>
      <c r="L14" s="250"/>
      <c r="M14" s="250">
        <v>1238665</v>
      </c>
      <c r="N14" s="250"/>
      <c r="O14" s="250">
        <v>1323476</v>
      </c>
      <c r="P14" s="250"/>
      <c r="Q14" s="250">
        <v>1405476</v>
      </c>
      <c r="R14" s="250"/>
      <c r="S14" s="250">
        <v>1471363</v>
      </c>
      <c r="T14" s="250"/>
      <c r="U14" s="250">
        <v>1535863</v>
      </c>
      <c r="V14" s="250"/>
      <c r="W14" s="250">
        <v>1628544</v>
      </c>
      <c r="X14" s="250"/>
      <c r="Y14" s="250">
        <v>1695342</v>
      </c>
      <c r="Z14" s="250"/>
      <c r="AA14" s="250">
        <v>1775891</v>
      </c>
      <c r="AB14" s="250"/>
      <c r="AC14" s="250">
        <v>1863527</v>
      </c>
      <c r="AD14" s="250"/>
      <c r="AE14" s="250">
        <v>2000324</v>
      </c>
      <c r="AF14" s="250"/>
      <c r="AG14" s="84"/>
      <c r="AH14" s="83"/>
      <c r="AI14" s="83"/>
      <c r="AJ14" s="83"/>
      <c r="AK14" s="83"/>
      <c r="AL14" s="83"/>
    </row>
    <row r="15" spans="1:38" ht="23.25" customHeight="1">
      <c r="A15" s="106">
        <v>7</v>
      </c>
      <c r="B15" s="94" t="s">
        <v>3</v>
      </c>
      <c r="C15" s="250">
        <v>141944</v>
      </c>
      <c r="D15" s="250"/>
      <c r="E15" s="250">
        <v>159966</v>
      </c>
      <c r="F15" s="250"/>
      <c r="G15" s="250">
        <v>179386</v>
      </c>
      <c r="H15" s="250"/>
      <c r="I15" s="250">
        <v>190072</v>
      </c>
      <c r="J15" s="250"/>
      <c r="K15" s="250">
        <v>207647</v>
      </c>
      <c r="L15" s="250"/>
      <c r="M15" s="250">
        <v>235290</v>
      </c>
      <c r="N15" s="250"/>
      <c r="O15" s="250">
        <v>237308</v>
      </c>
      <c r="P15" s="250"/>
      <c r="Q15" s="250">
        <v>243584</v>
      </c>
      <c r="R15" s="250"/>
      <c r="S15" s="250">
        <v>256588</v>
      </c>
      <c r="T15" s="250"/>
      <c r="U15" s="250">
        <v>269126</v>
      </c>
      <c r="V15" s="250"/>
      <c r="W15" s="250">
        <v>278075</v>
      </c>
      <c r="X15" s="250"/>
      <c r="Y15" s="250">
        <v>283565</v>
      </c>
      <c r="Z15" s="250"/>
      <c r="AA15" s="250">
        <v>285576</v>
      </c>
      <c r="AB15" s="250"/>
      <c r="AC15" s="250">
        <v>298774</v>
      </c>
      <c r="AD15" s="250"/>
      <c r="AE15" s="250">
        <v>311635</v>
      </c>
      <c r="AF15" s="250"/>
      <c r="AG15" s="84"/>
      <c r="AH15" s="83"/>
      <c r="AI15" s="83"/>
      <c r="AJ15" s="83"/>
      <c r="AK15" s="83"/>
      <c r="AL15" s="83"/>
    </row>
    <row r="16" spans="1:38" ht="23.25" customHeight="1">
      <c r="A16" s="106">
        <v>8</v>
      </c>
      <c r="B16" s="94" t="s">
        <v>4</v>
      </c>
      <c r="C16" s="273">
        <v>451550</v>
      </c>
      <c r="D16" s="250"/>
      <c r="E16" s="250">
        <v>475252</v>
      </c>
      <c r="F16" s="250"/>
      <c r="G16" s="250">
        <v>524766</v>
      </c>
      <c r="H16" s="250"/>
      <c r="I16" s="250">
        <v>611713</v>
      </c>
      <c r="J16" s="250"/>
      <c r="K16" s="250">
        <v>688228</v>
      </c>
      <c r="L16" s="250"/>
      <c r="M16" s="250">
        <v>717217</v>
      </c>
      <c r="N16" s="250"/>
      <c r="O16" s="250">
        <v>749367</v>
      </c>
      <c r="P16" s="250"/>
      <c r="Q16" s="250">
        <v>760880</v>
      </c>
      <c r="R16" s="250"/>
      <c r="S16" s="250">
        <v>732641</v>
      </c>
      <c r="T16" s="250"/>
      <c r="U16" s="250">
        <v>744234</v>
      </c>
      <c r="V16" s="250"/>
      <c r="W16" s="250">
        <v>808434</v>
      </c>
      <c r="X16" s="250"/>
      <c r="Y16" s="250">
        <v>800637</v>
      </c>
      <c r="Z16" s="250"/>
      <c r="AA16" s="250">
        <v>901231</v>
      </c>
      <c r="AB16" s="250"/>
      <c r="AC16" s="250">
        <v>978454</v>
      </c>
      <c r="AD16" s="250"/>
      <c r="AE16" s="250">
        <v>1077642</v>
      </c>
      <c r="AF16" s="250"/>
      <c r="AG16" s="84"/>
      <c r="AH16" s="83"/>
      <c r="AI16" s="83"/>
      <c r="AJ16" s="83"/>
      <c r="AK16" s="83"/>
      <c r="AL16" s="83"/>
    </row>
    <row r="17" spans="1:38" ht="23.25" customHeight="1">
      <c r="A17" s="106">
        <v>9</v>
      </c>
      <c r="B17" s="94" t="s">
        <v>172</v>
      </c>
      <c r="C17" s="250">
        <v>14674</v>
      </c>
      <c r="D17" s="250"/>
      <c r="E17" s="250">
        <v>30394</v>
      </c>
      <c r="F17" s="250"/>
      <c r="G17" s="250">
        <v>8337</v>
      </c>
      <c r="H17" s="250"/>
      <c r="I17" s="250">
        <v>15498</v>
      </c>
      <c r="J17" s="250"/>
      <c r="K17" s="250">
        <v>50005</v>
      </c>
      <c r="L17" s="250"/>
      <c r="M17" s="250">
        <v>44526</v>
      </c>
      <c r="N17" s="250"/>
      <c r="O17" s="250">
        <v>23453</v>
      </c>
      <c r="P17" s="250"/>
      <c r="Q17" s="250">
        <v>1862</v>
      </c>
      <c r="R17" s="250"/>
      <c r="S17" s="250">
        <v>24186</v>
      </c>
      <c r="T17" s="250"/>
      <c r="U17" s="250">
        <v>49066</v>
      </c>
      <c r="V17" s="250"/>
      <c r="W17" s="250">
        <v>39010</v>
      </c>
      <c r="X17" s="250"/>
      <c r="Y17" s="250">
        <v>20519</v>
      </c>
      <c r="Z17" s="250"/>
      <c r="AA17" s="250">
        <v>38140</v>
      </c>
      <c r="AB17" s="250"/>
      <c r="AC17" s="250">
        <v>73115</v>
      </c>
      <c r="AD17" s="250"/>
      <c r="AE17" s="250">
        <v>79169</v>
      </c>
      <c r="AF17" s="250"/>
      <c r="AG17" s="84"/>
      <c r="AH17" s="83"/>
      <c r="AI17" s="83"/>
      <c r="AJ17" s="83"/>
      <c r="AK17" s="83"/>
      <c r="AL17" s="83"/>
    </row>
    <row r="18" spans="1:38" ht="23.25" customHeight="1">
      <c r="A18" s="106">
        <v>10</v>
      </c>
      <c r="B18" s="94" t="s">
        <v>5</v>
      </c>
      <c r="C18" s="250" t="s">
        <v>161</v>
      </c>
      <c r="D18" s="250"/>
      <c r="E18" s="250" t="s">
        <v>161</v>
      </c>
      <c r="F18" s="250"/>
      <c r="G18" s="250" t="s">
        <v>161</v>
      </c>
      <c r="H18" s="250"/>
      <c r="I18" s="250" t="s">
        <v>161</v>
      </c>
      <c r="J18" s="250"/>
      <c r="K18" s="250" t="s">
        <v>161</v>
      </c>
      <c r="L18" s="250"/>
      <c r="M18" s="250" t="s">
        <v>161</v>
      </c>
      <c r="N18" s="250"/>
      <c r="O18" s="250" t="s">
        <v>161</v>
      </c>
      <c r="P18" s="250"/>
      <c r="Q18" s="250" t="s">
        <v>161</v>
      </c>
      <c r="R18" s="250"/>
      <c r="S18" s="250" t="s">
        <v>161</v>
      </c>
      <c r="T18" s="250"/>
      <c r="U18" s="250" t="s">
        <v>161</v>
      </c>
      <c r="V18" s="250"/>
      <c r="W18" s="250" t="s">
        <v>161</v>
      </c>
      <c r="X18" s="250"/>
      <c r="Y18" s="250" t="s">
        <v>161</v>
      </c>
      <c r="Z18" s="250"/>
      <c r="AA18" s="250" t="s">
        <v>161</v>
      </c>
      <c r="AB18" s="250"/>
      <c r="AC18" s="250" t="s">
        <v>161</v>
      </c>
      <c r="AD18" s="250"/>
      <c r="AE18" s="250" t="s">
        <v>161</v>
      </c>
      <c r="AF18" s="250"/>
      <c r="AG18" s="84"/>
      <c r="AH18" s="83"/>
      <c r="AI18" s="83"/>
      <c r="AJ18" s="83"/>
      <c r="AK18" s="83"/>
      <c r="AL18" s="83"/>
    </row>
    <row r="19" spans="1:38" ht="23.25" customHeight="1">
      <c r="A19" s="106">
        <v>11</v>
      </c>
      <c r="B19" s="94" t="s">
        <v>6</v>
      </c>
      <c r="C19" s="250" t="s">
        <v>161</v>
      </c>
      <c r="D19" s="250"/>
      <c r="E19" s="250" t="s">
        <v>161</v>
      </c>
      <c r="F19" s="250"/>
      <c r="G19" s="250" t="s">
        <v>161</v>
      </c>
      <c r="H19" s="250"/>
      <c r="I19" s="250" t="s">
        <v>161</v>
      </c>
      <c r="J19" s="250"/>
      <c r="K19" s="250" t="s">
        <v>161</v>
      </c>
      <c r="L19" s="250"/>
      <c r="M19" s="250" t="s">
        <v>161</v>
      </c>
      <c r="N19" s="250"/>
      <c r="O19" s="250" t="s">
        <v>161</v>
      </c>
      <c r="P19" s="250"/>
      <c r="Q19" s="250" t="s">
        <v>161</v>
      </c>
      <c r="R19" s="250"/>
      <c r="S19" s="250" t="s">
        <v>161</v>
      </c>
      <c r="T19" s="250"/>
      <c r="U19" s="250" t="s">
        <v>161</v>
      </c>
      <c r="V19" s="250"/>
      <c r="W19" s="250" t="s">
        <v>161</v>
      </c>
      <c r="X19" s="250"/>
      <c r="Y19" s="250" t="s">
        <v>161</v>
      </c>
      <c r="Z19" s="250"/>
      <c r="AA19" s="250" t="s">
        <v>161</v>
      </c>
      <c r="AB19" s="250"/>
      <c r="AC19" s="250" t="s">
        <v>161</v>
      </c>
      <c r="AD19" s="250"/>
      <c r="AE19" s="250" t="s">
        <v>161</v>
      </c>
      <c r="AF19" s="250"/>
      <c r="AG19" s="84"/>
      <c r="AH19" s="83"/>
      <c r="AI19" s="83"/>
      <c r="AJ19" s="83"/>
      <c r="AK19" s="83"/>
      <c r="AL19" s="83"/>
    </row>
    <row r="20" spans="1:38" ht="23.25" customHeight="1">
      <c r="A20" s="106">
        <v>12</v>
      </c>
      <c r="B20" s="94" t="s">
        <v>7</v>
      </c>
      <c r="C20" s="250">
        <v>-759</v>
      </c>
      <c r="D20" s="250"/>
      <c r="E20" s="250">
        <v>-4881</v>
      </c>
      <c r="F20" s="250"/>
      <c r="G20" s="250">
        <v>9065</v>
      </c>
      <c r="H20" s="250"/>
      <c r="I20" s="250">
        <v>-27116</v>
      </c>
      <c r="J20" s="250"/>
      <c r="K20" s="250">
        <v>-10012</v>
      </c>
      <c r="L20" s="250"/>
      <c r="M20" s="250">
        <v>-1877</v>
      </c>
      <c r="N20" s="250"/>
      <c r="O20" s="250">
        <v>43368</v>
      </c>
      <c r="P20" s="250"/>
      <c r="Q20" s="250">
        <v>35494</v>
      </c>
      <c r="R20" s="250"/>
      <c r="S20" s="250">
        <v>55623</v>
      </c>
      <c r="T20" s="250"/>
      <c r="U20" s="250">
        <v>70398</v>
      </c>
      <c r="V20" s="250"/>
      <c r="W20" s="250">
        <v>31474</v>
      </c>
      <c r="X20" s="250"/>
      <c r="Y20" s="250">
        <v>94070</v>
      </c>
      <c r="Z20" s="250"/>
      <c r="AA20" s="250">
        <v>99911</v>
      </c>
      <c r="AB20" s="250"/>
      <c r="AC20" s="250">
        <v>124510</v>
      </c>
      <c r="AD20" s="250"/>
      <c r="AE20" s="250">
        <v>128548</v>
      </c>
      <c r="AF20" s="250"/>
      <c r="AG20" s="84"/>
      <c r="AH20" s="83"/>
      <c r="AI20" s="83"/>
      <c r="AJ20" s="83"/>
      <c r="AK20" s="83"/>
      <c r="AL20" s="83"/>
    </row>
    <row r="21" spans="1:159" s="109" customFormat="1" ht="23.25" customHeight="1">
      <c r="A21" s="268" t="s">
        <v>8</v>
      </c>
      <c r="B21" s="269"/>
      <c r="C21" s="265">
        <f>SUM(C14:D20)</f>
        <v>1392874</v>
      </c>
      <c r="D21" s="265"/>
      <c r="E21" s="265">
        <f>SUM(E14:F20)</f>
        <v>1548965</v>
      </c>
      <c r="F21" s="265"/>
      <c r="G21" s="265">
        <f>SUM(G14:H20)</f>
        <v>1700197</v>
      </c>
      <c r="H21" s="265"/>
      <c r="I21" s="265">
        <f>SUM(I14:J20)</f>
        <v>1874935</v>
      </c>
      <c r="J21" s="265"/>
      <c r="K21" s="265">
        <f>SUM(K14:L20)</f>
        <v>2088162</v>
      </c>
      <c r="L21" s="265"/>
      <c r="M21" s="265">
        <f>SUM(M14:N20)</f>
        <v>2233821</v>
      </c>
      <c r="N21" s="265"/>
      <c r="O21" s="265">
        <f>SUM(O14:P20)</f>
        <v>2376972</v>
      </c>
      <c r="P21" s="265"/>
      <c r="Q21" s="265">
        <f>SUM(Q14:R20)</f>
        <v>2447296</v>
      </c>
      <c r="R21" s="265"/>
      <c r="S21" s="265">
        <f>SUM(S14:T20)</f>
        <v>2540401</v>
      </c>
      <c r="T21" s="265"/>
      <c r="U21" s="265">
        <f>SUM(U14:V20)</f>
        <v>2668687</v>
      </c>
      <c r="V21" s="265"/>
      <c r="W21" s="265">
        <f>SUM(W14:X20)</f>
        <v>2785537</v>
      </c>
      <c r="X21" s="265"/>
      <c r="Y21" s="265">
        <f>SUM(Y14:Z20)</f>
        <v>2894133</v>
      </c>
      <c r="Z21" s="265"/>
      <c r="AA21" s="265">
        <f>SUM(AA14:AB20)</f>
        <v>3100749</v>
      </c>
      <c r="AB21" s="265"/>
      <c r="AC21" s="265">
        <f>SUM(AC14:AD20)</f>
        <v>3338380</v>
      </c>
      <c r="AD21" s="265"/>
      <c r="AE21" s="265">
        <f>SUM(AE14:AF20)</f>
        <v>3597318</v>
      </c>
      <c r="AF21" s="265"/>
      <c r="AG21" s="10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</row>
    <row r="22" spans="1:174" s="80" customFormat="1" ht="23.25" customHeight="1">
      <c r="A22" s="83" t="s">
        <v>197</v>
      </c>
      <c r="B22" s="83"/>
      <c r="C22" s="96"/>
      <c r="D22" s="96"/>
      <c r="E22" s="96"/>
      <c r="F22" s="97"/>
      <c r="G22" s="96"/>
      <c r="H22" s="97"/>
      <c r="I22" s="96"/>
      <c r="J22" s="97"/>
      <c r="K22" s="96"/>
      <c r="L22" s="97"/>
      <c r="M22" s="96"/>
      <c r="N22" s="97"/>
      <c r="O22" s="96"/>
      <c r="P22" s="97"/>
      <c r="Q22" s="96"/>
      <c r="R22" s="97"/>
      <c r="S22" s="96"/>
      <c r="T22" s="97"/>
      <c r="U22" s="96"/>
      <c r="V22" s="97"/>
      <c r="W22" s="96"/>
      <c r="X22" s="97"/>
      <c r="Y22" s="96"/>
      <c r="Z22" s="97"/>
      <c r="AA22" s="96"/>
      <c r="AB22" s="97"/>
      <c r="AC22" s="96"/>
      <c r="AD22" s="97"/>
      <c r="AE22" s="96"/>
      <c r="AF22" s="97"/>
      <c r="AG22" s="96"/>
      <c r="AH22" s="97"/>
      <c r="AI22" s="96"/>
      <c r="AJ22" s="97"/>
      <c r="AK22" s="96"/>
      <c r="AL22" s="97"/>
      <c r="AM22" s="98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</row>
    <row r="23" spans="20:37" ht="23.25" customHeight="1"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</row>
    <row r="24" spans="3:38" ht="23.25" customHeight="1" thickBot="1"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100"/>
      <c r="AF24" s="83"/>
      <c r="AG24" s="83"/>
      <c r="AH24" s="83"/>
      <c r="AI24" s="83"/>
      <c r="AJ24" s="83"/>
      <c r="AK24" s="83"/>
      <c r="AL24" s="83"/>
    </row>
    <row r="25" spans="1:147" s="80" customFormat="1" ht="23.25" customHeight="1">
      <c r="A25" s="261" t="s">
        <v>173</v>
      </c>
      <c r="B25" s="262"/>
      <c r="C25" s="270" t="s">
        <v>214</v>
      </c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66" t="s">
        <v>215</v>
      </c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</row>
    <row r="26" spans="1:148" s="54" customFormat="1" ht="23.25" customHeight="1">
      <c r="A26" s="263"/>
      <c r="B26" s="264"/>
      <c r="C26" s="52" t="s">
        <v>176</v>
      </c>
      <c r="D26" s="52" t="s">
        <v>177</v>
      </c>
      <c r="E26" s="52" t="s">
        <v>178</v>
      </c>
      <c r="F26" s="52" t="s">
        <v>179</v>
      </c>
      <c r="G26" s="52" t="s">
        <v>180</v>
      </c>
      <c r="H26" s="52" t="s">
        <v>181</v>
      </c>
      <c r="I26" s="52" t="s">
        <v>182</v>
      </c>
      <c r="J26" s="52" t="s">
        <v>183</v>
      </c>
      <c r="K26" s="52" t="s">
        <v>184</v>
      </c>
      <c r="L26" s="52" t="s">
        <v>185</v>
      </c>
      <c r="M26" s="52" t="s">
        <v>186</v>
      </c>
      <c r="N26" s="52" t="s">
        <v>187</v>
      </c>
      <c r="O26" s="52" t="s">
        <v>188</v>
      </c>
      <c r="P26" s="52" t="s">
        <v>160</v>
      </c>
      <c r="Q26" s="52" t="s">
        <v>198</v>
      </c>
      <c r="R26" s="52" t="s">
        <v>176</v>
      </c>
      <c r="S26" s="52" t="s">
        <v>177</v>
      </c>
      <c r="T26" s="52" t="s">
        <v>178</v>
      </c>
      <c r="U26" s="52" t="s">
        <v>179</v>
      </c>
      <c r="V26" s="52" t="s">
        <v>180</v>
      </c>
      <c r="W26" s="52" t="s">
        <v>181</v>
      </c>
      <c r="X26" s="52" t="s">
        <v>182</v>
      </c>
      <c r="Y26" s="52" t="s">
        <v>183</v>
      </c>
      <c r="Z26" s="52" t="s">
        <v>184</v>
      </c>
      <c r="AA26" s="52" t="s">
        <v>185</v>
      </c>
      <c r="AB26" s="52" t="s">
        <v>186</v>
      </c>
      <c r="AC26" s="52" t="s">
        <v>187</v>
      </c>
      <c r="AD26" s="52" t="s">
        <v>188</v>
      </c>
      <c r="AE26" s="75" t="s">
        <v>160</v>
      </c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</row>
    <row r="27" spans="1:148" s="80" customFormat="1" ht="23.25" customHeight="1">
      <c r="A27" s="106">
        <v>1</v>
      </c>
      <c r="B27" s="93" t="s">
        <v>169</v>
      </c>
      <c r="C27" s="81">
        <f aca="true" t="shared" si="0" ref="C27:C36">100*(E8-C8)/C8</f>
        <v>11.130900065209042</v>
      </c>
      <c r="D27" s="198">
        <f>100*(G8-E8)/E8</f>
        <v>14.290800127096336</v>
      </c>
      <c r="E27" s="198">
        <f>100*(I8-G8)/G8</f>
        <v>8.643804162654618</v>
      </c>
      <c r="F27" s="198">
        <f>100*(K8-I8)/I8</f>
        <v>7.5406905723390025</v>
      </c>
      <c r="G27" s="198">
        <f>100*(M8-K8)/K8</f>
        <v>10.398547294979535</v>
      </c>
      <c r="H27" s="198">
        <f>100*(O8-M8)/M8</f>
        <v>10.22507821060738</v>
      </c>
      <c r="I27" s="198">
        <f>100*(Q8-O8)/O8</f>
        <v>3.938888107830746</v>
      </c>
      <c r="J27" s="198">
        <f>100*(S8-Q8)/Q8</f>
        <v>2.4378169574012</v>
      </c>
      <c r="K27" s="198">
        <f>100*(U8-S8)/S8</f>
        <v>3.514974888248853</v>
      </c>
      <c r="L27" s="198">
        <f>100*(W8-U8)/U8</f>
        <v>3.5036895255806244</v>
      </c>
      <c r="M27" s="198">
        <f>100*(Y8-W8)/W8</f>
        <v>3.3408571382098766</v>
      </c>
      <c r="N27" s="198">
        <f>100*(AA8-Y8)/Y8</f>
        <v>3.435469176123035</v>
      </c>
      <c r="O27" s="198">
        <f>100*(AC8-AA8)/AA8</f>
        <v>5.904362254080011</v>
      </c>
      <c r="P27" s="198">
        <f>100*(AE8-AC8)/AC8</f>
        <v>5.497593559393408</v>
      </c>
      <c r="Q27" s="198">
        <f aca="true" t="shared" si="1" ref="Q27:Q32">100*C8/C$13</f>
        <v>55.70966526070178</v>
      </c>
      <c r="R27" s="198">
        <f aca="true" t="shared" si="2" ref="R27:R36">100*E8/E$13</f>
        <v>55.671848187758805</v>
      </c>
      <c r="S27" s="198">
        <f aca="true" t="shared" si="3" ref="S27:S36">100*G8/G$13</f>
        <v>57.96813077065142</v>
      </c>
      <c r="T27" s="198">
        <f aca="true" t="shared" si="4" ref="T27:T36">100*I8/I$13</f>
        <v>57.10939312562836</v>
      </c>
      <c r="U27" s="198">
        <f aca="true" t="shared" si="5" ref="U27:U36">100*K8/K$13</f>
        <v>55.1445506357029</v>
      </c>
      <c r="V27" s="198">
        <f aca="true" t="shared" si="6" ref="V27:V36">100*M8/M$13</f>
        <v>56.909080897708456</v>
      </c>
      <c r="W27" s="198">
        <f aca="true" t="shared" si="7" ref="W27:W36">100*O8/O$13</f>
        <v>58.95033681507397</v>
      </c>
      <c r="X27" s="198">
        <f aca="true" t="shared" si="8" ref="X27:X36">100*Q8/Q$13</f>
        <v>59.511616285232236</v>
      </c>
      <c r="Y27" s="198">
        <f aca="true" t="shared" si="9" ref="Y27:Y36">100*S8/S$13</f>
        <v>58.72816929295808</v>
      </c>
      <c r="Z27" s="198">
        <f aca="true" t="shared" si="10" ref="Z27:Z36">100*U8/U$13</f>
        <v>57.87012784568885</v>
      </c>
      <c r="AA27" s="198">
        <f aca="true" t="shared" si="11" ref="AA27:AA36">100*W8/W$13</f>
        <v>57.488227098496765</v>
      </c>
      <c r="AB27" s="198">
        <f aca="true" t="shared" si="12" ref="AB27:AB36">100*Y8/Y$13</f>
        <v>57.07704417075655</v>
      </c>
      <c r="AC27" s="198">
        <f aca="true" t="shared" si="13" ref="AC27:AC36">100*AA8/AA$13</f>
        <v>55.10394424056897</v>
      </c>
      <c r="AD27" s="198">
        <f>100*AC8/AC$13</f>
        <v>54.20350589207939</v>
      </c>
      <c r="AE27" s="83">
        <f>100*AE8/AE$13</f>
        <v>53.06728512741993</v>
      </c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</row>
    <row r="28" spans="1:38" ht="23.25" customHeight="1">
      <c r="A28" s="106">
        <v>2</v>
      </c>
      <c r="B28" s="94" t="s">
        <v>170</v>
      </c>
      <c r="C28" s="81">
        <f t="shared" si="0"/>
        <v>12.402237126495688</v>
      </c>
      <c r="D28" s="198">
        <f aca="true" t="shared" si="14" ref="D28:D36">100*(G9-E9)/E9</f>
        <v>0.018722260768053216</v>
      </c>
      <c r="E28" s="198">
        <f aca="true" t="shared" si="15" ref="E28:E36">100*(I9-G9)/G9</f>
        <v>14.126714968398336</v>
      </c>
      <c r="F28" s="198">
        <f aca="true" t="shared" si="16" ref="F28:F36">100*(K9-I9)/I9</f>
        <v>20.595363520235875</v>
      </c>
      <c r="G28" s="198">
        <f aca="true" t="shared" si="17" ref="G28:G36">100*(M9-K9)/K9</f>
        <v>-0.22961065393434255</v>
      </c>
      <c r="H28" s="198">
        <f aca="true" t="shared" si="18" ref="H28:H36">100*(O9-M9)/M9</f>
        <v>-4.939570449821662</v>
      </c>
      <c r="I28" s="198">
        <f aca="true" t="shared" si="19" ref="I28:I36">100*(Q9-O9)/O9</f>
        <v>-1.780556605301517</v>
      </c>
      <c r="J28" s="198">
        <f aca="true" t="shared" si="20" ref="J28:J36">100*(S9-Q9)/Q9</f>
        <v>6.200981823553459</v>
      </c>
      <c r="K28" s="198">
        <f aca="true" t="shared" si="21" ref="K28:K36">100*(U9-S9)/S9</f>
        <v>7.492847126639419</v>
      </c>
      <c r="L28" s="198">
        <f aca="true" t="shared" si="22" ref="L28:L36">100*(W9-U9)/U9</f>
        <v>5.047471449421465</v>
      </c>
      <c r="M28" s="198">
        <f aca="true" t="shared" si="23" ref="M28:M36">100*(Y9-W9)/W9</f>
        <v>5.297096923896665</v>
      </c>
      <c r="N28" s="198">
        <f aca="true" t="shared" si="24" ref="N28:N36">100*(AA9-Y9)/Y9</f>
        <v>15.264072867951324</v>
      </c>
      <c r="O28" s="198">
        <f aca="true" t="shared" si="25" ref="O28:O36">100*(AC9-AA9)/AA9</f>
        <v>10.506048268130053</v>
      </c>
      <c r="P28" s="198">
        <f aca="true" t="shared" si="26" ref="P28:P36">100*(AE9-AC9)/AC9</f>
        <v>9.954580065849827</v>
      </c>
      <c r="Q28" s="198">
        <f t="shared" si="1"/>
        <v>28.99836668760657</v>
      </c>
      <c r="R28" s="198">
        <f t="shared" si="2"/>
        <v>29.310197899760226</v>
      </c>
      <c r="S28" s="198">
        <f t="shared" si="3"/>
        <v>26.70806576645779</v>
      </c>
      <c r="T28" s="198">
        <f t="shared" si="4"/>
        <v>27.64031819769752</v>
      </c>
      <c r="U28" s="198">
        <f t="shared" si="5"/>
        <v>29.929253539358317</v>
      </c>
      <c r="V28" s="198">
        <f t="shared" si="6"/>
        <v>27.91342726207695</v>
      </c>
      <c r="W28" s="198">
        <f t="shared" si="7"/>
        <v>24.93660001043344</v>
      </c>
      <c r="X28" s="198">
        <f t="shared" si="8"/>
        <v>23.788775943418393</v>
      </c>
      <c r="Y28" s="198">
        <f t="shared" si="9"/>
        <v>24.338008054633896</v>
      </c>
      <c r="Z28" s="198">
        <f t="shared" si="10"/>
        <v>24.90401643355569</v>
      </c>
      <c r="AA28" s="198">
        <f t="shared" si="11"/>
        <v>25.1086660207485</v>
      </c>
      <c r="AB28" s="198">
        <f t="shared" si="12"/>
        <v>25.40098378373896</v>
      </c>
      <c r="AC28" s="198">
        <f t="shared" si="13"/>
        <v>27.327268347099363</v>
      </c>
      <c r="AD28" s="198">
        <f aca="true" t="shared" si="27" ref="AD28:AD36">100*AC9/AC$13</f>
        <v>28.04872423151349</v>
      </c>
      <c r="AE28" s="83">
        <f aca="true" t="shared" si="28" ref="AE28:AE36">100*AE9/AE$13</f>
        <v>28.620905908234967</v>
      </c>
      <c r="AF28" s="83"/>
      <c r="AG28" s="83"/>
      <c r="AH28" s="83"/>
      <c r="AI28" s="83"/>
      <c r="AJ28" s="83"/>
      <c r="AK28" s="83"/>
      <c r="AL28" s="83"/>
    </row>
    <row r="29" spans="1:148" s="80" customFormat="1" ht="23.25" customHeight="1">
      <c r="A29" s="106">
        <v>3</v>
      </c>
      <c r="B29" s="94" t="s">
        <v>171</v>
      </c>
      <c r="C29" s="81">
        <f t="shared" si="0"/>
        <v>9.028751859610772</v>
      </c>
      <c r="D29" s="198">
        <f t="shared" si="14"/>
        <v>9.69569043296167</v>
      </c>
      <c r="E29" s="198">
        <f t="shared" si="15"/>
        <v>8.057858582576422</v>
      </c>
      <c r="F29" s="198">
        <f t="shared" si="16"/>
        <v>9.838653598579175</v>
      </c>
      <c r="G29" s="198">
        <f t="shared" si="17"/>
        <v>4.790096417907894</v>
      </c>
      <c r="H29" s="198">
        <f t="shared" si="18"/>
        <v>15.22296425713959</v>
      </c>
      <c r="I29" s="198">
        <f t="shared" si="19"/>
        <v>8.19693620157016</v>
      </c>
      <c r="J29" s="198">
        <f t="shared" si="20"/>
        <v>4.557614415145989</v>
      </c>
      <c r="K29" s="198">
        <f t="shared" si="21"/>
        <v>7.702304897908054</v>
      </c>
      <c r="L29" s="198">
        <f t="shared" si="22"/>
        <v>4.871552563860257</v>
      </c>
      <c r="M29" s="198">
        <f t="shared" si="23"/>
        <v>5.561609120828239</v>
      </c>
      <c r="N29" s="198">
        <f t="shared" si="24"/>
        <v>7.103233804710975</v>
      </c>
      <c r="O29" s="198">
        <f t="shared" si="25"/>
        <v>7.431849170614951</v>
      </c>
      <c r="P29" s="198">
        <f t="shared" si="26"/>
        <v>10.61251789069045</v>
      </c>
      <c r="Q29" s="198">
        <f t="shared" si="1"/>
        <v>11.82338687965539</v>
      </c>
      <c r="R29" s="198">
        <f t="shared" si="2"/>
        <v>11.591861925955767</v>
      </c>
      <c r="S29" s="198">
        <f t="shared" si="3"/>
        <v>11.584709545594102</v>
      </c>
      <c r="T29" s="198">
        <f t="shared" si="4"/>
        <v>11.351540186726472</v>
      </c>
      <c r="U29" s="198">
        <f t="shared" si="5"/>
        <v>11.195209564779727</v>
      </c>
      <c r="V29" s="198">
        <f t="shared" si="6"/>
        <v>10.966500896893708</v>
      </c>
      <c r="W29" s="198">
        <f t="shared" si="7"/>
        <v>11.874940049777615</v>
      </c>
      <c r="X29" s="198">
        <f t="shared" si="8"/>
        <v>12.479114713089585</v>
      </c>
      <c r="Y29" s="198">
        <f t="shared" si="9"/>
        <v>12.569669119166619</v>
      </c>
      <c r="Z29" s="198">
        <f t="shared" si="10"/>
        <v>12.88705377852621</v>
      </c>
      <c r="AA29" s="198">
        <f t="shared" si="11"/>
        <v>12.971194783167862</v>
      </c>
      <c r="AB29" s="198">
        <f t="shared" si="12"/>
        <v>13.155170531268096</v>
      </c>
      <c r="AC29" s="198">
        <f t="shared" si="13"/>
        <v>13.150758091028974</v>
      </c>
      <c r="AD29" s="198">
        <f t="shared" si="27"/>
        <v>13.122442621870489</v>
      </c>
      <c r="AE29" s="83">
        <f t="shared" si="28"/>
        <v>13.470257564107483</v>
      </c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</row>
    <row r="30" spans="1:38" ht="23.25" customHeight="1">
      <c r="A30" s="106">
        <v>4</v>
      </c>
      <c r="B30" s="94" t="s">
        <v>163</v>
      </c>
      <c r="C30" s="81">
        <f t="shared" si="0"/>
        <v>15.371449649575803</v>
      </c>
      <c r="D30" s="198">
        <f t="shared" si="14"/>
        <v>11.657053700459121</v>
      </c>
      <c r="E30" s="198">
        <f t="shared" si="15"/>
        <v>14.523296834196179</v>
      </c>
      <c r="F30" s="198">
        <f t="shared" si="16"/>
        <v>8.114973796855622</v>
      </c>
      <c r="G30" s="198">
        <f t="shared" si="17"/>
        <v>13.70279920815526</v>
      </c>
      <c r="H30" s="198">
        <f t="shared" si="18"/>
        <v>6.074929829557011</v>
      </c>
      <c r="I30" s="198">
        <f t="shared" si="19"/>
        <v>2.4781028056020005</v>
      </c>
      <c r="J30" s="198">
        <f t="shared" si="20"/>
        <v>6.396084213362472</v>
      </c>
      <c r="K30" s="198">
        <f t="shared" si="21"/>
        <v>3.6979719891107843</v>
      </c>
      <c r="L30" s="198">
        <f t="shared" si="22"/>
        <v>4.7538937428773</v>
      </c>
      <c r="M30" s="198">
        <f t="shared" si="23"/>
        <v>2.341604931875874</v>
      </c>
      <c r="N30" s="198">
        <f t="shared" si="24"/>
        <v>7.223487724626676</v>
      </c>
      <c r="O30" s="198">
        <f t="shared" si="25"/>
        <v>9.427816070248324</v>
      </c>
      <c r="P30" s="198">
        <f t="shared" si="26"/>
        <v>11.037469260968981</v>
      </c>
      <c r="Q30" s="198">
        <f t="shared" si="1"/>
        <v>4.865835053396752</v>
      </c>
      <c r="R30" s="198">
        <f t="shared" si="2"/>
        <v>5.048077233457675</v>
      </c>
      <c r="S30" s="198">
        <f t="shared" si="3"/>
        <v>5.135166610006599</v>
      </c>
      <c r="T30" s="198">
        <f t="shared" si="4"/>
        <v>5.33287820644449</v>
      </c>
      <c r="U30" s="198">
        <f t="shared" si="5"/>
        <v>5.17689967392361</v>
      </c>
      <c r="V30" s="198">
        <f t="shared" si="6"/>
        <v>5.502455210153365</v>
      </c>
      <c r="W30" s="198">
        <f t="shared" si="7"/>
        <v>5.4852139612919295</v>
      </c>
      <c r="X30" s="198">
        <f t="shared" si="8"/>
        <v>5.459615240814662</v>
      </c>
      <c r="Y30" s="198">
        <f t="shared" si="9"/>
        <v>5.595927572064411</v>
      </c>
      <c r="Z30" s="198">
        <f t="shared" si="10"/>
        <v>5.5239170138412685</v>
      </c>
      <c r="AA30" s="198">
        <f t="shared" si="11"/>
        <v>5.553745354316323</v>
      </c>
      <c r="AB30" s="198">
        <f t="shared" si="12"/>
        <v>5.460704625773807</v>
      </c>
      <c r="AC30" s="198">
        <f t="shared" si="13"/>
        <v>5.465002165605794</v>
      </c>
      <c r="AD30" s="198">
        <f t="shared" si="27"/>
        <v>5.5545504106782335</v>
      </c>
      <c r="AE30" s="83">
        <f t="shared" si="28"/>
        <v>5.7236808088692745</v>
      </c>
      <c r="AF30" s="83"/>
      <c r="AG30" s="83"/>
      <c r="AH30" s="83"/>
      <c r="AI30" s="83"/>
      <c r="AJ30" s="83"/>
      <c r="AK30" s="83"/>
      <c r="AL30" s="83"/>
    </row>
    <row r="31" spans="1:38" ht="23.25" customHeight="1">
      <c r="A31" s="106">
        <v>5</v>
      </c>
      <c r="B31" s="113" t="s">
        <v>216</v>
      </c>
      <c r="C31" s="81">
        <f t="shared" si="0"/>
        <v>29.092590689548864</v>
      </c>
      <c r="D31" s="198">
        <f t="shared" si="14"/>
        <v>-5.524597993950008</v>
      </c>
      <c r="E31" s="198">
        <f t="shared" si="15"/>
        <v>13.283619817997979</v>
      </c>
      <c r="F31" s="198">
        <f t="shared" si="16"/>
        <v>12.287552530774667</v>
      </c>
      <c r="G31" s="198">
        <f t="shared" si="17"/>
        <v>-4.451362898685126</v>
      </c>
      <c r="H31" s="198">
        <f t="shared" si="18"/>
        <v>2.7522617768380186</v>
      </c>
      <c r="I31" s="198">
        <f t="shared" si="19"/>
        <v>2.300711803798536</v>
      </c>
      <c r="J31" s="198">
        <f t="shared" si="20"/>
        <v>3.18878812860676</v>
      </c>
      <c r="K31" s="198">
        <f t="shared" si="21"/>
        <v>1.070561165793174</v>
      </c>
      <c r="L31" s="198">
        <f t="shared" si="22"/>
        <v>-1.3722452335030195</v>
      </c>
      <c r="M31" s="198">
        <f t="shared" si="23"/>
        <v>1.4939249190523516</v>
      </c>
      <c r="N31" s="198">
        <f t="shared" si="24"/>
        <v>2.5427208692630847</v>
      </c>
      <c r="O31" s="198">
        <f t="shared" si="25"/>
        <v>-4.444923607688517</v>
      </c>
      <c r="P31" s="198">
        <f t="shared" si="26"/>
        <v>2.295219367525225</v>
      </c>
      <c r="Q31" s="198">
        <f t="shared" si="1"/>
        <v>1.3972538813604953</v>
      </c>
      <c r="R31" s="198">
        <f t="shared" si="2"/>
        <v>1.6219852469324698</v>
      </c>
      <c r="S31" s="198">
        <f t="shared" si="3"/>
        <v>1.3960726927099079</v>
      </c>
      <c r="T31" s="198">
        <f t="shared" si="4"/>
        <v>1.4341297164968385</v>
      </c>
      <c r="U31" s="198">
        <f t="shared" si="5"/>
        <v>1.4459134137645517</v>
      </c>
      <c r="V31" s="198">
        <f t="shared" si="6"/>
        <v>1.2914642668324812</v>
      </c>
      <c r="W31" s="198">
        <f t="shared" si="7"/>
        <v>1.247090836576956</v>
      </c>
      <c r="X31" s="198">
        <f t="shared" si="8"/>
        <v>1.239122182554876</v>
      </c>
      <c r="Y31" s="198">
        <f t="shared" si="9"/>
        <v>1.2317740388230047</v>
      </c>
      <c r="Z31" s="198">
        <f t="shared" si="10"/>
        <v>1.1851150716120218</v>
      </c>
      <c r="AA31" s="198">
        <f t="shared" si="11"/>
        <v>1.121833256729453</v>
      </c>
      <c r="AB31" s="198">
        <f t="shared" si="12"/>
        <v>1.0939031115374143</v>
      </c>
      <c r="AC31" s="198">
        <f t="shared" si="13"/>
        <v>1.0469728443031023</v>
      </c>
      <c r="AD31" s="198">
        <f t="shared" si="27"/>
        <v>0.9292231561416017</v>
      </c>
      <c r="AE31" s="83">
        <f t="shared" si="28"/>
        <v>0.8821294086316528</v>
      </c>
      <c r="AF31" s="83"/>
      <c r="AG31" s="83"/>
      <c r="AH31" s="83"/>
      <c r="AI31" s="83"/>
      <c r="AJ31" s="83"/>
      <c r="AK31" s="83"/>
      <c r="AL31" s="83"/>
    </row>
    <row r="32" spans="1:157" s="108" customFormat="1" ht="23.25" customHeight="1">
      <c r="A32" s="257" t="s">
        <v>1</v>
      </c>
      <c r="B32" s="258"/>
      <c r="C32" s="200">
        <f t="shared" si="0"/>
        <v>11.206389661671004</v>
      </c>
      <c r="D32" s="201">
        <f t="shared" si="14"/>
        <v>9.763416369371567</v>
      </c>
      <c r="E32" s="201">
        <f t="shared" si="15"/>
        <v>10.277450038172026</v>
      </c>
      <c r="F32" s="201">
        <f t="shared" si="16"/>
        <v>11.37244757818271</v>
      </c>
      <c r="G32" s="201">
        <f t="shared" si="17"/>
        <v>6.975515776800735</v>
      </c>
      <c r="H32" s="201">
        <f t="shared" si="18"/>
        <v>6.408346953493588</v>
      </c>
      <c r="I32" s="201">
        <f t="shared" si="19"/>
        <v>2.9585960625535344</v>
      </c>
      <c r="J32" s="201">
        <f t="shared" si="20"/>
        <v>3.804360484240368</v>
      </c>
      <c r="K32" s="201">
        <f t="shared" si="21"/>
        <v>5.049793320030972</v>
      </c>
      <c r="L32" s="201">
        <f t="shared" si="22"/>
        <v>4.19127615613077</v>
      </c>
      <c r="M32" s="201">
        <f t="shared" si="23"/>
        <v>4.085324494756051</v>
      </c>
      <c r="N32" s="201">
        <f t="shared" si="24"/>
        <v>7.139169878913608</v>
      </c>
      <c r="O32" s="201">
        <f t="shared" si="25"/>
        <v>7.663664488805769</v>
      </c>
      <c r="P32" s="201">
        <f t="shared" si="26"/>
        <v>7.756396815221755</v>
      </c>
      <c r="Q32" s="202">
        <f t="shared" si="1"/>
        <v>100</v>
      </c>
      <c r="R32" s="202">
        <f t="shared" si="2"/>
        <v>100</v>
      </c>
      <c r="S32" s="202">
        <f t="shared" si="3"/>
        <v>100</v>
      </c>
      <c r="T32" s="202">
        <f t="shared" si="4"/>
        <v>100</v>
      </c>
      <c r="U32" s="202">
        <f t="shared" si="5"/>
        <v>100</v>
      </c>
      <c r="V32" s="202">
        <f t="shared" si="6"/>
        <v>100</v>
      </c>
      <c r="W32" s="202">
        <f t="shared" si="7"/>
        <v>100</v>
      </c>
      <c r="X32" s="202">
        <f t="shared" si="8"/>
        <v>100</v>
      </c>
      <c r="Y32" s="202">
        <f t="shared" si="9"/>
        <v>100</v>
      </c>
      <c r="Z32" s="202">
        <f t="shared" si="10"/>
        <v>100</v>
      </c>
      <c r="AA32" s="202">
        <f t="shared" si="11"/>
        <v>100</v>
      </c>
      <c r="AB32" s="202">
        <f t="shared" si="12"/>
        <v>100</v>
      </c>
      <c r="AC32" s="202">
        <f t="shared" si="13"/>
        <v>100</v>
      </c>
      <c r="AD32" s="202">
        <f t="shared" si="27"/>
        <v>100</v>
      </c>
      <c r="AE32" s="203">
        <f t="shared" si="28"/>
        <v>100</v>
      </c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</row>
    <row r="33" spans="1:38" ht="23.25" customHeight="1">
      <c r="A33" s="106">
        <v>6</v>
      </c>
      <c r="B33" s="94" t="s">
        <v>2</v>
      </c>
      <c r="C33" s="81">
        <f t="shared" si="0"/>
        <v>13.083842055343013</v>
      </c>
      <c r="D33" s="198">
        <f t="shared" si="14"/>
        <v>10.178511518361153</v>
      </c>
      <c r="E33" s="198">
        <f t="shared" si="15"/>
        <v>10.844097387913672</v>
      </c>
      <c r="F33" s="198">
        <f t="shared" si="16"/>
        <v>6.224925514026962</v>
      </c>
      <c r="G33" s="198">
        <f t="shared" si="17"/>
        <v>7.495569707036572</v>
      </c>
      <c r="H33" s="198">
        <f t="shared" si="18"/>
        <v>6.846968308622589</v>
      </c>
      <c r="I33" s="198">
        <f t="shared" si="19"/>
        <v>6.1958055907322835</v>
      </c>
      <c r="J33" s="198">
        <f t="shared" si="20"/>
        <v>4.687877985821173</v>
      </c>
      <c r="K33" s="198">
        <f t="shared" si="21"/>
        <v>4.383690496498825</v>
      </c>
      <c r="L33" s="198">
        <f t="shared" si="22"/>
        <v>6.03445750044112</v>
      </c>
      <c r="M33" s="198">
        <f t="shared" si="23"/>
        <v>4.1017006602216455</v>
      </c>
      <c r="N33" s="198">
        <f t="shared" si="24"/>
        <v>4.751194744187308</v>
      </c>
      <c r="O33" s="198">
        <f t="shared" si="25"/>
        <v>4.934762324939988</v>
      </c>
      <c r="P33" s="198">
        <f t="shared" si="26"/>
        <v>7.340757606409781</v>
      </c>
      <c r="Q33" s="198">
        <f>100*C14/C$21</f>
        <v>56.3916764904794</v>
      </c>
      <c r="R33" s="198">
        <f t="shared" si="2"/>
        <v>57.343673134206945</v>
      </c>
      <c r="S33" s="198">
        <f t="shared" si="3"/>
        <v>57.56053118519137</v>
      </c>
      <c r="T33" s="198">
        <f t="shared" si="4"/>
        <v>57.85629901836597</v>
      </c>
      <c r="U33" s="198">
        <f t="shared" si="5"/>
        <v>55.18223930051371</v>
      </c>
      <c r="V33" s="198">
        <f t="shared" si="6"/>
        <v>55.45050386758832</v>
      </c>
      <c r="W33" s="198">
        <f t="shared" si="7"/>
        <v>55.67907404883187</v>
      </c>
      <c r="X33" s="198">
        <f t="shared" si="8"/>
        <v>57.42972757291003</v>
      </c>
      <c r="Y33" s="198">
        <f t="shared" si="9"/>
        <v>57.91853333391067</v>
      </c>
      <c r="Z33" s="198">
        <f t="shared" si="10"/>
        <v>57.55128179186311</v>
      </c>
      <c r="AA33" s="198">
        <f t="shared" si="11"/>
        <v>58.56938477373803</v>
      </c>
      <c r="AB33" s="198">
        <f t="shared" si="12"/>
        <v>58.57859973214767</v>
      </c>
      <c r="AC33" s="198">
        <f t="shared" si="13"/>
        <v>57.27296856340194</v>
      </c>
      <c r="AD33" s="198">
        <f t="shared" si="27"/>
        <v>55.82129655701268</v>
      </c>
      <c r="AE33" s="83">
        <f t="shared" si="28"/>
        <v>55.60598201215461</v>
      </c>
      <c r="AF33" s="83"/>
      <c r="AG33" s="83"/>
      <c r="AH33" s="83"/>
      <c r="AI33" s="83"/>
      <c r="AJ33" s="83"/>
      <c r="AK33" s="83"/>
      <c r="AL33" s="83"/>
    </row>
    <row r="34" spans="1:38" ht="23.25" customHeight="1">
      <c r="A34" s="106">
        <v>7</v>
      </c>
      <c r="B34" s="94" t="s">
        <v>3</v>
      </c>
      <c r="C34" s="81">
        <f t="shared" si="0"/>
        <v>12.696556388434876</v>
      </c>
      <c r="D34" s="198">
        <f t="shared" si="14"/>
        <v>12.140079766950477</v>
      </c>
      <c r="E34" s="198">
        <f t="shared" si="15"/>
        <v>5.95698660988037</v>
      </c>
      <c r="F34" s="198">
        <f t="shared" si="16"/>
        <v>9.246496064649186</v>
      </c>
      <c r="G34" s="198">
        <f t="shared" si="17"/>
        <v>13.312496689092546</v>
      </c>
      <c r="H34" s="198">
        <f t="shared" si="18"/>
        <v>0.8576650091376599</v>
      </c>
      <c r="I34" s="198">
        <f t="shared" si="19"/>
        <v>2.6446643181013703</v>
      </c>
      <c r="J34" s="198">
        <f t="shared" si="20"/>
        <v>5.338610089332633</v>
      </c>
      <c r="K34" s="198">
        <f t="shared" si="21"/>
        <v>4.886432724835144</v>
      </c>
      <c r="L34" s="198">
        <f t="shared" si="22"/>
        <v>3.3252082667598075</v>
      </c>
      <c r="M34" s="198">
        <f t="shared" si="23"/>
        <v>1.974287512361773</v>
      </c>
      <c r="N34" s="198">
        <f t="shared" si="24"/>
        <v>0.709184842981327</v>
      </c>
      <c r="O34" s="198">
        <f t="shared" si="25"/>
        <v>4.62153682382273</v>
      </c>
      <c r="P34" s="198">
        <f t="shared" si="26"/>
        <v>4.304591430311874</v>
      </c>
      <c r="Q34" s="198">
        <f>100*C15/C$21</f>
        <v>10.190727948113038</v>
      </c>
      <c r="R34" s="198">
        <f t="shared" si="2"/>
        <v>10.327276389539861</v>
      </c>
      <c r="S34" s="198">
        <f t="shared" si="3"/>
        <v>10.550888778836347</v>
      </c>
      <c r="T34" s="198">
        <f t="shared" si="4"/>
        <v>10.137524767525274</v>
      </c>
      <c r="U34" s="198">
        <f t="shared" si="5"/>
        <v>9.944012937699727</v>
      </c>
      <c r="V34" s="198">
        <f t="shared" si="6"/>
        <v>10.533073151340238</v>
      </c>
      <c r="W34" s="198">
        <f t="shared" si="7"/>
        <v>9.983626226981219</v>
      </c>
      <c r="X34" s="198">
        <f t="shared" si="8"/>
        <v>9.953185085422815</v>
      </c>
      <c r="Y34" s="198">
        <f t="shared" si="9"/>
        <v>10.100295189617702</v>
      </c>
      <c r="Z34" s="198">
        <f t="shared" si="10"/>
        <v>10.08458844539972</v>
      </c>
      <c r="AA34" s="198">
        <f t="shared" si="11"/>
        <v>10.00076244237626</v>
      </c>
      <c r="AB34" s="198">
        <f t="shared" si="12"/>
        <v>9.797929050920967</v>
      </c>
      <c r="AC34" s="198">
        <f t="shared" si="13"/>
        <v>9.209903800662357</v>
      </c>
      <c r="AD34" s="198">
        <f t="shared" si="27"/>
        <v>8.949670199318232</v>
      </c>
      <c r="AE34" s="83">
        <f t="shared" si="28"/>
        <v>8.66298169914364</v>
      </c>
      <c r="AF34" s="83"/>
      <c r="AG34" s="83"/>
      <c r="AH34" s="83"/>
      <c r="AI34" s="83"/>
      <c r="AJ34" s="83"/>
      <c r="AK34" s="83"/>
      <c r="AL34" s="83"/>
    </row>
    <row r="35" spans="1:38" ht="23.25" customHeight="1">
      <c r="A35" s="106">
        <v>8</v>
      </c>
      <c r="B35" s="94" t="s">
        <v>4</v>
      </c>
      <c r="C35" s="81">
        <f t="shared" si="0"/>
        <v>5.249031115048167</v>
      </c>
      <c r="D35" s="198">
        <f t="shared" si="14"/>
        <v>10.418472726048496</v>
      </c>
      <c r="E35" s="198">
        <f t="shared" si="15"/>
        <v>16.568718247752333</v>
      </c>
      <c r="F35" s="198">
        <f t="shared" si="16"/>
        <v>12.508316808699504</v>
      </c>
      <c r="G35" s="198">
        <f t="shared" si="17"/>
        <v>4.212121564365297</v>
      </c>
      <c r="H35" s="198">
        <f t="shared" si="18"/>
        <v>4.482604288520768</v>
      </c>
      <c r="I35" s="198">
        <f t="shared" si="19"/>
        <v>1.5363633573402617</v>
      </c>
      <c r="J35" s="198">
        <f t="shared" si="20"/>
        <v>-3.711360529912733</v>
      </c>
      <c r="K35" s="198">
        <f t="shared" si="21"/>
        <v>1.582357525718599</v>
      </c>
      <c r="L35" s="198">
        <f t="shared" si="22"/>
        <v>8.626319141560316</v>
      </c>
      <c r="M35" s="198">
        <f t="shared" si="23"/>
        <v>-0.9644572098649983</v>
      </c>
      <c r="N35" s="198">
        <f t="shared" si="24"/>
        <v>12.564245719345971</v>
      </c>
      <c r="O35" s="198">
        <f t="shared" si="25"/>
        <v>8.568613374373497</v>
      </c>
      <c r="P35" s="198">
        <f t="shared" si="26"/>
        <v>10.137216465975918</v>
      </c>
      <c r="Q35" s="198">
        <f>100*C16/C$21</f>
        <v>32.41858201100746</v>
      </c>
      <c r="R35" s="198">
        <f t="shared" si="2"/>
        <v>30.68188714277783</v>
      </c>
      <c r="S35" s="198">
        <f t="shared" si="3"/>
        <v>30.864993371360278</v>
      </c>
      <c r="T35" s="198">
        <f t="shared" si="4"/>
        <v>32.625824361911214</v>
      </c>
      <c r="U35" s="198">
        <f t="shared" si="5"/>
        <v>32.95856976545391</v>
      </c>
      <c r="V35" s="198">
        <f t="shared" si="6"/>
        <v>32.10718316284071</v>
      </c>
      <c r="W35" s="198">
        <f t="shared" si="7"/>
        <v>31.526118103200204</v>
      </c>
      <c r="X35" s="198">
        <f t="shared" si="8"/>
        <v>31.09062774154506</v>
      </c>
      <c r="Y35" s="198">
        <f t="shared" si="9"/>
        <v>28.839580837828358</v>
      </c>
      <c r="Z35" s="198">
        <f t="shared" si="10"/>
        <v>27.88765707168247</v>
      </c>
      <c r="AA35" s="198">
        <f t="shared" si="11"/>
        <v>29.07473301929339</v>
      </c>
      <c r="AB35" s="198">
        <f t="shared" si="12"/>
        <v>27.664149389177826</v>
      </c>
      <c r="AC35" s="198">
        <f t="shared" si="13"/>
        <v>29.06494527612522</v>
      </c>
      <c r="AD35" s="198">
        <f t="shared" si="27"/>
        <v>29.30924580185599</v>
      </c>
      <c r="AE35" s="83">
        <f t="shared" si="28"/>
        <v>29.956817829282816</v>
      </c>
      <c r="AF35" s="83"/>
      <c r="AG35" s="83"/>
      <c r="AH35" s="83"/>
      <c r="AI35" s="83"/>
      <c r="AJ35" s="83"/>
      <c r="AK35" s="83"/>
      <c r="AL35" s="83"/>
    </row>
    <row r="36" spans="1:157" s="80" customFormat="1" ht="23.25" customHeight="1">
      <c r="A36" s="106">
        <v>9</v>
      </c>
      <c r="B36" s="94" t="s">
        <v>172</v>
      </c>
      <c r="C36" s="81">
        <f t="shared" si="0"/>
        <v>107.12825405479079</v>
      </c>
      <c r="D36" s="198">
        <f t="shared" si="14"/>
        <v>-72.57024412713035</v>
      </c>
      <c r="E36" s="198">
        <f t="shared" si="15"/>
        <v>85.8942065491184</v>
      </c>
      <c r="F36" s="198">
        <f t="shared" si="16"/>
        <v>222.6545360691702</v>
      </c>
      <c r="G36" s="198">
        <f t="shared" si="17"/>
        <v>-10.956904309569044</v>
      </c>
      <c r="H36" s="198">
        <f t="shared" si="18"/>
        <v>-47.32740421326865</v>
      </c>
      <c r="I36" s="198">
        <f t="shared" si="19"/>
        <v>-92.06071717903893</v>
      </c>
      <c r="J36" s="198">
        <f t="shared" si="20"/>
        <v>1198.9258861439312</v>
      </c>
      <c r="K36" s="198">
        <f t="shared" si="21"/>
        <v>102.86942859505498</v>
      </c>
      <c r="L36" s="198">
        <f t="shared" si="22"/>
        <v>-20.494843679941305</v>
      </c>
      <c r="M36" s="198">
        <f t="shared" si="23"/>
        <v>-47.40066649577032</v>
      </c>
      <c r="N36" s="198">
        <f t="shared" si="24"/>
        <v>85.87650470295823</v>
      </c>
      <c r="O36" s="198">
        <f t="shared" si="25"/>
        <v>91.70162558993184</v>
      </c>
      <c r="P36" s="198">
        <f t="shared" si="26"/>
        <v>8.280106681255557</v>
      </c>
      <c r="Q36" s="198">
        <f>100*C17/C$21</f>
        <v>1.0535051986037502</v>
      </c>
      <c r="R36" s="198">
        <f t="shared" si="2"/>
        <v>1.9622122112428548</v>
      </c>
      <c r="S36" s="198">
        <f t="shared" si="3"/>
        <v>0.4903546528110255</v>
      </c>
      <c r="T36" s="198">
        <f t="shared" si="4"/>
        <v>0.8265886550733759</v>
      </c>
      <c r="U36" s="198">
        <f t="shared" si="5"/>
        <v>2.394690830831531</v>
      </c>
      <c r="V36" s="198">
        <f t="shared" si="6"/>
        <v>1.993266246489759</v>
      </c>
      <c r="W36" s="198">
        <f t="shared" si="7"/>
        <v>0.9866754846081485</v>
      </c>
      <c r="X36" s="198">
        <f t="shared" si="8"/>
        <v>0.07608394077220705</v>
      </c>
      <c r="Y36" s="198">
        <f t="shared" si="9"/>
        <v>0.9520544197549914</v>
      </c>
      <c r="Z36" s="198">
        <f t="shared" si="10"/>
        <v>1.838582733225265</v>
      </c>
      <c r="AA36" s="198">
        <f t="shared" si="11"/>
        <v>1.4029659008436497</v>
      </c>
      <c r="AB36" s="198">
        <f t="shared" si="12"/>
        <v>0.7089863212873497</v>
      </c>
      <c r="AC36" s="198">
        <f t="shared" si="13"/>
        <v>1.2300253906394873</v>
      </c>
      <c r="AD36" s="198">
        <f t="shared" si="27"/>
        <v>2.190134136916708</v>
      </c>
      <c r="AE36" s="83">
        <f t="shared" si="28"/>
        <v>2.200778468848181</v>
      </c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</row>
    <row r="37" spans="1:157" ht="23.25" customHeight="1">
      <c r="A37" s="106">
        <v>10</v>
      </c>
      <c r="B37" s="94" t="s">
        <v>5</v>
      </c>
      <c r="C37" s="112" t="s">
        <v>325</v>
      </c>
      <c r="D37" s="112" t="s">
        <v>325</v>
      </c>
      <c r="E37" s="112" t="s">
        <v>325</v>
      </c>
      <c r="F37" s="112" t="s">
        <v>325</v>
      </c>
      <c r="G37" s="112" t="s">
        <v>325</v>
      </c>
      <c r="H37" s="112" t="s">
        <v>325</v>
      </c>
      <c r="I37" s="112" t="s">
        <v>325</v>
      </c>
      <c r="J37" s="112" t="s">
        <v>325</v>
      </c>
      <c r="K37" s="112" t="s">
        <v>325</v>
      </c>
      <c r="L37" s="112" t="s">
        <v>325</v>
      </c>
      <c r="M37" s="112" t="s">
        <v>325</v>
      </c>
      <c r="N37" s="112" t="s">
        <v>325</v>
      </c>
      <c r="O37" s="112" t="s">
        <v>325</v>
      </c>
      <c r="P37" s="112" t="s">
        <v>325</v>
      </c>
      <c r="Q37" s="102" t="s">
        <v>326</v>
      </c>
      <c r="R37" s="102" t="s">
        <v>326</v>
      </c>
      <c r="S37" s="102" t="s">
        <v>326</v>
      </c>
      <c r="T37" s="102" t="s">
        <v>326</v>
      </c>
      <c r="U37" s="102" t="s">
        <v>326</v>
      </c>
      <c r="V37" s="102" t="s">
        <v>326</v>
      </c>
      <c r="W37" s="102" t="s">
        <v>326</v>
      </c>
      <c r="X37" s="102" t="s">
        <v>326</v>
      </c>
      <c r="Y37" s="102" t="s">
        <v>326</v>
      </c>
      <c r="Z37" s="102" t="s">
        <v>326</v>
      </c>
      <c r="AA37" s="102" t="s">
        <v>326</v>
      </c>
      <c r="AB37" s="102" t="s">
        <v>326</v>
      </c>
      <c r="AC37" s="102" t="s">
        <v>326</v>
      </c>
      <c r="AD37" s="102" t="s">
        <v>326</v>
      </c>
      <c r="AE37" s="102" t="s">
        <v>326</v>
      </c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</row>
    <row r="38" spans="1:38" ht="23.25" customHeight="1">
      <c r="A38" s="106">
        <v>11</v>
      </c>
      <c r="B38" s="94" t="s">
        <v>6</v>
      </c>
      <c r="C38" s="112" t="s">
        <v>325</v>
      </c>
      <c r="D38" s="112" t="s">
        <v>325</v>
      </c>
      <c r="E38" s="112" t="s">
        <v>325</v>
      </c>
      <c r="F38" s="112" t="s">
        <v>325</v>
      </c>
      <c r="G38" s="112" t="s">
        <v>325</v>
      </c>
      <c r="H38" s="112" t="s">
        <v>325</v>
      </c>
      <c r="I38" s="112" t="s">
        <v>325</v>
      </c>
      <c r="J38" s="112" t="s">
        <v>325</v>
      </c>
      <c r="K38" s="112" t="s">
        <v>325</v>
      </c>
      <c r="L38" s="112" t="s">
        <v>325</v>
      </c>
      <c r="M38" s="112" t="s">
        <v>325</v>
      </c>
      <c r="N38" s="112" t="s">
        <v>325</v>
      </c>
      <c r="O38" s="112" t="s">
        <v>325</v>
      </c>
      <c r="P38" s="112" t="s">
        <v>325</v>
      </c>
      <c r="Q38" s="102" t="s">
        <v>326</v>
      </c>
      <c r="R38" s="102" t="s">
        <v>326</v>
      </c>
      <c r="S38" s="102" t="s">
        <v>326</v>
      </c>
      <c r="T38" s="102" t="s">
        <v>326</v>
      </c>
      <c r="U38" s="102" t="s">
        <v>326</v>
      </c>
      <c r="V38" s="102" t="s">
        <v>326</v>
      </c>
      <c r="W38" s="102" t="s">
        <v>326</v>
      </c>
      <c r="X38" s="102" t="s">
        <v>326</v>
      </c>
      <c r="Y38" s="102" t="s">
        <v>326</v>
      </c>
      <c r="Z38" s="102" t="s">
        <v>326</v>
      </c>
      <c r="AA38" s="102" t="s">
        <v>326</v>
      </c>
      <c r="AB38" s="102" t="s">
        <v>326</v>
      </c>
      <c r="AC38" s="102" t="s">
        <v>326</v>
      </c>
      <c r="AD38" s="102" t="s">
        <v>326</v>
      </c>
      <c r="AE38" s="102" t="s">
        <v>326</v>
      </c>
      <c r="AF38" s="83"/>
      <c r="AG38" s="83"/>
      <c r="AH38" s="83"/>
      <c r="AI38" s="83"/>
      <c r="AJ38" s="83"/>
      <c r="AK38" s="83"/>
      <c r="AL38" s="83"/>
    </row>
    <row r="39" spans="1:38" ht="23.25" customHeight="1">
      <c r="A39" s="106">
        <v>12</v>
      </c>
      <c r="B39" s="94" t="s">
        <v>7</v>
      </c>
      <c r="C39" s="112" t="s">
        <v>327</v>
      </c>
      <c r="D39" s="112" t="s">
        <v>327</v>
      </c>
      <c r="E39" s="112" t="s">
        <v>327</v>
      </c>
      <c r="F39" s="112" t="s">
        <v>327</v>
      </c>
      <c r="G39" s="112" t="s">
        <v>327</v>
      </c>
      <c r="H39" s="112" t="s">
        <v>327</v>
      </c>
      <c r="I39" s="112" t="s">
        <v>327</v>
      </c>
      <c r="J39" s="112" t="s">
        <v>327</v>
      </c>
      <c r="K39" s="112" t="s">
        <v>327</v>
      </c>
      <c r="L39" s="112" t="s">
        <v>327</v>
      </c>
      <c r="M39" s="112" t="s">
        <v>327</v>
      </c>
      <c r="N39" s="112" t="s">
        <v>327</v>
      </c>
      <c r="O39" s="112" t="s">
        <v>327</v>
      </c>
      <c r="P39" s="112" t="s">
        <v>327</v>
      </c>
      <c r="Q39" s="198">
        <f>100*C20/C$13</f>
        <v>-0.054491609081934844</v>
      </c>
      <c r="R39" s="114">
        <v>-0.3</v>
      </c>
      <c r="S39" s="114">
        <f>100*G20/G$13</f>
        <v>0.5331731951219799</v>
      </c>
      <c r="T39" s="114">
        <f>100*I20/I$13</f>
        <v>-1.446236802875833</v>
      </c>
      <c r="U39" s="114">
        <f>100*K20/K$13</f>
        <v>-0.4794649454711586</v>
      </c>
      <c r="V39" s="114">
        <f>100*M20/M$13</f>
        <v>-0.08402642825902344</v>
      </c>
      <c r="W39" s="114">
        <f>100*O20/O$13</f>
        <v>1.8245061363785522</v>
      </c>
      <c r="X39" s="114">
        <f>100*Q20/Q$13</f>
        <v>1.450334797942383</v>
      </c>
      <c r="Y39" s="114">
        <f>100*S20/S$13</f>
        <v>2.1895362188882777</v>
      </c>
      <c r="Z39" s="114">
        <f>100*U20/U$13</f>
        <v>2.637927429454046</v>
      </c>
      <c r="AA39" s="114">
        <f>100*W20/W$13</f>
        <v>1.1319392146411953</v>
      </c>
      <c r="AB39" s="114">
        <f>100*Y20/Y$13</f>
        <v>3.2503700591403573</v>
      </c>
      <c r="AC39" s="114">
        <f>100*AA20/AA$13</f>
        <v>3.2221569691709973</v>
      </c>
      <c r="AD39" s="114">
        <f>100*AC20/AC$13</f>
        <v>3.7296533048963867</v>
      </c>
      <c r="AE39" s="199">
        <f>100*AE20/AE$13</f>
        <v>3.573439990570753</v>
      </c>
      <c r="AF39" s="83"/>
      <c r="AG39" s="83"/>
      <c r="AH39" s="83"/>
      <c r="AI39" s="83"/>
      <c r="AJ39" s="83"/>
      <c r="AK39" s="83"/>
      <c r="AL39" s="83"/>
    </row>
    <row r="40" spans="1:157" s="108" customFormat="1" ht="23.25" customHeight="1">
      <c r="A40" s="259" t="s">
        <v>8</v>
      </c>
      <c r="B40" s="260"/>
      <c r="C40" s="204">
        <f>100*(E21-C21)/C21</f>
        <v>11.206397707186722</v>
      </c>
      <c r="D40" s="205">
        <f>100*(G21-E21)/E21</f>
        <v>9.763422672558773</v>
      </c>
      <c r="E40" s="205">
        <f>100*(I21-G21)/G21</f>
        <v>10.27751489974397</v>
      </c>
      <c r="F40" s="205">
        <f>100*(K21-I21)/I21</f>
        <v>11.372500913364997</v>
      </c>
      <c r="G40" s="205">
        <f>100*(M21-K21)/K21</f>
        <v>6.975464547290871</v>
      </c>
      <c r="H40" s="205">
        <f>100*(O21-M21)/M21</f>
        <v>6.408346953493588</v>
      </c>
      <c r="I40" s="205">
        <f>100*(Q21-O21)/O21</f>
        <v>2.958553992222037</v>
      </c>
      <c r="J40" s="205">
        <f>100*(S21-Q21)/Q21</f>
        <v>3.804402900180444</v>
      </c>
      <c r="K40" s="205">
        <f>100*(U21-S21)/S21</f>
        <v>5.04983268389518</v>
      </c>
      <c r="L40" s="205">
        <f>100*(W21-U21)/U21</f>
        <v>4.378557695226155</v>
      </c>
      <c r="M40" s="205">
        <f>100*(Y21-W21)/W21</f>
        <v>3.898566057460375</v>
      </c>
      <c r="N40" s="205">
        <f>100*(AA21-Y21)/Y21</f>
        <v>7.139132859478123</v>
      </c>
      <c r="O40" s="205">
        <f>100*(AC21-AA21)/AA21</f>
        <v>7.663664488805769</v>
      </c>
      <c r="P40" s="205">
        <f>100*(AE21-AC21)/AC21</f>
        <v>7.756396815221755</v>
      </c>
      <c r="Q40" s="201">
        <f>100*C21/C$13</f>
        <v>99.99992820604864</v>
      </c>
      <c r="R40" s="205">
        <f>100*E21/E$13</f>
        <v>99.99993544080374</v>
      </c>
      <c r="S40" s="205">
        <f>100*G21/G$13</f>
        <v>99.999941183321</v>
      </c>
      <c r="T40" s="205">
        <f>100*I21/I$13</f>
        <v>100</v>
      </c>
      <c r="U40" s="205">
        <f>100*K21/K$13</f>
        <v>100.00004788902771</v>
      </c>
      <c r="V40" s="205">
        <f>100*M21/M$13</f>
        <v>100</v>
      </c>
      <c r="W40" s="205">
        <f>100*O21/O$13</f>
        <v>100</v>
      </c>
      <c r="X40" s="205">
        <f>100*Q21/Q$13</f>
        <v>99.9999591385925</v>
      </c>
      <c r="Y40" s="205">
        <f>100*S21/S$13</f>
        <v>100</v>
      </c>
      <c r="Z40" s="205">
        <f>100*U21/U$13</f>
        <v>100.00003747162461</v>
      </c>
      <c r="AA40" s="205">
        <f>100*W21/W$13</f>
        <v>100.17978535089253</v>
      </c>
      <c r="AB40" s="205">
        <f>100*Y21/Y$13</f>
        <v>100.00003455267417</v>
      </c>
      <c r="AC40" s="205">
        <f>100*AA21/AA$13</f>
        <v>100</v>
      </c>
      <c r="AD40" s="205">
        <f>100*AC21/AC$13</f>
        <v>100</v>
      </c>
      <c r="AE40" s="188" t="s">
        <v>328</v>
      </c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</row>
    <row r="41" spans="2:38" ht="23.25" customHeight="1">
      <c r="B41" s="103"/>
      <c r="Q41" s="104"/>
      <c r="AJ41" s="83"/>
      <c r="AK41" s="83"/>
      <c r="AL41" s="83"/>
    </row>
    <row r="42" spans="1:38" ht="23.25" customHeight="1">
      <c r="A42" s="84"/>
      <c r="B42" s="80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84"/>
      <c r="AK42" s="83"/>
      <c r="AL42" s="83"/>
    </row>
    <row r="43" spans="3:38" ht="23.25" customHeight="1">
      <c r="C43" s="86"/>
      <c r="AJ43" s="83"/>
      <c r="AK43" s="83"/>
      <c r="AL43" s="83"/>
    </row>
  </sheetData>
  <sheetProtection/>
  <mergeCells count="235">
    <mergeCell ref="S18:T18"/>
    <mergeCell ref="U18:V18"/>
    <mergeCell ref="W18:X18"/>
    <mergeCell ref="Y18:Z18"/>
    <mergeCell ref="C19:D19"/>
    <mergeCell ref="C21:D21"/>
    <mergeCell ref="C20:D20"/>
    <mergeCell ref="M18:N18"/>
    <mergeCell ref="O20:P20"/>
    <mergeCell ref="Q20:R20"/>
    <mergeCell ref="AC21:AD21"/>
    <mergeCell ref="E20:F20"/>
    <mergeCell ref="I20:J20"/>
    <mergeCell ref="K20:L20"/>
    <mergeCell ref="I19:J19"/>
    <mergeCell ref="K19:L19"/>
    <mergeCell ref="M19:N19"/>
    <mergeCell ref="AA19:AB19"/>
    <mergeCell ref="Q21:R21"/>
    <mergeCell ref="S21:T21"/>
    <mergeCell ref="AC14:AD14"/>
    <mergeCell ref="AC15:AD15"/>
    <mergeCell ref="AC12:AD12"/>
    <mergeCell ref="C18:D18"/>
    <mergeCell ref="K17:L17"/>
    <mergeCell ref="I12:J12"/>
    <mergeCell ref="C17:D17"/>
    <mergeCell ref="I16:J16"/>
    <mergeCell ref="C14:D14"/>
    <mergeCell ref="C15:D15"/>
    <mergeCell ref="AC8:AD8"/>
    <mergeCell ref="AC9:AD9"/>
    <mergeCell ref="C8:D8"/>
    <mergeCell ref="C9:D9"/>
    <mergeCell ref="E9:F9"/>
    <mergeCell ref="G9:H9"/>
    <mergeCell ref="E8:F8"/>
    <mergeCell ref="I8:J8"/>
    <mergeCell ref="K8:L8"/>
    <mergeCell ref="I9:J9"/>
    <mergeCell ref="C10:D10"/>
    <mergeCell ref="C11:D11"/>
    <mergeCell ref="E12:F12"/>
    <mergeCell ref="G12:H12"/>
    <mergeCell ref="E10:F10"/>
    <mergeCell ref="G10:H10"/>
    <mergeCell ref="E11:F11"/>
    <mergeCell ref="G11:H11"/>
    <mergeCell ref="C16:D16"/>
    <mergeCell ref="C12:D12"/>
    <mergeCell ref="E17:F17"/>
    <mergeCell ref="I17:J17"/>
    <mergeCell ref="G16:H16"/>
    <mergeCell ref="G14:H14"/>
    <mergeCell ref="E15:F15"/>
    <mergeCell ref="G15:H15"/>
    <mergeCell ref="E16:F16"/>
    <mergeCell ref="E14:F14"/>
    <mergeCell ref="O16:P16"/>
    <mergeCell ref="Q16:R16"/>
    <mergeCell ref="O18:P18"/>
    <mergeCell ref="Q18:R18"/>
    <mergeCell ref="AC20:AD20"/>
    <mergeCell ref="AE20:AF20"/>
    <mergeCell ref="U20:V20"/>
    <mergeCell ref="W20:X20"/>
    <mergeCell ref="Y20:Z20"/>
    <mergeCell ref="AA20:AB20"/>
    <mergeCell ref="I14:J14"/>
    <mergeCell ref="I11:J11"/>
    <mergeCell ref="K16:L16"/>
    <mergeCell ref="E21:F21"/>
    <mergeCell ref="G21:H21"/>
    <mergeCell ref="E18:F18"/>
    <mergeCell ref="G18:H18"/>
    <mergeCell ref="G20:H20"/>
    <mergeCell ref="E19:F19"/>
    <mergeCell ref="G19:H19"/>
    <mergeCell ref="K12:L12"/>
    <mergeCell ref="K13:L13"/>
    <mergeCell ref="I10:J10"/>
    <mergeCell ref="K10:L10"/>
    <mergeCell ref="G8:H8"/>
    <mergeCell ref="I18:J18"/>
    <mergeCell ref="K18:L18"/>
    <mergeCell ref="K14:L14"/>
    <mergeCell ref="I15:J15"/>
    <mergeCell ref="K15:L15"/>
    <mergeCell ref="S20:T20"/>
    <mergeCell ref="K9:L9"/>
    <mergeCell ref="M14:N14"/>
    <mergeCell ref="M15:N15"/>
    <mergeCell ref="M12:N12"/>
    <mergeCell ref="M11:N11"/>
    <mergeCell ref="M17:N17"/>
    <mergeCell ref="M16:N16"/>
    <mergeCell ref="Q19:R19"/>
    <mergeCell ref="S19:T19"/>
    <mergeCell ref="A32:B32"/>
    <mergeCell ref="C13:D13"/>
    <mergeCell ref="I13:J13"/>
    <mergeCell ref="AE21:AF21"/>
    <mergeCell ref="I21:J21"/>
    <mergeCell ref="K21:L21"/>
    <mergeCell ref="M20:N20"/>
    <mergeCell ref="O21:P21"/>
    <mergeCell ref="AE19:AF19"/>
    <mergeCell ref="O19:P19"/>
    <mergeCell ref="A40:B40"/>
    <mergeCell ref="A25:B26"/>
    <mergeCell ref="AA21:AB21"/>
    <mergeCell ref="Q25:AE25"/>
    <mergeCell ref="U21:V21"/>
    <mergeCell ref="W21:X21"/>
    <mergeCell ref="Y21:Z21"/>
    <mergeCell ref="M21:N21"/>
    <mergeCell ref="A21:B21"/>
    <mergeCell ref="C25:P25"/>
    <mergeCell ref="U19:V19"/>
    <mergeCell ref="W19:X19"/>
    <mergeCell ref="Y19:Z19"/>
    <mergeCell ref="AC19:AD19"/>
    <mergeCell ref="AE18:AF18"/>
    <mergeCell ref="AC16:AD16"/>
    <mergeCell ref="AE16:AF16"/>
    <mergeCell ref="AA16:AB16"/>
    <mergeCell ref="AA17:AB17"/>
    <mergeCell ref="AC18:AD18"/>
    <mergeCell ref="AA18:AB18"/>
    <mergeCell ref="AE15:AF15"/>
    <mergeCell ref="W15:X15"/>
    <mergeCell ref="Y15:Z15"/>
    <mergeCell ref="AA15:AB15"/>
    <mergeCell ref="AE13:AF13"/>
    <mergeCell ref="AE14:AF14"/>
    <mergeCell ref="AC13:AD13"/>
    <mergeCell ref="AA13:AB13"/>
    <mergeCell ref="Y16:Z16"/>
    <mergeCell ref="O14:P14"/>
    <mergeCell ref="Q14:R14"/>
    <mergeCell ref="S14:T14"/>
    <mergeCell ref="U14:V14"/>
    <mergeCell ref="W14:X14"/>
    <mergeCell ref="AA14:AB14"/>
    <mergeCell ref="Y14:Z14"/>
    <mergeCell ref="A13:B13"/>
    <mergeCell ref="O13:P13"/>
    <mergeCell ref="Q13:R13"/>
    <mergeCell ref="S13:T13"/>
    <mergeCell ref="E13:F13"/>
    <mergeCell ref="G13:H13"/>
    <mergeCell ref="M13:N13"/>
    <mergeCell ref="W11:X11"/>
    <mergeCell ref="Y11:Z11"/>
    <mergeCell ref="AA11:AB11"/>
    <mergeCell ref="AE11:AF11"/>
    <mergeCell ref="AC11:AD11"/>
    <mergeCell ref="O11:P11"/>
    <mergeCell ref="Q11:R11"/>
    <mergeCell ref="S11:T11"/>
    <mergeCell ref="U11:V11"/>
    <mergeCell ref="W10:X10"/>
    <mergeCell ref="Y10:Z10"/>
    <mergeCell ref="AA10:AB10"/>
    <mergeCell ref="AE10:AF10"/>
    <mergeCell ref="AC10:AD10"/>
    <mergeCell ref="O10:P10"/>
    <mergeCell ref="Q10:R10"/>
    <mergeCell ref="S10:T10"/>
    <mergeCell ref="U10:V10"/>
    <mergeCell ref="W9:X9"/>
    <mergeCell ref="Y9:Z9"/>
    <mergeCell ref="AA9:AB9"/>
    <mergeCell ref="AE9:AF9"/>
    <mergeCell ref="O9:P9"/>
    <mergeCell ref="Q9:R9"/>
    <mergeCell ref="S9:T9"/>
    <mergeCell ref="U9:V9"/>
    <mergeCell ref="AE7:AF7"/>
    <mergeCell ref="O8:P8"/>
    <mergeCell ref="Q8:R8"/>
    <mergeCell ref="S8:T8"/>
    <mergeCell ref="U8:V8"/>
    <mergeCell ref="W8:X8"/>
    <mergeCell ref="Y8:Z8"/>
    <mergeCell ref="AA8:AB8"/>
    <mergeCell ref="AE8:AF8"/>
    <mergeCell ref="AC7:AD7"/>
    <mergeCell ref="U7:V7"/>
    <mergeCell ref="W7:X7"/>
    <mergeCell ref="Y7:Z7"/>
    <mergeCell ref="AA7:AB7"/>
    <mergeCell ref="A7:B7"/>
    <mergeCell ref="O7:P7"/>
    <mergeCell ref="Q7:R7"/>
    <mergeCell ref="S7:T7"/>
    <mergeCell ref="I7:J7"/>
    <mergeCell ref="K7:L7"/>
    <mergeCell ref="C7:D7"/>
    <mergeCell ref="E7:F7"/>
    <mergeCell ref="G7:H7"/>
    <mergeCell ref="M7:N7"/>
    <mergeCell ref="O12:P12"/>
    <mergeCell ref="Q12:R12"/>
    <mergeCell ref="M8:N8"/>
    <mergeCell ref="M9:N9"/>
    <mergeCell ref="M10:N10"/>
    <mergeCell ref="K11:L11"/>
    <mergeCell ref="O17:P17"/>
    <mergeCell ref="S17:T17"/>
    <mergeCell ref="S16:T16"/>
    <mergeCell ref="Q17:R17"/>
    <mergeCell ref="U12:V12"/>
    <mergeCell ref="U17:V17"/>
    <mergeCell ref="S12:T12"/>
    <mergeCell ref="O15:P15"/>
    <mergeCell ref="Q15:R15"/>
    <mergeCell ref="S15:T15"/>
    <mergeCell ref="W17:X17"/>
    <mergeCell ref="W12:X12"/>
    <mergeCell ref="U13:V13"/>
    <mergeCell ref="W13:X13"/>
    <mergeCell ref="U15:V15"/>
    <mergeCell ref="U16:V16"/>
    <mergeCell ref="W16:X16"/>
    <mergeCell ref="A3:AF3"/>
    <mergeCell ref="A5:AF5"/>
    <mergeCell ref="AE12:AF12"/>
    <mergeCell ref="Y12:Z12"/>
    <mergeCell ref="Y17:Z17"/>
    <mergeCell ref="G17:H17"/>
    <mergeCell ref="AE17:AF17"/>
    <mergeCell ref="AC17:AD17"/>
    <mergeCell ref="AA12:AB12"/>
    <mergeCell ref="Y13:Z13"/>
  </mergeCells>
  <printOptions horizontalCentered="1"/>
  <pageMargins left="0.7874015748031497" right="0.7874015748031497" top="0.5905511811023623" bottom="0.3937007874015748" header="0" footer="0"/>
  <pageSetup fitToHeight="1" fitToWidth="1" horizontalDpi="600" verticalDpi="600" orientation="landscape" paperSize="8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47"/>
  <sheetViews>
    <sheetView zoomScale="75" zoomScaleNormal="75" zoomScaleSheetLayoutView="55" zoomScalePageLayoutView="0" workbookViewId="0" topLeftCell="A1">
      <selection activeCell="A3" sqref="A3:M3"/>
    </sheetView>
  </sheetViews>
  <sheetFormatPr defaultColWidth="10.59765625" defaultRowHeight="27.75" customHeight="1"/>
  <cols>
    <col min="1" max="1" width="3.59765625" style="83" customWidth="1"/>
    <col min="2" max="2" width="4.59765625" style="83" customWidth="1"/>
    <col min="3" max="3" width="3.59765625" style="83" customWidth="1"/>
    <col min="4" max="4" width="22.59765625" style="83" customWidth="1"/>
    <col min="5" max="5" width="14.69921875" style="83" customWidth="1"/>
    <col min="6" max="6" width="14.3984375" style="83" customWidth="1"/>
    <col min="7" max="7" width="15.09765625" style="83" customWidth="1"/>
    <col min="8" max="13" width="9.8984375" style="83" customWidth="1"/>
    <col min="14" max="14" width="7.59765625" style="83" customWidth="1"/>
    <col min="15" max="15" width="3.59765625" style="83" customWidth="1"/>
    <col min="16" max="16" width="4.59765625" style="83" customWidth="1"/>
    <col min="17" max="17" width="3.59765625" style="83" customWidth="1"/>
    <col min="18" max="18" width="22.59765625" style="83" customWidth="1"/>
    <col min="19" max="19" width="15.09765625" style="83" customWidth="1"/>
    <col min="20" max="20" width="13.09765625" style="83" customWidth="1"/>
    <col min="21" max="21" width="15" style="83" customWidth="1"/>
    <col min="22" max="27" width="9.8984375" style="83" customWidth="1"/>
    <col min="28" max="29" width="10.59765625" style="83" customWidth="1"/>
    <col min="30" max="30" width="12.5" style="83" customWidth="1"/>
    <col min="31" max="31" width="12.69921875" style="83" customWidth="1"/>
    <col min="32" max="16384" width="10.59765625" style="83" customWidth="1"/>
  </cols>
  <sheetData>
    <row r="1" spans="1:27" s="87" customFormat="1" ht="27.75" customHeight="1">
      <c r="A1" s="2" t="s">
        <v>192</v>
      </c>
      <c r="E1" s="83"/>
      <c r="F1" s="83"/>
      <c r="G1" s="83"/>
      <c r="H1" s="83"/>
      <c r="I1" s="83"/>
      <c r="J1" s="83"/>
      <c r="K1" s="83"/>
      <c r="L1" s="83"/>
      <c r="M1" s="83"/>
      <c r="S1" s="83"/>
      <c r="T1" s="83"/>
      <c r="U1" s="83"/>
      <c r="V1" s="83"/>
      <c r="W1" s="83"/>
      <c r="X1" s="83"/>
      <c r="Y1" s="83"/>
      <c r="Z1" s="83"/>
      <c r="AA1" s="59" t="s">
        <v>193</v>
      </c>
    </row>
    <row r="2" spans="1:27" s="87" customFormat="1" ht="27.75" customHeight="1">
      <c r="A2" s="2"/>
      <c r="E2" s="83"/>
      <c r="F2" s="83"/>
      <c r="G2" s="83"/>
      <c r="H2" s="83"/>
      <c r="I2" s="83"/>
      <c r="J2" s="83"/>
      <c r="K2" s="83"/>
      <c r="L2" s="83"/>
      <c r="M2" s="83"/>
      <c r="S2" s="83"/>
      <c r="T2" s="83"/>
      <c r="U2" s="83"/>
      <c r="V2" s="83"/>
      <c r="W2" s="83"/>
      <c r="X2" s="83"/>
      <c r="Y2" s="83"/>
      <c r="Z2" s="83"/>
      <c r="AA2" s="59"/>
    </row>
    <row r="3" spans="1:154" s="80" customFormat="1" ht="27.75" customHeight="1">
      <c r="A3" s="249" t="s">
        <v>331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83"/>
      <c r="O3" s="249" t="s">
        <v>330</v>
      </c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</row>
    <row r="4" spans="1:154" s="80" customFormat="1" ht="27.75" customHeight="1" thickBot="1">
      <c r="A4" s="90"/>
      <c r="B4" s="115"/>
      <c r="C4" s="116"/>
      <c r="D4" s="117"/>
      <c r="E4" s="116"/>
      <c r="F4" s="116"/>
      <c r="G4" s="116"/>
      <c r="H4" s="116"/>
      <c r="I4" s="116"/>
      <c r="J4" s="116"/>
      <c r="K4" s="116"/>
      <c r="L4" s="116"/>
      <c r="M4" s="118" t="s">
        <v>211</v>
      </c>
      <c r="N4" s="83"/>
      <c r="O4" s="83"/>
      <c r="P4" s="117"/>
      <c r="Q4" s="117"/>
      <c r="R4" s="116"/>
      <c r="S4" s="116"/>
      <c r="T4" s="116"/>
      <c r="U4" s="116"/>
      <c r="V4" s="116"/>
      <c r="W4" s="116"/>
      <c r="X4" s="116"/>
      <c r="Y4" s="116"/>
      <c r="Z4" s="116"/>
      <c r="AA4" s="118" t="s">
        <v>211</v>
      </c>
      <c r="AB4" s="83"/>
      <c r="AC4" s="83"/>
      <c r="AD4" s="119"/>
      <c r="AE4" s="119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</row>
    <row r="5" spans="1:154" s="80" customFormat="1" ht="27.75" customHeight="1">
      <c r="A5" s="261" t="s">
        <v>164</v>
      </c>
      <c r="B5" s="262"/>
      <c r="C5" s="262"/>
      <c r="D5" s="304"/>
      <c r="E5" s="305" t="s">
        <v>191</v>
      </c>
      <c r="F5" s="305" t="s">
        <v>188</v>
      </c>
      <c r="G5" s="305" t="s">
        <v>168</v>
      </c>
      <c r="H5" s="307" t="s">
        <v>165</v>
      </c>
      <c r="I5" s="261"/>
      <c r="J5" s="308"/>
      <c r="K5" s="302" t="s">
        <v>166</v>
      </c>
      <c r="L5" s="303"/>
      <c r="M5" s="303"/>
      <c r="N5" s="83"/>
      <c r="O5" s="261" t="s">
        <v>11</v>
      </c>
      <c r="P5" s="262"/>
      <c r="Q5" s="262"/>
      <c r="R5" s="304"/>
      <c r="S5" s="297" t="s">
        <v>191</v>
      </c>
      <c r="T5" s="297" t="s">
        <v>188</v>
      </c>
      <c r="U5" s="297" t="s">
        <v>168</v>
      </c>
      <c r="V5" s="299" t="s">
        <v>165</v>
      </c>
      <c r="W5" s="300"/>
      <c r="X5" s="301"/>
      <c r="Y5" s="302" t="s">
        <v>166</v>
      </c>
      <c r="Z5" s="303"/>
      <c r="AA5" s="303"/>
      <c r="AB5" s="83"/>
      <c r="AC5" s="83"/>
      <c r="AD5" s="295"/>
      <c r="AE5" s="295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</row>
    <row r="6" spans="1:154" s="80" customFormat="1" ht="27.75" customHeight="1">
      <c r="A6" s="263"/>
      <c r="B6" s="263"/>
      <c r="C6" s="263"/>
      <c r="D6" s="264"/>
      <c r="E6" s="306"/>
      <c r="F6" s="306"/>
      <c r="G6" s="306"/>
      <c r="H6" s="33" t="s">
        <v>191</v>
      </c>
      <c r="I6" s="33" t="s">
        <v>188</v>
      </c>
      <c r="J6" s="33" t="s">
        <v>168</v>
      </c>
      <c r="K6" s="33" t="s">
        <v>191</v>
      </c>
      <c r="L6" s="33" t="s">
        <v>188</v>
      </c>
      <c r="M6" s="77" t="s">
        <v>160</v>
      </c>
      <c r="N6" s="83"/>
      <c r="O6" s="263"/>
      <c r="P6" s="263"/>
      <c r="Q6" s="263"/>
      <c r="R6" s="264"/>
      <c r="S6" s="298"/>
      <c r="T6" s="298"/>
      <c r="U6" s="298"/>
      <c r="V6" s="33" t="s">
        <v>191</v>
      </c>
      <c r="W6" s="33" t="s">
        <v>188</v>
      </c>
      <c r="X6" s="33" t="s">
        <v>168</v>
      </c>
      <c r="Y6" s="33" t="s">
        <v>191</v>
      </c>
      <c r="Z6" s="33" t="s">
        <v>188</v>
      </c>
      <c r="AA6" s="77" t="s">
        <v>160</v>
      </c>
      <c r="AB6" s="83"/>
      <c r="AC6" s="83"/>
      <c r="AD6" s="296"/>
      <c r="AE6" s="296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</row>
    <row r="7" spans="1:154" s="80" customFormat="1" ht="27.75" customHeight="1">
      <c r="A7" s="134">
        <v>1</v>
      </c>
      <c r="B7" s="280" t="s">
        <v>12</v>
      </c>
      <c r="C7" s="280"/>
      <c r="D7" s="294"/>
      <c r="E7" s="67">
        <f>SUM(E8:E19)</f>
        <v>2849418</v>
      </c>
      <c r="F7" s="67">
        <f>SUM(F8:F19)</f>
        <v>3073653</v>
      </c>
      <c r="G7" s="67">
        <f>SUM(G8:G19)</f>
        <v>3338793</v>
      </c>
      <c r="H7" s="142">
        <v>7.4</v>
      </c>
      <c r="I7" s="143">
        <f>100*(F7-E7)/E7</f>
        <v>7.869501771940796</v>
      </c>
      <c r="J7" s="143">
        <f>100*(G7-F7)/F7</f>
        <v>8.626217728546456</v>
      </c>
      <c r="K7" s="146">
        <f>100*E7/E$32</f>
        <v>91.89453641508436</v>
      </c>
      <c r="L7" s="146">
        <f aca="true" t="shared" si="0" ref="L7:M19">100*F7/F$32</f>
        <v>92.07019572367436</v>
      </c>
      <c r="M7" s="146">
        <f t="shared" si="0"/>
        <v>92.81344758147463</v>
      </c>
      <c r="N7" s="83"/>
      <c r="O7" s="134">
        <v>1</v>
      </c>
      <c r="P7" s="280" t="s">
        <v>12</v>
      </c>
      <c r="Q7" s="280"/>
      <c r="R7" s="294"/>
      <c r="S7" s="67">
        <f>SUM(S8:S19)</f>
        <v>2347019</v>
      </c>
      <c r="T7" s="67">
        <f>SUM(T8:T19)</f>
        <v>2525332</v>
      </c>
      <c r="U7" s="67">
        <f>SUM(U8:U19)</f>
        <v>2716554</v>
      </c>
      <c r="V7" s="141">
        <v>7.3</v>
      </c>
      <c r="W7" s="239">
        <f>100*(T7-S7)/S7</f>
        <v>7.5974246480322485</v>
      </c>
      <c r="X7" s="239">
        <f>100*(U7-T7)/T7</f>
        <v>7.572152889204271</v>
      </c>
      <c r="Y7" s="200">
        <f>100*S7/S$32</f>
        <v>91.82447933946378</v>
      </c>
      <c r="Z7" s="200">
        <f aca="true" t="shared" si="1" ref="Z7:AA19">100*T7/T$32</f>
        <v>91.96763747445274</v>
      </c>
      <c r="AA7" s="200">
        <f t="shared" si="1"/>
        <v>92.44428866274075</v>
      </c>
      <c r="AB7" s="83"/>
      <c r="AC7" s="83"/>
      <c r="AD7" s="26"/>
      <c r="AE7" s="26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</row>
    <row r="8" spans="1:154" s="80" customFormat="1" ht="27.75" customHeight="1">
      <c r="A8" s="106"/>
      <c r="B8" s="120" t="s">
        <v>199</v>
      </c>
      <c r="C8" s="277" t="s">
        <v>152</v>
      </c>
      <c r="D8" s="282"/>
      <c r="E8" s="72">
        <v>53931</v>
      </c>
      <c r="F8" s="72">
        <v>52454</v>
      </c>
      <c r="G8" s="72">
        <v>54786</v>
      </c>
      <c r="H8" s="206">
        <v>-13</v>
      </c>
      <c r="I8" s="206">
        <f>100*(F8-E8)/E8</f>
        <v>-2.738684615527248</v>
      </c>
      <c r="J8" s="206">
        <f>100*(G8-F8)/F8</f>
        <v>4.445800129637397</v>
      </c>
      <c r="K8" s="207">
        <f aca="true" t="shared" si="2" ref="K8:K19">100*E8/E$32</f>
        <v>1.7392900035733314</v>
      </c>
      <c r="L8" s="207">
        <f t="shared" si="0"/>
        <v>1.5712411409126583</v>
      </c>
      <c r="M8" s="207">
        <f t="shared" si="0"/>
        <v>1.5229687911765328</v>
      </c>
      <c r="N8" s="83"/>
      <c r="O8" s="106"/>
      <c r="P8" s="120" t="s">
        <v>218</v>
      </c>
      <c r="Q8" s="277" t="s">
        <v>152</v>
      </c>
      <c r="R8" s="282"/>
      <c r="S8" s="72">
        <v>51045</v>
      </c>
      <c r="T8" s="72">
        <v>47044</v>
      </c>
      <c r="U8" s="72">
        <v>46033</v>
      </c>
      <c r="V8" s="222">
        <v>-10.9</v>
      </c>
      <c r="W8" s="223">
        <f aca="true" t="shared" si="3" ref="W8:X19">100*(T8-S8)/S8</f>
        <v>-7.838181996277794</v>
      </c>
      <c r="X8" s="223">
        <f t="shared" si="3"/>
        <v>-2.14905195136468</v>
      </c>
      <c r="Y8" s="224">
        <f aca="true" t="shared" si="4" ref="Y8:Y19">100*S8/S$32</f>
        <v>1.9970782289716993</v>
      </c>
      <c r="Z8" s="224">
        <f t="shared" si="1"/>
        <v>1.7132501933797832</v>
      </c>
      <c r="AA8" s="224">
        <f t="shared" si="1"/>
        <v>1.5665022451281825</v>
      </c>
      <c r="AB8" s="83"/>
      <c r="AC8" s="83"/>
      <c r="AD8" s="26"/>
      <c r="AE8" s="26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</row>
    <row r="9" spans="1:154" s="80" customFormat="1" ht="27.75" customHeight="1">
      <c r="A9" s="83"/>
      <c r="B9" s="123" t="s">
        <v>219</v>
      </c>
      <c r="C9" s="277" t="s">
        <v>153</v>
      </c>
      <c r="D9" s="282"/>
      <c r="E9" s="72">
        <v>5250</v>
      </c>
      <c r="F9" s="72">
        <v>5503</v>
      </c>
      <c r="G9" s="72">
        <v>5484</v>
      </c>
      <c r="H9" s="206">
        <v>6.6</v>
      </c>
      <c r="I9" s="206">
        <f aca="true" t="shared" si="5" ref="I9:I19">100*(F9-E9)/E9</f>
        <v>4.819047619047619</v>
      </c>
      <c r="J9" s="206">
        <f aca="true" t="shared" si="6" ref="J9:J19">100*(G9-F9)/F9</f>
        <v>-0.34526621842631294</v>
      </c>
      <c r="K9" s="207">
        <f t="shared" si="2"/>
        <v>0.16931398488364743</v>
      </c>
      <c r="L9" s="207">
        <f t="shared" si="0"/>
        <v>0.16484043158657793</v>
      </c>
      <c r="M9" s="207">
        <f t="shared" si="0"/>
        <v>0.15244699103442677</v>
      </c>
      <c r="N9" s="83"/>
      <c r="O9" s="83"/>
      <c r="P9" s="123" t="s">
        <v>220</v>
      </c>
      <c r="Q9" s="277" t="s">
        <v>153</v>
      </c>
      <c r="R9" s="282"/>
      <c r="S9" s="72">
        <v>5287</v>
      </c>
      <c r="T9" s="72">
        <v>5265</v>
      </c>
      <c r="U9" s="72">
        <v>5439</v>
      </c>
      <c r="V9" s="222">
        <v>9.4</v>
      </c>
      <c r="W9" s="223">
        <f t="shared" si="3"/>
        <v>-0.4161149990542841</v>
      </c>
      <c r="X9" s="223">
        <f t="shared" si="3"/>
        <v>3.304843304843305</v>
      </c>
      <c r="Y9" s="224">
        <f t="shared" si="4"/>
        <v>0.20684793019048633</v>
      </c>
      <c r="Z9" s="224">
        <f t="shared" si="1"/>
        <v>0.19174097160412717</v>
      </c>
      <c r="AA9" s="224">
        <f t="shared" si="1"/>
        <v>0.1850890819901415</v>
      </c>
      <c r="AB9" s="83"/>
      <c r="AC9" s="83"/>
      <c r="AD9" s="26"/>
      <c r="AE9" s="26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</row>
    <row r="10" spans="1:154" s="80" customFormat="1" ht="27.75" customHeight="1">
      <c r="A10" s="83"/>
      <c r="B10" s="123" t="s">
        <v>221</v>
      </c>
      <c r="C10" s="277" t="s">
        <v>154</v>
      </c>
      <c r="D10" s="282"/>
      <c r="E10" s="72">
        <v>21627</v>
      </c>
      <c r="F10" s="72">
        <v>20497</v>
      </c>
      <c r="G10" s="72">
        <v>21714</v>
      </c>
      <c r="H10" s="206">
        <v>17.2</v>
      </c>
      <c r="I10" s="206">
        <f t="shared" si="5"/>
        <v>-5.224950293614463</v>
      </c>
      <c r="J10" s="206">
        <f t="shared" si="6"/>
        <v>5.9374542615992585</v>
      </c>
      <c r="K10" s="207">
        <f t="shared" si="2"/>
        <v>0.6974768668721225</v>
      </c>
      <c r="L10" s="207">
        <f t="shared" si="0"/>
        <v>0.6139804336234941</v>
      </c>
      <c r="M10" s="207">
        <f t="shared" si="0"/>
        <v>0.6036166964481297</v>
      </c>
      <c r="N10" s="83"/>
      <c r="O10" s="83"/>
      <c r="P10" s="123" t="s">
        <v>222</v>
      </c>
      <c r="Q10" s="277" t="s">
        <v>154</v>
      </c>
      <c r="R10" s="282"/>
      <c r="S10" s="72">
        <v>16769</v>
      </c>
      <c r="T10" s="72">
        <v>15914</v>
      </c>
      <c r="U10" s="72">
        <v>17007</v>
      </c>
      <c r="V10" s="222">
        <v>14.4</v>
      </c>
      <c r="W10" s="223">
        <f t="shared" si="3"/>
        <v>-5.098694018725029</v>
      </c>
      <c r="X10" s="223">
        <f t="shared" si="3"/>
        <v>6.868166394369737</v>
      </c>
      <c r="Y10" s="224">
        <f t="shared" si="4"/>
        <v>0.6560682695979317</v>
      </c>
      <c r="Z10" s="224">
        <f t="shared" si="1"/>
        <v>0.579556661369056</v>
      </c>
      <c r="AA10" s="224">
        <f t="shared" si="1"/>
        <v>0.578747934805357</v>
      </c>
      <c r="AB10" s="83"/>
      <c r="AC10" s="83"/>
      <c r="AD10" s="26"/>
      <c r="AE10" s="26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</row>
    <row r="11" spans="2:31" ht="27.75" customHeight="1">
      <c r="B11" s="123" t="s">
        <v>223</v>
      </c>
      <c r="C11" s="277" t="s">
        <v>224</v>
      </c>
      <c r="D11" s="282"/>
      <c r="E11" s="72">
        <v>6221</v>
      </c>
      <c r="F11" s="72">
        <v>7204</v>
      </c>
      <c r="G11" s="72">
        <v>7285</v>
      </c>
      <c r="H11" s="206">
        <v>15.7</v>
      </c>
      <c r="I11" s="206">
        <f t="shared" si="5"/>
        <v>15.801318116058512</v>
      </c>
      <c r="J11" s="206">
        <f t="shared" si="6"/>
        <v>1.124375347029428</v>
      </c>
      <c r="K11" s="207">
        <f t="shared" si="2"/>
        <v>0.20062900951641346</v>
      </c>
      <c r="L11" s="207">
        <f t="shared" si="0"/>
        <v>0.21579328896051378</v>
      </c>
      <c r="M11" s="207">
        <f t="shared" si="0"/>
        <v>0.2025120951287015</v>
      </c>
      <c r="P11" s="123" t="s">
        <v>225</v>
      </c>
      <c r="Q11" s="277" t="s">
        <v>224</v>
      </c>
      <c r="R11" s="282"/>
      <c r="S11" s="72">
        <v>5404</v>
      </c>
      <c r="T11" s="72">
        <v>6118</v>
      </c>
      <c r="U11" s="72">
        <v>6020</v>
      </c>
      <c r="V11" s="222">
        <v>23.7</v>
      </c>
      <c r="W11" s="223">
        <f t="shared" si="3"/>
        <v>13.212435233160623</v>
      </c>
      <c r="X11" s="223">
        <f t="shared" si="3"/>
        <v>-1.6018306636155606</v>
      </c>
      <c r="Y11" s="224">
        <f t="shared" si="4"/>
        <v>0.21142542363332478</v>
      </c>
      <c r="Z11" s="224">
        <f t="shared" si="1"/>
        <v>0.2228055582666762</v>
      </c>
      <c r="AA11" s="224">
        <f t="shared" si="1"/>
        <v>0.204860502588831</v>
      </c>
      <c r="AD11" s="26"/>
      <c r="AE11" s="26"/>
    </row>
    <row r="12" spans="1:154" s="80" customFormat="1" ht="27.75" customHeight="1">
      <c r="A12" s="83"/>
      <c r="B12" s="123" t="s">
        <v>226</v>
      </c>
      <c r="C12" s="277" t="s">
        <v>227</v>
      </c>
      <c r="D12" s="282"/>
      <c r="E12" s="72">
        <v>674901</v>
      </c>
      <c r="F12" s="72">
        <v>755281</v>
      </c>
      <c r="G12" s="72">
        <v>826329</v>
      </c>
      <c r="H12" s="206">
        <v>8.8</v>
      </c>
      <c r="I12" s="206">
        <f t="shared" si="5"/>
        <v>11.909894932738283</v>
      </c>
      <c r="J12" s="206">
        <f t="shared" si="6"/>
        <v>9.406830040739804</v>
      </c>
      <c r="K12" s="207">
        <f t="shared" si="2"/>
        <v>21.76574813561115</v>
      </c>
      <c r="L12" s="207">
        <f t="shared" si="0"/>
        <v>22.624176996028012</v>
      </c>
      <c r="M12" s="207">
        <f t="shared" si="0"/>
        <v>22.970709273247053</v>
      </c>
      <c r="N12" s="83"/>
      <c r="O12" s="83"/>
      <c r="P12" s="123" t="s">
        <v>228</v>
      </c>
      <c r="Q12" s="277" t="s">
        <v>227</v>
      </c>
      <c r="R12" s="282"/>
      <c r="S12" s="72">
        <v>557054</v>
      </c>
      <c r="T12" s="72">
        <v>623763</v>
      </c>
      <c r="U12" s="72">
        <v>683388</v>
      </c>
      <c r="V12" s="222">
        <v>9</v>
      </c>
      <c r="W12" s="223">
        <f t="shared" si="3"/>
        <v>11.975320166447059</v>
      </c>
      <c r="X12" s="223">
        <f t="shared" si="3"/>
        <v>9.558919012509559</v>
      </c>
      <c r="Y12" s="224">
        <f t="shared" si="4"/>
        <v>21.79411138723873</v>
      </c>
      <c r="Z12" s="224">
        <f t="shared" si="1"/>
        <v>22.716224818747424</v>
      </c>
      <c r="AA12" s="224">
        <f t="shared" si="1"/>
        <v>23.255682581922933</v>
      </c>
      <c r="AB12" s="83"/>
      <c r="AC12" s="83"/>
      <c r="AD12" s="26"/>
      <c r="AE12" s="26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</row>
    <row r="13" spans="2:31" ht="27.75" customHeight="1">
      <c r="B13" s="123" t="s">
        <v>229</v>
      </c>
      <c r="C13" s="277" t="s">
        <v>230</v>
      </c>
      <c r="D13" s="282"/>
      <c r="E13" s="72">
        <v>290895</v>
      </c>
      <c r="F13" s="72">
        <v>328920</v>
      </c>
      <c r="G13" s="72">
        <v>371407</v>
      </c>
      <c r="H13" s="206">
        <v>17.9</v>
      </c>
      <c r="I13" s="206">
        <f t="shared" si="5"/>
        <v>13.07172691177229</v>
      </c>
      <c r="J13" s="206">
        <f t="shared" si="6"/>
        <v>12.917122704609023</v>
      </c>
      <c r="K13" s="207">
        <f t="shared" si="2"/>
        <v>9.381446025281642</v>
      </c>
      <c r="L13" s="207">
        <f t="shared" si="0"/>
        <v>9.852683037880649</v>
      </c>
      <c r="M13" s="207">
        <f t="shared" si="0"/>
        <v>10.324558643166183</v>
      </c>
      <c r="P13" s="123" t="s">
        <v>231</v>
      </c>
      <c r="Q13" s="277" t="s">
        <v>230</v>
      </c>
      <c r="R13" s="282"/>
      <c r="S13" s="72">
        <v>259497</v>
      </c>
      <c r="T13" s="72">
        <v>292779</v>
      </c>
      <c r="U13" s="72">
        <v>324241</v>
      </c>
      <c r="V13" s="222">
        <v>18.2</v>
      </c>
      <c r="W13" s="223">
        <f t="shared" si="3"/>
        <v>12.825581798633511</v>
      </c>
      <c r="X13" s="223">
        <f t="shared" si="3"/>
        <v>10.74598929568036</v>
      </c>
      <c r="Y13" s="224">
        <f t="shared" si="4"/>
        <v>10.15252834133547</v>
      </c>
      <c r="Z13" s="224">
        <f t="shared" si="1"/>
        <v>10.662436832912583</v>
      </c>
      <c r="AA13" s="224">
        <f t="shared" si="1"/>
        <v>11.03391598337295</v>
      </c>
      <c r="AD13" s="26"/>
      <c r="AE13" s="26"/>
    </row>
    <row r="14" spans="2:31" ht="27.75" customHeight="1">
      <c r="B14" s="123" t="s">
        <v>232</v>
      </c>
      <c r="C14" s="277" t="s">
        <v>233</v>
      </c>
      <c r="D14" s="282"/>
      <c r="E14" s="72">
        <v>63733</v>
      </c>
      <c r="F14" s="72">
        <v>63856</v>
      </c>
      <c r="G14" s="72">
        <v>67092</v>
      </c>
      <c r="H14" s="206">
        <v>-1.5</v>
      </c>
      <c r="I14" s="206">
        <f t="shared" si="5"/>
        <v>0.19299264117490153</v>
      </c>
      <c r="J14" s="206">
        <f t="shared" si="6"/>
        <v>5.067652217489351</v>
      </c>
      <c r="K14" s="207">
        <f t="shared" si="2"/>
        <v>2.05540727592181</v>
      </c>
      <c r="L14" s="207">
        <f t="shared" si="0"/>
        <v>1.9127840449559368</v>
      </c>
      <c r="M14" s="207">
        <f t="shared" si="0"/>
        <v>1.8650571704014882</v>
      </c>
      <c r="P14" s="123" t="s">
        <v>234</v>
      </c>
      <c r="Q14" s="277" t="s">
        <v>233</v>
      </c>
      <c r="R14" s="282"/>
      <c r="S14" s="72">
        <v>38746</v>
      </c>
      <c r="T14" s="72">
        <v>38689</v>
      </c>
      <c r="U14" s="72">
        <v>44947</v>
      </c>
      <c r="V14" s="222">
        <v>-4.9</v>
      </c>
      <c r="W14" s="223">
        <f t="shared" si="3"/>
        <v>-0.1471119599442523</v>
      </c>
      <c r="X14" s="223">
        <f t="shared" si="3"/>
        <v>16.175140220734576</v>
      </c>
      <c r="Y14" s="224">
        <f t="shared" si="4"/>
        <v>1.5158936832155443</v>
      </c>
      <c r="Z14" s="224">
        <f t="shared" si="1"/>
        <v>1.4089774834552853</v>
      </c>
      <c r="AA14" s="224">
        <f t="shared" si="1"/>
        <v>1.5295456827010279</v>
      </c>
      <c r="AD14" s="26"/>
      <c r="AE14" s="26"/>
    </row>
    <row r="15" spans="1:154" s="80" customFormat="1" ht="27.75" customHeight="1">
      <c r="A15" s="83"/>
      <c r="B15" s="123" t="s">
        <v>235</v>
      </c>
      <c r="C15" s="277" t="s">
        <v>236</v>
      </c>
      <c r="D15" s="282"/>
      <c r="E15" s="72">
        <v>459660</v>
      </c>
      <c r="F15" s="72">
        <v>482044</v>
      </c>
      <c r="G15" s="72">
        <v>526481</v>
      </c>
      <c r="H15" s="206">
        <v>9</v>
      </c>
      <c r="I15" s="206">
        <f t="shared" si="5"/>
        <v>4.869686289866423</v>
      </c>
      <c r="J15" s="206">
        <f t="shared" si="6"/>
        <v>9.218453087270042</v>
      </c>
      <c r="K15" s="207">
        <f t="shared" si="2"/>
        <v>14.82416500792712</v>
      </c>
      <c r="L15" s="207">
        <f t="shared" si="0"/>
        <v>14.439458659589382</v>
      </c>
      <c r="M15" s="207">
        <f t="shared" si="0"/>
        <v>14.635383713857776</v>
      </c>
      <c r="N15" s="83"/>
      <c r="O15" s="83"/>
      <c r="P15" s="123" t="s">
        <v>237</v>
      </c>
      <c r="Q15" s="277" t="s">
        <v>236</v>
      </c>
      <c r="R15" s="282"/>
      <c r="S15" s="72">
        <v>410688</v>
      </c>
      <c r="T15" s="72">
        <v>429874</v>
      </c>
      <c r="U15" s="72">
        <v>458681</v>
      </c>
      <c r="V15" s="222">
        <v>9.1</v>
      </c>
      <c r="W15" s="223">
        <f t="shared" si="3"/>
        <v>4.671672900109085</v>
      </c>
      <c r="X15" s="223">
        <f t="shared" si="3"/>
        <v>6.701265952348828</v>
      </c>
      <c r="Y15" s="224">
        <f t="shared" si="4"/>
        <v>16.067706214123405</v>
      </c>
      <c r="Z15" s="224">
        <f t="shared" si="1"/>
        <v>15.655167792469623</v>
      </c>
      <c r="AA15" s="224">
        <f t="shared" si="1"/>
        <v>15.608907007964717</v>
      </c>
      <c r="AB15" s="83"/>
      <c r="AC15" s="83"/>
      <c r="AD15" s="26"/>
      <c r="AE15" s="26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</row>
    <row r="16" spans="2:31" ht="27.75" customHeight="1">
      <c r="B16" s="123" t="s">
        <v>238</v>
      </c>
      <c r="C16" s="277" t="s">
        <v>239</v>
      </c>
      <c r="D16" s="282"/>
      <c r="E16" s="72">
        <v>134363</v>
      </c>
      <c r="F16" s="72">
        <v>148572</v>
      </c>
      <c r="G16" s="72">
        <v>153842</v>
      </c>
      <c r="H16" s="206">
        <v>-5.2</v>
      </c>
      <c r="I16" s="206">
        <f t="shared" si="5"/>
        <v>10.575083914470502</v>
      </c>
      <c r="J16" s="206">
        <f t="shared" si="6"/>
        <v>3.5471017419163773</v>
      </c>
      <c r="K16" s="207">
        <f t="shared" si="2"/>
        <v>4.33324475255648</v>
      </c>
      <c r="L16" s="207">
        <f t="shared" si="0"/>
        <v>4.450422060999647</v>
      </c>
      <c r="M16" s="207">
        <f t="shared" si="0"/>
        <v>4.276577314864749</v>
      </c>
      <c r="P16" s="123" t="s">
        <v>240</v>
      </c>
      <c r="Q16" s="277" t="s">
        <v>239</v>
      </c>
      <c r="R16" s="282"/>
      <c r="S16" s="72">
        <v>114627</v>
      </c>
      <c r="T16" s="72">
        <v>126864</v>
      </c>
      <c r="U16" s="72">
        <v>130372</v>
      </c>
      <c r="V16" s="222">
        <v>-7.2</v>
      </c>
      <c r="W16" s="223">
        <f t="shared" si="3"/>
        <v>10.675495302153942</v>
      </c>
      <c r="X16" s="223">
        <f t="shared" si="3"/>
        <v>2.765165846891159</v>
      </c>
      <c r="Y16" s="224">
        <f t="shared" si="4"/>
        <v>4.484652486087549</v>
      </c>
      <c r="Z16" s="224">
        <f t="shared" si="1"/>
        <v>4.620138009797909</v>
      </c>
      <c r="AA16" s="224">
        <f t="shared" si="1"/>
        <v>4.436557050417123</v>
      </c>
      <c r="AD16" s="26"/>
      <c r="AE16" s="26"/>
    </row>
    <row r="17" spans="2:31" ht="27.75" customHeight="1">
      <c r="B17" s="123" t="s">
        <v>241</v>
      </c>
      <c r="C17" s="277" t="s">
        <v>242</v>
      </c>
      <c r="D17" s="282"/>
      <c r="E17" s="72">
        <v>349722</v>
      </c>
      <c r="F17" s="72">
        <v>374656</v>
      </c>
      <c r="G17" s="72">
        <v>390916</v>
      </c>
      <c r="H17" s="206">
        <v>7.9</v>
      </c>
      <c r="I17" s="206">
        <f t="shared" si="5"/>
        <v>7.1296629894602</v>
      </c>
      <c r="J17" s="206">
        <f t="shared" si="6"/>
        <v>4.33998120942945</v>
      </c>
      <c r="K17" s="207">
        <f t="shared" si="2"/>
        <v>11.278633413615037</v>
      </c>
      <c r="L17" s="207">
        <f t="shared" si="0"/>
        <v>11.22268884908249</v>
      </c>
      <c r="M17" s="207">
        <f t="shared" si="0"/>
        <v>10.86687964026513</v>
      </c>
      <c r="P17" s="123" t="s">
        <v>243</v>
      </c>
      <c r="Q17" s="277" t="s">
        <v>242</v>
      </c>
      <c r="R17" s="282"/>
      <c r="S17" s="72">
        <v>227997</v>
      </c>
      <c r="T17" s="72">
        <v>244406</v>
      </c>
      <c r="U17" s="72">
        <v>248888</v>
      </c>
      <c r="V17" s="222">
        <v>8.2</v>
      </c>
      <c r="W17" s="223">
        <f t="shared" si="3"/>
        <v>7.197024522252486</v>
      </c>
      <c r="X17" s="223">
        <f t="shared" si="3"/>
        <v>1.8338338665990197</v>
      </c>
      <c r="Y17" s="224">
        <f t="shared" si="4"/>
        <v>8.920126260571271</v>
      </c>
      <c r="Z17" s="224">
        <f t="shared" si="1"/>
        <v>8.900787066643554</v>
      </c>
      <c r="AA17" s="224">
        <f t="shared" si="1"/>
        <v>8.469654612679232</v>
      </c>
      <c r="AD17" s="26"/>
      <c r="AE17" s="26"/>
    </row>
    <row r="18" spans="2:31" ht="27.75" customHeight="1">
      <c r="B18" s="123" t="s">
        <v>244</v>
      </c>
      <c r="C18" s="277" t="s">
        <v>245</v>
      </c>
      <c r="D18" s="282"/>
      <c r="E18" s="72">
        <v>190914</v>
      </c>
      <c r="F18" s="72">
        <v>206227</v>
      </c>
      <c r="G18" s="72">
        <v>229068</v>
      </c>
      <c r="H18" s="206">
        <v>4.1</v>
      </c>
      <c r="I18" s="206">
        <f t="shared" si="5"/>
        <v>8.020888986664152</v>
      </c>
      <c r="J18" s="206">
        <f t="shared" si="6"/>
        <v>11.07565934625437</v>
      </c>
      <c r="K18" s="207">
        <f t="shared" si="2"/>
        <v>6.15703049715746</v>
      </c>
      <c r="L18" s="207">
        <f t="shared" si="0"/>
        <v>6.177457329602981</v>
      </c>
      <c r="M18" s="207">
        <f t="shared" si="0"/>
        <v>6.367747509532107</v>
      </c>
      <c r="P18" s="123" t="s">
        <v>244</v>
      </c>
      <c r="Q18" s="277" t="s">
        <v>245</v>
      </c>
      <c r="R18" s="282"/>
      <c r="S18" s="72">
        <v>151099</v>
      </c>
      <c r="T18" s="72">
        <v>162518</v>
      </c>
      <c r="U18" s="72">
        <v>178964</v>
      </c>
      <c r="V18" s="222">
        <v>3.6</v>
      </c>
      <c r="W18" s="223">
        <f t="shared" si="3"/>
        <v>7.557296871587503</v>
      </c>
      <c r="X18" s="223">
        <f t="shared" si="3"/>
        <v>10.119494455998721</v>
      </c>
      <c r="Y18" s="224">
        <f t="shared" si="4"/>
        <v>5.911578476234593</v>
      </c>
      <c r="Z18" s="224">
        <f t="shared" si="1"/>
        <v>5.918586747038849</v>
      </c>
      <c r="AA18" s="224">
        <f t="shared" si="1"/>
        <v>6.090142024137467</v>
      </c>
      <c r="AD18" s="26"/>
      <c r="AE18" s="26"/>
    </row>
    <row r="19" spans="2:31" ht="27.75" customHeight="1">
      <c r="B19" s="123" t="s">
        <v>246</v>
      </c>
      <c r="C19" s="277" t="s">
        <v>247</v>
      </c>
      <c r="D19" s="282"/>
      <c r="E19" s="72">
        <v>598201</v>
      </c>
      <c r="F19" s="72">
        <v>628439</v>
      </c>
      <c r="G19" s="72">
        <v>684389</v>
      </c>
      <c r="H19" s="206">
        <v>6.7</v>
      </c>
      <c r="I19" s="206">
        <f t="shared" si="5"/>
        <v>5.054822710092427</v>
      </c>
      <c r="J19" s="206">
        <f t="shared" si="6"/>
        <v>8.90301206640581</v>
      </c>
      <c r="K19" s="207">
        <f t="shared" si="2"/>
        <v>19.292151442168148</v>
      </c>
      <c r="L19" s="207">
        <f t="shared" si="0"/>
        <v>18.824669450452017</v>
      </c>
      <c r="M19" s="207">
        <f t="shared" si="0"/>
        <v>19.024989742352354</v>
      </c>
      <c r="P19" s="123" t="s">
        <v>246</v>
      </c>
      <c r="Q19" s="277" t="s">
        <v>247</v>
      </c>
      <c r="R19" s="282"/>
      <c r="S19" s="72">
        <v>508806</v>
      </c>
      <c r="T19" s="72">
        <v>532098</v>
      </c>
      <c r="U19" s="72">
        <v>572574</v>
      </c>
      <c r="V19" s="222">
        <v>6.3</v>
      </c>
      <c r="W19" s="223">
        <f t="shared" si="3"/>
        <v>4.577776205469275</v>
      </c>
      <c r="X19" s="223">
        <f t="shared" si="3"/>
        <v>7.6068694112738635</v>
      </c>
      <c r="Y19" s="224">
        <f t="shared" si="4"/>
        <v>19.906462638263775</v>
      </c>
      <c r="Z19" s="224">
        <f t="shared" si="1"/>
        <v>19.377965338767876</v>
      </c>
      <c r="AA19" s="224">
        <f t="shared" si="1"/>
        <v>19.48468395503278</v>
      </c>
      <c r="AD19" s="26"/>
      <c r="AE19" s="26"/>
    </row>
    <row r="20" spans="1:154" s="80" customFormat="1" ht="27.75" customHeight="1">
      <c r="A20" s="49"/>
      <c r="B20" s="278"/>
      <c r="C20" s="278"/>
      <c r="D20" s="279"/>
      <c r="E20" s="194"/>
      <c r="F20" s="194"/>
      <c r="G20" s="194"/>
      <c r="H20" s="208"/>
      <c r="I20" s="208"/>
      <c r="J20" s="208"/>
      <c r="K20" s="208"/>
      <c r="L20" s="208"/>
      <c r="M20" s="207"/>
      <c r="N20" s="83"/>
      <c r="O20" s="49"/>
      <c r="P20" s="278"/>
      <c r="Q20" s="278"/>
      <c r="R20" s="279"/>
      <c r="S20" s="216"/>
      <c r="T20" s="216"/>
      <c r="U20" s="216"/>
      <c r="V20" s="225"/>
      <c r="W20" s="223"/>
      <c r="X20" s="223"/>
      <c r="Y20" s="224"/>
      <c r="Z20" s="224"/>
      <c r="AA20" s="224"/>
      <c r="AB20" s="1"/>
      <c r="AC20" s="1"/>
      <c r="AD20" s="26"/>
      <c r="AE20" s="26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</row>
    <row r="21" spans="1:154" s="80" customFormat="1" ht="27.75" customHeight="1">
      <c r="A21" s="134">
        <v>2</v>
      </c>
      <c r="B21" s="280" t="s">
        <v>256</v>
      </c>
      <c r="C21" s="280"/>
      <c r="D21" s="294"/>
      <c r="E21" s="67">
        <f>SUM(E22:E24)</f>
        <v>293296</v>
      </c>
      <c r="F21" s="67">
        <f>SUM(F22:F24)</f>
        <v>306846</v>
      </c>
      <c r="G21" s="67">
        <f>SUM(G22:G24)</f>
        <v>318826</v>
      </c>
      <c r="H21" s="143">
        <v>2.1</v>
      </c>
      <c r="I21" s="143">
        <f>100*(F21-E21)/E21</f>
        <v>4.619906169876166</v>
      </c>
      <c r="J21" s="143">
        <f>100*(G21-F21)/F21</f>
        <v>3.9042386082921072</v>
      </c>
      <c r="K21" s="146">
        <f>100*E21/E$32</f>
        <v>9.45887895436843</v>
      </c>
      <c r="L21" s="146">
        <f aca="true" t="shared" si="7" ref="L21:M24">100*F21/F$32</f>
        <v>9.191464123317298</v>
      </c>
      <c r="M21" s="146">
        <f t="shared" si="7"/>
        <v>8.862885551338831</v>
      </c>
      <c r="N21" s="83"/>
      <c r="O21" s="134">
        <v>2</v>
      </c>
      <c r="P21" s="280" t="s">
        <v>262</v>
      </c>
      <c r="Q21" s="280"/>
      <c r="R21" s="280"/>
      <c r="S21" s="135">
        <f>SUM(S22:S24)</f>
        <v>259095</v>
      </c>
      <c r="T21" s="136">
        <f>SUM(T22:T24)</f>
        <v>270994</v>
      </c>
      <c r="U21" s="136">
        <f>SUM(U22:U24)</f>
        <v>280912</v>
      </c>
      <c r="V21" s="141">
        <v>1.8</v>
      </c>
      <c r="W21" s="239">
        <f>100*(T21-S21)/S21</f>
        <v>4.59252397769158</v>
      </c>
      <c r="X21" s="239">
        <f>100*(U21-T21)/T21</f>
        <v>3.6598596278884403</v>
      </c>
      <c r="Y21" s="200">
        <f>100*S21/S$32</f>
        <v>10.136800543352384</v>
      </c>
      <c r="Z21" s="200">
        <f aca="true" t="shared" si="8" ref="Z21:AA24">100*T21/T$32</f>
        <v>9.869069868734822</v>
      </c>
      <c r="AA21" s="200">
        <f t="shared" si="8"/>
        <v>9.559430814490648</v>
      </c>
      <c r="AB21" s="83"/>
      <c r="AC21" s="83"/>
      <c r="AD21" s="26"/>
      <c r="AE21" s="26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</row>
    <row r="22" spans="1:31" ht="27.75" customHeight="1">
      <c r="A22" s="119"/>
      <c r="B22" s="123" t="s">
        <v>13</v>
      </c>
      <c r="C22" s="277" t="s">
        <v>248</v>
      </c>
      <c r="D22" s="282"/>
      <c r="E22" s="72">
        <v>5951</v>
      </c>
      <c r="F22" s="72">
        <v>6514</v>
      </c>
      <c r="G22" s="72">
        <v>6709</v>
      </c>
      <c r="H22" s="209">
        <v>4.1</v>
      </c>
      <c r="I22" s="206">
        <f aca="true" t="shared" si="9" ref="I22:J24">100*(F22-E22)/E22</f>
        <v>9.460594858007058</v>
      </c>
      <c r="J22" s="206">
        <f t="shared" si="9"/>
        <v>2.9935523487872273</v>
      </c>
      <c r="K22" s="207">
        <f>100*E22/E$32</f>
        <v>0.19192143315096874</v>
      </c>
      <c r="L22" s="207">
        <f t="shared" si="7"/>
        <v>0.19512458138378494</v>
      </c>
      <c r="M22" s="207">
        <f t="shared" si="7"/>
        <v>0.18650015733952757</v>
      </c>
      <c r="O22" s="119"/>
      <c r="P22" s="123" t="s">
        <v>13</v>
      </c>
      <c r="Q22" s="277" t="s">
        <v>248</v>
      </c>
      <c r="R22" s="277"/>
      <c r="S22" s="210">
        <v>4014</v>
      </c>
      <c r="T22" s="194">
        <v>4116</v>
      </c>
      <c r="U22" s="194">
        <v>4284</v>
      </c>
      <c r="V22" s="226">
        <v>1.2</v>
      </c>
      <c r="W22" s="223">
        <f aca="true" t="shared" si="10" ref="W22:X24">100*(T22-S22)/S22</f>
        <v>2.5411061285500747</v>
      </c>
      <c r="X22" s="223">
        <f t="shared" si="10"/>
        <v>4.081632653061225</v>
      </c>
      <c r="Y22" s="224">
        <f>100*S22/S$32</f>
        <v>0.15704323657738076</v>
      </c>
      <c r="Z22" s="224">
        <f t="shared" si="8"/>
        <v>0.14989664560732907</v>
      </c>
      <c r="AA22" s="224">
        <f t="shared" si="8"/>
        <v>0.1457844506794937</v>
      </c>
      <c r="AD22" s="26"/>
      <c r="AE22" s="26"/>
    </row>
    <row r="23" spans="1:31" ht="27.75" customHeight="1">
      <c r="A23" s="119"/>
      <c r="B23" s="123" t="s">
        <v>14</v>
      </c>
      <c r="C23" s="277" t="s">
        <v>249</v>
      </c>
      <c r="D23" s="282"/>
      <c r="E23" s="72">
        <v>131653</v>
      </c>
      <c r="F23" s="72">
        <v>137588</v>
      </c>
      <c r="G23" s="72">
        <v>145190</v>
      </c>
      <c r="H23" s="209">
        <v>2</v>
      </c>
      <c r="I23" s="206">
        <f t="shared" si="9"/>
        <v>4.508062862221142</v>
      </c>
      <c r="J23" s="206">
        <f t="shared" si="9"/>
        <v>5.525191150391023</v>
      </c>
      <c r="K23" s="207">
        <f>100*E23/E$32</f>
        <v>4.245846486073683</v>
      </c>
      <c r="L23" s="207">
        <f t="shared" si="7"/>
        <v>4.121400200097053</v>
      </c>
      <c r="M23" s="207">
        <f t="shared" si="7"/>
        <v>4.036064665989866</v>
      </c>
      <c r="O23" s="119"/>
      <c r="P23" s="123" t="s">
        <v>14</v>
      </c>
      <c r="Q23" s="277" t="s">
        <v>249</v>
      </c>
      <c r="R23" s="277"/>
      <c r="S23" s="210">
        <v>113806</v>
      </c>
      <c r="T23" s="194">
        <v>119380</v>
      </c>
      <c r="U23" s="194">
        <v>125452</v>
      </c>
      <c r="V23" s="226">
        <v>2</v>
      </c>
      <c r="W23" s="223">
        <f t="shared" si="10"/>
        <v>4.897808551394478</v>
      </c>
      <c r="X23" s="223">
        <f t="shared" si="10"/>
        <v>5.08627910872843</v>
      </c>
      <c r="Y23" s="224">
        <f>100*S23/S$32</f>
        <v>4.452531784236521</v>
      </c>
      <c r="Z23" s="224">
        <f t="shared" si="8"/>
        <v>4.347585411225205</v>
      </c>
      <c r="AA23" s="224">
        <f t="shared" si="8"/>
        <v>4.269129530028908</v>
      </c>
      <c r="AD23" s="26"/>
      <c r="AE23" s="26"/>
    </row>
    <row r="24" spans="1:154" s="80" customFormat="1" ht="27.75" customHeight="1">
      <c r="A24" s="119"/>
      <c r="B24" s="123" t="s">
        <v>15</v>
      </c>
      <c r="C24" s="277" t="s">
        <v>250</v>
      </c>
      <c r="D24" s="277"/>
      <c r="E24" s="210">
        <v>155692</v>
      </c>
      <c r="F24" s="194">
        <v>162744</v>
      </c>
      <c r="G24" s="194">
        <v>166927</v>
      </c>
      <c r="H24" s="211">
        <v>2.1</v>
      </c>
      <c r="I24" s="206">
        <f t="shared" si="9"/>
        <v>4.52945559180947</v>
      </c>
      <c r="J24" s="206">
        <f t="shared" si="9"/>
        <v>2.5702944501794227</v>
      </c>
      <c r="K24" s="207">
        <f>100*E24/E$32</f>
        <v>5.021111035143778</v>
      </c>
      <c r="L24" s="207">
        <f t="shared" si="7"/>
        <v>4.87493934183646</v>
      </c>
      <c r="M24" s="207">
        <f t="shared" si="7"/>
        <v>4.6403207280094385</v>
      </c>
      <c r="N24" s="83"/>
      <c r="O24" s="119"/>
      <c r="P24" s="123" t="s">
        <v>15</v>
      </c>
      <c r="Q24" s="277" t="s">
        <v>250</v>
      </c>
      <c r="R24" s="277"/>
      <c r="S24" s="210">
        <v>141275</v>
      </c>
      <c r="T24" s="194">
        <v>147498</v>
      </c>
      <c r="U24" s="194">
        <v>151176</v>
      </c>
      <c r="V24" s="226">
        <v>1.7</v>
      </c>
      <c r="W24" s="223">
        <f t="shared" si="10"/>
        <v>4.404884091311272</v>
      </c>
      <c r="X24" s="223">
        <f t="shared" si="10"/>
        <v>2.4935931334662165</v>
      </c>
      <c r="Y24" s="224">
        <f>100*S24/S$32</f>
        <v>5.527225522538482</v>
      </c>
      <c r="Z24" s="224">
        <f t="shared" si="8"/>
        <v>5.371587811902289</v>
      </c>
      <c r="AA24" s="224">
        <f t="shared" si="8"/>
        <v>5.144516833782245</v>
      </c>
      <c r="AB24" s="1"/>
      <c r="AC24" s="1"/>
      <c r="AD24" s="26"/>
      <c r="AE24" s="26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</row>
    <row r="25" spans="1:154" s="80" customFormat="1" ht="27.75" customHeight="1">
      <c r="A25" s="49"/>
      <c r="B25" s="281"/>
      <c r="C25" s="281"/>
      <c r="D25" s="281"/>
      <c r="E25" s="210"/>
      <c r="F25" s="194"/>
      <c r="G25" s="194"/>
      <c r="H25" s="208"/>
      <c r="I25" s="208"/>
      <c r="J25" s="208"/>
      <c r="K25" s="208"/>
      <c r="L25" s="208"/>
      <c r="M25" s="208"/>
      <c r="N25" s="83"/>
      <c r="O25" s="49"/>
      <c r="P25" s="281"/>
      <c r="Q25" s="281"/>
      <c r="R25" s="281"/>
      <c r="S25" s="221"/>
      <c r="T25" s="216"/>
      <c r="U25" s="216"/>
      <c r="V25" s="225"/>
      <c r="W25" s="223"/>
      <c r="X25" s="223"/>
      <c r="Y25" s="224"/>
      <c r="Z25" s="224"/>
      <c r="AA25" s="224"/>
      <c r="AB25" s="83"/>
      <c r="AC25" s="83"/>
      <c r="AD25" s="26"/>
      <c r="AE25" s="26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</row>
    <row r="26" spans="1:154" ht="27.75" customHeight="1">
      <c r="A26" s="134">
        <v>3</v>
      </c>
      <c r="B26" s="293" t="s">
        <v>16</v>
      </c>
      <c r="C26" s="293"/>
      <c r="D26" s="293"/>
      <c r="E26" s="136">
        <f>SUM(E27)</f>
        <v>65571</v>
      </c>
      <c r="F26" s="136">
        <f>SUM(F27)</f>
        <v>68091</v>
      </c>
      <c r="G26" s="136">
        <f>SUM(G27)</f>
        <v>71832</v>
      </c>
      <c r="H26" s="144">
        <v>4.6</v>
      </c>
      <c r="I26" s="143">
        <f>100*(F26-E26)/E26</f>
        <v>3.843162373610285</v>
      </c>
      <c r="J26" s="143">
        <f>100*(G26-F26)/F26</f>
        <v>5.494118165396308</v>
      </c>
      <c r="K26" s="146">
        <f aca="true" t="shared" si="11" ref="K26:M27">100*E26/E$32</f>
        <v>2.114683295772504</v>
      </c>
      <c r="L26" s="146">
        <f t="shared" si="11"/>
        <v>2.0396419820391927</v>
      </c>
      <c r="M26" s="146">
        <f t="shared" si="11"/>
        <v>1.9968220751248986</v>
      </c>
      <c r="O26" s="134">
        <v>3</v>
      </c>
      <c r="P26" s="293" t="s">
        <v>16</v>
      </c>
      <c r="Q26" s="293"/>
      <c r="R26" s="293"/>
      <c r="S26" s="135">
        <f>SUM(S27)</f>
        <v>57407</v>
      </c>
      <c r="T26" s="136">
        <f>SUM(T27)</f>
        <v>59776</v>
      </c>
      <c r="U26" s="136">
        <f>SUM(U27)</f>
        <v>62697</v>
      </c>
      <c r="V26" s="141">
        <v>4.4</v>
      </c>
      <c r="W26" s="239">
        <f>100*(T26-S26)/S26</f>
        <v>4.126674447367046</v>
      </c>
      <c r="X26" s="239">
        <f>100*(U26-T26)/T26</f>
        <v>4.886576552462527</v>
      </c>
      <c r="Y26" s="200">
        <f aca="true" t="shared" si="12" ref="Y26:AA27">100*S26/S$32</f>
        <v>2.245984325410488</v>
      </c>
      <c r="Z26" s="200">
        <f t="shared" si="12"/>
        <v>2.176924656905661</v>
      </c>
      <c r="AA26" s="200">
        <f t="shared" si="12"/>
        <v>2.1335778954837106</v>
      </c>
      <c r="AB26" s="1"/>
      <c r="AC26" s="1"/>
      <c r="AD26" s="26"/>
      <c r="AE26" s="26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</row>
    <row r="27" spans="1:154" s="80" customFormat="1" ht="27.75" customHeight="1">
      <c r="A27" s="119"/>
      <c r="B27" s="123" t="s">
        <v>13</v>
      </c>
      <c r="C27" s="277" t="s">
        <v>249</v>
      </c>
      <c r="D27" s="277"/>
      <c r="E27" s="210">
        <v>65571</v>
      </c>
      <c r="F27" s="194">
        <v>68091</v>
      </c>
      <c r="G27" s="194">
        <v>71832</v>
      </c>
      <c r="H27" s="211">
        <v>4.6</v>
      </c>
      <c r="I27" s="206">
        <f>100*(F27-E27)/E27</f>
        <v>3.843162373610285</v>
      </c>
      <c r="J27" s="206">
        <f>100*(G27-F27)/F27</f>
        <v>5.494118165396308</v>
      </c>
      <c r="K27" s="207">
        <f t="shared" si="11"/>
        <v>2.114683295772504</v>
      </c>
      <c r="L27" s="207">
        <f t="shared" si="11"/>
        <v>2.0396419820391927</v>
      </c>
      <c r="M27" s="207">
        <f t="shared" si="11"/>
        <v>1.9968220751248986</v>
      </c>
      <c r="N27" s="83"/>
      <c r="O27" s="119"/>
      <c r="P27" s="123" t="s">
        <v>13</v>
      </c>
      <c r="Q27" s="277" t="s">
        <v>249</v>
      </c>
      <c r="R27" s="277"/>
      <c r="S27" s="210">
        <v>57407</v>
      </c>
      <c r="T27" s="194">
        <v>59776</v>
      </c>
      <c r="U27" s="194">
        <v>62697</v>
      </c>
      <c r="V27" s="226">
        <v>4.4</v>
      </c>
      <c r="W27" s="223">
        <f>100*(T27-S27)/S27</f>
        <v>4.126674447367046</v>
      </c>
      <c r="X27" s="223">
        <f>100*(U27-T27)/T27</f>
        <v>4.886576552462527</v>
      </c>
      <c r="Y27" s="224">
        <f t="shared" si="12"/>
        <v>2.245984325410488</v>
      </c>
      <c r="Z27" s="224">
        <f t="shared" si="12"/>
        <v>2.176924656905661</v>
      </c>
      <c r="AA27" s="224">
        <f t="shared" si="12"/>
        <v>2.1335778954837106</v>
      </c>
      <c r="AB27" s="83"/>
      <c r="AC27" s="1"/>
      <c r="AD27" s="26"/>
      <c r="AE27" s="26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</row>
    <row r="28" spans="1:154" s="80" customFormat="1" ht="27.75" customHeight="1">
      <c r="A28" s="49"/>
      <c r="B28" s="278"/>
      <c r="C28" s="278"/>
      <c r="D28" s="278"/>
      <c r="E28" s="210"/>
      <c r="F28" s="194"/>
      <c r="G28" s="194"/>
      <c r="H28" s="208"/>
      <c r="I28" s="208"/>
      <c r="J28" s="208"/>
      <c r="K28" s="208"/>
      <c r="L28" s="208"/>
      <c r="M28" s="208"/>
      <c r="N28" s="83"/>
      <c r="O28" s="49"/>
      <c r="P28" s="278"/>
      <c r="Q28" s="278"/>
      <c r="R28" s="278"/>
      <c r="S28" s="221"/>
      <c r="T28" s="216"/>
      <c r="U28" s="216"/>
      <c r="V28" s="225"/>
      <c r="W28" s="223"/>
      <c r="X28" s="223"/>
      <c r="Y28" s="224"/>
      <c r="Z28" s="224"/>
      <c r="AA28" s="224"/>
      <c r="AB28" s="83"/>
      <c r="AC28" s="1"/>
      <c r="AD28" s="26"/>
      <c r="AE28" s="26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</row>
    <row r="29" spans="1:154" s="80" customFormat="1" ht="27.75" customHeight="1">
      <c r="A29" s="134">
        <v>4</v>
      </c>
      <c r="B29" s="280" t="s">
        <v>257</v>
      </c>
      <c r="C29" s="280"/>
      <c r="D29" s="280"/>
      <c r="E29" s="135">
        <f>SUM(E7,E21,E26)</f>
        <v>3208285</v>
      </c>
      <c r="F29" s="136">
        <f>SUM(F7,F21,F26)</f>
        <v>3448590</v>
      </c>
      <c r="G29" s="136">
        <f>SUM(G7,G21,G26)</f>
        <v>3729451</v>
      </c>
      <c r="H29" s="137">
        <v>6.8</v>
      </c>
      <c r="I29" s="143">
        <f>100*(F29-E29)/E29</f>
        <v>7.4901388124808115</v>
      </c>
      <c r="J29" s="143">
        <f>100*(G29-F29)/F29</f>
        <v>8.144227060914751</v>
      </c>
      <c r="K29" s="146">
        <f>100*E29/E$32</f>
        <v>103.4680986652253</v>
      </c>
      <c r="L29" s="146">
        <f>100*F29/F$32</f>
        <v>103.30130182903085</v>
      </c>
      <c r="M29" s="146">
        <f>100*G29/G$32</f>
        <v>103.67315520793836</v>
      </c>
      <c r="N29" s="1"/>
      <c r="O29" s="134">
        <v>4</v>
      </c>
      <c r="P29" s="280" t="s">
        <v>257</v>
      </c>
      <c r="Q29" s="280"/>
      <c r="R29" s="280"/>
      <c r="S29" s="135">
        <f>SUM(S7,S21,S26)</f>
        <v>2663521</v>
      </c>
      <c r="T29" s="136">
        <f>SUM(T7,T21,T26)</f>
        <v>2856102</v>
      </c>
      <c r="U29" s="136">
        <f>SUM(U7,U21,U26)</f>
        <v>3060163</v>
      </c>
      <c r="V29" s="140">
        <v>6.7</v>
      </c>
      <c r="W29" s="239">
        <f>100*(T29-S29)/S29</f>
        <v>7.2303165621746555</v>
      </c>
      <c r="X29" s="239">
        <f>100*(U29-T29)/T29</f>
        <v>7.144737827990737</v>
      </c>
      <c r="Y29" s="200">
        <f>100*S29/S$32</f>
        <v>104.20726420822666</v>
      </c>
      <c r="Z29" s="200">
        <f>100*T29/T$32</f>
        <v>104.01363200009322</v>
      </c>
      <c r="AA29" s="200">
        <f>100*U29/U$32</f>
        <v>104.1372973727151</v>
      </c>
      <c r="AB29" s="83"/>
      <c r="AC29" s="1"/>
      <c r="AD29" s="26"/>
      <c r="AE29" s="26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</row>
    <row r="30" spans="1:154" s="80" customFormat="1" ht="27.75" customHeight="1">
      <c r="A30" s="134">
        <v>5</v>
      </c>
      <c r="B30" s="257" t="s">
        <v>155</v>
      </c>
      <c r="C30" s="257"/>
      <c r="D30" s="257"/>
      <c r="E30" s="135"/>
      <c r="F30" s="136"/>
      <c r="G30" s="136">
        <v>10557</v>
      </c>
      <c r="H30" s="137"/>
      <c r="I30" s="144"/>
      <c r="J30" s="144"/>
      <c r="K30" s="146"/>
      <c r="L30" s="146"/>
      <c r="M30" s="146"/>
      <c r="N30" s="1"/>
      <c r="O30" s="134">
        <v>5</v>
      </c>
      <c r="P30" s="257" t="s">
        <v>155</v>
      </c>
      <c r="Q30" s="257"/>
      <c r="R30" s="257"/>
      <c r="S30" s="138"/>
      <c r="T30" s="139"/>
      <c r="U30" s="139"/>
      <c r="V30" s="140"/>
      <c r="W30" s="140"/>
      <c r="X30" s="140"/>
      <c r="Y30" s="200"/>
      <c r="Z30" s="200"/>
      <c r="AA30" s="240"/>
      <c r="AB30" s="83"/>
      <c r="AC30" s="83"/>
      <c r="AD30" s="26"/>
      <c r="AE30" s="26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</row>
    <row r="31" spans="1:154" s="80" customFormat="1" ht="27.75" customHeight="1">
      <c r="A31" s="134">
        <v>6</v>
      </c>
      <c r="B31" s="257" t="s">
        <v>258</v>
      </c>
      <c r="C31" s="257"/>
      <c r="D31" s="258"/>
      <c r="E31" s="67">
        <v>107537</v>
      </c>
      <c r="F31" s="67">
        <v>110210</v>
      </c>
      <c r="G31" s="67">
        <v>121578</v>
      </c>
      <c r="H31" s="45">
        <v>-2.5</v>
      </c>
      <c r="I31" s="143">
        <f>100*(F31-E31)/E31</f>
        <v>2.4856560997610124</v>
      </c>
      <c r="J31" s="143">
        <f>100*(G31-F31)/F31</f>
        <v>10.31485346157336</v>
      </c>
      <c r="K31" s="146">
        <f aca="true" t="shared" si="13" ref="K31:M32">100*E31/E$32</f>
        <v>3.468098665225294</v>
      </c>
      <c r="L31" s="146">
        <f t="shared" si="13"/>
        <v>3.301301829030847</v>
      </c>
      <c r="M31" s="146">
        <f t="shared" si="13"/>
        <v>3.3796864106461597</v>
      </c>
      <c r="N31" s="1"/>
      <c r="O31" s="134">
        <v>6</v>
      </c>
      <c r="P31" s="257" t="s">
        <v>258</v>
      </c>
      <c r="Q31" s="257"/>
      <c r="R31" s="257"/>
      <c r="S31" s="135">
        <v>107537</v>
      </c>
      <c r="T31" s="136">
        <v>110210</v>
      </c>
      <c r="U31" s="136">
        <v>121578</v>
      </c>
      <c r="V31" s="140">
        <v>-2.5</v>
      </c>
      <c r="W31" s="239">
        <f>100*(T31-S31)/S31</f>
        <v>2.4856560997610124</v>
      </c>
      <c r="X31" s="239">
        <f>100*(U31-T31)/T31</f>
        <v>10.31485346157336</v>
      </c>
      <c r="Y31" s="200">
        <f aca="true" t="shared" si="14" ref="Y31:AA32">100*S31/S$32</f>
        <v>4.207264208226656</v>
      </c>
      <c r="Z31" s="200">
        <f t="shared" si="14"/>
        <v>4.01363200009323</v>
      </c>
      <c r="AA31" s="200">
        <f t="shared" si="14"/>
        <v>4.137297372715099</v>
      </c>
      <c r="AB31" s="83"/>
      <c r="AC31" s="83"/>
      <c r="AD31" s="26"/>
      <c r="AE31" s="26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</row>
    <row r="32" spans="1:31" ht="27.75" customHeight="1">
      <c r="A32" s="134">
        <v>7</v>
      </c>
      <c r="B32" s="280" t="s">
        <v>259</v>
      </c>
      <c r="C32" s="286"/>
      <c r="D32" s="287"/>
      <c r="E32" s="67">
        <f>E29-E30-E31</f>
        <v>3100748</v>
      </c>
      <c r="F32" s="67">
        <f>F29-F30-F31</f>
        <v>3338380</v>
      </c>
      <c r="G32" s="67">
        <f>G29-G30-G31</f>
        <v>3597316</v>
      </c>
      <c r="H32" s="45">
        <v>7.1</v>
      </c>
      <c r="I32" s="143">
        <f>100*(F32-E32)/E32</f>
        <v>7.663699210642077</v>
      </c>
      <c r="J32" s="143">
        <f>100*(G32-F32)/F32</f>
        <v>7.756336905924431</v>
      </c>
      <c r="K32" s="146">
        <f t="shared" si="13"/>
        <v>100</v>
      </c>
      <c r="L32" s="146">
        <f t="shared" si="13"/>
        <v>100</v>
      </c>
      <c r="M32" s="146">
        <f t="shared" si="13"/>
        <v>100</v>
      </c>
      <c r="O32" s="134">
        <v>7</v>
      </c>
      <c r="P32" s="280" t="s">
        <v>259</v>
      </c>
      <c r="Q32" s="286"/>
      <c r="R32" s="286"/>
      <c r="S32" s="135">
        <f>S29-S30-S31</f>
        <v>2555984</v>
      </c>
      <c r="T32" s="136">
        <f>T29-T30-T31</f>
        <v>2745892</v>
      </c>
      <c r="U32" s="136">
        <f>U29-U30-U31</f>
        <v>2938585</v>
      </c>
      <c r="V32" s="46">
        <v>7.1</v>
      </c>
      <c r="W32" s="239">
        <f>100*(T32-S32)/S32</f>
        <v>7.429936963611666</v>
      </c>
      <c r="X32" s="239">
        <f>100*(U32-T32)/T32</f>
        <v>7.017501052481307</v>
      </c>
      <c r="Y32" s="200">
        <f t="shared" si="14"/>
        <v>100</v>
      </c>
      <c r="Z32" s="200">
        <f t="shared" si="14"/>
        <v>100</v>
      </c>
      <c r="AA32" s="200">
        <f t="shared" si="14"/>
        <v>100</v>
      </c>
      <c r="AD32" s="26"/>
      <c r="AE32" s="26"/>
    </row>
    <row r="33" spans="1:154" s="80" customFormat="1" ht="27.75" customHeight="1">
      <c r="A33" s="126"/>
      <c r="B33" s="127"/>
      <c r="C33" s="291"/>
      <c r="D33" s="292"/>
      <c r="E33" s="213"/>
      <c r="F33" s="214"/>
      <c r="G33" s="214"/>
      <c r="H33" s="215"/>
      <c r="I33" s="215"/>
      <c r="J33" s="215"/>
      <c r="K33" s="215"/>
      <c r="L33" s="215"/>
      <c r="M33" s="215"/>
      <c r="N33" s="83"/>
      <c r="O33" s="126"/>
      <c r="P33" s="127"/>
      <c r="Q33" s="291"/>
      <c r="R33" s="291"/>
      <c r="S33" s="213" t="s">
        <v>329</v>
      </c>
      <c r="T33" s="214" t="s">
        <v>329</v>
      </c>
      <c r="U33" s="214"/>
      <c r="V33" s="230"/>
      <c r="W33" s="231"/>
      <c r="X33" s="231"/>
      <c r="Y33" s="232"/>
      <c r="Z33" s="232"/>
      <c r="AA33" s="232"/>
      <c r="AB33" s="83"/>
      <c r="AC33" s="83"/>
      <c r="AD33" s="26"/>
      <c r="AE33" s="26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</row>
    <row r="34" spans="1:154" s="80" customFormat="1" ht="27.75" customHeight="1">
      <c r="A34" s="119"/>
      <c r="B34" s="123"/>
      <c r="C34" s="277"/>
      <c r="D34" s="277"/>
      <c r="E34" s="216"/>
      <c r="F34" s="216"/>
      <c r="G34" s="216"/>
      <c r="H34" s="217"/>
      <c r="I34" s="217"/>
      <c r="J34" s="217"/>
      <c r="K34" s="217"/>
      <c r="L34" s="217"/>
      <c r="M34" s="217"/>
      <c r="N34" s="1"/>
      <c r="O34" s="106"/>
      <c r="P34" s="125"/>
      <c r="Q34" s="125"/>
      <c r="R34" s="125"/>
      <c r="S34" s="216"/>
      <c r="T34" s="216"/>
      <c r="U34" s="216"/>
      <c r="V34" s="233"/>
      <c r="W34" s="233"/>
      <c r="X34" s="233"/>
      <c r="Y34" s="224"/>
      <c r="Z34" s="224"/>
      <c r="AA34" s="224"/>
      <c r="AB34" s="83"/>
      <c r="AC34" s="83"/>
      <c r="AD34" s="26"/>
      <c r="AE34" s="26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</row>
    <row r="35" spans="1:154" s="80" customFormat="1" ht="27.75" customHeight="1">
      <c r="A35" s="119"/>
      <c r="B35" s="123"/>
      <c r="C35" s="277"/>
      <c r="D35" s="277"/>
      <c r="E35" s="216"/>
      <c r="F35" s="216"/>
      <c r="G35" s="216"/>
      <c r="H35" s="217"/>
      <c r="I35" s="217"/>
      <c r="J35" s="217"/>
      <c r="K35" s="217"/>
      <c r="L35" s="217"/>
      <c r="M35" s="217"/>
      <c r="N35" s="1"/>
      <c r="O35" s="83"/>
      <c r="P35" s="83"/>
      <c r="Q35" s="83"/>
      <c r="R35" s="83"/>
      <c r="S35" s="234"/>
      <c r="T35" s="234"/>
      <c r="U35" s="234"/>
      <c r="V35" s="235"/>
      <c r="W35" s="235"/>
      <c r="X35" s="235"/>
      <c r="Y35" s="235"/>
      <c r="Z35" s="235"/>
      <c r="AA35" s="235"/>
      <c r="AB35" s="83"/>
      <c r="AC35" s="83"/>
      <c r="AD35" s="26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</row>
    <row r="36" spans="1:154" s="80" customFormat="1" ht="27.75" customHeight="1" thickBot="1">
      <c r="A36" s="100" t="s">
        <v>251</v>
      </c>
      <c r="B36" s="128"/>
      <c r="C36" s="128"/>
      <c r="D36" s="100"/>
      <c r="E36" s="218"/>
      <c r="F36" s="218"/>
      <c r="G36" s="218"/>
      <c r="H36" s="219"/>
      <c r="I36" s="219"/>
      <c r="J36" s="219"/>
      <c r="K36" s="219"/>
      <c r="L36" s="220"/>
      <c r="M36" s="219"/>
      <c r="N36" s="1"/>
      <c r="O36" s="100" t="s">
        <v>251</v>
      </c>
      <c r="P36" s="128"/>
      <c r="Q36" s="128"/>
      <c r="R36" s="100"/>
      <c r="S36" s="218"/>
      <c r="T36" s="218"/>
      <c r="U36" s="218"/>
      <c r="V36" s="219"/>
      <c r="W36" s="219"/>
      <c r="X36" s="219"/>
      <c r="Y36" s="219"/>
      <c r="Z36" s="220"/>
      <c r="AA36" s="219"/>
      <c r="AB36" s="4"/>
      <c r="AC36" s="1"/>
      <c r="AD36" s="26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</row>
    <row r="37" spans="1:154" s="80" customFormat="1" ht="27.75" customHeight="1">
      <c r="A37" s="283" t="s">
        <v>252</v>
      </c>
      <c r="B37" s="284"/>
      <c r="C37" s="284"/>
      <c r="D37" s="285"/>
      <c r="E37" s="194">
        <v>80808</v>
      </c>
      <c r="F37" s="194">
        <v>78454</v>
      </c>
      <c r="G37" s="194">
        <v>81984</v>
      </c>
      <c r="H37" s="212">
        <v>-5.4</v>
      </c>
      <c r="I37" s="206">
        <f aca="true" t="shared" si="15" ref="I37:J39">100*(F37-E37)/E37</f>
        <v>-2.913077913077913</v>
      </c>
      <c r="J37" s="206">
        <f t="shared" si="15"/>
        <v>4.499451908124506</v>
      </c>
      <c r="K37" s="207">
        <f aca="true" t="shared" si="16" ref="K37:M39">100*E37/E$32</f>
        <v>2.6060808553291013</v>
      </c>
      <c r="L37" s="207">
        <f t="shared" si="16"/>
        <v>2.35006200612273</v>
      </c>
      <c r="M37" s="207">
        <f t="shared" si="16"/>
        <v>2.279032478659089</v>
      </c>
      <c r="N37" s="1"/>
      <c r="O37" s="283" t="s">
        <v>252</v>
      </c>
      <c r="P37" s="284"/>
      <c r="Q37" s="284"/>
      <c r="R37" s="285"/>
      <c r="S37" s="194">
        <v>73102</v>
      </c>
      <c r="T37" s="194">
        <v>68223</v>
      </c>
      <c r="U37" s="194">
        <v>68479</v>
      </c>
      <c r="V37" s="195">
        <v>-4.8</v>
      </c>
      <c r="W37" s="223">
        <f aca="true" t="shared" si="17" ref="W37:X39">100*(T37-S37)/S37</f>
        <v>-6.674235999015075</v>
      </c>
      <c r="X37" s="223">
        <f t="shared" si="17"/>
        <v>0.37524002169356374</v>
      </c>
      <c r="Y37" s="224">
        <f aca="true" t="shared" si="18" ref="Y37:AA39">100*S37/S$32</f>
        <v>2.8600335526356973</v>
      </c>
      <c r="Z37" s="224">
        <f t="shared" si="18"/>
        <v>2.4845478263529666</v>
      </c>
      <c r="AA37" s="224">
        <f t="shared" si="18"/>
        <v>2.330339261923681</v>
      </c>
      <c r="AB37" s="1"/>
      <c r="AC37" s="1"/>
      <c r="AD37" s="26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</row>
    <row r="38" spans="1:154" s="80" customFormat="1" ht="27.75" customHeight="1">
      <c r="A38" s="283" t="s">
        <v>253</v>
      </c>
      <c r="B38" s="284"/>
      <c r="C38" s="284"/>
      <c r="D38" s="285"/>
      <c r="E38" s="194">
        <v>972017</v>
      </c>
      <c r="F38" s="194">
        <v>1091405</v>
      </c>
      <c r="G38" s="194">
        <v>1205022</v>
      </c>
      <c r="H38" s="212">
        <v>11.4</v>
      </c>
      <c r="I38" s="206">
        <f t="shared" si="15"/>
        <v>12.282501231974338</v>
      </c>
      <c r="J38" s="206">
        <f t="shared" si="15"/>
        <v>10.410159381714395</v>
      </c>
      <c r="K38" s="207">
        <f t="shared" si="16"/>
        <v>31.347823170409203</v>
      </c>
      <c r="L38" s="207">
        <f t="shared" si="16"/>
        <v>32.69265332286918</v>
      </c>
      <c r="M38" s="207">
        <f t="shared" si="16"/>
        <v>33.497807810045046</v>
      </c>
      <c r="N38" s="1"/>
      <c r="O38" s="283" t="s">
        <v>253</v>
      </c>
      <c r="P38" s="284"/>
      <c r="Q38" s="284"/>
      <c r="R38" s="285"/>
      <c r="S38" s="194">
        <v>821955</v>
      </c>
      <c r="T38" s="194">
        <v>922660</v>
      </c>
      <c r="U38" s="194">
        <v>1013649</v>
      </c>
      <c r="V38" s="195">
        <v>11.8</v>
      </c>
      <c r="W38" s="223">
        <f t="shared" si="17"/>
        <v>12.251887268767755</v>
      </c>
      <c r="X38" s="223">
        <f t="shared" si="17"/>
        <v>9.861595820779051</v>
      </c>
      <c r="Y38" s="224">
        <f t="shared" si="18"/>
        <v>32.15806515220753</v>
      </c>
      <c r="Z38" s="224">
        <f t="shared" si="18"/>
        <v>33.60146720992668</v>
      </c>
      <c r="AA38" s="224">
        <f t="shared" si="18"/>
        <v>34.49445906788471</v>
      </c>
      <c r="AB38" s="1"/>
      <c r="AC38" s="1"/>
      <c r="AD38" s="26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</row>
    <row r="39" spans="1:154" s="80" customFormat="1" ht="27.75" customHeight="1">
      <c r="A39" s="283" t="s">
        <v>254</v>
      </c>
      <c r="B39" s="284"/>
      <c r="C39" s="284"/>
      <c r="D39" s="285"/>
      <c r="E39" s="194">
        <v>2155461</v>
      </c>
      <c r="F39" s="194">
        <v>2278732</v>
      </c>
      <c r="G39" s="194">
        <v>2442446</v>
      </c>
      <c r="H39" s="212">
        <v>5.3</v>
      </c>
      <c r="I39" s="206">
        <f t="shared" si="15"/>
        <v>5.719008601872175</v>
      </c>
      <c r="J39" s="206">
        <f t="shared" si="15"/>
        <v>7.184434150220386</v>
      </c>
      <c r="K39" s="207">
        <f t="shared" si="16"/>
        <v>69.51422688976983</v>
      </c>
      <c r="L39" s="207">
        <f t="shared" si="16"/>
        <v>68.2586164546876</v>
      </c>
      <c r="M39" s="207">
        <f t="shared" si="16"/>
        <v>67.89634271773734</v>
      </c>
      <c r="N39" s="83"/>
      <c r="O39" s="283" t="s">
        <v>254</v>
      </c>
      <c r="P39" s="284"/>
      <c r="Q39" s="257"/>
      <c r="R39" s="260"/>
      <c r="S39" s="194">
        <v>1768465</v>
      </c>
      <c r="T39" s="194">
        <v>1865219</v>
      </c>
      <c r="U39" s="194">
        <v>1978034</v>
      </c>
      <c r="V39" s="195">
        <v>4.9</v>
      </c>
      <c r="W39" s="223">
        <f t="shared" si="17"/>
        <v>5.471072370671741</v>
      </c>
      <c r="X39" s="223">
        <f t="shared" si="17"/>
        <v>6.048351426829772</v>
      </c>
      <c r="Y39" s="224">
        <f t="shared" si="18"/>
        <v>69.18920462725902</v>
      </c>
      <c r="Z39" s="224">
        <f t="shared" si="18"/>
        <v>67.92761696381358</v>
      </c>
      <c r="AA39" s="224">
        <f t="shared" si="18"/>
        <v>67.31246501292289</v>
      </c>
      <c r="AB39" s="37"/>
      <c r="AC39" s="37"/>
      <c r="AD39" s="193"/>
      <c r="AE39" s="37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</row>
    <row r="40" spans="2:30" ht="27.75" customHeight="1">
      <c r="B40" s="257" t="s">
        <v>255</v>
      </c>
      <c r="C40" s="257"/>
      <c r="D40" s="257"/>
      <c r="E40" s="236"/>
      <c r="F40" s="145"/>
      <c r="G40" s="145">
        <v>10557</v>
      </c>
      <c r="H40" s="137"/>
      <c r="I40" s="143"/>
      <c r="J40" s="143"/>
      <c r="K40" s="146"/>
      <c r="L40" s="146"/>
      <c r="M40" s="146">
        <v>0.3</v>
      </c>
      <c r="P40" s="257" t="s">
        <v>264</v>
      </c>
      <c r="Q40" s="257"/>
      <c r="R40" s="260"/>
      <c r="S40" s="227"/>
      <c r="T40" s="228"/>
      <c r="U40" s="228"/>
      <c r="V40" s="226"/>
      <c r="W40" s="226"/>
      <c r="X40" s="226"/>
      <c r="Y40" s="226"/>
      <c r="Z40" s="226"/>
      <c r="AA40" s="229"/>
      <c r="AD40" s="26"/>
    </row>
    <row r="41" spans="1:27" ht="27.75" customHeight="1">
      <c r="A41" s="49"/>
      <c r="B41" s="257" t="s">
        <v>260</v>
      </c>
      <c r="C41" s="257"/>
      <c r="D41" s="260"/>
      <c r="E41" s="145">
        <v>107537</v>
      </c>
      <c r="F41" s="145">
        <v>110210</v>
      </c>
      <c r="G41" s="145">
        <v>121578</v>
      </c>
      <c r="H41" s="45">
        <v>-2.5</v>
      </c>
      <c r="I41" s="143">
        <f>100*(F41-E41)/E41</f>
        <v>2.4856560997610124</v>
      </c>
      <c r="J41" s="143">
        <f>100*(G41-F41)/F41</f>
        <v>10.31485346157336</v>
      </c>
      <c r="K41" s="146">
        <f aca="true" t="shared" si="19" ref="K41:M42">100*E41/E$32</f>
        <v>3.468098665225294</v>
      </c>
      <c r="L41" s="146">
        <f t="shared" si="19"/>
        <v>3.301301829030847</v>
      </c>
      <c r="M41" s="146">
        <f t="shared" si="19"/>
        <v>3.3796864106461597</v>
      </c>
      <c r="O41" s="49"/>
      <c r="P41" s="257" t="s">
        <v>263</v>
      </c>
      <c r="Q41" s="257"/>
      <c r="R41" s="260"/>
      <c r="S41" s="145">
        <f>SUM(S31)</f>
        <v>107537</v>
      </c>
      <c r="T41" s="145">
        <f>SUM(T31)</f>
        <v>110210</v>
      </c>
      <c r="U41" s="145">
        <f>SUM(U31)</f>
        <v>121578</v>
      </c>
      <c r="V41" s="147">
        <v>-2.5</v>
      </c>
      <c r="W41" s="239">
        <f>100*(T41-S41)/S41</f>
        <v>2.4856560997610124</v>
      </c>
      <c r="X41" s="239">
        <f>100*(U41-T41)/T41</f>
        <v>10.31485346157336</v>
      </c>
      <c r="Y41" s="200">
        <f aca="true" t="shared" si="20" ref="Y41:AA42">100*S41/S$32</f>
        <v>4.207264208226656</v>
      </c>
      <c r="Z41" s="200">
        <f t="shared" si="20"/>
        <v>4.01363200009323</v>
      </c>
      <c r="AA41" s="200">
        <f t="shared" si="20"/>
        <v>4.137297372715099</v>
      </c>
    </row>
    <row r="42" spans="1:27" ht="27.75" customHeight="1">
      <c r="A42" s="50"/>
      <c r="B42" s="288" t="s">
        <v>261</v>
      </c>
      <c r="C42" s="289"/>
      <c r="D42" s="290"/>
      <c r="E42" s="237">
        <f>E37+E38+E39-E41</f>
        <v>3100749</v>
      </c>
      <c r="F42" s="237">
        <f>F37+F38+F39-F41</f>
        <v>3338381</v>
      </c>
      <c r="G42" s="237">
        <f>G37+G38+G39-G40-G41</f>
        <v>3597317</v>
      </c>
      <c r="H42" s="196">
        <v>71</v>
      </c>
      <c r="I42" s="196">
        <f>100*(F42-E42)/E42</f>
        <v>7.663696739078203</v>
      </c>
      <c r="J42" s="196">
        <f>100*(G42-F42)/F42</f>
        <v>7.756334582541657</v>
      </c>
      <c r="K42" s="238">
        <f t="shared" si="19"/>
        <v>100.00003225028283</v>
      </c>
      <c r="L42" s="238">
        <f t="shared" si="19"/>
        <v>100.00002995464867</v>
      </c>
      <c r="M42" s="238">
        <f t="shared" si="19"/>
        <v>100.00002779850311</v>
      </c>
      <c r="O42" s="50"/>
      <c r="P42" s="288" t="s">
        <v>261</v>
      </c>
      <c r="Q42" s="289"/>
      <c r="R42" s="290"/>
      <c r="S42" s="237">
        <f>SUM(S37:S39)-S41</f>
        <v>2555985</v>
      </c>
      <c r="T42" s="237">
        <f>SUM(T37:T39)-T41</f>
        <v>2745892</v>
      </c>
      <c r="U42" s="237">
        <f>SUM(U37:U39)-U41</f>
        <v>2938584</v>
      </c>
      <c r="V42" s="148">
        <v>7.1</v>
      </c>
      <c r="W42" s="241">
        <f>100*(T42-S42)/S42</f>
        <v>7.429894932873236</v>
      </c>
      <c r="X42" s="241">
        <f>100*(U42-T42)/T42</f>
        <v>7.017464634443015</v>
      </c>
      <c r="Y42" s="242">
        <f t="shared" si="20"/>
        <v>100.00003912387558</v>
      </c>
      <c r="Z42" s="242">
        <f t="shared" si="20"/>
        <v>100</v>
      </c>
      <c r="AA42" s="242">
        <f t="shared" si="20"/>
        <v>99.99996597001618</v>
      </c>
    </row>
    <row r="43" spans="1:27" ht="27.75" customHeight="1">
      <c r="A43" s="83" t="s">
        <v>197</v>
      </c>
      <c r="B43" s="84"/>
      <c r="C43" s="84"/>
      <c r="E43" s="130"/>
      <c r="F43" s="130"/>
      <c r="G43" s="130"/>
      <c r="H43" s="81"/>
      <c r="I43" s="81"/>
      <c r="J43" s="81"/>
      <c r="K43" s="81"/>
      <c r="L43" s="131"/>
      <c r="M43" s="3"/>
      <c r="O43" s="83" t="s">
        <v>197</v>
      </c>
      <c r="P43" s="84"/>
      <c r="Q43" s="84"/>
      <c r="S43" s="130"/>
      <c r="T43" s="130"/>
      <c r="U43" s="130"/>
      <c r="V43" s="81"/>
      <c r="W43" s="81"/>
      <c r="X43" s="81"/>
      <c r="Y43" s="81"/>
      <c r="Z43" s="131"/>
      <c r="AA43" s="3"/>
    </row>
    <row r="44" spans="2:31" ht="27.75" customHeight="1">
      <c r="B44" s="121"/>
      <c r="C44" s="121"/>
      <c r="D44" s="121"/>
      <c r="E44" s="41"/>
      <c r="F44" s="41"/>
      <c r="G44" s="41"/>
      <c r="H44" s="57"/>
      <c r="I44" s="131"/>
      <c r="J44" s="131"/>
      <c r="K44" s="57"/>
      <c r="L44" s="57"/>
      <c r="M44" s="57"/>
      <c r="O44" s="49"/>
      <c r="P44" s="278"/>
      <c r="Q44" s="278"/>
      <c r="R44" s="278"/>
      <c r="S44" s="28"/>
      <c r="T44" s="28"/>
      <c r="U44" s="28"/>
      <c r="V44" s="38"/>
      <c r="W44" s="38"/>
      <c r="X44" s="38"/>
      <c r="Y44" s="40"/>
      <c r="Z44" s="40"/>
      <c r="AA44" s="40"/>
      <c r="AD44" s="41"/>
      <c r="AE44" s="25"/>
    </row>
    <row r="45" spans="2:31" ht="27.75" customHeight="1">
      <c r="B45" s="121"/>
      <c r="C45" s="121"/>
      <c r="D45" s="121"/>
      <c r="E45" s="41"/>
      <c r="F45" s="41"/>
      <c r="G45" s="41"/>
      <c r="H45" s="57"/>
      <c r="I45" s="131"/>
      <c r="J45" s="131"/>
      <c r="K45" s="57"/>
      <c r="L45" s="57"/>
      <c r="M45" s="57"/>
      <c r="S45" s="132"/>
      <c r="T45" s="132"/>
      <c r="V45" s="80"/>
      <c r="W45" s="80"/>
      <c r="X45" s="80"/>
      <c r="Y45" s="80"/>
      <c r="Z45" s="80"/>
      <c r="AD45" s="41"/>
      <c r="AE45" s="25"/>
    </row>
    <row r="46" spans="2:31" ht="27.75" customHeight="1">
      <c r="B46" s="121"/>
      <c r="C46" s="121"/>
      <c r="D46" s="121"/>
      <c r="E46" s="41"/>
      <c r="F46" s="41"/>
      <c r="G46" s="41"/>
      <c r="H46" s="57"/>
      <c r="I46" s="131"/>
      <c r="J46" s="131"/>
      <c r="K46" s="57"/>
      <c r="L46" s="57"/>
      <c r="M46" s="57"/>
      <c r="S46" s="25"/>
      <c r="T46" s="25"/>
      <c r="U46" s="25"/>
      <c r="V46" s="27"/>
      <c r="W46" s="51"/>
      <c r="X46" s="51"/>
      <c r="Y46" s="44"/>
      <c r="Z46" s="44"/>
      <c r="AA46" s="44"/>
      <c r="AD46" s="41"/>
      <c r="AE46" s="25"/>
    </row>
    <row r="47" spans="12:26" ht="27.75" customHeight="1">
      <c r="L47" s="80"/>
      <c r="S47" s="132"/>
      <c r="T47" s="132"/>
      <c r="V47" s="80"/>
      <c r="W47" s="80"/>
      <c r="X47" s="80"/>
      <c r="Y47" s="80"/>
      <c r="Z47" s="80"/>
    </row>
  </sheetData>
  <sheetProtection/>
  <mergeCells count="85">
    <mergeCell ref="A3:M3"/>
    <mergeCell ref="O3:AA3"/>
    <mergeCell ref="A5:D6"/>
    <mergeCell ref="E5:E6"/>
    <mergeCell ref="F5:F6"/>
    <mergeCell ref="G5:G6"/>
    <mergeCell ref="H5:J5"/>
    <mergeCell ref="K5:M5"/>
    <mergeCell ref="O5:R6"/>
    <mergeCell ref="S5:S6"/>
    <mergeCell ref="B7:D7"/>
    <mergeCell ref="P7:R7"/>
    <mergeCell ref="T5:T6"/>
    <mergeCell ref="U5:U6"/>
    <mergeCell ref="V5:X5"/>
    <mergeCell ref="Y5:AA5"/>
    <mergeCell ref="AD5:AD6"/>
    <mergeCell ref="AE5:AE6"/>
    <mergeCell ref="C8:D8"/>
    <mergeCell ref="Q8:R8"/>
    <mergeCell ref="C12:D12"/>
    <mergeCell ref="Q12:R12"/>
    <mergeCell ref="Q9:R9"/>
    <mergeCell ref="Q10:R10"/>
    <mergeCell ref="Q11:R11"/>
    <mergeCell ref="C9:D9"/>
    <mergeCell ref="Q33:R33"/>
    <mergeCell ref="C13:D13"/>
    <mergeCell ref="Q13:R13"/>
    <mergeCell ref="Q14:R14"/>
    <mergeCell ref="Q15:R15"/>
    <mergeCell ref="Q27:R27"/>
    <mergeCell ref="P28:R28"/>
    <mergeCell ref="P29:R29"/>
    <mergeCell ref="P26:R26"/>
    <mergeCell ref="Q16:R16"/>
    <mergeCell ref="Q17:R17"/>
    <mergeCell ref="Q18:R18"/>
    <mergeCell ref="Q19:R19"/>
    <mergeCell ref="B26:D26"/>
    <mergeCell ref="B20:D20"/>
    <mergeCell ref="B21:D21"/>
    <mergeCell ref="C22:D22"/>
    <mergeCell ref="C23:D23"/>
    <mergeCell ref="C24:D24"/>
    <mergeCell ref="B25:D25"/>
    <mergeCell ref="B41:D41"/>
    <mergeCell ref="B42:D42"/>
    <mergeCell ref="B28:D28"/>
    <mergeCell ref="P40:R40"/>
    <mergeCell ref="B40:D40"/>
    <mergeCell ref="C35:D35"/>
    <mergeCell ref="P30:R30"/>
    <mergeCell ref="P31:R31"/>
    <mergeCell ref="P32:R32"/>
    <mergeCell ref="C33:D33"/>
    <mergeCell ref="P42:R42"/>
    <mergeCell ref="O37:R37"/>
    <mergeCell ref="O38:R38"/>
    <mergeCell ref="O39:R39"/>
    <mergeCell ref="P41:R41"/>
    <mergeCell ref="P44:R44"/>
    <mergeCell ref="C10:D10"/>
    <mergeCell ref="C11:D11"/>
    <mergeCell ref="C14:D14"/>
    <mergeCell ref="C15:D15"/>
    <mergeCell ref="C16:D16"/>
    <mergeCell ref="C17:D17"/>
    <mergeCell ref="C18:D18"/>
    <mergeCell ref="C19:D19"/>
    <mergeCell ref="A37:D37"/>
    <mergeCell ref="A38:D38"/>
    <mergeCell ref="A39:D39"/>
    <mergeCell ref="B29:D29"/>
    <mergeCell ref="B31:D31"/>
    <mergeCell ref="C34:D34"/>
    <mergeCell ref="B32:D32"/>
    <mergeCell ref="B30:D30"/>
    <mergeCell ref="C27:D27"/>
    <mergeCell ref="P20:R20"/>
    <mergeCell ref="P21:R21"/>
    <mergeCell ref="Q22:R22"/>
    <mergeCell ref="P25:R25"/>
    <mergeCell ref="Q23:R23"/>
    <mergeCell ref="Q24:R24"/>
  </mergeCells>
  <printOptions horizontalCentered="1"/>
  <pageMargins left="0.7874015748031497" right="0.7874015748031497" top="0.5905511811023623" bottom="0.3937007874015748" header="0" footer="0"/>
  <pageSetup fitToHeight="1" fitToWidth="1" horizontalDpi="600" verticalDpi="600" orientation="landscape" paperSize="8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F50"/>
  <sheetViews>
    <sheetView zoomScale="75" zoomScaleNormal="75" zoomScaleSheetLayoutView="55" zoomScalePageLayoutView="0" workbookViewId="0" topLeftCell="A4">
      <selection activeCell="A4" sqref="A4:M4"/>
    </sheetView>
  </sheetViews>
  <sheetFormatPr defaultColWidth="10.59765625" defaultRowHeight="29.25" customHeight="1"/>
  <cols>
    <col min="1" max="1" width="2.59765625" style="8" customWidth="1"/>
    <col min="2" max="2" width="3.59765625" style="8" customWidth="1"/>
    <col min="3" max="3" width="2.59765625" style="8" customWidth="1"/>
    <col min="4" max="4" width="31.69921875" style="8" customWidth="1"/>
    <col min="5" max="7" width="13.3984375" style="8" customWidth="1"/>
    <col min="8" max="13" width="9.8984375" style="8" customWidth="1"/>
    <col min="14" max="14" width="6.59765625" style="8" customWidth="1"/>
    <col min="15" max="15" width="2.59765625" style="8" customWidth="1"/>
    <col min="16" max="16" width="3.59765625" style="8" customWidth="1"/>
    <col min="17" max="17" width="2.59765625" style="8" customWidth="1"/>
    <col min="18" max="18" width="4.09765625" style="8" customWidth="1"/>
    <col min="19" max="19" width="31.69921875" style="8" customWidth="1"/>
    <col min="20" max="22" width="13.19921875" style="8" customWidth="1"/>
    <col min="23" max="28" width="9.8984375" style="8" customWidth="1"/>
    <col min="29" max="29" width="10.59765625" style="8" customWidth="1"/>
    <col min="30" max="30" width="36.59765625" style="8" hidden="1" customWidth="1"/>
    <col min="31" max="33" width="11" style="8" hidden="1" customWidth="1"/>
    <col min="34" max="39" width="0" style="8" hidden="1" customWidth="1"/>
    <col min="40" max="136" width="10.59765625" style="8" customWidth="1"/>
    <col min="137" max="16384" width="10.59765625" style="84" customWidth="1"/>
  </cols>
  <sheetData>
    <row r="1" spans="1:136" s="149" customFormat="1" ht="29.25" customHeight="1">
      <c r="A1" s="5" t="s">
        <v>210</v>
      </c>
      <c r="B1" s="6"/>
      <c r="C1" s="6"/>
      <c r="D1" s="6"/>
      <c r="E1" s="8"/>
      <c r="F1" s="8"/>
      <c r="G1" s="8"/>
      <c r="H1" s="8"/>
      <c r="I1" s="8"/>
      <c r="J1" s="8"/>
      <c r="K1" s="8"/>
      <c r="L1" s="8"/>
      <c r="M1" s="8"/>
      <c r="N1" s="6"/>
      <c r="O1" s="6"/>
      <c r="P1" s="6"/>
      <c r="Q1" s="6"/>
      <c r="R1" s="6"/>
      <c r="S1" s="6"/>
      <c r="T1" s="8"/>
      <c r="U1" s="8"/>
      <c r="V1" s="8"/>
      <c r="W1" s="8"/>
      <c r="X1" s="8"/>
      <c r="Y1" s="8"/>
      <c r="Z1" s="8"/>
      <c r="AA1" s="8"/>
      <c r="AB1" s="58" t="s">
        <v>194</v>
      </c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</row>
    <row r="2" spans="1:136" s="149" customFormat="1" ht="29.25" customHeight="1">
      <c r="A2" s="5"/>
      <c r="B2" s="6"/>
      <c r="C2" s="6"/>
      <c r="D2" s="6"/>
      <c r="E2" s="8"/>
      <c r="F2" s="8"/>
      <c r="G2" s="8"/>
      <c r="H2" s="8"/>
      <c r="I2" s="8"/>
      <c r="J2" s="8"/>
      <c r="K2" s="8"/>
      <c r="L2" s="8"/>
      <c r="M2" s="8"/>
      <c r="N2" s="6"/>
      <c r="O2" s="6"/>
      <c r="P2" s="6"/>
      <c r="Q2" s="6"/>
      <c r="R2" s="6"/>
      <c r="S2" s="6"/>
      <c r="T2" s="8"/>
      <c r="U2" s="8"/>
      <c r="V2" s="8"/>
      <c r="W2" s="8"/>
      <c r="X2" s="8"/>
      <c r="Y2" s="8"/>
      <c r="Z2" s="8"/>
      <c r="AA2" s="8"/>
      <c r="AB2" s="58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</row>
    <row r="3" spans="1:136" s="149" customFormat="1" ht="29.25" customHeight="1">
      <c r="A3" s="5"/>
      <c r="B3" s="6"/>
      <c r="C3" s="6"/>
      <c r="D3" s="6"/>
      <c r="E3" s="8"/>
      <c r="F3" s="8"/>
      <c r="G3" s="8"/>
      <c r="H3" s="8"/>
      <c r="I3" s="8"/>
      <c r="J3" s="8"/>
      <c r="K3" s="8"/>
      <c r="L3" s="8"/>
      <c r="M3" s="8"/>
      <c r="N3" s="6"/>
      <c r="O3" s="6"/>
      <c r="P3" s="6"/>
      <c r="Q3" s="6"/>
      <c r="R3" s="6"/>
      <c r="S3" s="6"/>
      <c r="T3" s="8"/>
      <c r="U3" s="8"/>
      <c r="V3" s="8"/>
      <c r="W3" s="8"/>
      <c r="X3" s="8"/>
      <c r="Y3" s="8"/>
      <c r="Z3" s="8"/>
      <c r="AA3" s="8"/>
      <c r="AB3" s="58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</row>
    <row r="4" spans="1:28" ht="29.25" customHeight="1">
      <c r="A4" s="334" t="s">
        <v>212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O4" s="334" t="s">
        <v>332</v>
      </c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</row>
    <row r="5" spans="1:30" ht="29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O5" s="335" t="s">
        <v>291</v>
      </c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D5" s="8" t="s">
        <v>17</v>
      </c>
    </row>
    <row r="6" spans="1:37" ht="29.25" customHeight="1" thickBot="1">
      <c r="A6" s="8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 t="s">
        <v>162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1" t="s">
        <v>162</v>
      </c>
      <c r="AH6" s="8" t="s">
        <v>9</v>
      </c>
      <c r="AK6" s="8" t="s">
        <v>10</v>
      </c>
    </row>
    <row r="7" spans="1:40" ht="29.25" customHeight="1">
      <c r="A7" s="337" t="s">
        <v>18</v>
      </c>
      <c r="B7" s="262"/>
      <c r="C7" s="262"/>
      <c r="D7" s="304"/>
      <c r="E7" s="305" t="s">
        <v>191</v>
      </c>
      <c r="F7" s="305" t="s">
        <v>188</v>
      </c>
      <c r="G7" s="305" t="s">
        <v>168</v>
      </c>
      <c r="H7" s="307" t="s">
        <v>165</v>
      </c>
      <c r="I7" s="261"/>
      <c r="J7" s="308"/>
      <c r="K7" s="302" t="s">
        <v>166</v>
      </c>
      <c r="L7" s="303"/>
      <c r="M7" s="303"/>
      <c r="O7" s="337" t="s">
        <v>18</v>
      </c>
      <c r="P7" s="337"/>
      <c r="Q7" s="337"/>
      <c r="R7" s="337"/>
      <c r="S7" s="338"/>
      <c r="T7" s="305" t="s">
        <v>191</v>
      </c>
      <c r="U7" s="305" t="s">
        <v>188</v>
      </c>
      <c r="V7" s="305" t="s">
        <v>168</v>
      </c>
      <c r="W7" s="307" t="s">
        <v>165</v>
      </c>
      <c r="X7" s="261"/>
      <c r="Y7" s="308"/>
      <c r="Z7" s="302" t="s">
        <v>166</v>
      </c>
      <c r="AA7" s="303"/>
      <c r="AB7" s="303"/>
      <c r="AD7" s="78" t="s">
        <v>19</v>
      </c>
      <c r="AE7" s="62" t="s">
        <v>20</v>
      </c>
      <c r="AF7" s="62" t="s">
        <v>21</v>
      </c>
      <c r="AG7" s="62" t="s">
        <v>22</v>
      </c>
      <c r="AH7" s="150" t="s">
        <v>23</v>
      </c>
      <c r="AI7" s="150" t="s">
        <v>24</v>
      </c>
      <c r="AJ7" s="150" t="s">
        <v>25</v>
      </c>
      <c r="AK7" s="150" t="s">
        <v>23</v>
      </c>
      <c r="AL7" s="150" t="s">
        <v>24</v>
      </c>
      <c r="AM7" s="150" t="s">
        <v>25</v>
      </c>
      <c r="AN7" s="151"/>
    </row>
    <row r="8" spans="1:40" ht="29.25" customHeight="1">
      <c r="A8" s="263"/>
      <c r="B8" s="263"/>
      <c r="C8" s="263"/>
      <c r="D8" s="264"/>
      <c r="E8" s="306"/>
      <c r="F8" s="306"/>
      <c r="G8" s="306"/>
      <c r="H8" s="33" t="s">
        <v>191</v>
      </c>
      <c r="I8" s="33" t="s">
        <v>188</v>
      </c>
      <c r="J8" s="33" t="s">
        <v>168</v>
      </c>
      <c r="K8" s="33" t="s">
        <v>191</v>
      </c>
      <c r="L8" s="33" t="s">
        <v>188</v>
      </c>
      <c r="M8" s="77" t="s">
        <v>160</v>
      </c>
      <c r="O8" s="263"/>
      <c r="P8" s="263"/>
      <c r="Q8" s="263"/>
      <c r="R8" s="263"/>
      <c r="S8" s="264"/>
      <c r="T8" s="306"/>
      <c r="U8" s="306"/>
      <c r="V8" s="306"/>
      <c r="W8" s="33" t="s">
        <v>191</v>
      </c>
      <c r="X8" s="33" t="s">
        <v>188</v>
      </c>
      <c r="Y8" s="33" t="s">
        <v>168</v>
      </c>
      <c r="Z8" s="33" t="s">
        <v>191</v>
      </c>
      <c r="AA8" s="33" t="s">
        <v>188</v>
      </c>
      <c r="AB8" s="77" t="s">
        <v>160</v>
      </c>
      <c r="AD8" s="63"/>
      <c r="AE8" s="64">
        <v>1998</v>
      </c>
      <c r="AF8" s="64">
        <v>1999</v>
      </c>
      <c r="AG8" s="64">
        <v>2000</v>
      </c>
      <c r="AH8" s="65">
        <v>1998</v>
      </c>
      <c r="AI8" s="65">
        <v>1999</v>
      </c>
      <c r="AJ8" s="65">
        <v>2000</v>
      </c>
      <c r="AK8" s="65">
        <v>1998</v>
      </c>
      <c r="AL8" s="65">
        <v>1999</v>
      </c>
      <c r="AM8" s="65">
        <v>2000</v>
      </c>
      <c r="AN8" s="66"/>
    </row>
    <row r="9" spans="1:136" s="107" customFormat="1" ht="29.25" customHeight="1">
      <c r="A9" s="31">
        <v>1</v>
      </c>
      <c r="B9" s="332" t="s">
        <v>159</v>
      </c>
      <c r="C9" s="332"/>
      <c r="D9" s="333"/>
      <c r="E9" s="67">
        <f>SUM(E10:E12)</f>
        <v>1704859</v>
      </c>
      <c r="F9" s="67">
        <f>SUM(F10:F12)</f>
        <v>1805387</v>
      </c>
      <c r="G9" s="67">
        <f>SUM(G10:G12)</f>
        <v>1904781</v>
      </c>
      <c r="H9" s="60">
        <v>3.4</v>
      </c>
      <c r="I9" s="143">
        <f>100*(F9-E9)/E9</f>
        <v>5.896558014475097</v>
      </c>
      <c r="J9" s="143">
        <f>100*(G9-F9)/F9</f>
        <v>5.505412412961874</v>
      </c>
      <c r="K9" s="146">
        <f aca="true" t="shared" si="0" ref="K9:M12">100*E9/E$38</f>
        <v>64.58809654692192</v>
      </c>
      <c r="L9" s="146">
        <f t="shared" si="0"/>
        <v>64.03768794402212</v>
      </c>
      <c r="M9" s="146">
        <f t="shared" si="0"/>
        <v>63.53073373259458</v>
      </c>
      <c r="N9" s="12"/>
      <c r="O9" s="31">
        <v>1</v>
      </c>
      <c r="P9" s="309" t="s">
        <v>26</v>
      </c>
      <c r="Q9" s="309"/>
      <c r="R9" s="309"/>
      <c r="S9" s="316"/>
      <c r="T9" s="47">
        <f>SUM(T10,T18)</f>
        <v>1775891</v>
      </c>
      <c r="U9" s="47">
        <f>SUM(U10,U18)</f>
        <v>1863527</v>
      </c>
      <c r="V9" s="47">
        <f>SUM(V10,V18)</f>
        <v>2000324</v>
      </c>
      <c r="W9" s="60">
        <v>4.8</v>
      </c>
      <c r="X9" s="143">
        <f>100*(U9-T9)/T9</f>
        <v>4.934762324939988</v>
      </c>
      <c r="Y9" s="143">
        <f>100*(V9-U9)/U9</f>
        <v>7.340757606409781</v>
      </c>
      <c r="Z9" s="146">
        <f aca="true" t="shared" si="1" ref="Z9:AB10">100*T9/T$44</f>
        <v>55.769323168206014</v>
      </c>
      <c r="AA9" s="146">
        <f t="shared" si="1"/>
        <v>54.620950458182094</v>
      </c>
      <c r="AB9" s="146">
        <f t="shared" si="1"/>
        <v>54.699438355104284</v>
      </c>
      <c r="AC9" s="12"/>
      <c r="AD9" s="12" t="s">
        <v>27</v>
      </c>
      <c r="AE9" s="155">
        <v>2690546.415</v>
      </c>
      <c r="AF9" s="155">
        <v>2683004.139</v>
      </c>
      <c r="AG9" s="155">
        <v>2716468.715</v>
      </c>
      <c r="AH9" s="156">
        <v>-0.8314068853366136</v>
      </c>
      <c r="AI9" s="156">
        <v>-0.28032506549418035</v>
      </c>
      <c r="AJ9" s="156">
        <v>1.2472800736145226</v>
      </c>
      <c r="AK9" s="156">
        <v>76.1204148102367</v>
      </c>
      <c r="AL9" s="156">
        <v>76.712590275846</v>
      </c>
      <c r="AM9" s="156">
        <v>77.45548789065873</v>
      </c>
      <c r="AN9" s="156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</row>
    <row r="10" spans="2:40" ht="29.25" customHeight="1">
      <c r="B10" s="8" t="s">
        <v>13</v>
      </c>
      <c r="C10" s="312" t="s">
        <v>29</v>
      </c>
      <c r="D10" s="313"/>
      <c r="E10" s="161">
        <v>1471722</v>
      </c>
      <c r="F10" s="161">
        <v>1554494</v>
      </c>
      <c r="G10" s="161">
        <v>1655379</v>
      </c>
      <c r="H10" s="195">
        <v>2.4</v>
      </c>
      <c r="I10" s="206">
        <f aca="true" t="shared" si="2" ref="I10:J12">100*(F10-E10)/E10</f>
        <v>5.624159997608244</v>
      </c>
      <c r="J10" s="206">
        <f t="shared" si="2"/>
        <v>6.4898931742419075</v>
      </c>
      <c r="K10" s="207">
        <f t="shared" si="0"/>
        <v>55.75576785307702</v>
      </c>
      <c r="L10" s="207">
        <f t="shared" si="0"/>
        <v>55.13842831639684</v>
      </c>
      <c r="M10" s="207">
        <f t="shared" si="0"/>
        <v>55.212353795805754</v>
      </c>
      <c r="O10" s="83"/>
      <c r="P10" s="83" t="s">
        <v>13</v>
      </c>
      <c r="Q10" s="277" t="s">
        <v>30</v>
      </c>
      <c r="R10" s="277"/>
      <c r="S10" s="282"/>
      <c r="T10" s="161">
        <v>1745640</v>
      </c>
      <c r="U10" s="161">
        <v>1831374</v>
      </c>
      <c r="V10" s="161">
        <v>1968441</v>
      </c>
      <c r="W10" s="195">
        <v>4.8</v>
      </c>
      <c r="X10" s="206">
        <f aca="true" t="shared" si="3" ref="X10:Y18">100*(U10-T10)/T10</f>
        <v>4.911321922045783</v>
      </c>
      <c r="Y10" s="206">
        <f t="shared" si="3"/>
        <v>7.48438057982695</v>
      </c>
      <c r="Z10" s="207">
        <f t="shared" si="1"/>
        <v>54.81933367270128</v>
      </c>
      <c r="AA10" s="207">
        <f t="shared" si="1"/>
        <v>53.67852922141872</v>
      </c>
      <c r="AB10" s="207">
        <f t="shared" si="1"/>
        <v>53.8275884982432</v>
      </c>
      <c r="AD10" s="8" t="s">
        <v>31</v>
      </c>
      <c r="AE10" s="13">
        <v>2343873.511</v>
      </c>
      <c r="AF10" s="13">
        <v>2318686.334</v>
      </c>
      <c r="AG10" s="13">
        <v>2338148.482</v>
      </c>
      <c r="AH10" s="14">
        <v>-0.5503953532627787</v>
      </c>
      <c r="AI10" s="14">
        <v>-1.0745962562311726</v>
      </c>
      <c r="AJ10" s="14">
        <v>0.8393609655009097</v>
      </c>
      <c r="AK10" s="14">
        <v>66.31241257365406</v>
      </c>
      <c r="AL10" s="14">
        <v>66.29599713723938</v>
      </c>
      <c r="AM10" s="14">
        <v>66.66832952431521</v>
      </c>
      <c r="AN10" s="14"/>
    </row>
    <row r="11" spans="2:40" ht="29.25" customHeight="1">
      <c r="B11" s="8" t="s">
        <v>14</v>
      </c>
      <c r="C11" s="312" t="s">
        <v>136</v>
      </c>
      <c r="D11" s="313"/>
      <c r="E11" s="161">
        <v>117882</v>
      </c>
      <c r="F11" s="161">
        <v>124495</v>
      </c>
      <c r="G11" s="161">
        <v>137530</v>
      </c>
      <c r="H11" s="195">
        <v>3.2</v>
      </c>
      <c r="I11" s="206">
        <f t="shared" si="2"/>
        <v>5.609847135270864</v>
      </c>
      <c r="J11" s="206">
        <f t="shared" si="2"/>
        <v>10.470300012048677</v>
      </c>
      <c r="K11" s="207">
        <f t="shared" si="0"/>
        <v>4.465925919471493</v>
      </c>
      <c r="L11" s="207">
        <f t="shared" si="0"/>
        <v>4.415879786766514</v>
      </c>
      <c r="M11" s="207">
        <f t="shared" si="0"/>
        <v>4.587079464906324</v>
      </c>
      <c r="Q11" s="17" t="s">
        <v>266</v>
      </c>
      <c r="R11" s="312" t="s">
        <v>141</v>
      </c>
      <c r="S11" s="313"/>
      <c r="T11" s="161">
        <v>461461</v>
      </c>
      <c r="U11" s="161">
        <v>476268</v>
      </c>
      <c r="V11" s="161">
        <v>51331</v>
      </c>
      <c r="W11" s="195">
        <v>3.5</v>
      </c>
      <c r="X11" s="206">
        <f t="shared" si="3"/>
        <v>3.208721863819478</v>
      </c>
      <c r="Y11" s="206">
        <f t="shared" si="3"/>
        <v>-89.2222446185761</v>
      </c>
      <c r="Z11" s="207">
        <f aca="true" t="shared" si="4" ref="Z11:Z18">100*T11/T$44</f>
        <v>14.491524332587709</v>
      </c>
      <c r="AA11" s="207">
        <f aca="true" t="shared" si="5" ref="AA11:AA18">100*U11/U$44</f>
        <v>13.959664031064465</v>
      </c>
      <c r="AB11" s="207">
        <f aca="true" t="shared" si="6" ref="AB11:AB18">100*V11/V$44</f>
        <v>1.4036610420141227</v>
      </c>
      <c r="AD11" s="8" t="s">
        <v>33</v>
      </c>
      <c r="AE11" s="13">
        <v>346672.904</v>
      </c>
      <c r="AF11" s="13">
        <v>364317.805</v>
      </c>
      <c r="AG11" s="13">
        <v>378320.233</v>
      </c>
      <c r="AH11" s="14">
        <v>-2.6904556975618146</v>
      </c>
      <c r="AI11" s="14">
        <v>5.089783711506918</v>
      </c>
      <c r="AJ11" s="14">
        <v>3.8434651855678625</v>
      </c>
      <c r="AK11" s="14">
        <v>9.808002236582624</v>
      </c>
      <c r="AL11" s="14">
        <v>10.41659313860662</v>
      </c>
      <c r="AM11" s="14">
        <v>10.787158366343526</v>
      </c>
      <c r="AN11" s="14"/>
    </row>
    <row r="12" spans="2:40" ht="29.25" customHeight="1">
      <c r="B12" s="8" t="s">
        <v>15</v>
      </c>
      <c r="C12" s="312" t="s">
        <v>137</v>
      </c>
      <c r="D12" s="313"/>
      <c r="E12" s="161">
        <v>115255</v>
      </c>
      <c r="F12" s="161">
        <v>126398</v>
      </c>
      <c r="G12" s="161">
        <v>111872</v>
      </c>
      <c r="H12" s="195">
        <v>18.5</v>
      </c>
      <c r="I12" s="206">
        <f t="shared" si="2"/>
        <v>9.668127196217084</v>
      </c>
      <c r="J12" s="206">
        <f t="shared" si="2"/>
        <v>-11.492270447317205</v>
      </c>
      <c r="K12" s="207">
        <f t="shared" si="0"/>
        <v>4.366402774373415</v>
      </c>
      <c r="L12" s="207">
        <f t="shared" si="0"/>
        <v>4.483379840858779</v>
      </c>
      <c r="M12" s="207">
        <f t="shared" si="0"/>
        <v>3.7313004718825002</v>
      </c>
      <c r="O12" s="83"/>
      <c r="P12" s="83"/>
      <c r="Q12" s="119" t="s">
        <v>267</v>
      </c>
      <c r="R12" s="277" t="s">
        <v>142</v>
      </c>
      <c r="S12" s="282"/>
      <c r="T12" s="161">
        <v>112866</v>
      </c>
      <c r="U12" s="161">
        <v>118575</v>
      </c>
      <c r="V12" s="161">
        <v>126580</v>
      </c>
      <c r="W12" s="195">
        <v>3.9</v>
      </c>
      <c r="X12" s="206">
        <f t="shared" si="3"/>
        <v>5.058210621444899</v>
      </c>
      <c r="Y12" s="206">
        <f t="shared" si="3"/>
        <v>6.7510014758591605</v>
      </c>
      <c r="Z12" s="207">
        <f t="shared" si="4"/>
        <v>3.544395702609417</v>
      </c>
      <c r="AA12" s="207">
        <f t="shared" si="5"/>
        <v>3.4754952305917444</v>
      </c>
      <c r="AB12" s="207">
        <f t="shared" si="6"/>
        <v>3.4613667120871923</v>
      </c>
      <c r="AD12" s="8" t="s">
        <v>35</v>
      </c>
      <c r="AE12" s="13">
        <v>256217.979</v>
      </c>
      <c r="AF12" s="13">
        <v>271548.976</v>
      </c>
      <c r="AG12" s="13">
        <v>285872.35</v>
      </c>
      <c r="AH12" s="14">
        <v>-3.079702858378849</v>
      </c>
      <c r="AI12" s="14">
        <v>5.983575805193605</v>
      </c>
      <c r="AJ12" s="14">
        <v>5.27469269484557</v>
      </c>
      <c r="AK12" s="14">
        <v>7.248869127322047</v>
      </c>
      <c r="AL12" s="14">
        <v>7.764142079735175</v>
      </c>
      <c r="AM12" s="14">
        <v>8.151164127689634</v>
      </c>
      <c r="AN12" s="14"/>
    </row>
    <row r="13" spans="3:40" ht="29.25" customHeight="1">
      <c r="C13" s="15"/>
      <c r="D13" s="16"/>
      <c r="E13" s="243"/>
      <c r="F13" s="243"/>
      <c r="G13" s="243"/>
      <c r="H13" s="195"/>
      <c r="I13" s="223"/>
      <c r="J13" s="223"/>
      <c r="K13" s="207"/>
      <c r="L13" s="207"/>
      <c r="M13" s="207"/>
      <c r="Q13" s="17" t="s">
        <v>268</v>
      </c>
      <c r="R13" s="312" t="s">
        <v>143</v>
      </c>
      <c r="S13" s="313"/>
      <c r="T13" s="161">
        <v>51770</v>
      </c>
      <c r="U13" s="161">
        <v>51878</v>
      </c>
      <c r="V13" s="161">
        <v>54319</v>
      </c>
      <c r="W13" s="195">
        <v>1.5</v>
      </c>
      <c r="X13" s="206">
        <f t="shared" si="3"/>
        <v>0.20861502800849913</v>
      </c>
      <c r="Y13" s="206">
        <f t="shared" si="3"/>
        <v>4.705270056671422</v>
      </c>
      <c r="Z13" s="207">
        <f t="shared" si="4"/>
        <v>1.625762989067474</v>
      </c>
      <c r="AA13" s="207">
        <f t="shared" si="5"/>
        <v>1.5205712972602867</v>
      </c>
      <c r="AB13" s="207">
        <f t="shared" si="6"/>
        <v>1.4853687662653199</v>
      </c>
      <c r="AD13" s="8" t="s">
        <v>37</v>
      </c>
      <c r="AE13" s="13">
        <v>90454.925</v>
      </c>
      <c r="AF13" s="13">
        <v>92768.829</v>
      </c>
      <c r="AG13" s="13">
        <v>92447.883</v>
      </c>
      <c r="AH13" s="14">
        <v>-1.5707281255248002</v>
      </c>
      <c r="AI13" s="14">
        <v>2.558074090493132</v>
      </c>
      <c r="AJ13" s="14">
        <v>-0.34596318985550234</v>
      </c>
      <c r="AK13" s="14">
        <v>2.559133109260577</v>
      </c>
      <c r="AL13" s="14">
        <v>2.652451058871445</v>
      </c>
      <c r="AM13" s="14">
        <v>2.63599423865389</v>
      </c>
      <c r="AN13" s="14"/>
    </row>
    <row r="14" spans="1:40" ht="29.25" customHeight="1">
      <c r="A14" s="31">
        <v>2</v>
      </c>
      <c r="B14" s="309" t="s">
        <v>39</v>
      </c>
      <c r="C14" s="309"/>
      <c r="D14" s="316"/>
      <c r="E14" s="47">
        <v>238299</v>
      </c>
      <c r="F14" s="47">
        <v>255934</v>
      </c>
      <c r="G14" s="47">
        <v>299238</v>
      </c>
      <c r="H14" s="61">
        <v>10.8</v>
      </c>
      <c r="I14" s="143">
        <f>100*(F14-E14)/E14</f>
        <v>7.400366766121553</v>
      </c>
      <c r="J14" s="143">
        <f>100*(G14-F14)/F14</f>
        <v>16.919987184195925</v>
      </c>
      <c r="K14" s="146">
        <f aca="true" t="shared" si="7" ref="K14:M15">100*E14/E$38</f>
        <v>9.027889590303332</v>
      </c>
      <c r="L14" s="146">
        <f t="shared" si="7"/>
        <v>9.078065603809797</v>
      </c>
      <c r="M14" s="146">
        <f t="shared" si="7"/>
        <v>9.98057503758917</v>
      </c>
      <c r="Q14" s="17" t="s">
        <v>269</v>
      </c>
      <c r="R14" s="312" t="s">
        <v>144</v>
      </c>
      <c r="S14" s="313"/>
      <c r="T14" s="161">
        <v>497977</v>
      </c>
      <c r="U14" s="161">
        <v>530087</v>
      </c>
      <c r="V14" s="161">
        <v>554516</v>
      </c>
      <c r="W14" s="195">
        <v>8.2</v>
      </c>
      <c r="X14" s="206">
        <f t="shared" si="3"/>
        <v>6.448088967964384</v>
      </c>
      <c r="Y14" s="206">
        <f t="shared" si="3"/>
        <v>4.608488795235499</v>
      </c>
      <c r="Z14" s="207">
        <f t="shared" si="4"/>
        <v>15.638257214735436</v>
      </c>
      <c r="AA14" s="207">
        <f t="shared" si="5"/>
        <v>15.53712705290901</v>
      </c>
      <c r="AB14" s="207">
        <f t="shared" si="6"/>
        <v>15.163400408593311</v>
      </c>
      <c r="AD14" s="8" t="s">
        <v>40</v>
      </c>
      <c r="AE14" s="13">
        <v>172022.824</v>
      </c>
      <c r="AF14" s="13">
        <v>154824.17053574184</v>
      </c>
      <c r="AG14" s="13">
        <v>145660.922</v>
      </c>
      <c r="AH14" s="14">
        <v>-19.49839389072577</v>
      </c>
      <c r="AI14" s="14">
        <v>-9.99789043357302</v>
      </c>
      <c r="AJ14" s="14">
        <v>-5.918487083789331</v>
      </c>
      <c r="AK14" s="14">
        <v>4.866836210929422</v>
      </c>
      <c r="AL14" s="14">
        <v>4.426740528075672</v>
      </c>
      <c r="AM14" s="14">
        <v>4.153273592960627</v>
      </c>
      <c r="AN14" s="14"/>
    </row>
    <row r="15" spans="4:40" ht="29.25" customHeight="1">
      <c r="D15" s="16" t="s">
        <v>270</v>
      </c>
      <c r="E15" s="161">
        <v>400787</v>
      </c>
      <c r="F15" s="161">
        <v>418843</v>
      </c>
      <c r="G15" s="161">
        <v>469532</v>
      </c>
      <c r="H15" s="195">
        <v>6.5</v>
      </c>
      <c r="I15" s="206">
        <f>100*(F15-E15)/E15</f>
        <v>4.50513614463543</v>
      </c>
      <c r="J15" s="206">
        <f>100*(G15-F15)/F15</f>
        <v>12.102148060251693</v>
      </c>
      <c r="K15" s="207">
        <f t="shared" si="7"/>
        <v>15.183701086571498</v>
      </c>
      <c r="L15" s="207">
        <f t="shared" si="7"/>
        <v>14.856502972237012</v>
      </c>
      <c r="M15" s="207">
        <f t="shared" si="7"/>
        <v>15.66044205130805</v>
      </c>
      <c r="Q15" s="17"/>
      <c r="R15" s="8" t="s">
        <v>292</v>
      </c>
      <c r="S15" s="16" t="s">
        <v>145</v>
      </c>
      <c r="T15" s="161">
        <v>337882</v>
      </c>
      <c r="U15" s="161">
        <v>359953</v>
      </c>
      <c r="V15" s="161">
        <v>375244</v>
      </c>
      <c r="W15" s="195">
        <v>7.7</v>
      </c>
      <c r="X15" s="206">
        <f t="shared" si="3"/>
        <v>6.532162115768227</v>
      </c>
      <c r="Y15" s="206">
        <f t="shared" si="3"/>
        <v>4.248054607129264</v>
      </c>
      <c r="Z15" s="207">
        <f t="shared" si="4"/>
        <v>10.610702149354767</v>
      </c>
      <c r="AA15" s="207">
        <f t="shared" si="5"/>
        <v>10.55041058180215</v>
      </c>
      <c r="AB15" s="207">
        <f t="shared" si="6"/>
        <v>10.261155715835411</v>
      </c>
      <c r="AD15" s="8" t="s">
        <v>42</v>
      </c>
      <c r="AE15" s="13">
        <v>352011.34</v>
      </c>
      <c r="AF15" s="13">
        <v>328247.3797209591</v>
      </c>
      <c r="AG15" s="13">
        <v>318420.559</v>
      </c>
      <c r="AH15" s="14">
        <v>-10.265829551689693</v>
      </c>
      <c r="AI15" s="14">
        <v>-6.7509075926477</v>
      </c>
      <c r="AJ15" s="14">
        <v>-2.9937240410914536</v>
      </c>
      <c r="AK15" s="14">
        <v>9.959036227482166</v>
      </c>
      <c r="AL15" s="14">
        <v>9.38526571153157</v>
      </c>
      <c r="AM15" s="14">
        <v>9.079220981111607</v>
      </c>
      <c r="AN15" s="14"/>
    </row>
    <row r="16" spans="4:40" ht="29.25" customHeight="1">
      <c r="D16" s="16" t="s">
        <v>272</v>
      </c>
      <c r="E16" s="161">
        <v>162488</v>
      </c>
      <c r="F16" s="161">
        <v>162910</v>
      </c>
      <c r="G16" s="161">
        <v>170294</v>
      </c>
      <c r="H16" s="195">
        <v>0.8</v>
      </c>
      <c r="I16" s="206">
        <f aca="true" t="shared" si="8" ref="I16:I28">100*(F16-E16)/E16</f>
        <v>0.259711486386687</v>
      </c>
      <c r="J16" s="206">
        <f aca="true" t="shared" si="9" ref="J16:J28">100*(G16-F16)/F16</f>
        <v>4.532563992388435</v>
      </c>
      <c r="K16" s="207">
        <f aca="true" t="shared" si="10" ref="K16:K28">100*E16/E$38</f>
        <v>6.155811496268166</v>
      </c>
      <c r="L16" s="207">
        <f aca="true" t="shared" si="11" ref="L16:L28">100*F16/F$38</f>
        <v>5.7784728387656745</v>
      </c>
      <c r="M16" s="207">
        <f aca="true" t="shared" si="12" ref="M16:M28">100*G16/G$38</f>
        <v>5.67986701371888</v>
      </c>
      <c r="Q16" s="17"/>
      <c r="R16" s="8" t="s">
        <v>293</v>
      </c>
      <c r="S16" s="16" t="s">
        <v>146</v>
      </c>
      <c r="T16" s="161">
        <v>160095</v>
      </c>
      <c r="U16" s="161">
        <v>170135</v>
      </c>
      <c r="V16" s="161">
        <v>179273</v>
      </c>
      <c r="W16" s="195">
        <v>9.3</v>
      </c>
      <c r="X16" s="206">
        <f t="shared" si="3"/>
        <v>6.271276429619913</v>
      </c>
      <c r="Y16" s="206">
        <f t="shared" si="3"/>
        <v>5.371028888823581</v>
      </c>
      <c r="Z16" s="207">
        <f t="shared" si="4"/>
        <v>5.027555065380669</v>
      </c>
      <c r="AA16" s="207">
        <f t="shared" si="5"/>
        <v>4.986745781629571</v>
      </c>
      <c r="AB16" s="207">
        <f t="shared" si="6"/>
        <v>4.902272038047141</v>
      </c>
      <c r="AD16" s="8" t="s">
        <v>44</v>
      </c>
      <c r="AE16" s="13">
        <v>179988.516</v>
      </c>
      <c r="AF16" s="13">
        <v>173423.2091852173</v>
      </c>
      <c r="AG16" s="13">
        <v>172759.637</v>
      </c>
      <c r="AH16" s="14">
        <v>0.7810024171236236</v>
      </c>
      <c r="AI16" s="14">
        <v>-3.647625393379375</v>
      </c>
      <c r="AJ16" s="14">
        <v>-0.3826317067565135</v>
      </c>
      <c r="AK16" s="14">
        <v>5.092200016552742</v>
      </c>
      <c r="AL16" s="14">
        <v>4.958525183455898</v>
      </c>
      <c r="AM16" s="14">
        <v>4.92594738815098</v>
      </c>
      <c r="AN16" s="14"/>
    </row>
    <row r="17" spans="2:40" ht="29.25" customHeight="1">
      <c r="B17" s="8" t="s">
        <v>13</v>
      </c>
      <c r="C17" s="312" t="s">
        <v>46</v>
      </c>
      <c r="D17" s="313"/>
      <c r="E17" s="161">
        <v>-58578</v>
      </c>
      <c r="F17" s="161">
        <v>-62794</v>
      </c>
      <c r="G17" s="161">
        <v>-63308</v>
      </c>
      <c r="H17" s="195">
        <v>14.3</v>
      </c>
      <c r="I17" s="206">
        <f t="shared" si="8"/>
        <v>7.197241285124108</v>
      </c>
      <c r="J17" s="206">
        <f t="shared" si="9"/>
        <v>0.8185495429499634</v>
      </c>
      <c r="K17" s="207">
        <f t="shared" si="10"/>
        <v>-2.2192108083575195</v>
      </c>
      <c r="L17" s="207">
        <f t="shared" si="11"/>
        <v>-2.2273244333524755</v>
      </c>
      <c r="M17" s="207">
        <f t="shared" si="12"/>
        <v>-2.1115307697541597</v>
      </c>
      <c r="Q17" s="17" t="s">
        <v>274</v>
      </c>
      <c r="R17" s="312" t="s">
        <v>147</v>
      </c>
      <c r="S17" s="313"/>
      <c r="T17" s="161">
        <v>621565</v>
      </c>
      <c r="U17" s="161">
        <v>654566</v>
      </c>
      <c r="V17" s="161">
        <v>719695</v>
      </c>
      <c r="W17" s="195">
        <v>3.6</v>
      </c>
      <c r="X17" s="206">
        <f t="shared" si="3"/>
        <v>5.309340133373018</v>
      </c>
      <c r="Y17" s="206">
        <f t="shared" si="3"/>
        <v>9.949951570964577</v>
      </c>
      <c r="Z17" s="207">
        <f t="shared" si="4"/>
        <v>19.51936203012796</v>
      </c>
      <c r="AA17" s="207">
        <f t="shared" si="5"/>
        <v>19.185671609593218</v>
      </c>
      <c r="AB17" s="207">
        <f t="shared" si="6"/>
        <v>19.680267940082096</v>
      </c>
      <c r="AD17" s="8" t="s">
        <v>47</v>
      </c>
      <c r="AE17" s="13">
        <v>-69616.463</v>
      </c>
      <c r="AF17" s="13">
        <v>-66372.38757785181</v>
      </c>
      <c r="AG17" s="13">
        <v>-86664.501</v>
      </c>
      <c r="AH17" s="14">
        <v>-4.294162146088919</v>
      </c>
      <c r="AI17" s="14">
        <v>4.659925658889322</v>
      </c>
      <c r="AJ17" s="14">
        <v>-30.57312560640742</v>
      </c>
      <c r="AK17" s="14">
        <v>-1.9695754035826563</v>
      </c>
      <c r="AL17" s="14">
        <v>-1.89772266836201</v>
      </c>
      <c r="AM17" s="14">
        <v>-2.4710909316529652</v>
      </c>
      <c r="AN17" s="14"/>
    </row>
    <row r="18" spans="4:40" ht="29.25" customHeight="1">
      <c r="D18" s="16" t="s">
        <v>275</v>
      </c>
      <c r="E18" s="161">
        <v>79924</v>
      </c>
      <c r="F18" s="161">
        <v>75298</v>
      </c>
      <c r="G18" s="161">
        <v>78105</v>
      </c>
      <c r="H18" s="195">
        <v>14.3</v>
      </c>
      <c r="I18" s="206">
        <f t="shared" si="8"/>
        <v>-5.787998598668735</v>
      </c>
      <c r="J18" s="206">
        <f t="shared" si="9"/>
        <v>3.727854657494223</v>
      </c>
      <c r="K18" s="207">
        <f t="shared" si="10"/>
        <v>3.0278979249405307</v>
      </c>
      <c r="L18" s="207">
        <f t="shared" si="11"/>
        <v>2.6708455454752795</v>
      </c>
      <c r="M18" s="207">
        <f t="shared" si="12"/>
        <v>2.605059562324645</v>
      </c>
      <c r="P18" s="8" t="s">
        <v>14</v>
      </c>
      <c r="Q18" s="312" t="s">
        <v>59</v>
      </c>
      <c r="R18" s="312"/>
      <c r="S18" s="313"/>
      <c r="T18" s="161">
        <v>30251</v>
      </c>
      <c r="U18" s="161">
        <v>32153</v>
      </c>
      <c r="V18" s="161">
        <v>31883</v>
      </c>
      <c r="W18" s="195">
        <v>1.5</v>
      </c>
      <c r="X18" s="206">
        <f t="shared" si="3"/>
        <v>6.287395458001388</v>
      </c>
      <c r="Y18" s="206">
        <f t="shared" si="3"/>
        <v>-0.8397350169502068</v>
      </c>
      <c r="Z18" s="207">
        <f t="shared" si="4"/>
        <v>0.9499894955047355</v>
      </c>
      <c r="AA18" s="207">
        <f t="shared" si="5"/>
        <v>0.942421236763368</v>
      </c>
      <c r="AB18" s="207">
        <f t="shared" si="6"/>
        <v>0.8718498568610835</v>
      </c>
      <c r="AD18" s="8" t="s">
        <v>42</v>
      </c>
      <c r="AE18" s="13">
        <v>86402.455</v>
      </c>
      <c r="AF18" s="13">
        <v>84499.14260736547</v>
      </c>
      <c r="AG18" s="13">
        <v>64794.174</v>
      </c>
      <c r="AH18" s="14">
        <v>0.11619326981814936</v>
      </c>
      <c r="AI18" s="14">
        <v>-2.2028452694249587</v>
      </c>
      <c r="AJ18" s="14">
        <v>-23.319726093466738</v>
      </c>
      <c r="AK18" s="14">
        <v>2.4444814178099983</v>
      </c>
      <c r="AL18" s="14">
        <v>2.4160037665521874</v>
      </c>
      <c r="AM18" s="14">
        <v>1.847495732945423</v>
      </c>
      <c r="AN18" s="14"/>
    </row>
    <row r="19" spans="4:40" ht="29.25" customHeight="1">
      <c r="D19" s="16" t="s">
        <v>272</v>
      </c>
      <c r="E19" s="161">
        <v>138502</v>
      </c>
      <c r="F19" s="161">
        <v>138092</v>
      </c>
      <c r="G19" s="161">
        <v>141413</v>
      </c>
      <c r="H19" s="195">
        <v>0.2</v>
      </c>
      <c r="I19" s="206">
        <f t="shared" si="8"/>
        <v>-0.29602460614287157</v>
      </c>
      <c r="J19" s="206">
        <f t="shared" si="9"/>
        <v>2.404918460156997</v>
      </c>
      <c r="K19" s="207">
        <f t="shared" si="10"/>
        <v>5.24710873329805</v>
      </c>
      <c r="L19" s="207">
        <f t="shared" si="11"/>
        <v>4.898169978827755</v>
      </c>
      <c r="M19" s="207">
        <f t="shared" si="12"/>
        <v>4.7165903320788045</v>
      </c>
      <c r="Q19" s="312"/>
      <c r="R19" s="312"/>
      <c r="S19" s="313"/>
      <c r="T19" s="161"/>
      <c r="U19" s="161"/>
      <c r="V19" s="161"/>
      <c r="W19" s="195"/>
      <c r="X19" s="206"/>
      <c r="Y19" s="206"/>
      <c r="Z19" s="207"/>
      <c r="AA19" s="207"/>
      <c r="AB19" s="207"/>
      <c r="AD19" s="8" t="s">
        <v>44</v>
      </c>
      <c r="AE19" s="13">
        <v>156018.918</v>
      </c>
      <c r="AF19" s="13">
        <v>150871.5301852173</v>
      </c>
      <c r="AG19" s="13">
        <v>151458.675</v>
      </c>
      <c r="AH19" s="14">
        <v>1.938314814708848</v>
      </c>
      <c r="AI19" s="14">
        <v>-3.299207481225261</v>
      </c>
      <c r="AJ19" s="14">
        <v>0.3891687278984185</v>
      </c>
      <c r="AK19" s="14">
        <v>4.414056821392655</v>
      </c>
      <c r="AL19" s="14">
        <v>4.313726434914198</v>
      </c>
      <c r="AM19" s="14">
        <v>4.318586664598388</v>
      </c>
      <c r="AN19" s="14"/>
    </row>
    <row r="20" spans="2:40" ht="29.25" customHeight="1">
      <c r="B20" s="8" t="s">
        <v>14</v>
      </c>
      <c r="C20" s="312" t="s">
        <v>276</v>
      </c>
      <c r="D20" s="313"/>
      <c r="E20" s="161">
        <v>2286</v>
      </c>
      <c r="F20" s="161">
        <v>1246</v>
      </c>
      <c r="G20" s="161">
        <v>992</v>
      </c>
      <c r="H20" s="195">
        <v>-26</v>
      </c>
      <c r="I20" s="206">
        <f t="shared" si="8"/>
        <v>-45.494313210848645</v>
      </c>
      <c r="J20" s="206">
        <f t="shared" si="9"/>
        <v>-20.385232744783305</v>
      </c>
      <c r="K20" s="207">
        <f t="shared" si="10"/>
        <v>0.08660445743974342</v>
      </c>
      <c r="L20" s="207">
        <f t="shared" si="11"/>
        <v>0.04419604172304972</v>
      </c>
      <c r="M20" s="207">
        <f t="shared" si="12"/>
        <v>0.03308647443602904</v>
      </c>
      <c r="O20" s="31">
        <v>2</v>
      </c>
      <c r="P20" s="309" t="s">
        <v>62</v>
      </c>
      <c r="Q20" s="309"/>
      <c r="R20" s="309"/>
      <c r="S20" s="316"/>
      <c r="T20" s="246">
        <f>SUM(T21:T23)</f>
        <v>285576</v>
      </c>
      <c r="U20" s="246">
        <f>SUM(U21:U23)</f>
        <v>298774</v>
      </c>
      <c r="V20" s="246">
        <f>SUM(V21:V23)</f>
        <v>311635</v>
      </c>
      <c r="W20" s="61">
        <v>0.7</v>
      </c>
      <c r="X20" s="143">
        <f>100*(U20-T20)/T20</f>
        <v>4.62153682382273</v>
      </c>
      <c r="Y20" s="143">
        <f>100*(V20-U20)/U20</f>
        <v>4.304591430311874</v>
      </c>
      <c r="Z20" s="146">
        <f aca="true" t="shared" si="13" ref="Z20:AB23">100*T20/T$44</f>
        <v>8.968106845005465</v>
      </c>
      <c r="AA20" s="146">
        <f t="shared" si="13"/>
        <v>8.75722211279627</v>
      </c>
      <c r="AB20" s="146">
        <f t="shared" si="13"/>
        <v>8.521749212524034</v>
      </c>
      <c r="AD20" s="8" t="s">
        <v>52</v>
      </c>
      <c r="AE20" s="13">
        <v>243339.324</v>
      </c>
      <c r="AF20" s="13">
        <v>222027.39811359363</v>
      </c>
      <c r="AG20" s="13">
        <v>233457.268</v>
      </c>
      <c r="AH20" s="14">
        <v>-13.237345163390584</v>
      </c>
      <c r="AI20" s="14">
        <v>-8.758110089270389</v>
      </c>
      <c r="AJ20" s="14">
        <v>5.147954704472386</v>
      </c>
      <c r="AK20" s="14">
        <v>6.884508729994381</v>
      </c>
      <c r="AL20" s="14">
        <v>6.348218615811928</v>
      </c>
      <c r="AM20" s="14">
        <v>6.656637160851776</v>
      </c>
      <c r="AN20" s="14"/>
    </row>
    <row r="21" spans="4:40" ht="29.25" customHeight="1">
      <c r="D21" s="16" t="s">
        <v>270</v>
      </c>
      <c r="E21" s="161">
        <v>12709</v>
      </c>
      <c r="F21" s="161">
        <v>11717</v>
      </c>
      <c r="G21" s="161">
        <v>11851</v>
      </c>
      <c r="H21" s="195">
        <v>-7.1</v>
      </c>
      <c r="I21" s="206">
        <f t="shared" si="8"/>
        <v>-7.80549217090251</v>
      </c>
      <c r="J21" s="206">
        <f t="shared" si="9"/>
        <v>1.143637449859179</v>
      </c>
      <c r="K21" s="207">
        <f t="shared" si="10"/>
        <v>0.48147683709610634</v>
      </c>
      <c r="L21" s="207">
        <f t="shared" si="11"/>
        <v>0.4156059557535904</v>
      </c>
      <c r="M21" s="207">
        <f t="shared" si="12"/>
        <v>0.3952699682876816</v>
      </c>
      <c r="P21" s="8" t="s">
        <v>13</v>
      </c>
      <c r="Q21" s="312" t="s">
        <v>66</v>
      </c>
      <c r="R21" s="312"/>
      <c r="S21" s="313"/>
      <c r="T21" s="161">
        <v>52004</v>
      </c>
      <c r="U21" s="161">
        <v>53694</v>
      </c>
      <c r="V21" s="161">
        <v>55505</v>
      </c>
      <c r="W21" s="195">
        <v>5.1</v>
      </c>
      <c r="X21" s="206">
        <f aca="true" t="shared" si="14" ref="X21:Y23">100*(U21-T21)/T21</f>
        <v>3.24975001922929</v>
      </c>
      <c r="Y21" s="206">
        <f t="shared" si="14"/>
        <v>3.372816329571274</v>
      </c>
      <c r="Z21" s="207">
        <f t="shared" si="13"/>
        <v>1.6331114252166297</v>
      </c>
      <c r="AA21" s="207">
        <f t="shared" si="13"/>
        <v>1.573799206505529</v>
      </c>
      <c r="AB21" s="207">
        <f t="shared" si="13"/>
        <v>1.5178002793047842</v>
      </c>
      <c r="AD21" s="8" t="s">
        <v>56</v>
      </c>
      <c r="AE21" s="13">
        <v>113067.362791</v>
      </c>
      <c r="AF21" s="13">
        <v>100088.76179100001</v>
      </c>
      <c r="AG21" s="13">
        <v>89851.358091</v>
      </c>
      <c r="AH21" s="14">
        <v>-24.230158890053886</v>
      </c>
      <c r="AI21" s="14">
        <v>-11.478644835813817</v>
      </c>
      <c r="AJ21" s="14">
        <v>-10.228324855668818</v>
      </c>
      <c r="AK21" s="14">
        <v>3.198879792285777</v>
      </c>
      <c r="AL21" s="14">
        <v>2.8617429480938026</v>
      </c>
      <c r="AM21" s="14">
        <v>2.5619587445080123</v>
      </c>
      <c r="AN21" s="14"/>
    </row>
    <row r="22" spans="4:40" ht="29.25" customHeight="1">
      <c r="D22" s="16" t="s">
        <v>272</v>
      </c>
      <c r="E22" s="161">
        <v>10423</v>
      </c>
      <c r="F22" s="161">
        <v>10470</v>
      </c>
      <c r="G22" s="161">
        <v>10859</v>
      </c>
      <c r="H22" s="195">
        <v>-1.6</v>
      </c>
      <c r="I22" s="206">
        <f t="shared" si="8"/>
        <v>0.45092583709104866</v>
      </c>
      <c r="J22" s="206">
        <f t="shared" si="9"/>
        <v>3.7153772683858644</v>
      </c>
      <c r="K22" s="207">
        <f t="shared" si="10"/>
        <v>0.3948723796563629</v>
      </c>
      <c r="L22" s="207">
        <f t="shared" si="11"/>
        <v>0.37137444369207917</v>
      </c>
      <c r="M22" s="207">
        <f t="shared" si="12"/>
        <v>0.36218349385165255</v>
      </c>
      <c r="P22" s="8" t="s">
        <v>14</v>
      </c>
      <c r="Q22" s="330" t="s">
        <v>69</v>
      </c>
      <c r="R22" s="330"/>
      <c r="S22" s="331"/>
      <c r="T22" s="161">
        <v>138657</v>
      </c>
      <c r="U22" s="161">
        <v>145888</v>
      </c>
      <c r="V22" s="161">
        <v>146101</v>
      </c>
      <c r="W22" s="195">
        <v>-0.4</v>
      </c>
      <c r="X22" s="206">
        <f t="shared" si="14"/>
        <v>5.215027009094384</v>
      </c>
      <c r="Y22" s="206">
        <f t="shared" si="14"/>
        <v>0.1460024128098267</v>
      </c>
      <c r="Z22" s="207">
        <f t="shared" si="13"/>
        <v>4.354325261254177</v>
      </c>
      <c r="AA22" s="207">
        <f t="shared" si="13"/>
        <v>4.276053537428365</v>
      </c>
      <c r="AB22" s="207">
        <f t="shared" si="13"/>
        <v>3.995174103354802</v>
      </c>
      <c r="AD22" s="8" t="s">
        <v>42</v>
      </c>
      <c r="AE22" s="13">
        <v>128400.65079100001</v>
      </c>
      <c r="AF22" s="13">
        <v>115650.31779100001</v>
      </c>
      <c r="AG22" s="13">
        <v>104528.991091</v>
      </c>
      <c r="AH22" s="14">
        <v>-22.45467094398253</v>
      </c>
      <c r="AI22" s="14">
        <v>-9.930115557400047</v>
      </c>
      <c r="AJ22" s="14">
        <v>-9.616339074915603</v>
      </c>
      <c r="AK22" s="14">
        <v>3.6326861880638717</v>
      </c>
      <c r="AL22" s="14">
        <v>3.3066797456671266</v>
      </c>
      <c r="AM22" s="14">
        <v>2.9804665001163935</v>
      </c>
      <c r="AN22" s="14"/>
    </row>
    <row r="23" spans="2:40" ht="29.25" customHeight="1">
      <c r="B23" s="18" t="s">
        <v>277</v>
      </c>
      <c r="C23" s="312" t="s">
        <v>51</v>
      </c>
      <c r="D23" s="313"/>
      <c r="E23" s="161">
        <v>294592</v>
      </c>
      <c r="F23" s="161">
        <v>317482</v>
      </c>
      <c r="G23" s="161">
        <v>361553</v>
      </c>
      <c r="H23" s="195">
        <v>5.1</v>
      </c>
      <c r="I23" s="206">
        <f t="shared" si="8"/>
        <v>7.770068433630241</v>
      </c>
      <c r="J23" s="206">
        <f t="shared" si="9"/>
        <v>13.881416899225783</v>
      </c>
      <c r="K23" s="207">
        <f t="shared" si="10"/>
        <v>11.160533825935648</v>
      </c>
      <c r="L23" s="207">
        <f t="shared" si="11"/>
        <v>11.261193995439223</v>
      </c>
      <c r="M23" s="207">
        <f t="shared" si="12"/>
        <v>12.058985979606458</v>
      </c>
      <c r="P23" s="8" t="s">
        <v>15</v>
      </c>
      <c r="Q23" s="312" t="s">
        <v>72</v>
      </c>
      <c r="R23" s="312"/>
      <c r="S23" s="313"/>
      <c r="T23" s="161">
        <v>94915</v>
      </c>
      <c r="U23" s="161">
        <v>99192</v>
      </c>
      <c r="V23" s="161">
        <v>110029</v>
      </c>
      <c r="W23" s="195">
        <v>0</v>
      </c>
      <c r="X23" s="206">
        <f t="shared" si="14"/>
        <v>4.506137070010009</v>
      </c>
      <c r="Y23" s="206">
        <f t="shared" si="14"/>
        <v>10.92527623195419</v>
      </c>
      <c r="Z23" s="207">
        <f t="shared" si="13"/>
        <v>2.980670158534659</v>
      </c>
      <c r="AA23" s="207">
        <f t="shared" si="13"/>
        <v>2.9073693688623767</v>
      </c>
      <c r="AB23" s="207">
        <f t="shared" si="13"/>
        <v>3.0087748298644468</v>
      </c>
      <c r="AD23" s="8" t="s">
        <v>44</v>
      </c>
      <c r="AE23" s="13">
        <v>15333.288</v>
      </c>
      <c r="AF23" s="13">
        <v>15561.556</v>
      </c>
      <c r="AG23" s="13">
        <v>14677.633</v>
      </c>
      <c r="AH23" s="14">
        <v>-6.256567281827155</v>
      </c>
      <c r="AI23" s="14">
        <v>1.4887087492258675</v>
      </c>
      <c r="AJ23" s="14">
        <v>-5.6801710574443876</v>
      </c>
      <c r="AK23" s="14">
        <v>0.433806395778095</v>
      </c>
      <c r="AL23" s="14">
        <v>0.4449367975733239</v>
      </c>
      <c r="AM23" s="14">
        <v>0.41850775560838116</v>
      </c>
      <c r="AN23" s="14"/>
    </row>
    <row r="24" spans="3:40" ht="29.25" customHeight="1">
      <c r="C24" s="8" t="s">
        <v>54</v>
      </c>
      <c r="D24" s="16" t="s">
        <v>55</v>
      </c>
      <c r="E24" s="161">
        <v>237274</v>
      </c>
      <c r="F24" s="161">
        <v>250254</v>
      </c>
      <c r="G24" s="161">
        <v>278601</v>
      </c>
      <c r="H24" s="195">
        <v>3.1</v>
      </c>
      <c r="I24" s="206">
        <f t="shared" si="8"/>
        <v>5.470468740780701</v>
      </c>
      <c r="J24" s="206">
        <f t="shared" si="9"/>
        <v>11.327291471864585</v>
      </c>
      <c r="K24" s="207">
        <f t="shared" si="10"/>
        <v>8.989057757899246</v>
      </c>
      <c r="L24" s="207">
        <f t="shared" si="11"/>
        <v>8.876594081348383</v>
      </c>
      <c r="M24" s="207">
        <f t="shared" si="12"/>
        <v>9.292262968096901</v>
      </c>
      <c r="P24" s="18"/>
      <c r="Q24" s="312"/>
      <c r="R24" s="314"/>
      <c r="S24" s="315"/>
      <c r="T24" s="161"/>
      <c r="U24" s="161"/>
      <c r="V24" s="161"/>
      <c r="W24" s="195"/>
      <c r="X24" s="206"/>
      <c r="Y24" s="206"/>
      <c r="Z24" s="207"/>
      <c r="AA24" s="207"/>
      <c r="AB24" s="207"/>
      <c r="AD24" s="8" t="s">
        <v>63</v>
      </c>
      <c r="AE24" s="13">
        <v>25665.234</v>
      </c>
      <c r="AF24" s="13">
        <v>22561.077</v>
      </c>
      <c r="AG24" s="13">
        <v>30969.56</v>
      </c>
      <c r="AH24" s="14">
        <v>5.634031159141523</v>
      </c>
      <c r="AI24" s="14">
        <v>-12.09479329118916</v>
      </c>
      <c r="AJ24" s="14">
        <v>37.269865263967674</v>
      </c>
      <c r="AK24" s="14">
        <v>0.7261157984081051</v>
      </c>
      <c r="AL24" s="14">
        <v>0.6450674566338465</v>
      </c>
      <c r="AM24" s="14">
        <v>0.883044360611762</v>
      </c>
      <c r="AN24" s="14"/>
    </row>
    <row r="25" spans="4:40" ht="29.25" customHeight="1">
      <c r="D25" s="16" t="s">
        <v>270</v>
      </c>
      <c r="E25" s="161">
        <v>250836</v>
      </c>
      <c r="F25" s="161">
        <v>264601</v>
      </c>
      <c r="G25" s="161">
        <v>296624</v>
      </c>
      <c r="H25" s="195">
        <v>3.4</v>
      </c>
      <c r="I25" s="206">
        <f t="shared" si="8"/>
        <v>5.487649300738331</v>
      </c>
      <c r="J25" s="206">
        <f t="shared" si="9"/>
        <v>12.102373006904736</v>
      </c>
      <c r="K25" s="207">
        <f t="shared" si="10"/>
        <v>9.50285025649846</v>
      </c>
      <c r="L25" s="207">
        <f t="shared" si="11"/>
        <v>9.385487027255763</v>
      </c>
      <c r="M25" s="207">
        <f t="shared" si="12"/>
        <v>9.893389509186166</v>
      </c>
      <c r="O25" s="31">
        <v>3</v>
      </c>
      <c r="P25" s="309" t="s">
        <v>75</v>
      </c>
      <c r="Q25" s="309"/>
      <c r="R25" s="309"/>
      <c r="S25" s="316"/>
      <c r="T25" s="246">
        <f>SUM(T26,T34)</f>
        <v>939371</v>
      </c>
      <c r="U25" s="246">
        <f>SUM(U26,U34)</f>
        <v>1051569</v>
      </c>
      <c r="V25" s="246">
        <f>SUM(V26,V34)</f>
        <v>1156811</v>
      </c>
      <c r="W25" s="61">
        <v>14.4</v>
      </c>
      <c r="X25" s="143">
        <f>100*(U25-T25)/T25</f>
        <v>11.943949728062714</v>
      </c>
      <c r="Y25" s="143">
        <f>100*(V25-U25)/U25</f>
        <v>10.008092669144869</v>
      </c>
      <c r="Z25" s="146">
        <f aca="true" t="shared" si="15" ref="Z25:AB28">100*T25/T$44</f>
        <v>29.499606042173113</v>
      </c>
      <c r="AA25" s="146">
        <f t="shared" si="15"/>
        <v>30.822037057880074</v>
      </c>
      <c r="AB25" s="146">
        <f t="shared" si="15"/>
        <v>31.633331391817798</v>
      </c>
      <c r="AD25" s="8" t="s">
        <v>67</v>
      </c>
      <c r="AE25" s="13">
        <v>77644.036209</v>
      </c>
      <c r="AF25" s="13">
        <v>75886.26020899999</v>
      </c>
      <c r="AG25" s="13">
        <v>89011.997909</v>
      </c>
      <c r="AH25" s="14">
        <v>-5.453730544134451</v>
      </c>
      <c r="AI25" s="14">
        <v>-2.263890552094022</v>
      </c>
      <c r="AJ25" s="14">
        <v>17.296593169633258</v>
      </c>
      <c r="AK25" s="14">
        <v>2.196689940310923</v>
      </c>
      <c r="AL25" s="14">
        <v>2.169743796649153</v>
      </c>
      <c r="AM25" s="14">
        <v>2.538025815682509</v>
      </c>
      <c r="AN25" s="14"/>
    </row>
    <row r="26" spans="3:40" ht="29.25" customHeight="1">
      <c r="C26" s="15"/>
      <c r="D26" s="16" t="s">
        <v>272</v>
      </c>
      <c r="E26" s="161">
        <v>13563</v>
      </c>
      <c r="F26" s="161">
        <v>14347</v>
      </c>
      <c r="G26" s="161">
        <v>18022</v>
      </c>
      <c r="H26" s="195">
        <v>9.7</v>
      </c>
      <c r="I26" s="206">
        <f t="shared" si="8"/>
        <v>5.780432057804321</v>
      </c>
      <c r="J26" s="206">
        <f t="shared" si="9"/>
        <v>25.61511117306754</v>
      </c>
      <c r="K26" s="207">
        <f t="shared" si="10"/>
        <v>0.5138303833137533</v>
      </c>
      <c r="L26" s="207">
        <f t="shared" si="11"/>
        <v>0.5088929459073791</v>
      </c>
      <c r="M26" s="207">
        <f t="shared" si="12"/>
        <v>0.6010931877884227</v>
      </c>
      <c r="P26" s="8" t="s">
        <v>13</v>
      </c>
      <c r="Q26" s="312" t="s">
        <v>77</v>
      </c>
      <c r="R26" s="312"/>
      <c r="S26" s="313"/>
      <c r="T26" s="161">
        <v>901231</v>
      </c>
      <c r="U26" s="161">
        <v>978454</v>
      </c>
      <c r="V26" s="161">
        <v>1077642</v>
      </c>
      <c r="W26" s="195">
        <v>12.6</v>
      </c>
      <c r="X26" s="206">
        <f aca="true" t="shared" si="16" ref="X26:Y36">100*(U26-T26)/T26</f>
        <v>8.568613374373497</v>
      </c>
      <c r="Y26" s="206">
        <f t="shared" si="16"/>
        <v>10.137216465975918</v>
      </c>
      <c r="Z26" s="207">
        <f t="shared" si="15"/>
        <v>28.301873757007314</v>
      </c>
      <c r="AA26" s="207">
        <f t="shared" si="15"/>
        <v>28.678998189782117</v>
      </c>
      <c r="AB26" s="207">
        <f t="shared" si="15"/>
        <v>29.468432187921202</v>
      </c>
      <c r="AD26" s="8" t="s">
        <v>70</v>
      </c>
      <c r="AE26" s="13">
        <v>26962.691</v>
      </c>
      <c r="AF26" s="13">
        <v>23491.299113593624</v>
      </c>
      <c r="AG26" s="13">
        <v>23624.352</v>
      </c>
      <c r="AH26" s="14">
        <v>8.625954131327</v>
      </c>
      <c r="AI26" s="14">
        <v>-12.874797572713994</v>
      </c>
      <c r="AJ26" s="14">
        <v>0.5663922023341026</v>
      </c>
      <c r="AK26" s="14">
        <v>0.762823198989576</v>
      </c>
      <c r="AL26" s="14">
        <v>0.6716644144351251</v>
      </c>
      <c r="AM26" s="14">
        <v>0.6736082400494937</v>
      </c>
      <c r="AN26" s="14"/>
    </row>
    <row r="27" spans="3:40" ht="29.25" customHeight="1">
      <c r="C27" s="8" t="s">
        <v>61</v>
      </c>
      <c r="D27" s="16" t="s">
        <v>278</v>
      </c>
      <c r="E27" s="161">
        <v>48339</v>
      </c>
      <c r="F27" s="161">
        <v>57395</v>
      </c>
      <c r="G27" s="161">
        <v>72830</v>
      </c>
      <c r="H27" s="195">
        <v>14</v>
      </c>
      <c r="I27" s="206">
        <f t="shared" si="8"/>
        <v>18.734355282484124</v>
      </c>
      <c r="J27" s="206">
        <f t="shared" si="9"/>
        <v>26.892586462235386</v>
      </c>
      <c r="K27" s="207">
        <f t="shared" si="10"/>
        <v>1.8313092161766216</v>
      </c>
      <c r="L27" s="207">
        <f t="shared" si="11"/>
        <v>2.035820075998747</v>
      </c>
      <c r="M27" s="207">
        <f t="shared" si="12"/>
        <v>2.429120900379027</v>
      </c>
      <c r="Q27" s="17" t="s">
        <v>266</v>
      </c>
      <c r="R27" s="312" t="s">
        <v>81</v>
      </c>
      <c r="S27" s="313"/>
      <c r="T27" s="161">
        <v>640877</v>
      </c>
      <c r="U27" s="161">
        <v>716059</v>
      </c>
      <c r="V27" s="161">
        <v>811729</v>
      </c>
      <c r="W27" s="195">
        <v>12.1</v>
      </c>
      <c r="X27" s="206">
        <f t="shared" si="16"/>
        <v>11.731112210299324</v>
      </c>
      <c r="Y27" s="206">
        <f t="shared" si="16"/>
        <v>13.360630897733287</v>
      </c>
      <c r="Z27" s="207">
        <f t="shared" si="15"/>
        <v>20.125827837446312</v>
      </c>
      <c r="AA27" s="207">
        <f t="shared" si="15"/>
        <v>20.98806358273071</v>
      </c>
      <c r="AB27" s="207">
        <f t="shared" si="15"/>
        <v>22.196964290060233</v>
      </c>
      <c r="AD27" s="8" t="s">
        <v>73</v>
      </c>
      <c r="AE27" s="13">
        <v>-1700.037</v>
      </c>
      <c r="AF27" s="13">
        <v>-830.84</v>
      </c>
      <c r="AG27" s="13">
        <v>-1131.845</v>
      </c>
      <c r="AH27" s="14">
        <v>-6262.175816773325</v>
      </c>
      <c r="AI27" s="14">
        <v>51.128122505568996</v>
      </c>
      <c r="AJ27" s="14">
        <v>-36.228997159501226</v>
      </c>
      <c r="AK27" s="14">
        <v>-0.04809711548230263</v>
      </c>
      <c r="AL27" s="14">
        <v>-0.023755419374246405</v>
      </c>
      <c r="AM27" s="14">
        <v>-0.032272636238184195</v>
      </c>
      <c r="AN27" s="14"/>
    </row>
    <row r="28" spans="3:40" ht="29.25" customHeight="1">
      <c r="C28" s="8" t="s">
        <v>65</v>
      </c>
      <c r="D28" s="16" t="s">
        <v>279</v>
      </c>
      <c r="E28" s="161">
        <v>8980</v>
      </c>
      <c r="F28" s="161">
        <v>9833</v>
      </c>
      <c r="G28" s="161">
        <v>10122</v>
      </c>
      <c r="H28" s="195">
        <v>15.8</v>
      </c>
      <c r="I28" s="206">
        <f t="shared" si="8"/>
        <v>9.498886414253898</v>
      </c>
      <c r="J28" s="206">
        <f t="shared" si="9"/>
        <v>2.9390826807688395</v>
      </c>
      <c r="K28" s="207">
        <f t="shared" si="10"/>
        <v>0.34020473657432015</v>
      </c>
      <c r="L28" s="207">
        <f t="shared" si="11"/>
        <v>0.34877983809209306</v>
      </c>
      <c r="M28" s="207">
        <f t="shared" si="12"/>
        <v>0.3376021111305301</v>
      </c>
      <c r="R28" s="8" t="s">
        <v>271</v>
      </c>
      <c r="S28" s="16" t="s">
        <v>84</v>
      </c>
      <c r="T28" s="161">
        <v>174927</v>
      </c>
      <c r="U28" s="161">
        <v>191413</v>
      </c>
      <c r="V28" s="161">
        <v>204992</v>
      </c>
      <c r="W28" s="195">
        <v>21.1</v>
      </c>
      <c r="X28" s="206">
        <f t="shared" si="16"/>
        <v>9.424502792593481</v>
      </c>
      <c r="Y28" s="206">
        <f t="shared" si="16"/>
        <v>7.094084518815336</v>
      </c>
      <c r="Z28" s="207">
        <f t="shared" si="15"/>
        <v>5.493332864373306</v>
      </c>
      <c r="AA28" s="207">
        <f t="shared" si="15"/>
        <v>5.61041508389844</v>
      </c>
      <c r="AB28" s="207">
        <f t="shared" si="15"/>
        <v>5.60556553202858</v>
      </c>
      <c r="AD28" s="8" t="s">
        <v>42</v>
      </c>
      <c r="AE28" s="13">
        <v>6936.273</v>
      </c>
      <c r="AF28" s="13">
        <v>6159.283</v>
      </c>
      <c r="AG28" s="13">
        <v>5491.484</v>
      </c>
      <c r="AH28" s="14">
        <v>-24.260272778951126</v>
      </c>
      <c r="AI28" s="14">
        <v>-11.20183706725499</v>
      </c>
      <c r="AJ28" s="14">
        <v>-10.84215484172427</v>
      </c>
      <c r="AK28" s="14">
        <v>0.19623968389969026</v>
      </c>
      <c r="AL28" s="14">
        <v>0.17610653159412945</v>
      </c>
      <c r="AM28" s="14">
        <v>0.15658033170602748</v>
      </c>
      <c r="AN28" s="14"/>
    </row>
    <row r="29" spans="4:40" ht="29.25" customHeight="1">
      <c r="D29" s="34"/>
      <c r="E29" s="161"/>
      <c r="F29" s="161"/>
      <c r="G29" s="161"/>
      <c r="H29" s="195"/>
      <c r="I29" s="223"/>
      <c r="J29" s="223"/>
      <c r="K29" s="207"/>
      <c r="L29" s="207"/>
      <c r="M29" s="207"/>
      <c r="R29" s="8" t="s">
        <v>273</v>
      </c>
      <c r="S29" s="16" t="s">
        <v>87</v>
      </c>
      <c r="T29" s="161">
        <v>465950</v>
      </c>
      <c r="U29" s="161">
        <v>524646</v>
      </c>
      <c r="V29" s="161">
        <v>606737</v>
      </c>
      <c r="W29" s="195">
        <v>9.1</v>
      </c>
      <c r="X29" s="206">
        <f t="shared" si="16"/>
        <v>12.597059770361627</v>
      </c>
      <c r="Y29" s="206">
        <f t="shared" si="16"/>
        <v>15.646931454733286</v>
      </c>
      <c r="Z29" s="207">
        <f aca="true" t="shared" si="17" ref="Z29:Z36">100*T29/T$44</f>
        <v>14.632494973073007</v>
      </c>
      <c r="AA29" s="207">
        <f aca="true" t="shared" si="18" ref="AA29:AA36">100*U29/U$44</f>
        <v>15.377648498832269</v>
      </c>
      <c r="AB29" s="207">
        <f aca="true" t="shared" si="19" ref="AB29:AB36">100*V29/V$44</f>
        <v>16.59139875803165</v>
      </c>
      <c r="AD29" s="8" t="s">
        <v>44</v>
      </c>
      <c r="AE29" s="13">
        <v>8636.31</v>
      </c>
      <c r="AF29" s="13">
        <v>6990.123</v>
      </c>
      <c r="AG29" s="13">
        <v>6623.329</v>
      </c>
      <c r="AH29" s="14">
        <v>-5.971294401954374</v>
      </c>
      <c r="AI29" s="14">
        <v>-19.06123101185576</v>
      </c>
      <c r="AJ29" s="14">
        <v>-5.2473182517675285</v>
      </c>
      <c r="AK29" s="14">
        <v>0.24433679938199288</v>
      </c>
      <c r="AL29" s="14">
        <v>0.19986195096837583</v>
      </c>
      <c r="AM29" s="14">
        <v>0.18885296794421166</v>
      </c>
      <c r="AN29" s="14"/>
    </row>
    <row r="30" spans="1:40" ht="29.25" customHeight="1">
      <c r="A30" s="31">
        <v>3</v>
      </c>
      <c r="B30" s="309" t="s">
        <v>138</v>
      </c>
      <c r="C30" s="309"/>
      <c r="D30" s="316"/>
      <c r="E30" s="67">
        <f>SUM(E31:E33)</f>
        <v>696429</v>
      </c>
      <c r="F30" s="67">
        <f>SUM(F31:F33)</f>
        <v>757936</v>
      </c>
      <c r="G30" s="67">
        <f>SUM(G31:G33)</f>
        <v>794185</v>
      </c>
      <c r="H30" s="61">
        <v>19.2</v>
      </c>
      <c r="I30" s="143">
        <f aca="true" t="shared" si="20" ref="I30:J36">100*(F30-E30)/E30</f>
        <v>8.831768924039636</v>
      </c>
      <c r="J30" s="143">
        <f t="shared" si="20"/>
        <v>4.782593781005256</v>
      </c>
      <c r="K30" s="146">
        <f aca="true" t="shared" si="21" ref="K30:M36">100*E30/E$38</f>
        <v>26.384013862774744</v>
      </c>
      <c r="L30" s="146">
        <f t="shared" si="21"/>
        <v>26.88424645216807</v>
      </c>
      <c r="M30" s="146">
        <f t="shared" si="21"/>
        <v>26.48869122981625</v>
      </c>
      <c r="O30" s="20"/>
      <c r="P30" s="20"/>
      <c r="Q30" s="17" t="s">
        <v>267</v>
      </c>
      <c r="R30" s="312" t="s">
        <v>91</v>
      </c>
      <c r="S30" s="313"/>
      <c r="T30" s="161">
        <v>260354</v>
      </c>
      <c r="U30" s="161">
        <v>262395</v>
      </c>
      <c r="V30" s="161">
        <v>265913</v>
      </c>
      <c r="W30" s="195">
        <v>13.6</v>
      </c>
      <c r="X30" s="206">
        <f t="shared" si="16"/>
        <v>0.7839326455518256</v>
      </c>
      <c r="Y30" s="206">
        <f t="shared" si="16"/>
        <v>1.3407267668972351</v>
      </c>
      <c r="Z30" s="207">
        <f t="shared" si="17"/>
        <v>8.176045919561004</v>
      </c>
      <c r="AA30" s="207">
        <f t="shared" si="18"/>
        <v>7.690934607051409</v>
      </c>
      <c r="AB30" s="207">
        <f t="shared" si="19"/>
        <v>7.271467897860969</v>
      </c>
      <c r="AD30" s="8" t="s">
        <v>78</v>
      </c>
      <c r="AE30" s="13">
        <v>672023.185</v>
      </c>
      <c r="AF30" s="13">
        <v>659647.3060735773</v>
      </c>
      <c r="AG30" s="13">
        <v>645005.608</v>
      </c>
      <c r="AH30" s="14">
        <v>-3.888423505809103</v>
      </c>
      <c r="AI30" s="14">
        <v>-1.841585112338467</v>
      </c>
      <c r="AJ30" s="14">
        <v>-2.219625235905096</v>
      </c>
      <c r="AK30" s="14">
        <v>19.01274897883389</v>
      </c>
      <c r="AL30" s="14">
        <v>18.860669196078312</v>
      </c>
      <c r="AM30" s="14">
        <v>18.391238516380625</v>
      </c>
      <c r="AN30" s="14"/>
    </row>
    <row r="31" spans="2:40" ht="29.25" customHeight="1">
      <c r="B31" s="8" t="s">
        <v>13</v>
      </c>
      <c r="C31" s="312" t="s">
        <v>80</v>
      </c>
      <c r="D31" s="313"/>
      <c r="E31" s="72">
        <v>239892</v>
      </c>
      <c r="F31" s="72">
        <v>318027</v>
      </c>
      <c r="G31" s="72">
        <v>350348</v>
      </c>
      <c r="H31" s="195">
        <v>7.1</v>
      </c>
      <c r="I31" s="206">
        <f t="shared" si="20"/>
        <v>32.57090690810865</v>
      </c>
      <c r="J31" s="206">
        <f t="shared" si="20"/>
        <v>10.162973584003874</v>
      </c>
      <c r="K31" s="207">
        <f t="shared" si="21"/>
        <v>9.08823994056646</v>
      </c>
      <c r="L31" s="207">
        <f t="shared" si="21"/>
        <v>11.280525329900751</v>
      </c>
      <c r="M31" s="207">
        <f t="shared" si="21"/>
        <v>11.685262243663207</v>
      </c>
      <c r="R31" s="8" t="s">
        <v>271</v>
      </c>
      <c r="S31" s="16" t="s">
        <v>84</v>
      </c>
      <c r="T31" s="161">
        <v>4454</v>
      </c>
      <c r="U31" s="161">
        <v>4959</v>
      </c>
      <c r="V31" s="161">
        <v>5329</v>
      </c>
      <c r="W31" s="195">
        <v>-2</v>
      </c>
      <c r="X31" s="206">
        <f t="shared" si="16"/>
        <v>11.338123035473732</v>
      </c>
      <c r="Y31" s="206">
        <f t="shared" si="16"/>
        <v>7.461181689856826</v>
      </c>
      <c r="Z31" s="207">
        <f t="shared" si="17"/>
        <v>0.1398715154202536</v>
      </c>
      <c r="AA31" s="207">
        <f t="shared" si="18"/>
        <v>0.14535088212949154</v>
      </c>
      <c r="AB31" s="207">
        <f t="shared" si="19"/>
        <v>0.14572304636366445</v>
      </c>
      <c r="AD31" s="8" t="s">
        <v>82</v>
      </c>
      <c r="AE31" s="13">
        <v>244637.924</v>
      </c>
      <c r="AF31" s="13">
        <v>288660.2211373412</v>
      </c>
      <c r="AG31" s="13">
        <v>201413.167</v>
      </c>
      <c r="AH31" s="14">
        <v>-4.458736464841307</v>
      </c>
      <c r="AI31" s="14">
        <v>17.99487847899708</v>
      </c>
      <c r="AJ31" s="14">
        <v>-30.224827582263263</v>
      </c>
      <c r="AK31" s="14">
        <v>6.921248468109091</v>
      </c>
      <c r="AL31" s="14">
        <v>8.25338766763787</v>
      </c>
      <c r="AM31" s="14">
        <v>5.7429540901551395</v>
      </c>
      <c r="AN31" s="14"/>
    </row>
    <row r="32" spans="2:40" ht="29.25" customHeight="1">
      <c r="B32" s="8" t="s">
        <v>14</v>
      </c>
      <c r="C32" s="312" t="s">
        <v>90</v>
      </c>
      <c r="D32" s="313"/>
      <c r="E32" s="72">
        <v>15704</v>
      </c>
      <c r="F32" s="72">
        <v>13157</v>
      </c>
      <c r="G32" s="72">
        <v>19888</v>
      </c>
      <c r="H32" s="195">
        <v>49.5</v>
      </c>
      <c r="I32" s="206">
        <f t="shared" si="20"/>
        <v>-16.218797758532858</v>
      </c>
      <c r="J32" s="206">
        <f t="shared" si="20"/>
        <v>51.15907881735958</v>
      </c>
      <c r="K32" s="207">
        <f t="shared" si="21"/>
        <v>0.594941557145114</v>
      </c>
      <c r="L32" s="207">
        <f t="shared" si="21"/>
        <v>0.46668324313817433</v>
      </c>
      <c r="M32" s="207">
        <f t="shared" si="21"/>
        <v>0.6633304471610337</v>
      </c>
      <c r="R32" s="8" t="s">
        <v>273</v>
      </c>
      <c r="S32" s="16" t="s">
        <v>87</v>
      </c>
      <c r="T32" s="161">
        <v>30342</v>
      </c>
      <c r="U32" s="161">
        <v>24307</v>
      </c>
      <c r="V32" s="161">
        <v>24219</v>
      </c>
      <c r="W32" s="195">
        <v>1.4</v>
      </c>
      <c r="X32" s="206">
        <f t="shared" si="16"/>
        <v>-19.88992156087272</v>
      </c>
      <c r="Y32" s="206">
        <f t="shared" si="16"/>
        <v>-0.36203562759698854</v>
      </c>
      <c r="Z32" s="207">
        <f t="shared" si="17"/>
        <v>0.9528472206738516</v>
      </c>
      <c r="AA32" s="207">
        <f t="shared" si="18"/>
        <v>0.7124508755639345</v>
      </c>
      <c r="AB32" s="207">
        <f t="shared" si="19"/>
        <v>0.6622755601203958</v>
      </c>
      <c r="AD32" s="8" t="s">
        <v>85</v>
      </c>
      <c r="AE32" s="13">
        <v>180652.989</v>
      </c>
      <c r="AF32" s="13">
        <v>197974.927</v>
      </c>
      <c r="AG32" s="13">
        <v>125828.427</v>
      </c>
      <c r="AH32" s="14">
        <v>-2.8326798416990018</v>
      </c>
      <c r="AI32" s="14">
        <v>9.588514475118922</v>
      </c>
      <c r="AJ32" s="14">
        <v>-36.44224099145646</v>
      </c>
      <c r="AK32" s="14">
        <v>5.110999157169019</v>
      </c>
      <c r="AL32" s="14">
        <v>5.6605091431212</v>
      </c>
      <c r="AM32" s="14">
        <v>3.5877837097782064</v>
      </c>
      <c r="AN32" s="14"/>
    </row>
    <row r="33" spans="2:40" ht="29.25" customHeight="1">
      <c r="B33" s="8" t="s">
        <v>15</v>
      </c>
      <c r="C33" s="312" t="s">
        <v>94</v>
      </c>
      <c r="D33" s="313"/>
      <c r="E33" s="72">
        <v>440833</v>
      </c>
      <c r="F33" s="72">
        <v>426752</v>
      </c>
      <c r="G33" s="72">
        <v>423949</v>
      </c>
      <c r="H33" s="195">
        <v>26.1</v>
      </c>
      <c r="I33" s="206">
        <f t="shared" si="20"/>
        <v>-3.1941801090208766</v>
      </c>
      <c r="J33" s="206">
        <f t="shared" si="20"/>
        <v>-0.6568217606478705</v>
      </c>
      <c r="K33" s="207">
        <f t="shared" si="21"/>
        <v>16.70083236506317</v>
      </c>
      <c r="L33" s="207">
        <f t="shared" si="21"/>
        <v>15.137037879129146</v>
      </c>
      <c r="M33" s="207">
        <f t="shared" si="21"/>
        <v>14.14009853899201</v>
      </c>
      <c r="R33" s="8" t="s">
        <v>280</v>
      </c>
      <c r="S33" s="16" t="s">
        <v>95</v>
      </c>
      <c r="T33" s="161">
        <v>225558</v>
      </c>
      <c r="U33" s="161">
        <v>233129</v>
      </c>
      <c r="V33" s="161">
        <v>236365</v>
      </c>
      <c r="W33" s="195">
        <v>15.8</v>
      </c>
      <c r="X33" s="206">
        <f t="shared" si="16"/>
        <v>3.3565646086594136</v>
      </c>
      <c r="Y33" s="206">
        <f t="shared" si="16"/>
        <v>1.3880726979483462</v>
      </c>
      <c r="Z33" s="207">
        <f t="shared" si="17"/>
        <v>7.083327183466898</v>
      </c>
      <c r="AA33" s="207">
        <f t="shared" si="18"/>
        <v>6.833132849357982</v>
      </c>
      <c r="AB33" s="207">
        <f t="shared" si="19"/>
        <v>6.463469291376909</v>
      </c>
      <c r="AD33" s="8" t="s">
        <v>88</v>
      </c>
      <c r="AE33" s="13">
        <v>63984.935</v>
      </c>
      <c r="AF33" s="13">
        <v>90685.2941373412</v>
      </c>
      <c r="AG33" s="13">
        <v>75584.74</v>
      </c>
      <c r="AH33" s="14">
        <v>-8.769203465819626</v>
      </c>
      <c r="AI33" s="14">
        <v>41.72913379898129</v>
      </c>
      <c r="AJ33" s="14">
        <v>-16.651601873255974</v>
      </c>
      <c r="AK33" s="14">
        <v>1.8102493109400721</v>
      </c>
      <c r="AL33" s="14">
        <v>2.592878524516669</v>
      </c>
      <c r="AM33" s="14">
        <v>2.155170380376934</v>
      </c>
      <c r="AN33" s="14"/>
    </row>
    <row r="34" spans="4:40" ht="29.25" customHeight="1">
      <c r="D34" s="16" t="s">
        <v>281</v>
      </c>
      <c r="E34" s="72">
        <v>50322</v>
      </c>
      <c r="F34" s="72">
        <v>40711</v>
      </c>
      <c r="G34" s="72">
        <v>39478</v>
      </c>
      <c r="H34" s="195">
        <v>9</v>
      </c>
      <c r="I34" s="206">
        <f t="shared" si="20"/>
        <v>-19.09900242438695</v>
      </c>
      <c r="J34" s="206">
        <f t="shared" si="20"/>
        <v>-3.028665471248557</v>
      </c>
      <c r="K34" s="207">
        <f t="shared" si="21"/>
        <v>1.9064346051105723</v>
      </c>
      <c r="L34" s="207">
        <f t="shared" si="21"/>
        <v>1.4440329491068036</v>
      </c>
      <c r="M34" s="207">
        <f t="shared" si="21"/>
        <v>1.3167216106709216</v>
      </c>
      <c r="P34" s="8" t="s">
        <v>14</v>
      </c>
      <c r="Q34" s="312" t="s">
        <v>97</v>
      </c>
      <c r="R34" s="312"/>
      <c r="S34" s="313"/>
      <c r="T34" s="161">
        <v>38140</v>
      </c>
      <c r="U34" s="161">
        <v>73115</v>
      </c>
      <c r="V34" s="161">
        <v>79169</v>
      </c>
      <c r="W34" s="195">
        <v>85.9</v>
      </c>
      <c r="X34" s="206">
        <f t="shared" si="16"/>
        <v>91.70162558993184</v>
      </c>
      <c r="Y34" s="206">
        <f t="shared" si="16"/>
        <v>8.280106681255557</v>
      </c>
      <c r="Z34" s="207">
        <f t="shared" si="17"/>
        <v>1.1977322851657999</v>
      </c>
      <c r="AA34" s="207">
        <f t="shared" si="18"/>
        <v>2.143038868097958</v>
      </c>
      <c r="AB34" s="207">
        <f t="shared" si="19"/>
        <v>2.1648992038965944</v>
      </c>
      <c r="AD34" s="8" t="s">
        <v>92</v>
      </c>
      <c r="AE34" s="13">
        <v>18419.697</v>
      </c>
      <c r="AF34" s="13">
        <v>14055.547</v>
      </c>
      <c r="AG34" s="13">
        <v>23154.683</v>
      </c>
      <c r="AH34" s="14">
        <v>-7.4338104423314455</v>
      </c>
      <c r="AI34" s="14">
        <v>-23.69284359020672</v>
      </c>
      <c r="AJ34" s="14">
        <v>64.73697537349489</v>
      </c>
      <c r="AK34" s="14">
        <v>0.5211264776931462</v>
      </c>
      <c r="AL34" s="14">
        <v>0.4018769119438531</v>
      </c>
      <c r="AM34" s="14">
        <v>0.660216426868933</v>
      </c>
      <c r="AN34" s="14"/>
    </row>
    <row r="35" spans="4:40" ht="29.25" customHeight="1">
      <c r="D35" s="19" t="s">
        <v>282</v>
      </c>
      <c r="E35" s="72">
        <v>252351</v>
      </c>
      <c r="F35" s="72">
        <v>242599</v>
      </c>
      <c r="G35" s="72">
        <v>241192</v>
      </c>
      <c r="H35" s="195">
        <v>41.6</v>
      </c>
      <c r="I35" s="206">
        <f t="shared" si="20"/>
        <v>-3.8644586310337585</v>
      </c>
      <c r="J35" s="206">
        <f t="shared" si="20"/>
        <v>-0.5799694145482875</v>
      </c>
      <c r="K35" s="207">
        <f t="shared" si="21"/>
        <v>9.560245599027423</v>
      </c>
      <c r="L35" s="207">
        <f t="shared" si="21"/>
        <v>8.605068640425474</v>
      </c>
      <c r="M35" s="207">
        <f t="shared" si="21"/>
        <v>8.044549336869673</v>
      </c>
      <c r="Q35" s="8" t="s">
        <v>266</v>
      </c>
      <c r="R35" s="312" t="s">
        <v>100</v>
      </c>
      <c r="S35" s="313"/>
      <c r="T35" s="161">
        <v>38082</v>
      </c>
      <c r="U35" s="161">
        <v>69716</v>
      </c>
      <c r="V35" s="161">
        <v>80556</v>
      </c>
      <c r="W35" s="195">
        <v>100.4</v>
      </c>
      <c r="X35" s="206">
        <f t="shared" si="16"/>
        <v>83.06811617036921</v>
      </c>
      <c r="Y35" s="206">
        <f t="shared" si="16"/>
        <v>15.548797980377532</v>
      </c>
      <c r="Z35" s="207">
        <f t="shared" si="17"/>
        <v>1.1959108779151544</v>
      </c>
      <c r="AA35" s="207">
        <f t="shared" si="18"/>
        <v>2.0434124013994017</v>
      </c>
      <c r="AB35" s="207">
        <f t="shared" si="19"/>
        <v>2.2028271200734384</v>
      </c>
      <c r="AD35" s="8" t="s">
        <v>85</v>
      </c>
      <c r="AE35" s="13">
        <v>-1401.829</v>
      </c>
      <c r="AF35" s="13">
        <v>-2099.526</v>
      </c>
      <c r="AG35" s="13">
        <v>-2098.858</v>
      </c>
      <c r="AH35" s="14">
        <v>-203.52737606586385</v>
      </c>
      <c r="AI35" s="14">
        <v>-49.77047842497194</v>
      </c>
      <c r="AJ35" s="14">
        <v>0.031816705294417186</v>
      </c>
      <c r="AK35" s="14">
        <v>-0.039660272864320494</v>
      </c>
      <c r="AL35" s="14">
        <v>-0.06002975376382222</v>
      </c>
      <c r="AM35" s="14">
        <v>-0.05984536818168814</v>
      </c>
      <c r="AN35" s="14"/>
    </row>
    <row r="36" spans="4:40" ht="29.25" customHeight="1">
      <c r="D36" s="16" t="s">
        <v>283</v>
      </c>
      <c r="E36" s="72">
        <v>138160</v>
      </c>
      <c r="F36" s="72">
        <v>143441</v>
      </c>
      <c r="G36" s="72">
        <v>143278</v>
      </c>
      <c r="H36" s="195">
        <v>10.4</v>
      </c>
      <c r="I36" s="206">
        <f t="shared" si="20"/>
        <v>3.8223798494499133</v>
      </c>
      <c r="J36" s="206">
        <f t="shared" si="20"/>
        <v>-0.11363557141960806</v>
      </c>
      <c r="K36" s="207">
        <f t="shared" si="21"/>
        <v>5.234152160925175</v>
      </c>
      <c r="L36" s="207">
        <f t="shared" si="21"/>
        <v>5.087900819258407</v>
      </c>
      <c r="M36" s="207">
        <f t="shared" si="21"/>
        <v>4.778794238150573</v>
      </c>
      <c r="Q36" s="8" t="s">
        <v>267</v>
      </c>
      <c r="R36" s="312" t="s">
        <v>284</v>
      </c>
      <c r="S36" s="315"/>
      <c r="T36" s="161">
        <v>59</v>
      </c>
      <c r="U36" s="161">
        <v>3399</v>
      </c>
      <c r="V36" s="161">
        <v>-1388</v>
      </c>
      <c r="W36" s="195">
        <v>-96.1</v>
      </c>
      <c r="X36" s="206">
        <f t="shared" si="16"/>
        <v>5661.016949152542</v>
      </c>
      <c r="Y36" s="206">
        <f t="shared" si="16"/>
        <v>-140.8355398646661</v>
      </c>
      <c r="Z36" s="207">
        <f t="shared" si="17"/>
        <v>0.001852810823932412</v>
      </c>
      <c r="AA36" s="207">
        <f t="shared" si="18"/>
        <v>0.09962646669855652</v>
      </c>
      <c r="AB36" s="207">
        <f t="shared" si="19"/>
        <v>-0.03795526146608487</v>
      </c>
      <c r="AD36" s="8" t="s">
        <v>88</v>
      </c>
      <c r="AE36" s="13">
        <v>19821.526</v>
      </c>
      <c r="AF36" s="13">
        <v>16155.073</v>
      </c>
      <c r="AG36" s="13">
        <v>25253.541</v>
      </c>
      <c r="AH36" s="14">
        <v>6.884082998429595</v>
      </c>
      <c r="AI36" s="14">
        <v>-18.49732962033297</v>
      </c>
      <c r="AJ36" s="14">
        <v>56.319572186396194</v>
      </c>
      <c r="AK36" s="14">
        <v>0.5607867505574669</v>
      </c>
      <c r="AL36" s="14">
        <v>0.4619066657076754</v>
      </c>
      <c r="AM36" s="14">
        <v>0.7200617950506212</v>
      </c>
      <c r="AN36" s="14"/>
    </row>
    <row r="37" spans="1:40" ht="29.25" customHeight="1">
      <c r="A37" s="20"/>
      <c r="B37" s="326"/>
      <c r="C37" s="326"/>
      <c r="D37" s="327"/>
      <c r="E37" s="72"/>
      <c r="F37" s="72"/>
      <c r="G37" s="72"/>
      <c r="H37" s="195"/>
      <c r="I37" s="223"/>
      <c r="J37" s="223"/>
      <c r="K37" s="207"/>
      <c r="L37" s="207"/>
      <c r="M37" s="207"/>
      <c r="O37" s="20"/>
      <c r="P37" s="326"/>
      <c r="Q37" s="328"/>
      <c r="R37" s="328"/>
      <c r="S37" s="329"/>
      <c r="T37" s="244"/>
      <c r="U37" s="244"/>
      <c r="V37" s="244"/>
      <c r="W37" s="245"/>
      <c r="X37" s="245"/>
      <c r="Y37" s="245"/>
      <c r="Z37" s="245"/>
      <c r="AA37" s="245"/>
      <c r="AB37" s="245"/>
      <c r="AD37" s="8" t="s">
        <v>96</v>
      </c>
      <c r="AE37" s="13">
        <v>408965.564</v>
      </c>
      <c r="AF37" s="13">
        <v>356931.53793623607</v>
      </c>
      <c r="AG37" s="13">
        <v>420437.758</v>
      </c>
      <c r="AH37" s="14">
        <v>-3.376724038092909</v>
      </c>
      <c r="AI37" s="14">
        <v>-12.72332700945059</v>
      </c>
      <c r="AJ37" s="14">
        <v>17.79226919284139</v>
      </c>
      <c r="AK37" s="14">
        <v>11.570374033031651</v>
      </c>
      <c r="AL37" s="14">
        <v>10.20540461649659</v>
      </c>
      <c r="AM37" s="14">
        <v>11.98806799935655</v>
      </c>
      <c r="AN37" s="14"/>
    </row>
    <row r="38" spans="1:40" ht="29.25" customHeight="1">
      <c r="A38" s="31">
        <v>4</v>
      </c>
      <c r="B38" s="317" t="s">
        <v>285</v>
      </c>
      <c r="C38" s="317"/>
      <c r="D38" s="318"/>
      <c r="E38" s="67">
        <f>SUM(E9,E14,E30)</f>
        <v>2639587</v>
      </c>
      <c r="F38" s="67">
        <f>SUM(F9,F14,F30)</f>
        <v>2819257</v>
      </c>
      <c r="G38" s="67">
        <f>SUM(G9,G14,G30)</f>
        <v>2998204</v>
      </c>
      <c r="H38" s="61">
        <v>7.8</v>
      </c>
      <c r="I38" s="143">
        <f aca="true" t="shared" si="22" ref="I38:J41">100*(F38-E38)/E38</f>
        <v>6.806746661504243</v>
      </c>
      <c r="J38" s="143">
        <f t="shared" si="22"/>
        <v>6.347310656673017</v>
      </c>
      <c r="K38" s="146">
        <f aca="true" t="shared" si="23" ref="K38:M41">100*E38/E$38</f>
        <v>100</v>
      </c>
      <c r="L38" s="146">
        <f t="shared" si="23"/>
        <v>100</v>
      </c>
      <c r="M38" s="146">
        <f t="shared" si="23"/>
        <v>100</v>
      </c>
      <c r="O38" s="31">
        <v>4</v>
      </c>
      <c r="P38" s="317" t="s">
        <v>287</v>
      </c>
      <c r="Q38" s="324"/>
      <c r="R38" s="324"/>
      <c r="S38" s="325"/>
      <c r="T38" s="159" t="s">
        <v>326</v>
      </c>
      <c r="U38" s="159" t="s">
        <v>326</v>
      </c>
      <c r="V38" s="159" t="s">
        <v>326</v>
      </c>
      <c r="W38" s="159" t="s">
        <v>326</v>
      </c>
      <c r="X38" s="160" t="s">
        <v>326</v>
      </c>
      <c r="Y38" s="160" t="s">
        <v>326</v>
      </c>
      <c r="Z38" s="160" t="s">
        <v>326</v>
      </c>
      <c r="AA38" s="160" t="s">
        <v>326</v>
      </c>
      <c r="AB38" s="160" t="s">
        <v>326</v>
      </c>
      <c r="AC38" s="31"/>
      <c r="AD38" s="31" t="s">
        <v>98</v>
      </c>
      <c r="AE38" s="192">
        <v>30664.413</v>
      </c>
      <c r="AF38" s="13">
        <v>28201.641</v>
      </c>
      <c r="AG38" s="13">
        <v>27327.536</v>
      </c>
      <c r="AH38" s="14">
        <v>-8.90755325460249</v>
      </c>
      <c r="AI38" s="14">
        <v>-8.031368479155303</v>
      </c>
      <c r="AJ38" s="14">
        <v>-3.0994827570494907</v>
      </c>
      <c r="AK38" s="14">
        <v>0.8675515963817388</v>
      </c>
      <c r="AL38" s="14">
        <v>0.8063427482992415</v>
      </c>
      <c r="AM38" s="14">
        <v>0.7791982370500228</v>
      </c>
      <c r="AN38" s="14"/>
    </row>
    <row r="39" spans="1:40" ht="29.25" customHeight="1">
      <c r="A39" s="31">
        <v>5</v>
      </c>
      <c r="B39" s="317" t="s">
        <v>139</v>
      </c>
      <c r="C39" s="317"/>
      <c r="D39" s="318"/>
      <c r="E39" s="67">
        <v>136992</v>
      </c>
      <c r="F39" s="67">
        <v>154411</v>
      </c>
      <c r="G39" s="67">
        <v>174166</v>
      </c>
      <c r="H39" s="61">
        <v>8.4</v>
      </c>
      <c r="I39" s="143">
        <f t="shared" si="22"/>
        <v>12.71534104181266</v>
      </c>
      <c r="J39" s="143">
        <f t="shared" si="22"/>
        <v>12.793777645375005</v>
      </c>
      <c r="K39" s="146">
        <f t="shared" si="23"/>
        <v>5.189902814341789</v>
      </c>
      <c r="L39" s="146">
        <f t="shared" si="23"/>
        <v>5.4770104321812445</v>
      </c>
      <c r="M39" s="146">
        <f t="shared" si="23"/>
        <v>5.80901099458209</v>
      </c>
      <c r="O39" s="31">
        <v>5</v>
      </c>
      <c r="P39" s="317" t="s">
        <v>148</v>
      </c>
      <c r="Q39" s="324"/>
      <c r="R39" s="324"/>
      <c r="S39" s="325"/>
      <c r="T39" s="159" t="s">
        <v>326</v>
      </c>
      <c r="U39" s="159" t="s">
        <v>326</v>
      </c>
      <c r="V39" s="159" t="s">
        <v>326</v>
      </c>
      <c r="W39" s="159" t="s">
        <v>326</v>
      </c>
      <c r="X39" s="160" t="s">
        <v>326</v>
      </c>
      <c r="Y39" s="160" t="s">
        <v>326</v>
      </c>
      <c r="Z39" s="160" t="s">
        <v>326</v>
      </c>
      <c r="AA39" s="160" t="s">
        <v>326</v>
      </c>
      <c r="AB39" s="160" t="s">
        <v>326</v>
      </c>
      <c r="AD39" s="8" t="s">
        <v>102</v>
      </c>
      <c r="AE39" s="13">
        <v>259230.879</v>
      </c>
      <c r="AF39" s="13">
        <v>234856.338</v>
      </c>
      <c r="AG39" s="13">
        <v>253642.532</v>
      </c>
      <c r="AH39" s="14">
        <v>0.22526192068507445</v>
      </c>
      <c r="AI39" s="14">
        <v>-9.402637947310282</v>
      </c>
      <c r="AJ39" s="14">
        <v>7.999015125578607</v>
      </c>
      <c r="AK39" s="14">
        <v>7.334109506935331</v>
      </c>
      <c r="AL39" s="14">
        <v>6.715024315018249</v>
      </c>
      <c r="AM39" s="14">
        <v>7.232185652424134</v>
      </c>
      <c r="AN39" s="14"/>
    </row>
    <row r="40" spans="1:40" ht="29.25" customHeight="1">
      <c r="A40" s="31">
        <v>6</v>
      </c>
      <c r="B40" s="317" t="s">
        <v>108</v>
      </c>
      <c r="C40" s="317"/>
      <c r="D40" s="318"/>
      <c r="E40" s="67">
        <f>SUM(E38,E39)</f>
        <v>2776579</v>
      </c>
      <c r="F40" s="67">
        <f>SUM(F38,F39)</f>
        <v>2973668</v>
      </c>
      <c r="G40" s="67">
        <f>SUM(G38,G39)</f>
        <v>3172370</v>
      </c>
      <c r="H40" s="61">
        <v>7.8</v>
      </c>
      <c r="I40" s="143">
        <f t="shared" si="22"/>
        <v>7.098267328248179</v>
      </c>
      <c r="J40" s="143">
        <f t="shared" si="22"/>
        <v>6.682050585337704</v>
      </c>
      <c r="K40" s="146">
        <f t="shared" si="23"/>
        <v>105.18990281434179</v>
      </c>
      <c r="L40" s="146">
        <f t="shared" si="23"/>
        <v>105.47701043218125</v>
      </c>
      <c r="M40" s="146">
        <f t="shared" si="23"/>
        <v>105.8090109945821</v>
      </c>
      <c r="O40" s="31">
        <v>6</v>
      </c>
      <c r="P40" s="309" t="s">
        <v>110</v>
      </c>
      <c r="Q40" s="257"/>
      <c r="R40" s="257"/>
      <c r="S40" s="258"/>
      <c r="T40" s="47">
        <v>99911</v>
      </c>
      <c r="U40" s="47">
        <v>124510</v>
      </c>
      <c r="V40" s="47">
        <v>128548</v>
      </c>
      <c r="W40" s="46" t="s">
        <v>333</v>
      </c>
      <c r="X40" s="46" t="s">
        <v>327</v>
      </c>
      <c r="Y40" s="46" t="s">
        <v>327</v>
      </c>
      <c r="Z40" s="146">
        <f aca="true" t="shared" si="24" ref="Z40:AB41">100*T40/T$44</f>
        <v>3.1375624106764612</v>
      </c>
      <c r="AA40" s="146">
        <f t="shared" si="24"/>
        <v>3.6494531828882826</v>
      </c>
      <c r="AB40" s="146">
        <f t="shared" si="24"/>
        <v>3.51518224131288</v>
      </c>
      <c r="AD40" s="8" t="s">
        <v>106</v>
      </c>
      <c r="AE40" s="13">
        <v>325805.48323759995</v>
      </c>
      <c r="AF40" s="13">
        <v>330240.9502205639</v>
      </c>
      <c r="AG40" s="13">
        <v>315418.3528531</v>
      </c>
      <c r="AH40" s="14">
        <v>4.645378345737376</v>
      </c>
      <c r="AI40" s="14">
        <v>1.3613850015315152</v>
      </c>
      <c r="AJ40" s="14">
        <v>-4.4884189430669</v>
      </c>
      <c r="AK40" s="14">
        <v>9.21762523524268</v>
      </c>
      <c r="AL40" s="14">
        <v>9.44226598025989</v>
      </c>
      <c r="AM40" s="14">
        <v>8.993618176053543</v>
      </c>
      <c r="AN40" s="14"/>
    </row>
    <row r="41" spans="1:40" ht="29.25" customHeight="1">
      <c r="A41" s="321" t="s">
        <v>140</v>
      </c>
      <c r="B41" s="322"/>
      <c r="C41" s="322"/>
      <c r="D41" s="323"/>
      <c r="E41" s="67">
        <v>278777</v>
      </c>
      <c r="F41" s="67">
        <v>357853</v>
      </c>
      <c r="G41" s="67">
        <v>377670</v>
      </c>
      <c r="H41" s="61">
        <v>4.9</v>
      </c>
      <c r="I41" s="143">
        <f t="shared" si="22"/>
        <v>28.3653242555878</v>
      </c>
      <c r="J41" s="143">
        <f t="shared" si="22"/>
        <v>5.537748740404579</v>
      </c>
      <c r="K41" s="146">
        <f t="shared" si="23"/>
        <v>10.56138706547653</v>
      </c>
      <c r="L41" s="146">
        <f t="shared" si="23"/>
        <v>12.693167029469112</v>
      </c>
      <c r="M41" s="146">
        <f t="shared" si="23"/>
        <v>12.5965411292894</v>
      </c>
      <c r="O41" s="36" t="s">
        <v>288</v>
      </c>
      <c r="P41" s="309" t="s">
        <v>149</v>
      </c>
      <c r="Q41" s="257"/>
      <c r="R41" s="257"/>
      <c r="S41" s="258"/>
      <c r="T41" s="47">
        <f>SUM(T9,T20,T25,T38,T39,T40)</f>
        <v>3100749</v>
      </c>
      <c r="U41" s="47">
        <f>SUM(U9,U20,U25,U38,U39,U40)</f>
        <v>3338380</v>
      </c>
      <c r="V41" s="47">
        <f>SUM(V9,V20,V25,V38,V39,V40)</f>
        <v>3597318</v>
      </c>
      <c r="W41" s="45">
        <v>7.1</v>
      </c>
      <c r="X41" s="143">
        <f>100*(U41-T41)/T41</f>
        <v>7.663664488805769</v>
      </c>
      <c r="Y41" s="143">
        <f>100*(V41-U41)/U41</f>
        <v>7.756396815221755</v>
      </c>
      <c r="Z41" s="146">
        <f t="shared" si="24"/>
        <v>97.37459846606106</v>
      </c>
      <c r="AA41" s="146">
        <f t="shared" si="24"/>
        <v>97.84966281174673</v>
      </c>
      <c r="AB41" s="146">
        <f t="shared" si="24"/>
        <v>98.369701200759</v>
      </c>
      <c r="AD41" s="8" t="s">
        <v>111</v>
      </c>
      <c r="AE41" s="13">
        <v>161925.54500000013</v>
      </c>
      <c r="AF41" s="13">
        <v>175616.34788682952</v>
      </c>
      <c r="AG41" s="13">
        <v>112192.49799999988</v>
      </c>
      <c r="AH41" s="14">
        <v>34.91242792075987</v>
      </c>
      <c r="AI41" s="14">
        <v>8.454998800114819</v>
      </c>
      <c r="AJ41" s="14">
        <v>-36.11500332970207</v>
      </c>
      <c r="AK41" s="14">
        <v>4.581165961328958</v>
      </c>
      <c r="AL41" s="14">
        <v>5.021231516327075</v>
      </c>
      <c r="AM41" s="14">
        <v>3.198978373016803</v>
      </c>
      <c r="AN41" s="14"/>
    </row>
    <row r="42" spans="1:40" ht="29.25" customHeight="1">
      <c r="A42" s="35"/>
      <c r="B42" s="35"/>
      <c r="C42" s="319"/>
      <c r="D42" s="320"/>
      <c r="E42" s="39"/>
      <c r="F42" s="39"/>
      <c r="G42" s="39"/>
      <c r="H42" s="152"/>
      <c r="I42" s="152"/>
      <c r="J42" s="152"/>
      <c r="K42" s="153"/>
      <c r="L42" s="153"/>
      <c r="M42" s="153"/>
      <c r="O42" s="31"/>
      <c r="P42" s="157"/>
      <c r="Q42" s="157"/>
      <c r="R42" s="310" t="s">
        <v>289</v>
      </c>
      <c r="S42" s="311"/>
      <c r="T42" s="247"/>
      <c r="U42" s="247"/>
      <c r="V42" s="247"/>
      <c r="W42" s="37"/>
      <c r="X42" s="37"/>
      <c r="Y42" s="37"/>
      <c r="Z42" s="146"/>
      <c r="AA42" s="146"/>
      <c r="AB42" s="146"/>
      <c r="AD42" s="8" t="s">
        <v>113</v>
      </c>
      <c r="AE42" s="13">
        <v>-207408.718</v>
      </c>
      <c r="AF42" s="13">
        <v>-195100.58499999996</v>
      </c>
      <c r="AG42" s="13">
        <v>-201092.513</v>
      </c>
      <c r="AH42" s="14">
        <v>-3.607409920278246</v>
      </c>
      <c r="AI42" s="14">
        <v>5.934240912669848</v>
      </c>
      <c r="AJ42" s="14">
        <v>-3.071199402093051</v>
      </c>
      <c r="AK42" s="14">
        <v>-5.8679670275896</v>
      </c>
      <c r="AL42" s="14">
        <v>-5.578325811029568</v>
      </c>
      <c r="AM42" s="14">
        <v>-5.733811186400369</v>
      </c>
      <c r="AN42" s="14"/>
    </row>
    <row r="43" spans="1:40" ht="29.25" customHeight="1">
      <c r="A43" s="8" t="s">
        <v>286</v>
      </c>
      <c r="O43" s="37">
        <v>7</v>
      </c>
      <c r="P43" s="280" t="s">
        <v>150</v>
      </c>
      <c r="Q43" s="257"/>
      <c r="R43" s="257"/>
      <c r="S43" s="258"/>
      <c r="T43" s="47">
        <v>83602</v>
      </c>
      <c r="U43" s="47">
        <v>73364</v>
      </c>
      <c r="V43" s="47">
        <v>59619</v>
      </c>
      <c r="W43" s="45">
        <v>36.8</v>
      </c>
      <c r="X43" s="143">
        <f>100*(U43-T43)/T43</f>
        <v>-12.246118513911151</v>
      </c>
      <c r="Y43" s="143">
        <f>100*(V43-U43)/U43</f>
        <v>-18.735347036693746</v>
      </c>
      <c r="Z43" s="146">
        <f aca="true" t="shared" si="25" ref="Z43:AB44">100*T43/T$44</f>
        <v>2.6254015339389407</v>
      </c>
      <c r="AA43" s="146">
        <f t="shared" si="25"/>
        <v>2.1503371882532805</v>
      </c>
      <c r="AB43" s="146">
        <f t="shared" si="25"/>
        <v>1.630298799241004</v>
      </c>
      <c r="AD43" s="8" t="s">
        <v>115</v>
      </c>
      <c r="AE43" s="13">
        <v>357048.79604588606</v>
      </c>
      <c r="AF43" s="13">
        <v>358308.498968045</v>
      </c>
      <c r="AG43" s="13">
        <v>378556.4027732625</v>
      </c>
      <c r="AH43" s="14">
        <v>-8.875237871306977</v>
      </c>
      <c r="AI43" s="14">
        <v>0.3528097380832625</v>
      </c>
      <c r="AJ43" s="14">
        <v>5.650969447705815</v>
      </c>
      <c r="AK43" s="14">
        <v>10.10155495217816</v>
      </c>
      <c r="AL43" s="14">
        <v>10.244774756081368</v>
      </c>
      <c r="AM43" s="14">
        <v>10.793892345981156</v>
      </c>
      <c r="AN43" s="14"/>
    </row>
    <row r="44" spans="1:40" ht="29.25" customHeight="1">
      <c r="A44" s="8" t="s">
        <v>265</v>
      </c>
      <c r="O44" s="36" t="s">
        <v>290</v>
      </c>
      <c r="P44" s="309" t="s">
        <v>151</v>
      </c>
      <c r="Q44" s="257"/>
      <c r="R44" s="257"/>
      <c r="S44" s="260"/>
      <c r="T44" s="47">
        <f>SUM(T41,T43)</f>
        <v>3184351</v>
      </c>
      <c r="U44" s="47">
        <f>SUM(U41,U43)</f>
        <v>3411744</v>
      </c>
      <c r="V44" s="47">
        <f>SUM(V41,V43)</f>
        <v>3656937</v>
      </c>
      <c r="W44" s="45">
        <v>7.8</v>
      </c>
      <c r="X44" s="143">
        <f>100*(U44-T44)/T44</f>
        <v>7.140952740448524</v>
      </c>
      <c r="Y44" s="143">
        <f>100*(V44-U44)/U44</f>
        <v>7.186734995357213</v>
      </c>
      <c r="Z44" s="146">
        <f t="shared" si="25"/>
        <v>100</v>
      </c>
      <c r="AA44" s="146">
        <f t="shared" si="25"/>
        <v>100</v>
      </c>
      <c r="AB44" s="146">
        <f t="shared" si="25"/>
        <v>100</v>
      </c>
      <c r="AD44" s="8" t="s">
        <v>73</v>
      </c>
      <c r="AE44" s="13">
        <v>82921.667</v>
      </c>
      <c r="AF44" s="13">
        <v>82895.399</v>
      </c>
      <c r="AG44" s="13">
        <v>69008.676</v>
      </c>
      <c r="AH44" s="14">
        <v>-4.704972145669326</v>
      </c>
      <c r="AI44" s="14">
        <v>-0.03167808963608557</v>
      </c>
      <c r="AJ44" s="14">
        <v>-16.752103455102493</v>
      </c>
      <c r="AK44" s="14">
        <v>2.3460036420878154</v>
      </c>
      <c r="AL44" s="14">
        <v>2.3701494480772305</v>
      </c>
      <c r="AM44" s="14">
        <v>1.9676650935655606</v>
      </c>
      <c r="AN44" s="14"/>
    </row>
    <row r="45" spans="1:40" ht="29.25" customHeight="1">
      <c r="A45" s="83" t="s">
        <v>197</v>
      </c>
      <c r="O45" s="21"/>
      <c r="P45" s="22"/>
      <c r="Q45" s="22"/>
      <c r="R45" s="22"/>
      <c r="S45" s="158"/>
      <c r="T45" s="30"/>
      <c r="U45" s="30"/>
      <c r="V45" s="30"/>
      <c r="W45" s="154"/>
      <c r="X45" s="153"/>
      <c r="Y45" s="153"/>
      <c r="Z45" s="153"/>
      <c r="AA45" s="51"/>
      <c r="AB45" s="51"/>
      <c r="AD45" s="8" t="s">
        <v>119</v>
      </c>
      <c r="AE45" s="13">
        <v>-70636.20004588593</v>
      </c>
      <c r="AF45" s="13">
        <v>-70486.9650812155</v>
      </c>
      <c r="AG45" s="13">
        <v>-134280.06777326262</v>
      </c>
      <c r="AH45" s="14">
        <v>55.47109620057099</v>
      </c>
      <c r="AI45" s="14">
        <v>0.21127264005351337</v>
      </c>
      <c r="AJ45" s="14">
        <v>-90.50340388261053</v>
      </c>
      <c r="AK45" s="14">
        <v>-1.9984256053474165</v>
      </c>
      <c r="AL45" s="14">
        <v>-2.0153668768019553</v>
      </c>
      <c r="AM45" s="14">
        <v>-3.8287678801295444</v>
      </c>
      <c r="AN45" s="14"/>
    </row>
    <row r="46" spans="15:40" ht="29.25" customHeight="1">
      <c r="O46" s="83" t="s">
        <v>197</v>
      </c>
      <c r="AA46" s="29"/>
      <c r="AB46" s="29"/>
      <c r="AE46" s="13"/>
      <c r="AF46" s="13"/>
      <c r="AG46" s="13"/>
      <c r="AH46" s="14"/>
      <c r="AI46" s="14"/>
      <c r="AJ46" s="14"/>
      <c r="AK46" s="14"/>
      <c r="AL46" s="14"/>
      <c r="AM46" s="14"/>
      <c r="AN46" s="14"/>
    </row>
    <row r="47" spans="6:40" ht="29.25" customHeight="1">
      <c r="F47" s="84"/>
      <c r="AE47" s="13"/>
      <c r="AF47" s="13"/>
      <c r="AG47" s="13"/>
      <c r="AH47" s="14"/>
      <c r="AI47" s="14"/>
      <c r="AJ47" s="14"/>
      <c r="AK47" s="14"/>
      <c r="AL47" s="14"/>
      <c r="AM47" s="14"/>
      <c r="AN47" s="14"/>
    </row>
    <row r="48" spans="5:40" ht="29.25" customHeight="1">
      <c r="E48" s="84"/>
      <c r="F48" s="84"/>
      <c r="AE48" s="13"/>
      <c r="AF48" s="13"/>
      <c r="AG48" s="13"/>
      <c r="AH48" s="14"/>
      <c r="AI48" s="14"/>
      <c r="AJ48" s="14"/>
      <c r="AK48" s="14"/>
      <c r="AL48" s="14"/>
      <c r="AM48" s="14"/>
      <c r="AN48" s="14"/>
    </row>
    <row r="49" spans="30:40" ht="29.25" customHeight="1">
      <c r="AD49" s="8" t="s">
        <v>73</v>
      </c>
      <c r="AE49" s="13">
        <v>81221.63</v>
      </c>
      <c r="AF49" s="13">
        <v>82064.559</v>
      </c>
      <c r="AG49" s="13">
        <v>67876.831</v>
      </c>
      <c r="AH49" s="14">
        <v>-6.630012075548114</v>
      </c>
      <c r="AI49" s="14">
        <v>1.037813449446889</v>
      </c>
      <c r="AJ49" s="14">
        <v>-17.288495999838357</v>
      </c>
      <c r="AK49" s="14">
        <v>2.2979065266055128</v>
      </c>
      <c r="AL49" s="14">
        <v>2.3463940287029836</v>
      </c>
      <c r="AM49" s="14">
        <v>1.9353924573273764</v>
      </c>
      <c r="AN49" s="14"/>
    </row>
    <row r="50" spans="30:40" ht="29.25" customHeight="1">
      <c r="AD50" s="8" t="s">
        <v>119</v>
      </c>
      <c r="AE50" s="13">
        <v>3272215.1028215867</v>
      </c>
      <c r="AF50" s="13">
        <v>3191476.10994392</v>
      </c>
      <c r="AG50" s="13">
        <v>3236083.673234198</v>
      </c>
      <c r="AH50" s="14">
        <v>0.4302513483101062</v>
      </c>
      <c r="AI50" s="14">
        <v>-2.467410923201433</v>
      </c>
      <c r="AJ50" s="14">
        <v>1.3977094533557952</v>
      </c>
      <c r="AK50" s="14">
        <v>92.57687196416586</v>
      </c>
      <c r="AL50" s="14">
        <v>91.2508466306465</v>
      </c>
      <c r="AM50" s="14">
        <v>92.27142517095025</v>
      </c>
      <c r="AN50" s="14"/>
    </row>
  </sheetData>
  <sheetProtection/>
  <mergeCells count="62">
    <mergeCell ref="A4:M4"/>
    <mergeCell ref="O4:AB4"/>
    <mergeCell ref="O5:AB5"/>
    <mergeCell ref="A7:D8"/>
    <mergeCell ref="E7:E8"/>
    <mergeCell ref="F7:F8"/>
    <mergeCell ref="G7:G8"/>
    <mergeCell ref="H7:J7"/>
    <mergeCell ref="K7:M7"/>
    <mergeCell ref="O7:S8"/>
    <mergeCell ref="Z7:AB7"/>
    <mergeCell ref="B9:D9"/>
    <mergeCell ref="P9:S9"/>
    <mergeCell ref="T7:T8"/>
    <mergeCell ref="U7:U8"/>
    <mergeCell ref="V7:V8"/>
    <mergeCell ref="W7:Y7"/>
    <mergeCell ref="R12:S12"/>
    <mergeCell ref="B14:D14"/>
    <mergeCell ref="C12:D12"/>
    <mergeCell ref="C10:D10"/>
    <mergeCell ref="Q10:S10"/>
    <mergeCell ref="C11:D11"/>
    <mergeCell ref="R11:S11"/>
    <mergeCell ref="R13:S13"/>
    <mergeCell ref="R14:S14"/>
    <mergeCell ref="C20:D20"/>
    <mergeCell ref="C17:D17"/>
    <mergeCell ref="R17:S17"/>
    <mergeCell ref="C23:D23"/>
    <mergeCell ref="Q18:S18"/>
    <mergeCell ref="Q19:S19"/>
    <mergeCell ref="P20:S20"/>
    <mergeCell ref="Q21:S21"/>
    <mergeCell ref="Q22:S22"/>
    <mergeCell ref="Q23:S23"/>
    <mergeCell ref="C31:D31"/>
    <mergeCell ref="P38:S38"/>
    <mergeCell ref="C32:D32"/>
    <mergeCell ref="C33:D33"/>
    <mergeCell ref="B37:D37"/>
    <mergeCell ref="Q34:S34"/>
    <mergeCell ref="R35:S35"/>
    <mergeCell ref="R36:S36"/>
    <mergeCell ref="P37:S37"/>
    <mergeCell ref="Q26:S26"/>
    <mergeCell ref="Q24:S24"/>
    <mergeCell ref="P25:S25"/>
    <mergeCell ref="B38:D38"/>
    <mergeCell ref="C42:D42"/>
    <mergeCell ref="B39:D39"/>
    <mergeCell ref="B40:D40"/>
    <mergeCell ref="A41:D41"/>
    <mergeCell ref="P39:S39"/>
    <mergeCell ref="B30:D30"/>
    <mergeCell ref="P44:S44"/>
    <mergeCell ref="P41:S41"/>
    <mergeCell ref="R42:S42"/>
    <mergeCell ref="P40:S40"/>
    <mergeCell ref="P43:S43"/>
    <mergeCell ref="R27:S27"/>
    <mergeCell ref="R30:S30"/>
  </mergeCells>
  <printOptions horizontalCentered="1"/>
  <pageMargins left="0.7874015748031497" right="0.7874015748031497" top="0.5905511811023623" bottom="0.3937007874015748" header="0" footer="0"/>
  <pageSetup fitToHeight="1" fitToWidth="1" horizontalDpi="600" verticalDpi="600" orientation="landscape" paperSize="8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tabSelected="1" zoomScale="75" zoomScaleNormal="75" zoomScaleSheetLayoutView="55" zoomScalePageLayoutView="0" workbookViewId="0" topLeftCell="A1">
      <selection activeCell="E2" sqref="E2"/>
    </sheetView>
  </sheetViews>
  <sheetFormatPr defaultColWidth="10.59765625" defaultRowHeight="27" customHeight="1"/>
  <cols>
    <col min="1" max="1" width="2.5" style="164" customWidth="1"/>
    <col min="2" max="2" width="3.59765625" style="164" customWidth="1"/>
    <col min="3" max="3" width="2.59765625" style="164" customWidth="1"/>
    <col min="4" max="4" width="4.09765625" style="164" customWidth="1"/>
    <col min="5" max="5" width="30.09765625" style="164" customWidth="1"/>
    <col min="6" max="8" width="12.69921875" style="164" customWidth="1"/>
    <col min="9" max="14" width="9.8984375" style="164" customWidth="1"/>
    <col min="15" max="15" width="5.59765625" style="164" customWidth="1"/>
    <col min="16" max="16" width="2.59765625" style="84" customWidth="1"/>
    <col min="17" max="17" width="3.59765625" style="164" customWidth="1"/>
    <col min="18" max="18" width="19.59765625" style="164" customWidth="1"/>
    <col min="19" max="19" width="23.3984375" style="164" customWidth="1"/>
    <col min="20" max="20" width="5.09765625" style="119" customWidth="1"/>
    <col min="21" max="23" width="11.59765625" style="84" customWidth="1"/>
    <col min="24" max="26" width="9.8984375" style="84" customWidth="1"/>
    <col min="27" max="27" width="10.59765625" style="84" customWidth="1"/>
    <col min="28" max="28" width="36.59765625" style="84" hidden="1" customWidth="1"/>
    <col min="29" max="31" width="13.19921875" style="84" hidden="1" customWidth="1"/>
    <col min="32" max="37" width="0" style="84" hidden="1" customWidth="1"/>
    <col min="38" max="38" width="10.59765625" style="84" customWidth="1"/>
    <col min="39" max="39" width="11.5" style="84" customWidth="1"/>
    <col min="40" max="40" width="12.19921875" style="84" customWidth="1"/>
    <col min="41" max="16384" width="10.59765625" style="84" customWidth="1"/>
  </cols>
  <sheetData>
    <row r="1" spans="1:26" s="149" customFormat="1" ht="27" customHeight="1">
      <c r="A1" s="5" t="s">
        <v>195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Q1" s="162"/>
      <c r="R1" s="162"/>
      <c r="S1" s="162"/>
      <c r="T1" s="163"/>
      <c r="Z1" s="7" t="s">
        <v>196</v>
      </c>
    </row>
    <row r="2" spans="1:26" s="149" customFormat="1" ht="27" customHeight="1">
      <c r="A2" s="5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Q2" s="162"/>
      <c r="R2" s="162"/>
      <c r="S2" s="162"/>
      <c r="T2" s="163"/>
      <c r="Z2" s="7"/>
    </row>
    <row r="3" spans="1:27" ht="27" customHeight="1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P3" s="348" t="s">
        <v>213</v>
      </c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80"/>
    </row>
    <row r="4" spans="1:40" ht="27" customHeight="1">
      <c r="A4" s="296" t="s">
        <v>294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AA4" s="80"/>
      <c r="AM4" s="8"/>
      <c r="AN4" s="8"/>
    </row>
    <row r="5" spans="1:40" ht="27" customHeight="1" thickBot="1">
      <c r="A5" s="84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65" t="s">
        <v>211</v>
      </c>
      <c r="Q5" s="84"/>
      <c r="R5" s="84"/>
      <c r="S5" s="84"/>
      <c r="T5" s="84"/>
      <c r="AA5" s="80"/>
      <c r="AF5" s="84" t="s">
        <v>9</v>
      </c>
      <c r="AI5" s="84" t="s">
        <v>10</v>
      </c>
      <c r="AM5" s="8"/>
      <c r="AN5" s="8"/>
    </row>
    <row r="6" spans="1:40" ht="27" customHeight="1">
      <c r="A6" s="262" t="s">
        <v>167</v>
      </c>
      <c r="B6" s="262"/>
      <c r="C6" s="262"/>
      <c r="D6" s="262"/>
      <c r="E6" s="304"/>
      <c r="F6" s="305" t="s">
        <v>191</v>
      </c>
      <c r="G6" s="305" t="s">
        <v>188</v>
      </c>
      <c r="H6" s="305" t="s">
        <v>168</v>
      </c>
      <c r="I6" s="307" t="s">
        <v>165</v>
      </c>
      <c r="J6" s="261"/>
      <c r="K6" s="308"/>
      <c r="L6" s="302" t="s">
        <v>166</v>
      </c>
      <c r="M6" s="303"/>
      <c r="N6" s="303"/>
      <c r="O6" s="83"/>
      <c r="P6" s="262" t="s">
        <v>18</v>
      </c>
      <c r="Q6" s="262"/>
      <c r="R6" s="262"/>
      <c r="S6" s="304"/>
      <c r="T6" s="305" t="s">
        <v>125</v>
      </c>
      <c r="U6" s="305" t="s">
        <v>191</v>
      </c>
      <c r="V6" s="305" t="s">
        <v>188</v>
      </c>
      <c r="W6" s="305" t="s">
        <v>168</v>
      </c>
      <c r="X6" s="307" t="s">
        <v>165</v>
      </c>
      <c r="Y6" s="261"/>
      <c r="Z6" s="261"/>
      <c r="AA6" s="80"/>
      <c r="AB6" s="345" t="s">
        <v>203</v>
      </c>
      <c r="AC6" s="68" t="s">
        <v>204</v>
      </c>
      <c r="AD6" s="68" t="s">
        <v>205</v>
      </c>
      <c r="AE6" s="68" t="s">
        <v>206</v>
      </c>
      <c r="AF6" s="69" t="s">
        <v>207</v>
      </c>
      <c r="AG6" s="69" t="s">
        <v>208</v>
      </c>
      <c r="AH6" s="69" t="s">
        <v>209</v>
      </c>
      <c r="AI6" s="69" t="s">
        <v>207</v>
      </c>
      <c r="AJ6" s="69" t="s">
        <v>208</v>
      </c>
      <c r="AK6" s="69" t="s">
        <v>209</v>
      </c>
      <c r="AM6" s="295"/>
      <c r="AN6" s="295"/>
    </row>
    <row r="7" spans="1:40" ht="27" customHeight="1">
      <c r="A7" s="263"/>
      <c r="B7" s="263"/>
      <c r="C7" s="263"/>
      <c r="D7" s="263"/>
      <c r="E7" s="264"/>
      <c r="F7" s="306"/>
      <c r="G7" s="306"/>
      <c r="H7" s="306"/>
      <c r="I7" s="33" t="s">
        <v>191</v>
      </c>
      <c r="J7" s="33" t="s">
        <v>188</v>
      </c>
      <c r="K7" s="33" t="s">
        <v>168</v>
      </c>
      <c r="L7" s="33" t="s">
        <v>191</v>
      </c>
      <c r="M7" s="33" t="s">
        <v>188</v>
      </c>
      <c r="N7" s="77" t="s">
        <v>168</v>
      </c>
      <c r="O7" s="83"/>
      <c r="P7" s="263"/>
      <c r="Q7" s="263"/>
      <c r="R7" s="263"/>
      <c r="S7" s="264"/>
      <c r="T7" s="349"/>
      <c r="U7" s="306"/>
      <c r="V7" s="306"/>
      <c r="W7" s="306"/>
      <c r="X7" s="33" t="s">
        <v>191</v>
      </c>
      <c r="Y7" s="33" t="s">
        <v>188</v>
      </c>
      <c r="Z7" s="77" t="s">
        <v>168</v>
      </c>
      <c r="AA7" s="80"/>
      <c r="AB7" s="346"/>
      <c r="AC7" s="70">
        <v>1998</v>
      </c>
      <c r="AD7" s="70">
        <v>1999</v>
      </c>
      <c r="AE7" s="70">
        <v>2000</v>
      </c>
      <c r="AF7" s="71">
        <v>1998</v>
      </c>
      <c r="AG7" s="71">
        <v>1999</v>
      </c>
      <c r="AH7" s="71">
        <v>2000</v>
      </c>
      <c r="AI7" s="71">
        <v>1998</v>
      </c>
      <c r="AJ7" s="71">
        <v>1999</v>
      </c>
      <c r="AK7" s="71">
        <v>2000</v>
      </c>
      <c r="AM7" s="296"/>
      <c r="AN7" s="296"/>
    </row>
    <row r="8" spans="1:39" ht="27" customHeight="1">
      <c r="A8" s="31">
        <v>1</v>
      </c>
      <c r="B8" s="309" t="s">
        <v>26</v>
      </c>
      <c r="C8" s="309"/>
      <c r="D8" s="309"/>
      <c r="E8" s="316"/>
      <c r="F8" s="67">
        <f>SUM(F9,F17)</f>
        <v>1753358</v>
      </c>
      <c r="G8" s="67">
        <f>SUM(G9,G17)</f>
        <v>1818378</v>
      </c>
      <c r="H8" s="67">
        <f>SUM(H9,H17)</f>
        <v>1900977</v>
      </c>
      <c r="I8" s="60">
        <v>4.2</v>
      </c>
      <c r="J8" s="143">
        <f>100*(G8-F8)/F8</f>
        <v>3.708312848830644</v>
      </c>
      <c r="K8" s="143">
        <f>100*(H8-G8)/G8</f>
        <v>4.542454869119622</v>
      </c>
      <c r="L8" s="146">
        <f>100*F8/F$43</f>
        <v>55.23232847610689</v>
      </c>
      <c r="M8" s="146">
        <f>100*G8/G$43</f>
        <v>53.845654999275986</v>
      </c>
      <c r="N8" s="146">
        <f>100*H8/H$43</f>
        <v>53.89914415289282</v>
      </c>
      <c r="O8" s="83"/>
      <c r="P8" s="84">
        <v>1</v>
      </c>
      <c r="Q8" s="344" t="s">
        <v>156</v>
      </c>
      <c r="R8" s="344"/>
      <c r="S8" s="344"/>
      <c r="T8" s="166"/>
      <c r="U8" s="167"/>
      <c r="V8" s="168"/>
      <c r="W8" s="168"/>
      <c r="X8" s="168"/>
      <c r="Y8" s="168"/>
      <c r="Z8" s="169"/>
      <c r="AA8" s="80"/>
      <c r="AB8" s="170" t="s">
        <v>28</v>
      </c>
      <c r="AC8" s="169">
        <v>2263546</v>
      </c>
      <c r="AD8" s="169">
        <v>2262197</v>
      </c>
      <c r="AE8" s="169">
        <v>2248044</v>
      </c>
      <c r="AF8" s="171">
        <v>0.41610860176313214</v>
      </c>
      <c r="AG8" s="171">
        <v>-0.05961410946180301</v>
      </c>
      <c r="AH8" s="171">
        <v>-0.6256213873727545</v>
      </c>
      <c r="AI8" s="171">
        <v>50.8484582406545</v>
      </c>
      <c r="AJ8" s="171">
        <v>49.657602283033</v>
      </c>
      <c r="AK8" s="171">
        <v>49.11026215496197</v>
      </c>
      <c r="AM8" s="24"/>
    </row>
    <row r="9" spans="1:39" ht="27" customHeight="1">
      <c r="A9" s="83"/>
      <c r="B9" s="83" t="s">
        <v>13</v>
      </c>
      <c r="C9" s="277" t="s">
        <v>30</v>
      </c>
      <c r="D9" s="277"/>
      <c r="E9" s="282"/>
      <c r="F9" s="161">
        <v>1724354</v>
      </c>
      <c r="G9" s="161">
        <v>1788441</v>
      </c>
      <c r="H9" s="161">
        <v>1872637</v>
      </c>
      <c r="I9" s="195">
        <v>4.3</v>
      </c>
      <c r="J9" s="206">
        <f aca="true" t="shared" si="0" ref="J9:J17">100*(G9-F9)/F9</f>
        <v>3.7165802381645534</v>
      </c>
      <c r="K9" s="206">
        <f aca="true" t="shared" si="1" ref="K9:K17">100*(H9-G9)/G9</f>
        <v>4.707787396956344</v>
      </c>
      <c r="L9" s="207">
        <f aca="true" t="shared" si="2" ref="L9:L17">100*F9/F$43</f>
        <v>54.31867681163164</v>
      </c>
      <c r="M9" s="207">
        <f aca="true" t="shared" si="3" ref="M9:M17">100*G9/G$43</f>
        <v>52.95916309621</v>
      </c>
      <c r="N9" s="207">
        <f aca="true" t="shared" si="4" ref="N9:N17">100*H9/H$43</f>
        <v>53.09560905210361</v>
      </c>
      <c r="O9" s="83"/>
      <c r="Q9" s="172" t="s">
        <v>13</v>
      </c>
      <c r="R9" s="277" t="s">
        <v>295</v>
      </c>
      <c r="S9" s="315"/>
      <c r="T9" s="173" t="s">
        <v>126</v>
      </c>
      <c r="U9" s="79">
        <v>7.8</v>
      </c>
      <c r="V9" s="79">
        <v>7.1</v>
      </c>
      <c r="W9" s="79">
        <v>7.2</v>
      </c>
      <c r="X9" s="174" t="s">
        <v>296</v>
      </c>
      <c r="Y9" s="174" t="s">
        <v>296</v>
      </c>
      <c r="Z9" s="174" t="s">
        <v>296</v>
      </c>
      <c r="AA9" s="80"/>
      <c r="AB9" s="170" t="s">
        <v>32</v>
      </c>
      <c r="AC9" s="169">
        <v>2187923</v>
      </c>
      <c r="AD9" s="169">
        <v>2182583</v>
      </c>
      <c r="AE9" s="169">
        <v>2175133</v>
      </c>
      <c r="AF9" s="171">
        <v>-0.1817884135664416</v>
      </c>
      <c r="AG9" s="171">
        <v>-0.2440692754645979</v>
      </c>
      <c r="AH9" s="171">
        <v>-0.34134800409924004</v>
      </c>
      <c r="AI9" s="171">
        <v>49.149661067607</v>
      </c>
      <c r="AJ9" s="171">
        <v>47.91000174979955</v>
      </c>
      <c r="AK9" s="171">
        <v>47.517466348524756</v>
      </c>
      <c r="AM9" s="24"/>
    </row>
    <row r="10" spans="1:39" ht="27" customHeight="1">
      <c r="A10" s="8"/>
      <c r="B10" s="8"/>
      <c r="C10" s="17" t="s">
        <v>266</v>
      </c>
      <c r="D10" s="312" t="s">
        <v>141</v>
      </c>
      <c r="E10" s="313"/>
      <c r="F10" s="161">
        <v>465183</v>
      </c>
      <c r="G10" s="161">
        <v>472957</v>
      </c>
      <c r="H10" s="161">
        <v>494063</v>
      </c>
      <c r="I10" s="195">
        <v>4.3</v>
      </c>
      <c r="J10" s="206">
        <f t="shared" si="0"/>
        <v>1.671170270624679</v>
      </c>
      <c r="K10" s="206">
        <f t="shared" si="1"/>
        <v>4.462562135669839</v>
      </c>
      <c r="L10" s="207">
        <f t="shared" si="2"/>
        <v>14.65367612176226</v>
      </c>
      <c r="M10" s="207">
        <f t="shared" si="3"/>
        <v>14.005162541282711</v>
      </c>
      <c r="N10" s="207">
        <f t="shared" si="4"/>
        <v>14.00836141500433</v>
      </c>
      <c r="Q10" s="172" t="s">
        <v>14</v>
      </c>
      <c r="R10" s="341" t="s">
        <v>157</v>
      </c>
      <c r="S10" s="342"/>
      <c r="T10" s="173" t="s">
        <v>126</v>
      </c>
      <c r="U10" s="79">
        <v>7.5</v>
      </c>
      <c r="V10" s="79">
        <v>6.4</v>
      </c>
      <c r="W10" s="79">
        <v>4.4</v>
      </c>
      <c r="X10" s="174" t="s">
        <v>296</v>
      </c>
      <c r="Y10" s="174" t="s">
        <v>296</v>
      </c>
      <c r="Z10" s="174" t="s">
        <v>296</v>
      </c>
      <c r="AA10" s="80"/>
      <c r="AB10" s="170" t="s">
        <v>34</v>
      </c>
      <c r="AC10" s="169">
        <v>521664</v>
      </c>
      <c r="AD10" s="169">
        <v>518021</v>
      </c>
      <c r="AE10" s="169">
        <v>509882</v>
      </c>
      <c r="AF10" s="171">
        <v>-2.073326239110085</v>
      </c>
      <c r="AG10" s="171">
        <v>-0.6982794858029551</v>
      </c>
      <c r="AH10" s="171">
        <v>-1.571174845959844</v>
      </c>
      <c r="AI10" s="171">
        <v>11.718689895632162</v>
      </c>
      <c r="AJ10" s="171">
        <v>11.37110761309835</v>
      </c>
      <c r="AK10" s="171">
        <v>11.138767823038656</v>
      </c>
      <c r="AM10" s="24"/>
    </row>
    <row r="11" spans="1:39" ht="27" customHeight="1">
      <c r="A11" s="83"/>
      <c r="B11" s="83"/>
      <c r="C11" s="119" t="s">
        <v>267</v>
      </c>
      <c r="D11" s="277" t="s">
        <v>142</v>
      </c>
      <c r="E11" s="282"/>
      <c r="F11" s="161">
        <v>109367</v>
      </c>
      <c r="G11" s="161">
        <v>113686</v>
      </c>
      <c r="H11" s="161">
        <v>114969</v>
      </c>
      <c r="I11" s="195">
        <v>2.1</v>
      </c>
      <c r="J11" s="206">
        <f t="shared" si="0"/>
        <v>3.9490888476414274</v>
      </c>
      <c r="K11" s="206">
        <f t="shared" si="1"/>
        <v>1.1285470506482769</v>
      </c>
      <c r="L11" s="207">
        <f t="shared" si="2"/>
        <v>3.4451572744678396</v>
      </c>
      <c r="M11" s="207">
        <f t="shared" si="3"/>
        <v>3.3664601827825074</v>
      </c>
      <c r="N11" s="207">
        <f t="shared" si="4"/>
        <v>3.2597610092673057</v>
      </c>
      <c r="Q11" s="172" t="s">
        <v>15</v>
      </c>
      <c r="R11" s="341" t="s">
        <v>297</v>
      </c>
      <c r="S11" s="343"/>
      <c r="T11" s="173" t="s">
        <v>126</v>
      </c>
      <c r="U11" s="79">
        <v>7.1</v>
      </c>
      <c r="V11" s="79">
        <v>7.7</v>
      </c>
      <c r="W11" s="79">
        <v>7.8</v>
      </c>
      <c r="X11" s="174" t="s">
        <v>296</v>
      </c>
      <c r="Y11" s="174" t="s">
        <v>296</v>
      </c>
      <c r="Z11" s="174" t="s">
        <v>296</v>
      </c>
      <c r="AA11" s="80"/>
      <c r="AB11" s="170" t="s">
        <v>36</v>
      </c>
      <c r="AC11" s="169">
        <v>590270</v>
      </c>
      <c r="AD11" s="169">
        <v>557741</v>
      </c>
      <c r="AE11" s="169">
        <v>548531</v>
      </c>
      <c r="AF11" s="171">
        <v>3.4588606086805695</v>
      </c>
      <c r="AG11" s="171">
        <v>-5.510865843045043</v>
      </c>
      <c r="AH11" s="171">
        <v>-1.6514046148337846</v>
      </c>
      <c r="AI11" s="171">
        <v>13.259866882634954</v>
      </c>
      <c r="AJ11" s="171">
        <v>12.243003340621014</v>
      </c>
      <c r="AK11" s="171">
        <v>11.98307314550455</v>
      </c>
      <c r="AM11" s="24"/>
    </row>
    <row r="12" spans="1:39" ht="27" customHeight="1">
      <c r="A12" s="8"/>
      <c r="B12" s="8"/>
      <c r="C12" s="17" t="s">
        <v>268</v>
      </c>
      <c r="D12" s="312" t="s">
        <v>143</v>
      </c>
      <c r="E12" s="313"/>
      <c r="F12" s="161">
        <v>60905</v>
      </c>
      <c r="G12" s="161">
        <v>63035</v>
      </c>
      <c r="H12" s="161">
        <v>65761</v>
      </c>
      <c r="I12" s="195">
        <v>7.4</v>
      </c>
      <c r="J12" s="206">
        <f t="shared" si="0"/>
        <v>3.4972498152861013</v>
      </c>
      <c r="K12" s="206">
        <f t="shared" si="1"/>
        <v>4.324581581660982</v>
      </c>
      <c r="L12" s="207">
        <f t="shared" si="2"/>
        <v>1.9185613923895122</v>
      </c>
      <c r="M12" s="207">
        <f t="shared" si="3"/>
        <v>1.8665870698388134</v>
      </c>
      <c r="N12" s="207">
        <f t="shared" si="4"/>
        <v>1.8645473452011176</v>
      </c>
      <c r="Q12" s="172" t="s">
        <v>118</v>
      </c>
      <c r="R12" s="341" t="s">
        <v>127</v>
      </c>
      <c r="S12" s="342"/>
      <c r="T12" s="173" t="s">
        <v>126</v>
      </c>
      <c r="U12" s="79">
        <v>6.9</v>
      </c>
      <c r="V12" s="79">
        <v>6.9</v>
      </c>
      <c r="W12" s="79">
        <v>5</v>
      </c>
      <c r="X12" s="174" t="s">
        <v>296</v>
      </c>
      <c r="Y12" s="174" t="s">
        <v>296</v>
      </c>
      <c r="Z12" s="174" t="s">
        <v>296</v>
      </c>
      <c r="AB12" s="176" t="s">
        <v>38</v>
      </c>
      <c r="AC12" s="169">
        <v>568361</v>
      </c>
      <c r="AD12" s="169">
        <v>533837</v>
      </c>
      <c r="AE12" s="169">
        <v>525581</v>
      </c>
      <c r="AF12" s="171">
        <v>3.6566197871932937</v>
      </c>
      <c r="AG12" s="171">
        <v>-6.07432833233934</v>
      </c>
      <c r="AH12" s="171">
        <v>-1.5464969006964036</v>
      </c>
      <c r="AI12" s="171">
        <v>12.767703153398744</v>
      </c>
      <c r="AJ12" s="171">
        <v>11.718284041082356</v>
      </c>
      <c r="AK12" s="171">
        <v>11.481728542122292</v>
      </c>
      <c r="AM12" s="24"/>
    </row>
    <row r="13" spans="1:39" ht="27" customHeight="1">
      <c r="A13" s="8"/>
      <c r="B13" s="8"/>
      <c r="C13" s="17" t="s">
        <v>269</v>
      </c>
      <c r="D13" s="312" t="s">
        <v>144</v>
      </c>
      <c r="E13" s="313"/>
      <c r="F13" s="161">
        <v>475311</v>
      </c>
      <c r="G13" s="161">
        <v>496401</v>
      </c>
      <c r="H13" s="161">
        <v>509800</v>
      </c>
      <c r="I13" s="195">
        <v>6.5</v>
      </c>
      <c r="J13" s="206">
        <f t="shared" si="0"/>
        <v>4.437094870516357</v>
      </c>
      <c r="K13" s="206">
        <f t="shared" si="1"/>
        <v>2.6992290507069887</v>
      </c>
      <c r="L13" s="207">
        <f t="shared" si="2"/>
        <v>14.972717083622879</v>
      </c>
      <c r="M13" s="207">
        <f t="shared" si="3"/>
        <v>14.699384279448827</v>
      </c>
      <c r="N13" s="207">
        <f t="shared" si="4"/>
        <v>14.454558729087601</v>
      </c>
      <c r="Q13" s="172" t="s">
        <v>128</v>
      </c>
      <c r="R13" s="341" t="s">
        <v>298</v>
      </c>
      <c r="S13" s="342"/>
      <c r="T13" s="173" t="s">
        <v>126</v>
      </c>
      <c r="U13" s="79">
        <v>7.8</v>
      </c>
      <c r="V13" s="79">
        <v>6.8</v>
      </c>
      <c r="W13" s="79">
        <v>6.3</v>
      </c>
      <c r="X13" s="174" t="s">
        <v>296</v>
      </c>
      <c r="Y13" s="174" t="s">
        <v>296</v>
      </c>
      <c r="Z13" s="174" t="s">
        <v>296</v>
      </c>
      <c r="AB13" s="176" t="s">
        <v>41</v>
      </c>
      <c r="AC13" s="169">
        <v>21909</v>
      </c>
      <c r="AD13" s="169">
        <v>23904</v>
      </c>
      <c r="AE13" s="169">
        <v>22949</v>
      </c>
      <c r="AF13" s="171">
        <v>-1.4201411124057706</v>
      </c>
      <c r="AG13" s="171">
        <v>9.1064685398631</v>
      </c>
      <c r="AH13" s="171">
        <v>-3.9942541983032043</v>
      </c>
      <c r="AI13" s="171">
        <v>0.4921637292362102</v>
      </c>
      <c r="AJ13" s="171">
        <v>0.524719299538658</v>
      </c>
      <c r="AK13" s="171">
        <v>0.5013446033822575</v>
      </c>
      <c r="AM13" s="24"/>
    </row>
    <row r="14" spans="1:39" ht="27" customHeight="1">
      <c r="A14" s="8"/>
      <c r="B14" s="8"/>
      <c r="C14" s="17"/>
      <c r="D14" s="8" t="s">
        <v>271</v>
      </c>
      <c r="E14" s="16" t="s">
        <v>145</v>
      </c>
      <c r="F14" s="161">
        <v>314895</v>
      </c>
      <c r="G14" s="161">
        <v>329929</v>
      </c>
      <c r="H14" s="161">
        <v>337753</v>
      </c>
      <c r="I14" s="195">
        <v>5.1</v>
      </c>
      <c r="J14" s="206">
        <f t="shared" si="0"/>
        <v>4.7742898426459615</v>
      </c>
      <c r="K14" s="206">
        <f t="shared" si="1"/>
        <v>2.3714193053657</v>
      </c>
      <c r="L14" s="207">
        <f t="shared" si="2"/>
        <v>9.919471137944265</v>
      </c>
      <c r="M14" s="207">
        <f t="shared" si="3"/>
        <v>9.769829544932971</v>
      </c>
      <c r="N14" s="207">
        <f t="shared" si="4"/>
        <v>9.57644286862598</v>
      </c>
      <c r="Q14" s="84"/>
      <c r="R14" s="84"/>
      <c r="S14" s="84"/>
      <c r="T14" s="177"/>
      <c r="U14" s="79"/>
      <c r="V14" s="79"/>
      <c r="W14" s="79"/>
      <c r="X14" s="174"/>
      <c r="Y14" s="174"/>
      <c r="Z14" s="174"/>
      <c r="AB14" s="176" t="s">
        <v>43</v>
      </c>
      <c r="AC14" s="169">
        <v>101108</v>
      </c>
      <c r="AD14" s="169">
        <v>102570</v>
      </c>
      <c r="AE14" s="169">
        <v>105232</v>
      </c>
      <c r="AF14" s="171">
        <v>0.4046623372490066</v>
      </c>
      <c r="AG14" s="171">
        <v>1.4453543339296493</v>
      </c>
      <c r="AH14" s="171">
        <v>2.594957954026844</v>
      </c>
      <c r="AI14" s="171">
        <v>2.271308042970647</v>
      </c>
      <c r="AJ14" s="171">
        <v>2.251516513811386</v>
      </c>
      <c r="AK14" s="171">
        <v>2.298863765792889</v>
      </c>
      <c r="AM14" s="24"/>
    </row>
    <row r="15" spans="1:39" ht="27" customHeight="1">
      <c r="A15" s="8"/>
      <c r="B15" s="8"/>
      <c r="C15" s="17"/>
      <c r="D15" s="8" t="s">
        <v>273</v>
      </c>
      <c r="E15" s="16" t="s">
        <v>146</v>
      </c>
      <c r="F15" s="161">
        <v>160416</v>
      </c>
      <c r="G15" s="161">
        <v>166472</v>
      </c>
      <c r="H15" s="161">
        <v>172047</v>
      </c>
      <c r="I15" s="195">
        <v>9.2</v>
      </c>
      <c r="J15" s="206">
        <f t="shared" si="0"/>
        <v>3.775184520247357</v>
      </c>
      <c r="K15" s="206">
        <f t="shared" si="1"/>
        <v>3.3489115286654814</v>
      </c>
      <c r="L15" s="207">
        <f t="shared" si="2"/>
        <v>5.053245945678614</v>
      </c>
      <c r="M15" s="207">
        <f t="shared" si="3"/>
        <v>4.929554734515856</v>
      </c>
      <c r="N15" s="207">
        <f t="shared" si="4"/>
        <v>4.878115860461621</v>
      </c>
      <c r="P15" s="84">
        <v>2</v>
      </c>
      <c r="Q15" s="283" t="s">
        <v>316</v>
      </c>
      <c r="R15" s="277"/>
      <c r="S15" s="277"/>
      <c r="T15" s="173"/>
      <c r="X15" s="174"/>
      <c r="Y15" s="174"/>
      <c r="Z15" s="174"/>
      <c r="AB15" s="176" t="s">
        <v>45</v>
      </c>
      <c r="AC15" s="169">
        <v>70948</v>
      </c>
      <c r="AD15" s="169">
        <v>70662</v>
      </c>
      <c r="AE15" s="169">
        <v>74874</v>
      </c>
      <c r="AF15" s="171">
        <v>5.139709671413706</v>
      </c>
      <c r="AG15" s="171">
        <v>-0.40231171904293594</v>
      </c>
      <c r="AH15" s="171">
        <v>5.959635528941454</v>
      </c>
      <c r="AI15" s="171">
        <v>1.5937744222463202</v>
      </c>
      <c r="AJ15" s="171">
        <v>1.5511115992468905</v>
      </c>
      <c r="AK15" s="171">
        <v>1.6356695991811623</v>
      </c>
      <c r="AM15" s="24"/>
    </row>
    <row r="16" spans="1:39" ht="27" customHeight="1">
      <c r="A16" s="8"/>
      <c r="B16" s="8"/>
      <c r="C16" s="17" t="s">
        <v>299</v>
      </c>
      <c r="D16" s="312" t="s">
        <v>147</v>
      </c>
      <c r="E16" s="313"/>
      <c r="F16" s="161">
        <v>613589</v>
      </c>
      <c r="G16" s="161">
        <v>642361</v>
      </c>
      <c r="H16" s="161">
        <v>688045</v>
      </c>
      <c r="I16" s="195">
        <v>2.8</v>
      </c>
      <c r="J16" s="206">
        <f t="shared" si="0"/>
        <v>4.689132301915452</v>
      </c>
      <c r="K16" s="206">
        <f t="shared" si="1"/>
        <v>7.111888797732116</v>
      </c>
      <c r="L16" s="207">
        <f t="shared" si="2"/>
        <v>19.32859644027401</v>
      </c>
      <c r="M16" s="207">
        <f t="shared" si="3"/>
        <v>19.02153941094202</v>
      </c>
      <c r="N16" s="207">
        <f t="shared" si="4"/>
        <v>19.508408906934246</v>
      </c>
      <c r="Q16" s="172" t="s">
        <v>13</v>
      </c>
      <c r="R16" s="121" t="s">
        <v>300</v>
      </c>
      <c r="S16" s="133" t="s">
        <v>317</v>
      </c>
      <c r="T16" s="173" t="s">
        <v>301</v>
      </c>
      <c r="U16" s="122">
        <v>2281746</v>
      </c>
      <c r="V16" s="122">
        <v>2432396</v>
      </c>
      <c r="W16" s="122">
        <v>2581938</v>
      </c>
      <c r="X16" s="124">
        <v>7.6</v>
      </c>
      <c r="Y16" s="79">
        <f>100*(V16-U16)/U16</f>
        <v>6.602400091859479</v>
      </c>
      <c r="Z16" s="79">
        <f>100*(W16-V16)/V16</f>
        <v>6.147929860105016</v>
      </c>
      <c r="AB16" s="176" t="s">
        <v>48</v>
      </c>
      <c r="AC16" s="169">
        <v>111117</v>
      </c>
      <c r="AD16" s="169">
        <v>103736</v>
      </c>
      <c r="AE16" s="169">
        <v>101075</v>
      </c>
      <c r="AF16" s="171">
        <v>-5.193710267020169</v>
      </c>
      <c r="AG16" s="171">
        <v>-6.6423916529432585</v>
      </c>
      <c r="AH16" s="171">
        <v>-2.5654605488806825</v>
      </c>
      <c r="AI16" s="171">
        <v>2.4961335981302373</v>
      </c>
      <c r="AJ16" s="171">
        <v>2.2771124497803377</v>
      </c>
      <c r="AK16" s="171">
        <v>2.208053007393984</v>
      </c>
      <c r="AM16" s="24"/>
    </row>
    <row r="17" spans="1:39" ht="27" customHeight="1">
      <c r="A17" s="8"/>
      <c r="B17" s="8" t="s">
        <v>14</v>
      </c>
      <c r="C17" s="312" t="s">
        <v>59</v>
      </c>
      <c r="D17" s="312"/>
      <c r="E17" s="313"/>
      <c r="F17" s="161">
        <v>29004</v>
      </c>
      <c r="G17" s="161">
        <v>29937</v>
      </c>
      <c r="H17" s="161">
        <v>28340</v>
      </c>
      <c r="I17" s="195">
        <v>1.4</v>
      </c>
      <c r="J17" s="206">
        <f t="shared" si="0"/>
        <v>3.216797683078196</v>
      </c>
      <c r="K17" s="206">
        <f t="shared" si="1"/>
        <v>-5.33453585863647</v>
      </c>
      <c r="L17" s="207">
        <f t="shared" si="2"/>
        <v>0.9136516644752551</v>
      </c>
      <c r="M17" s="207">
        <f t="shared" si="3"/>
        <v>0.8864919030659881</v>
      </c>
      <c r="N17" s="207">
        <f t="shared" si="4"/>
        <v>0.8035351007892166</v>
      </c>
      <c r="Q17" s="172" t="s">
        <v>14</v>
      </c>
      <c r="R17" s="121" t="s">
        <v>302</v>
      </c>
      <c r="S17" s="121" t="s">
        <v>303</v>
      </c>
      <c r="T17" s="173" t="s">
        <v>301</v>
      </c>
      <c r="U17" s="122">
        <v>2545333</v>
      </c>
      <c r="V17" s="122">
        <v>2700590</v>
      </c>
      <c r="W17" s="122">
        <v>2858361</v>
      </c>
      <c r="X17" s="124">
        <v>7.2</v>
      </c>
      <c r="Y17" s="79">
        <f aca="true" t="shared" si="5" ref="Y17:Z22">100*(V17-U17)/U17</f>
        <v>6.099673402262101</v>
      </c>
      <c r="Z17" s="79">
        <f t="shared" si="5"/>
        <v>5.842093764695862</v>
      </c>
      <c r="AB17" s="176" t="s">
        <v>49</v>
      </c>
      <c r="AC17" s="169">
        <v>73305</v>
      </c>
      <c r="AD17" s="169">
        <v>75237</v>
      </c>
      <c r="AE17" s="169">
        <v>78162</v>
      </c>
      <c r="AF17" s="171">
        <v>1.2892994375649058</v>
      </c>
      <c r="AG17" s="171">
        <v>2.6362452350729093</v>
      </c>
      <c r="AH17" s="171">
        <v>3.8871845810911854</v>
      </c>
      <c r="AI17" s="171">
        <v>1.6467203201062777</v>
      </c>
      <c r="AJ17" s="171">
        <v>1.651534060560128</v>
      </c>
      <c r="AK17" s="171">
        <v>1.7075034590662155</v>
      </c>
      <c r="AM17" s="24"/>
    </row>
    <row r="18" spans="1:39" ht="27" customHeight="1">
      <c r="A18" s="8"/>
      <c r="B18" s="8"/>
      <c r="C18" s="312"/>
      <c r="D18" s="312"/>
      <c r="E18" s="313"/>
      <c r="F18" s="161"/>
      <c r="G18" s="161"/>
      <c r="H18" s="161"/>
      <c r="I18" s="195"/>
      <c r="J18" s="223"/>
      <c r="K18" s="223"/>
      <c r="L18" s="207"/>
      <c r="M18" s="207"/>
      <c r="N18" s="207"/>
      <c r="Q18" s="172" t="s">
        <v>15</v>
      </c>
      <c r="R18" s="121" t="s">
        <v>304</v>
      </c>
      <c r="S18" s="121" t="s">
        <v>303</v>
      </c>
      <c r="T18" s="173" t="s">
        <v>301</v>
      </c>
      <c r="U18" s="122">
        <v>1535138</v>
      </c>
      <c r="V18" s="122">
        <v>1607812</v>
      </c>
      <c r="W18" s="122">
        <v>1722603</v>
      </c>
      <c r="X18" s="124">
        <v>4.6</v>
      </c>
      <c r="Y18" s="79">
        <f t="shared" si="5"/>
        <v>4.734036940001485</v>
      </c>
      <c r="Z18" s="79">
        <f t="shared" si="5"/>
        <v>7.139578507935007</v>
      </c>
      <c r="AB18" s="176" t="s">
        <v>50</v>
      </c>
      <c r="AC18" s="169">
        <v>273960</v>
      </c>
      <c r="AD18" s="169">
        <v>280789</v>
      </c>
      <c r="AE18" s="169">
        <v>283926</v>
      </c>
      <c r="AF18" s="171">
        <v>-1.3079654383863382</v>
      </c>
      <c r="AG18" s="171">
        <v>2.4927586191540785</v>
      </c>
      <c r="AH18" s="171">
        <v>1.116959758152647</v>
      </c>
      <c r="AI18" s="171">
        <v>6.154260000032106</v>
      </c>
      <c r="AJ18" s="171">
        <v>6.163621436015264</v>
      </c>
      <c r="AK18" s="171">
        <v>6.2025752357950354</v>
      </c>
      <c r="AM18" s="24"/>
    </row>
    <row r="19" spans="1:39" ht="27" customHeight="1">
      <c r="A19" s="31">
        <v>2</v>
      </c>
      <c r="B19" s="309" t="s">
        <v>62</v>
      </c>
      <c r="C19" s="309"/>
      <c r="D19" s="309"/>
      <c r="E19" s="316"/>
      <c r="F19" s="246">
        <f>SUM(F20:F22)</f>
        <v>277798</v>
      </c>
      <c r="G19" s="246">
        <f>SUM(G20:G22)</f>
        <v>285363</v>
      </c>
      <c r="H19" s="246">
        <f>SUM(H20:H22)</f>
        <v>285904</v>
      </c>
      <c r="I19" s="61">
        <v>-0.9</v>
      </c>
      <c r="J19" s="143">
        <f aca="true" t="shared" si="6" ref="J19:K22">100*(G19-F19)/F19</f>
        <v>2.7232017509125335</v>
      </c>
      <c r="K19" s="143">
        <f t="shared" si="6"/>
        <v>0.1895830924121207</v>
      </c>
      <c r="L19" s="146">
        <f aca="true" t="shared" si="7" ref="L19:N22">100*F19/F$43</f>
        <v>8.750882812298197</v>
      </c>
      <c r="M19" s="146">
        <f t="shared" si="7"/>
        <v>8.450144935518574</v>
      </c>
      <c r="N19" s="146">
        <f t="shared" si="7"/>
        <v>8.106347898942843</v>
      </c>
      <c r="Q19" s="172" t="s">
        <v>118</v>
      </c>
      <c r="R19" s="121" t="s">
        <v>305</v>
      </c>
      <c r="S19" s="23" t="s">
        <v>318</v>
      </c>
      <c r="T19" s="173" t="s">
        <v>301</v>
      </c>
      <c r="U19" s="122">
        <v>3854480</v>
      </c>
      <c r="V19" s="122">
        <v>3988660</v>
      </c>
      <c r="W19" s="122">
        <v>4114682</v>
      </c>
      <c r="X19" s="124">
        <v>3.1</v>
      </c>
      <c r="Y19" s="79">
        <f t="shared" si="5"/>
        <v>3.481144019426745</v>
      </c>
      <c r="Z19" s="79">
        <f t="shared" si="5"/>
        <v>3.159507202920279</v>
      </c>
      <c r="AB19" s="176" t="s">
        <v>53</v>
      </c>
      <c r="AC19" s="169">
        <v>51181</v>
      </c>
      <c r="AD19" s="169">
        <v>46264</v>
      </c>
      <c r="AE19" s="169">
        <v>49928</v>
      </c>
      <c r="AF19" s="171">
        <v>-11.602950916782751</v>
      </c>
      <c r="AG19" s="171">
        <v>-9.606818510596915</v>
      </c>
      <c r="AH19" s="171">
        <v>7.9193320426036</v>
      </c>
      <c r="AI19" s="171">
        <v>1.1497367679205175</v>
      </c>
      <c r="AJ19" s="171">
        <v>1.015549336285555</v>
      </c>
      <c r="AK19" s="171">
        <v>1.0907176875423918</v>
      </c>
      <c r="AM19" s="24"/>
    </row>
    <row r="20" spans="1:39" ht="27" customHeight="1">
      <c r="A20" s="8"/>
      <c r="B20" s="8" t="s">
        <v>13</v>
      </c>
      <c r="C20" s="312" t="s">
        <v>66</v>
      </c>
      <c r="D20" s="312"/>
      <c r="E20" s="313"/>
      <c r="F20" s="161">
        <v>50588</v>
      </c>
      <c r="G20" s="161">
        <v>51284</v>
      </c>
      <c r="H20" s="161">
        <v>50922</v>
      </c>
      <c r="I20" s="195">
        <v>3.5</v>
      </c>
      <c r="J20" s="206">
        <f t="shared" si="6"/>
        <v>1.375820352652803</v>
      </c>
      <c r="K20" s="206">
        <f t="shared" si="6"/>
        <v>-0.7058731768192809</v>
      </c>
      <c r="L20" s="207">
        <f t="shared" si="7"/>
        <v>1.5935667632903807</v>
      </c>
      <c r="M20" s="207">
        <f t="shared" si="7"/>
        <v>1.5186174552171605</v>
      </c>
      <c r="N20" s="207">
        <f t="shared" si="7"/>
        <v>1.4438113762310687</v>
      </c>
      <c r="Q20" s="172"/>
      <c r="R20" s="121" t="s">
        <v>306</v>
      </c>
      <c r="S20" s="23" t="s">
        <v>307</v>
      </c>
      <c r="T20" s="173" t="s">
        <v>301</v>
      </c>
      <c r="U20" s="122">
        <v>3862983</v>
      </c>
      <c r="V20" s="122">
        <v>3995277</v>
      </c>
      <c r="W20" s="122">
        <v>4120659</v>
      </c>
      <c r="X20" s="124">
        <v>3.1</v>
      </c>
      <c r="Y20" s="79">
        <f t="shared" si="5"/>
        <v>3.4246591300039375</v>
      </c>
      <c r="Z20" s="79">
        <f t="shared" si="5"/>
        <v>3.138255495175929</v>
      </c>
      <c r="AB20" s="176" t="s">
        <v>57</v>
      </c>
      <c r="AC20" s="169">
        <v>247238</v>
      </c>
      <c r="AD20" s="169">
        <v>259015</v>
      </c>
      <c r="AE20" s="169">
        <v>247971</v>
      </c>
      <c r="AF20" s="171">
        <v>0.3821198956989402</v>
      </c>
      <c r="AG20" s="171">
        <v>4.763268937025722</v>
      </c>
      <c r="AH20" s="171">
        <v>-4.26366388652708</v>
      </c>
      <c r="AI20" s="171">
        <v>5.5539754555054595</v>
      </c>
      <c r="AJ20" s="171">
        <v>5.6856475155886566</v>
      </c>
      <c r="AK20" s="171">
        <v>5.417124478696181</v>
      </c>
      <c r="AM20" s="24"/>
    </row>
    <row r="21" spans="1:40" ht="27" customHeight="1">
      <c r="A21" s="8"/>
      <c r="B21" s="8" t="s">
        <v>14</v>
      </c>
      <c r="C21" s="330" t="s">
        <v>69</v>
      </c>
      <c r="D21" s="330"/>
      <c r="E21" s="331"/>
      <c r="F21" s="161">
        <v>134880</v>
      </c>
      <c r="G21" s="161">
        <v>139339</v>
      </c>
      <c r="H21" s="161">
        <v>134038</v>
      </c>
      <c r="I21" s="195">
        <v>-1.9</v>
      </c>
      <c r="J21" s="206">
        <f t="shared" si="6"/>
        <v>3.3059015421115063</v>
      </c>
      <c r="K21" s="206">
        <f t="shared" si="6"/>
        <v>-3.804390730520529</v>
      </c>
      <c r="L21" s="207">
        <f t="shared" si="7"/>
        <v>4.248839349897339</v>
      </c>
      <c r="M21" s="207">
        <f t="shared" si="7"/>
        <v>4.126094641457451</v>
      </c>
      <c r="N21" s="207">
        <f t="shared" si="7"/>
        <v>3.8004318221448488</v>
      </c>
      <c r="Q21" s="172" t="s">
        <v>128</v>
      </c>
      <c r="R21" s="121" t="s">
        <v>308</v>
      </c>
      <c r="S21" s="133" t="s">
        <v>317</v>
      </c>
      <c r="T21" s="173" t="s">
        <v>301</v>
      </c>
      <c r="U21" s="122">
        <v>2466146</v>
      </c>
      <c r="V21" s="122">
        <v>2578106</v>
      </c>
      <c r="W21" s="122">
        <v>2719595</v>
      </c>
      <c r="X21" s="124">
        <v>6.5</v>
      </c>
      <c r="Y21" s="79">
        <f t="shared" si="5"/>
        <v>4.539877201106504</v>
      </c>
      <c r="Z21" s="79">
        <f t="shared" si="5"/>
        <v>5.488098627442006</v>
      </c>
      <c r="AB21" s="176" t="s">
        <v>58</v>
      </c>
      <c r="AC21" s="169">
        <v>147133</v>
      </c>
      <c r="AD21" s="169">
        <v>168548</v>
      </c>
      <c r="AE21" s="169">
        <v>175554</v>
      </c>
      <c r="AF21" s="171">
        <v>-1.3330436702971182</v>
      </c>
      <c r="AG21" s="171">
        <v>14.55495750376279</v>
      </c>
      <c r="AH21" s="171">
        <v>4.157049083992792</v>
      </c>
      <c r="AI21" s="171">
        <v>3.305195682428314</v>
      </c>
      <c r="AJ21" s="171">
        <v>3.6997978847919657</v>
      </c>
      <c r="AK21" s="171">
        <v>3.835118146513689</v>
      </c>
      <c r="AM21" s="24"/>
      <c r="AN21" s="32"/>
    </row>
    <row r="22" spans="1:40" ht="27" customHeight="1">
      <c r="A22" s="8"/>
      <c r="B22" s="8" t="s">
        <v>15</v>
      </c>
      <c r="C22" s="312" t="s">
        <v>72</v>
      </c>
      <c r="D22" s="312"/>
      <c r="E22" s="313"/>
      <c r="F22" s="161">
        <v>92330</v>
      </c>
      <c r="G22" s="161">
        <v>94740</v>
      </c>
      <c r="H22" s="161">
        <v>100944</v>
      </c>
      <c r="I22" s="195">
        <v>-1.5</v>
      </c>
      <c r="J22" s="206">
        <f t="shared" si="6"/>
        <v>2.610202534387523</v>
      </c>
      <c r="K22" s="206">
        <f t="shared" si="6"/>
        <v>6.548448385053832</v>
      </c>
      <c r="L22" s="207">
        <f t="shared" si="7"/>
        <v>2.908476699110478</v>
      </c>
      <c r="M22" s="207">
        <f t="shared" si="7"/>
        <v>2.805432838843963</v>
      </c>
      <c r="N22" s="207">
        <f t="shared" si="7"/>
        <v>2.8621047005669262</v>
      </c>
      <c r="Q22" s="172" t="s">
        <v>130</v>
      </c>
      <c r="R22" s="121" t="s">
        <v>309</v>
      </c>
      <c r="S22" s="121" t="s">
        <v>303</v>
      </c>
      <c r="T22" s="173" t="s">
        <v>301</v>
      </c>
      <c r="U22" s="122">
        <v>2109462</v>
      </c>
      <c r="V22" s="122">
        <v>2199760</v>
      </c>
      <c r="W22" s="122">
        <v>2316768</v>
      </c>
      <c r="X22" s="124">
        <v>6.9</v>
      </c>
      <c r="Y22" s="79">
        <f t="shared" si="5"/>
        <v>4.280617522382484</v>
      </c>
      <c r="Z22" s="79">
        <f t="shared" si="5"/>
        <v>5.319125722806124</v>
      </c>
      <c r="AB22" s="176" t="s">
        <v>60</v>
      </c>
      <c r="AC22" s="169">
        <v>75623</v>
      </c>
      <c r="AD22" s="169">
        <v>79614</v>
      </c>
      <c r="AE22" s="169">
        <v>72911</v>
      </c>
      <c r="AF22" s="171">
        <v>21.466027503093965</v>
      </c>
      <c r="AG22" s="171">
        <v>5.277049404607337</v>
      </c>
      <c r="AH22" s="171">
        <v>-8.418900246618911</v>
      </c>
      <c r="AI22" s="171">
        <v>1.6987971730475133</v>
      </c>
      <c r="AJ22" s="171">
        <v>1.7476005332334537</v>
      </c>
      <c r="AK22" s="171">
        <v>1.592795806437222</v>
      </c>
      <c r="AM22" s="24"/>
      <c r="AN22" s="32"/>
    </row>
    <row r="23" spans="1:40" ht="27" customHeight="1">
      <c r="A23" s="8"/>
      <c r="B23" s="18"/>
      <c r="C23" s="312"/>
      <c r="D23" s="314"/>
      <c r="E23" s="315"/>
      <c r="F23" s="161"/>
      <c r="G23" s="161"/>
      <c r="H23" s="161"/>
      <c r="I23" s="195"/>
      <c r="J23" s="223"/>
      <c r="K23" s="223"/>
      <c r="L23" s="207"/>
      <c r="M23" s="207"/>
      <c r="N23" s="207"/>
      <c r="Q23" s="172"/>
      <c r="R23" s="121"/>
      <c r="S23" s="121"/>
      <c r="T23" s="173"/>
      <c r="U23" s="122"/>
      <c r="V23" s="122"/>
      <c r="W23" s="122"/>
      <c r="X23" s="124"/>
      <c r="Y23" s="79"/>
      <c r="Z23" s="79"/>
      <c r="AB23" s="176" t="s">
        <v>64</v>
      </c>
      <c r="AC23" s="169">
        <v>802693</v>
      </c>
      <c r="AD23" s="169">
        <v>842671</v>
      </c>
      <c r="AE23" s="169">
        <v>865282</v>
      </c>
      <c r="AF23" s="171">
        <v>3.5416574200270112</v>
      </c>
      <c r="AG23" s="171">
        <v>4.980562750974582</v>
      </c>
      <c r="AH23" s="171">
        <v>2.683217832660656</v>
      </c>
      <c r="AI23" s="171">
        <v>18.03174549158148</v>
      </c>
      <c r="AJ23" s="171">
        <v>18.49752401565397</v>
      </c>
      <c r="AK23" s="171">
        <v>18.90275695391384</v>
      </c>
      <c r="AM23" s="24"/>
      <c r="AN23" s="32"/>
    </row>
    <row r="24" spans="1:40" ht="27" customHeight="1">
      <c r="A24" s="31">
        <v>3</v>
      </c>
      <c r="B24" s="309" t="s">
        <v>75</v>
      </c>
      <c r="C24" s="309"/>
      <c r="D24" s="309"/>
      <c r="E24" s="316"/>
      <c r="F24" s="246">
        <f>SUM(F25,F33)</f>
        <v>960394</v>
      </c>
      <c r="G24" s="246">
        <f>SUM(G25,G33)</f>
        <v>1077363</v>
      </c>
      <c r="H24" s="246">
        <f>SUM(H25,H33)</f>
        <v>1158581</v>
      </c>
      <c r="I24" s="61">
        <v>15</v>
      </c>
      <c r="J24" s="143">
        <f aca="true" t="shared" si="8" ref="J24:K27">100*(G24-F24)/F24</f>
        <v>12.179272257011185</v>
      </c>
      <c r="K24" s="143">
        <f t="shared" si="8"/>
        <v>7.538591913774652</v>
      </c>
      <c r="L24" s="146">
        <f aca="true" t="shared" si="9" ref="L24:N27">100*F24/F$43</f>
        <v>30.25326081409627</v>
      </c>
      <c r="M24" s="146">
        <f t="shared" si="9"/>
        <v>31.90278171369483</v>
      </c>
      <c r="N24" s="146">
        <f t="shared" si="9"/>
        <v>32.849700092006756</v>
      </c>
      <c r="P24" s="84">
        <v>3</v>
      </c>
      <c r="Q24" s="277" t="s">
        <v>131</v>
      </c>
      <c r="R24" s="277"/>
      <c r="S24" s="277"/>
      <c r="T24" s="173"/>
      <c r="U24" s="122"/>
      <c r="V24" s="122"/>
      <c r="W24" s="122"/>
      <c r="AB24" s="176" t="s">
        <v>68</v>
      </c>
      <c r="AC24" s="169">
        <v>85093</v>
      </c>
      <c r="AD24" s="169">
        <v>87708</v>
      </c>
      <c r="AE24" s="169">
        <v>88392</v>
      </c>
      <c r="AF24" s="171">
        <v>2.6788903542889875</v>
      </c>
      <c r="AG24" s="171">
        <v>3.0725077894332875</v>
      </c>
      <c r="AH24" s="171">
        <v>0.7796947712260582</v>
      </c>
      <c r="AI24" s="171">
        <v>1.9115385200089734</v>
      </c>
      <c r="AJ24" s="171">
        <v>1.925275264755349</v>
      </c>
      <c r="AK24" s="171">
        <v>1.930980777442276</v>
      </c>
      <c r="AM24" s="24"/>
      <c r="AN24" s="32"/>
    </row>
    <row r="25" spans="1:40" ht="27" customHeight="1">
      <c r="A25" s="8"/>
      <c r="B25" s="8" t="s">
        <v>13</v>
      </c>
      <c r="C25" s="312" t="s">
        <v>77</v>
      </c>
      <c r="D25" s="312"/>
      <c r="E25" s="313"/>
      <c r="F25" s="161">
        <v>918295</v>
      </c>
      <c r="G25" s="161">
        <v>995819</v>
      </c>
      <c r="H25" s="161">
        <v>1073123</v>
      </c>
      <c r="I25" s="195">
        <v>13</v>
      </c>
      <c r="J25" s="206">
        <f t="shared" si="8"/>
        <v>8.442167277399964</v>
      </c>
      <c r="K25" s="206">
        <f t="shared" si="8"/>
        <v>7.762856503039207</v>
      </c>
      <c r="L25" s="207">
        <f t="shared" si="9"/>
        <v>28.9271050623812</v>
      </c>
      <c r="M25" s="207">
        <f t="shared" si="9"/>
        <v>29.488107706826643</v>
      </c>
      <c r="N25" s="207">
        <f t="shared" si="9"/>
        <v>30.426676004383435</v>
      </c>
      <c r="Q25" s="172" t="s">
        <v>13</v>
      </c>
      <c r="R25" s="121" t="s">
        <v>310</v>
      </c>
      <c r="S25" s="23" t="s">
        <v>311</v>
      </c>
      <c r="T25" s="173" t="s">
        <v>301</v>
      </c>
      <c r="U25" s="122">
        <v>4280178</v>
      </c>
      <c r="V25" s="122">
        <v>4545005</v>
      </c>
      <c r="W25" s="122">
        <v>4813768</v>
      </c>
      <c r="X25" s="124">
        <v>7.5</v>
      </c>
      <c r="Y25" s="79">
        <f>100*(V25-U25)/U25</f>
        <v>6.187289407122788</v>
      </c>
      <c r="Z25" s="79">
        <f>100*(W25-V25)/V25</f>
        <v>5.913370832375322</v>
      </c>
      <c r="AB25" s="176" t="s">
        <v>71</v>
      </c>
      <c r="AC25" s="169">
        <v>211364</v>
      </c>
      <c r="AD25" s="169">
        <v>220662</v>
      </c>
      <c r="AE25" s="169">
        <v>225058</v>
      </c>
      <c r="AF25" s="171">
        <v>2.4137168975596035</v>
      </c>
      <c r="AG25" s="171">
        <v>4.398976673058774</v>
      </c>
      <c r="AH25" s="171">
        <v>1.9922262710859506</v>
      </c>
      <c r="AI25" s="171">
        <v>4.74810230285002</v>
      </c>
      <c r="AJ25" s="171">
        <v>4.843766997556753</v>
      </c>
      <c r="AK25" s="171">
        <v>4.916571915651769</v>
      </c>
      <c r="AM25" s="24"/>
      <c r="AN25" s="32"/>
    </row>
    <row r="26" spans="1:40" ht="27" customHeight="1">
      <c r="A26" s="8"/>
      <c r="B26" s="8"/>
      <c r="C26" s="17" t="s">
        <v>266</v>
      </c>
      <c r="D26" s="312" t="s">
        <v>81</v>
      </c>
      <c r="E26" s="313"/>
      <c r="F26" s="161">
        <v>653865</v>
      </c>
      <c r="G26" s="161">
        <v>731548</v>
      </c>
      <c r="H26" s="161">
        <v>820687</v>
      </c>
      <c r="I26" s="195">
        <v>12.7</v>
      </c>
      <c r="J26" s="206">
        <f t="shared" si="8"/>
        <v>11.88058697131671</v>
      </c>
      <c r="K26" s="206">
        <f t="shared" si="8"/>
        <v>12.184983076981961</v>
      </c>
      <c r="L26" s="207">
        <f t="shared" si="9"/>
        <v>20.597326078889555</v>
      </c>
      <c r="M26" s="207">
        <f t="shared" si="9"/>
        <v>21.66253728510263</v>
      </c>
      <c r="N26" s="207">
        <f t="shared" si="9"/>
        <v>23.269259395250522</v>
      </c>
      <c r="Q26" s="172" t="s">
        <v>14</v>
      </c>
      <c r="R26" s="121" t="s">
        <v>310</v>
      </c>
      <c r="S26" s="23" t="s">
        <v>319</v>
      </c>
      <c r="T26" s="173" t="s">
        <v>129</v>
      </c>
      <c r="U26" s="122">
        <v>608909</v>
      </c>
      <c r="V26" s="122">
        <v>656218</v>
      </c>
      <c r="W26" s="122">
        <v>702251</v>
      </c>
      <c r="X26" s="124">
        <v>7.1</v>
      </c>
      <c r="Y26" s="79">
        <f>100*(V26-U26)/U26</f>
        <v>7.7694696580277185</v>
      </c>
      <c r="Z26" s="79">
        <f>100*(W26-V26)/V26</f>
        <v>7.014894440567007</v>
      </c>
      <c r="AB26" s="176" t="s">
        <v>74</v>
      </c>
      <c r="AC26" s="169">
        <v>231717</v>
      </c>
      <c r="AD26" s="169">
        <v>247634</v>
      </c>
      <c r="AE26" s="169">
        <v>239708</v>
      </c>
      <c r="AF26" s="171">
        <v>10.185575348059285</v>
      </c>
      <c r="AG26" s="171">
        <v>6.869119954084635</v>
      </c>
      <c r="AH26" s="171">
        <v>-3.200697362476146</v>
      </c>
      <c r="AI26" s="171">
        <v>5.20530023913957</v>
      </c>
      <c r="AJ26" s="171">
        <v>5.435818557798947</v>
      </c>
      <c r="AK26" s="171">
        <v>5.236598308945468</v>
      </c>
      <c r="AM26" s="24"/>
      <c r="AN26" s="32"/>
    </row>
    <row r="27" spans="1:40" ht="27" customHeight="1">
      <c r="A27" s="8"/>
      <c r="B27" s="8"/>
      <c r="C27" s="8"/>
      <c r="D27" s="8" t="s">
        <v>271</v>
      </c>
      <c r="E27" s="16" t="s">
        <v>84</v>
      </c>
      <c r="F27" s="161">
        <v>172512</v>
      </c>
      <c r="G27" s="161">
        <v>186745</v>
      </c>
      <c r="H27" s="161">
        <v>189983</v>
      </c>
      <c r="I27" s="195">
        <v>18.6</v>
      </c>
      <c r="J27" s="206">
        <f t="shared" si="8"/>
        <v>8.250440549063253</v>
      </c>
      <c r="K27" s="206">
        <f t="shared" si="8"/>
        <v>1.7339152320008568</v>
      </c>
      <c r="L27" s="207">
        <f t="shared" si="9"/>
        <v>5.434280648943429</v>
      </c>
      <c r="M27" s="207">
        <f t="shared" si="9"/>
        <v>5.529877089823895</v>
      </c>
      <c r="N27" s="207">
        <f t="shared" si="9"/>
        <v>5.3866622813421925</v>
      </c>
      <c r="Q27" s="84"/>
      <c r="R27" s="84"/>
      <c r="S27" s="84"/>
      <c r="T27" s="173"/>
      <c r="U27" s="122"/>
      <c r="V27" s="122"/>
      <c r="W27" s="122"/>
      <c r="X27" s="124"/>
      <c r="Y27" s="79"/>
      <c r="Z27" s="79"/>
      <c r="AB27" s="176" t="s">
        <v>76</v>
      </c>
      <c r="AC27" s="169">
        <v>1285691</v>
      </c>
      <c r="AD27" s="169">
        <v>1372161</v>
      </c>
      <c r="AE27" s="169">
        <v>1458350</v>
      </c>
      <c r="AF27" s="171">
        <v>0.5178474105593134</v>
      </c>
      <c r="AG27" s="171">
        <v>6.725549224091143</v>
      </c>
      <c r="AH27" s="171">
        <v>6.281266840929445</v>
      </c>
      <c r="AI27" s="171">
        <v>28.88185684499856</v>
      </c>
      <c r="AJ27" s="171">
        <v>30.12037981088964</v>
      </c>
      <c r="AK27" s="171">
        <v>31.858787777421902</v>
      </c>
      <c r="AM27" s="24"/>
      <c r="AN27" s="32"/>
    </row>
    <row r="28" spans="1:39" ht="27" customHeight="1">
      <c r="A28" s="8"/>
      <c r="B28" s="8"/>
      <c r="C28" s="8"/>
      <c r="D28" s="8" t="s">
        <v>273</v>
      </c>
      <c r="E28" s="16" t="s">
        <v>87</v>
      </c>
      <c r="F28" s="161">
        <v>481353</v>
      </c>
      <c r="G28" s="161">
        <v>544803</v>
      </c>
      <c r="H28" s="161">
        <v>630704</v>
      </c>
      <c r="I28" s="195">
        <v>10.7</v>
      </c>
      <c r="J28" s="206">
        <f aca="true" t="shared" si="10" ref="J28:J35">100*(G28-F28)/F28</f>
        <v>13.18159438083901</v>
      </c>
      <c r="K28" s="206">
        <f aca="true" t="shared" si="11" ref="K28:K35">100*(H28-G28)/G28</f>
        <v>15.767350767158037</v>
      </c>
      <c r="L28" s="207">
        <f aca="true" t="shared" si="12" ref="L28:L35">100*F28/F$43</f>
        <v>15.163045429946127</v>
      </c>
      <c r="M28" s="207">
        <f aca="true" t="shared" si="13" ref="M28:M35">100*G28/G$43</f>
        <v>16.132660195278735</v>
      </c>
      <c r="N28" s="207">
        <f aca="true" t="shared" si="14" ref="N28:N35">100*H28/H$43</f>
        <v>17.882597113908332</v>
      </c>
      <c r="P28" s="84">
        <v>4</v>
      </c>
      <c r="Q28" s="277" t="s">
        <v>158</v>
      </c>
      <c r="R28" s="277"/>
      <c r="S28" s="277"/>
      <c r="T28" s="177"/>
      <c r="U28" s="122"/>
      <c r="V28" s="122"/>
      <c r="W28" s="122"/>
      <c r="AB28" s="176" t="s">
        <v>79</v>
      </c>
      <c r="AC28" s="169">
        <v>1292215</v>
      </c>
      <c r="AD28" s="169">
        <v>1384729</v>
      </c>
      <c r="AE28" s="169">
        <v>1442669</v>
      </c>
      <c r="AF28" s="171">
        <v>3.5465329401586754</v>
      </c>
      <c r="AG28" s="171">
        <v>7.1593409960187815</v>
      </c>
      <c r="AH28" s="171">
        <v>4.184232431326529</v>
      </c>
      <c r="AI28" s="171">
        <v>29.028399999315475</v>
      </c>
      <c r="AJ28" s="171">
        <v>30.396254174381827</v>
      </c>
      <c r="AK28" s="171">
        <v>31.516221527457322</v>
      </c>
      <c r="AM28" s="24"/>
    </row>
    <row r="29" spans="1:39" ht="27" customHeight="1">
      <c r="A29" s="20"/>
      <c r="B29" s="20"/>
      <c r="C29" s="17" t="s">
        <v>267</v>
      </c>
      <c r="D29" s="312" t="s">
        <v>91</v>
      </c>
      <c r="E29" s="313"/>
      <c r="F29" s="161">
        <v>264430</v>
      </c>
      <c r="G29" s="161">
        <v>264270</v>
      </c>
      <c r="H29" s="161">
        <v>252436</v>
      </c>
      <c r="I29" s="195">
        <v>13.9</v>
      </c>
      <c r="J29" s="206">
        <f t="shared" si="10"/>
        <v>-0.06050750671255153</v>
      </c>
      <c r="K29" s="206">
        <f t="shared" si="11"/>
        <v>-4.477995988950695</v>
      </c>
      <c r="L29" s="207">
        <f t="shared" si="12"/>
        <v>8.329778983491646</v>
      </c>
      <c r="M29" s="207">
        <f t="shared" si="13"/>
        <v>7.825540809808888</v>
      </c>
      <c r="N29" s="207">
        <f t="shared" si="14"/>
        <v>7.157416609132911</v>
      </c>
      <c r="Q29" s="172" t="s">
        <v>13</v>
      </c>
      <c r="R29" s="121" t="s">
        <v>134</v>
      </c>
      <c r="S29" s="175"/>
      <c r="T29" s="173" t="s">
        <v>132</v>
      </c>
      <c r="U29" s="122">
        <v>1156828</v>
      </c>
      <c r="V29" s="122">
        <v>1159045</v>
      </c>
      <c r="W29" s="122">
        <v>1161222</v>
      </c>
      <c r="X29" s="124">
        <v>0.2</v>
      </c>
      <c r="Y29" s="79">
        <f>100*(V29-U29)/U29</f>
        <v>0.19164473888944597</v>
      </c>
      <c r="Z29" s="79">
        <f>100*(W29-V29)/V29</f>
        <v>0.18782704726736235</v>
      </c>
      <c r="AB29" s="176" t="s">
        <v>83</v>
      </c>
      <c r="AC29" s="169">
        <v>789501</v>
      </c>
      <c r="AD29" s="169">
        <v>863976</v>
      </c>
      <c r="AE29" s="169">
        <v>944705</v>
      </c>
      <c r="AF29" s="171">
        <v>-2.4570003681834707</v>
      </c>
      <c r="AG29" s="171">
        <v>9.43324127336227</v>
      </c>
      <c r="AH29" s="171">
        <v>9.343830227482641</v>
      </c>
      <c r="AI29" s="171">
        <v>17.735394255364366</v>
      </c>
      <c r="AJ29" s="171">
        <v>18.965183290568945</v>
      </c>
      <c r="AK29" s="171">
        <v>20.637800395661724</v>
      </c>
      <c r="AM29" s="24"/>
    </row>
    <row r="30" spans="1:39" ht="27" customHeight="1">
      <c r="A30" s="8"/>
      <c r="B30" s="8"/>
      <c r="C30" s="8"/>
      <c r="D30" s="8" t="s">
        <v>271</v>
      </c>
      <c r="E30" s="16" t="s">
        <v>84</v>
      </c>
      <c r="F30" s="161">
        <v>4432</v>
      </c>
      <c r="G30" s="161">
        <v>4857</v>
      </c>
      <c r="H30" s="161">
        <v>4907</v>
      </c>
      <c r="I30" s="195">
        <v>-3.3</v>
      </c>
      <c r="J30" s="206">
        <f t="shared" si="10"/>
        <v>9.589350180505415</v>
      </c>
      <c r="K30" s="206">
        <f t="shared" si="11"/>
        <v>1.0294420424130122</v>
      </c>
      <c r="L30" s="207">
        <f t="shared" si="12"/>
        <v>0.1396119216988805</v>
      </c>
      <c r="M30" s="207">
        <f t="shared" si="13"/>
        <v>0.14382507175707332</v>
      </c>
      <c r="N30" s="207">
        <f t="shared" si="14"/>
        <v>0.13913008961089224</v>
      </c>
      <c r="Q30" s="172" t="s">
        <v>14</v>
      </c>
      <c r="R30" s="121" t="s">
        <v>135</v>
      </c>
      <c r="S30" s="175"/>
      <c r="T30" s="173" t="s">
        <v>133</v>
      </c>
      <c r="U30" s="122">
        <v>344754</v>
      </c>
      <c r="V30" s="122">
        <v>348258</v>
      </c>
      <c r="W30" s="122">
        <v>352284</v>
      </c>
      <c r="X30" s="124">
        <v>1</v>
      </c>
      <c r="Y30" s="79">
        <f>100*(V30-U30)/U30</f>
        <v>1.0163768948293566</v>
      </c>
      <c r="Z30" s="79">
        <f>100*(W30-V30)/V30</f>
        <v>1.1560394879658185</v>
      </c>
      <c r="AB30" s="176" t="s">
        <v>86</v>
      </c>
      <c r="AC30" s="169">
        <v>192788</v>
      </c>
      <c r="AD30" s="169">
        <v>202852</v>
      </c>
      <c r="AE30" s="169">
        <v>183880</v>
      </c>
      <c r="AF30" s="171">
        <v>-5.767017849879618</v>
      </c>
      <c r="AG30" s="171">
        <v>5.21993621122574</v>
      </c>
      <c r="AH30" s="171">
        <v>-9.352671980369209</v>
      </c>
      <c r="AI30" s="171">
        <v>4.330813152939269</v>
      </c>
      <c r="AJ30" s="171">
        <v>4.452812577524461</v>
      </c>
      <c r="AK30" s="171">
        <v>4.0169969628232804</v>
      </c>
      <c r="AM30" s="24"/>
    </row>
    <row r="31" spans="1:39" ht="27" customHeight="1">
      <c r="A31" s="8"/>
      <c r="B31" s="8"/>
      <c r="C31" s="8"/>
      <c r="D31" s="8" t="s">
        <v>273</v>
      </c>
      <c r="E31" s="16" t="s">
        <v>87</v>
      </c>
      <c r="F31" s="161">
        <v>30772</v>
      </c>
      <c r="G31" s="161">
        <v>24404</v>
      </c>
      <c r="H31" s="161">
        <v>23697</v>
      </c>
      <c r="I31" s="195">
        <v>1.8</v>
      </c>
      <c r="J31" s="206">
        <f t="shared" si="10"/>
        <v>-20.694137527622512</v>
      </c>
      <c r="K31" s="206">
        <f t="shared" si="11"/>
        <v>-2.8970660547451237</v>
      </c>
      <c r="L31" s="207">
        <f t="shared" si="12"/>
        <v>0.96934522890748</v>
      </c>
      <c r="M31" s="207">
        <f t="shared" si="13"/>
        <v>0.7226491766851179</v>
      </c>
      <c r="N31" s="207">
        <f t="shared" si="14"/>
        <v>0.6718903064009197</v>
      </c>
      <c r="Q31" s="172"/>
      <c r="R31" s="277"/>
      <c r="S31" s="282"/>
      <c r="T31" s="173"/>
      <c r="U31" s="122"/>
      <c r="V31" s="122"/>
      <c r="W31" s="122"/>
      <c r="X31" s="124"/>
      <c r="Y31" s="79"/>
      <c r="Z31" s="79"/>
      <c r="AB31" s="176" t="s">
        <v>89</v>
      </c>
      <c r="AC31" s="169">
        <v>596712</v>
      </c>
      <c r="AD31" s="169">
        <v>661124</v>
      </c>
      <c r="AE31" s="169">
        <v>760825</v>
      </c>
      <c r="AF31" s="171">
        <v>-1.33731374879561</v>
      </c>
      <c r="AG31" s="171">
        <v>10.794495074657506</v>
      </c>
      <c r="AH31" s="171">
        <v>15.080454644884366</v>
      </c>
      <c r="AI31" s="171">
        <v>13.404581102425098</v>
      </c>
      <c r="AJ31" s="171">
        <v>14.512370713044481</v>
      </c>
      <c r="AK31" s="171">
        <v>16.620803432838443</v>
      </c>
      <c r="AM31" s="24"/>
    </row>
    <row r="32" spans="1:39" ht="27" customHeight="1">
      <c r="A32" s="8"/>
      <c r="B32" s="8"/>
      <c r="C32" s="8"/>
      <c r="D32" s="8" t="s">
        <v>280</v>
      </c>
      <c r="E32" s="16" t="s">
        <v>95</v>
      </c>
      <c r="F32" s="161">
        <v>229226</v>
      </c>
      <c r="G32" s="161">
        <v>235009</v>
      </c>
      <c r="H32" s="161">
        <v>223831</v>
      </c>
      <c r="I32" s="195">
        <v>16.2</v>
      </c>
      <c r="J32" s="206">
        <f t="shared" si="10"/>
        <v>2.5228377234694146</v>
      </c>
      <c r="K32" s="206">
        <f t="shared" si="11"/>
        <v>-4.756413584160606</v>
      </c>
      <c r="L32" s="207">
        <f t="shared" si="12"/>
        <v>7.220821832885286</v>
      </c>
      <c r="M32" s="207">
        <f t="shared" si="13"/>
        <v>6.959066561366696</v>
      </c>
      <c r="N32" s="207">
        <f t="shared" si="14"/>
        <v>6.346367859730104</v>
      </c>
      <c r="P32" s="84">
        <v>5</v>
      </c>
      <c r="Q32" s="277" t="s">
        <v>200</v>
      </c>
      <c r="R32" s="277"/>
      <c r="S32" s="277"/>
      <c r="T32" s="173"/>
      <c r="U32" s="122"/>
      <c r="V32" s="122"/>
      <c r="W32" s="122"/>
      <c r="X32" s="124"/>
      <c r="Y32" s="79"/>
      <c r="Z32" s="79"/>
      <c r="AB32" s="176"/>
      <c r="AC32" s="169"/>
      <c r="AD32" s="169"/>
      <c r="AE32" s="169"/>
      <c r="AF32" s="171"/>
      <c r="AG32" s="171"/>
      <c r="AH32" s="171"/>
      <c r="AI32" s="171"/>
      <c r="AJ32" s="171"/>
      <c r="AK32" s="171"/>
      <c r="AM32" s="24"/>
    </row>
    <row r="33" spans="1:39" ht="27" customHeight="1">
      <c r="A33" s="8"/>
      <c r="B33" s="8" t="s">
        <v>14</v>
      </c>
      <c r="C33" s="312" t="s">
        <v>97</v>
      </c>
      <c r="D33" s="312"/>
      <c r="E33" s="313"/>
      <c r="F33" s="161">
        <v>42099</v>
      </c>
      <c r="G33" s="161">
        <v>81544</v>
      </c>
      <c r="H33" s="161">
        <v>85458</v>
      </c>
      <c r="I33" s="195">
        <v>86.6</v>
      </c>
      <c r="J33" s="206">
        <f t="shared" si="10"/>
        <v>93.6958122520725</v>
      </c>
      <c r="K33" s="206">
        <f t="shared" si="11"/>
        <v>4.799862650838811</v>
      </c>
      <c r="L33" s="207">
        <f t="shared" si="12"/>
        <v>1.3261557517150657</v>
      </c>
      <c r="M33" s="207">
        <f t="shared" si="13"/>
        <v>2.4146740068681876</v>
      </c>
      <c r="N33" s="207">
        <f t="shared" si="14"/>
        <v>2.4230240876233196</v>
      </c>
      <c r="O33" s="84"/>
      <c r="Q33" s="172" t="s">
        <v>13</v>
      </c>
      <c r="R33" s="121" t="s">
        <v>201</v>
      </c>
      <c r="S33" s="94"/>
      <c r="T33" s="173" t="s">
        <v>312</v>
      </c>
      <c r="U33" s="122">
        <v>4198</v>
      </c>
      <c r="V33" s="122">
        <v>4184</v>
      </c>
      <c r="W33" s="122">
        <v>4185</v>
      </c>
      <c r="X33" s="124">
        <v>0</v>
      </c>
      <c r="Y33" s="79">
        <f>100*(V33-U33)/U33</f>
        <v>-0.3334921391138637</v>
      </c>
      <c r="Z33" s="79">
        <f>100*(W33-V33)/V33</f>
        <v>0.02390057361376673</v>
      </c>
      <c r="AB33" s="176"/>
      <c r="AC33" s="169"/>
      <c r="AD33" s="169"/>
      <c r="AE33" s="169"/>
      <c r="AF33" s="171"/>
      <c r="AG33" s="171"/>
      <c r="AH33" s="171"/>
      <c r="AI33" s="171"/>
      <c r="AJ33" s="171"/>
      <c r="AK33" s="171"/>
      <c r="AM33" s="24"/>
    </row>
    <row r="34" spans="1:39" ht="27" customHeight="1">
      <c r="A34" s="8"/>
      <c r="B34" s="8"/>
      <c r="C34" s="8" t="s">
        <v>266</v>
      </c>
      <c r="D34" s="312" t="s">
        <v>100</v>
      </c>
      <c r="E34" s="313"/>
      <c r="F34" s="161">
        <v>42033</v>
      </c>
      <c r="G34" s="161">
        <v>77290</v>
      </c>
      <c r="H34" s="161">
        <v>87277</v>
      </c>
      <c r="I34" s="195">
        <v>100.9</v>
      </c>
      <c r="J34" s="206">
        <f t="shared" si="10"/>
        <v>83.87933290509838</v>
      </c>
      <c r="K34" s="206">
        <f t="shared" si="11"/>
        <v>12.921464613792212</v>
      </c>
      <c r="L34" s="207">
        <f t="shared" si="12"/>
        <v>1.324076693314315</v>
      </c>
      <c r="M34" s="207">
        <f t="shared" si="13"/>
        <v>2.2887049199308622</v>
      </c>
      <c r="N34" s="207">
        <f t="shared" si="14"/>
        <v>2.4745989058426416</v>
      </c>
      <c r="O34" s="84"/>
      <c r="Q34" s="172"/>
      <c r="R34" s="121"/>
      <c r="S34" s="94"/>
      <c r="T34" s="173"/>
      <c r="U34" s="122"/>
      <c r="V34" s="122"/>
      <c r="W34" s="122"/>
      <c r="X34" s="124"/>
      <c r="Y34" s="79"/>
      <c r="Z34" s="79"/>
      <c r="AB34" s="176"/>
      <c r="AC34" s="169"/>
      <c r="AD34" s="169"/>
      <c r="AE34" s="169"/>
      <c r="AF34" s="171"/>
      <c r="AG34" s="171"/>
      <c r="AH34" s="171"/>
      <c r="AI34" s="171"/>
      <c r="AJ34" s="171"/>
      <c r="AK34" s="171"/>
      <c r="AM34" s="24"/>
    </row>
    <row r="35" spans="1:40" ht="27" customHeight="1">
      <c r="A35" s="8"/>
      <c r="B35" s="8"/>
      <c r="C35" s="8" t="s">
        <v>267</v>
      </c>
      <c r="D35" s="312" t="s">
        <v>284</v>
      </c>
      <c r="E35" s="315"/>
      <c r="F35" s="161">
        <v>66</v>
      </c>
      <c r="G35" s="161">
        <v>4254</v>
      </c>
      <c r="H35" s="161">
        <v>-1819</v>
      </c>
      <c r="I35" s="195">
        <v>-96</v>
      </c>
      <c r="J35" s="206">
        <f t="shared" si="10"/>
        <v>6345.454545454545</v>
      </c>
      <c r="K35" s="206">
        <f t="shared" si="11"/>
        <v>-142.7597555242125</v>
      </c>
      <c r="L35" s="207">
        <f t="shared" si="12"/>
        <v>0.002079058400750477</v>
      </c>
      <c r="M35" s="207">
        <f t="shared" si="13"/>
        <v>0.1259690869373255</v>
      </c>
      <c r="N35" s="207">
        <f t="shared" si="14"/>
        <v>-0.051574818219321986</v>
      </c>
      <c r="O35" s="84"/>
      <c r="P35" s="84">
        <v>6</v>
      </c>
      <c r="Q35" s="277" t="s">
        <v>146</v>
      </c>
      <c r="R35" s="277"/>
      <c r="S35" s="277"/>
      <c r="T35" s="173"/>
      <c r="U35" s="122"/>
      <c r="V35" s="122"/>
      <c r="W35" s="122"/>
      <c r="X35" s="124"/>
      <c r="Y35" s="79"/>
      <c r="Z35" s="79"/>
      <c r="AB35" s="176"/>
      <c r="AC35" s="169"/>
      <c r="AD35" s="169"/>
      <c r="AE35" s="169"/>
      <c r="AF35" s="171"/>
      <c r="AG35" s="171"/>
      <c r="AH35" s="171"/>
      <c r="AI35" s="171"/>
      <c r="AJ35" s="171"/>
      <c r="AK35" s="171"/>
      <c r="AM35" s="24"/>
      <c r="AN35" s="32"/>
    </row>
    <row r="36" spans="1:39" ht="27" customHeight="1">
      <c r="A36" s="20"/>
      <c r="B36" s="326"/>
      <c r="C36" s="328"/>
      <c r="D36" s="328"/>
      <c r="E36" s="329"/>
      <c r="F36" s="243"/>
      <c r="G36" s="243"/>
      <c r="H36" s="243"/>
      <c r="I36" s="233"/>
      <c r="J36" s="233"/>
      <c r="K36" s="233"/>
      <c r="L36" s="207"/>
      <c r="M36" s="207"/>
      <c r="N36" s="207"/>
      <c r="Q36" s="172" t="s">
        <v>118</v>
      </c>
      <c r="R36" s="121" t="s">
        <v>313</v>
      </c>
      <c r="S36" s="178" t="s">
        <v>202</v>
      </c>
      <c r="T36" s="173"/>
      <c r="U36" s="82">
        <v>109.8</v>
      </c>
      <c r="V36" s="129">
        <v>120.8</v>
      </c>
      <c r="W36" s="129">
        <v>124.7</v>
      </c>
      <c r="X36" s="179">
        <v>6.2</v>
      </c>
      <c r="Y36" s="79">
        <f aca="true" t="shared" si="15" ref="Y36:Z38">100*(V36-U36)/U36</f>
        <v>10.018214936247723</v>
      </c>
      <c r="Z36" s="79">
        <f t="shared" si="15"/>
        <v>3.2284768211920576</v>
      </c>
      <c r="AB36" s="176" t="s">
        <v>93</v>
      </c>
      <c r="AC36" s="169">
        <v>502714</v>
      </c>
      <c r="AD36" s="169">
        <v>520753</v>
      </c>
      <c r="AE36" s="169">
        <v>497965</v>
      </c>
      <c r="AF36" s="171">
        <v>14.626180256331512</v>
      </c>
      <c r="AG36" s="171">
        <v>3.5882352310482535</v>
      </c>
      <c r="AH36" s="171">
        <v>-4.376008241162166</v>
      </c>
      <c r="AI36" s="171">
        <v>11.29300574395111</v>
      </c>
      <c r="AJ36" s="171">
        <v>11.431070883812886</v>
      </c>
      <c r="AK36" s="171">
        <v>10.8784211317956</v>
      </c>
      <c r="AM36" s="24"/>
    </row>
    <row r="37" spans="1:39" ht="27" customHeight="1">
      <c r="A37" s="31">
        <v>4</v>
      </c>
      <c r="B37" s="317" t="s">
        <v>287</v>
      </c>
      <c r="C37" s="324"/>
      <c r="D37" s="324"/>
      <c r="E37" s="325"/>
      <c r="F37" s="160" t="s">
        <v>326</v>
      </c>
      <c r="G37" s="160" t="s">
        <v>326</v>
      </c>
      <c r="H37" s="160" t="s">
        <v>326</v>
      </c>
      <c r="I37" s="160" t="s">
        <v>326</v>
      </c>
      <c r="J37" s="160" t="s">
        <v>326</v>
      </c>
      <c r="K37" s="160" t="s">
        <v>326</v>
      </c>
      <c r="L37" s="160" t="s">
        <v>326</v>
      </c>
      <c r="M37" s="160" t="s">
        <v>326</v>
      </c>
      <c r="N37" s="160" t="s">
        <v>326</v>
      </c>
      <c r="Q37" s="172" t="s">
        <v>128</v>
      </c>
      <c r="R37" s="23" t="s">
        <v>314</v>
      </c>
      <c r="S37" s="76" t="s">
        <v>321</v>
      </c>
      <c r="T37" s="173"/>
      <c r="U37" s="129">
        <v>103.6</v>
      </c>
      <c r="V37" s="129">
        <v>107.1</v>
      </c>
      <c r="W37" s="129">
        <v>110.2</v>
      </c>
      <c r="X37" s="179">
        <v>1.7</v>
      </c>
      <c r="Y37" s="79">
        <f t="shared" si="15"/>
        <v>3.3783783783783785</v>
      </c>
      <c r="Z37" s="79">
        <f t="shared" si="15"/>
        <v>2.8944911297852554</v>
      </c>
      <c r="AB37" s="176" t="s">
        <v>86</v>
      </c>
      <c r="AC37" s="169">
        <v>9474</v>
      </c>
      <c r="AD37" s="169">
        <v>11513</v>
      </c>
      <c r="AE37" s="169">
        <v>9767</v>
      </c>
      <c r="AF37" s="171">
        <v>14.266016832190797</v>
      </c>
      <c r="AG37" s="171">
        <v>21.526634291581793</v>
      </c>
      <c r="AH37" s="171">
        <v>-15.17249286156318</v>
      </c>
      <c r="AI37" s="171">
        <v>0.2128234980566306</v>
      </c>
      <c r="AJ37" s="171">
        <v>0.25273068925799713</v>
      </c>
      <c r="AK37" s="171">
        <v>0.21335693644998024</v>
      </c>
      <c r="AM37" s="24"/>
    </row>
    <row r="38" spans="1:39" ht="27" customHeight="1">
      <c r="A38" s="31">
        <v>5</v>
      </c>
      <c r="B38" s="317" t="s">
        <v>148</v>
      </c>
      <c r="C38" s="324"/>
      <c r="D38" s="324"/>
      <c r="E38" s="325"/>
      <c r="F38" s="160" t="s">
        <v>326</v>
      </c>
      <c r="G38" s="160" t="s">
        <v>326</v>
      </c>
      <c r="H38" s="160" t="s">
        <v>326</v>
      </c>
      <c r="I38" s="160" t="s">
        <v>326</v>
      </c>
      <c r="J38" s="160" t="s">
        <v>326</v>
      </c>
      <c r="K38" s="160" t="s">
        <v>326</v>
      </c>
      <c r="L38" s="160" t="s">
        <v>326</v>
      </c>
      <c r="M38" s="160" t="s">
        <v>326</v>
      </c>
      <c r="N38" s="160" t="s">
        <v>326</v>
      </c>
      <c r="Q38" s="172" t="s">
        <v>130</v>
      </c>
      <c r="R38" s="121" t="s">
        <v>323</v>
      </c>
      <c r="S38" s="178" t="s">
        <v>322</v>
      </c>
      <c r="T38" s="173"/>
      <c r="U38" s="129">
        <v>100.3</v>
      </c>
      <c r="V38" s="129">
        <v>101.4</v>
      </c>
      <c r="W38" s="129">
        <v>104.5</v>
      </c>
      <c r="X38" s="179">
        <v>0.1</v>
      </c>
      <c r="Y38" s="79">
        <f t="shared" si="15"/>
        <v>1.096709870388842</v>
      </c>
      <c r="Z38" s="79">
        <f t="shared" si="15"/>
        <v>3.057199211045359</v>
      </c>
      <c r="AA38" s="189"/>
      <c r="AB38" s="190" t="s">
        <v>89</v>
      </c>
      <c r="AC38" s="191">
        <v>39599</v>
      </c>
      <c r="AD38" s="191">
        <v>41044</v>
      </c>
      <c r="AE38" s="191">
        <v>41637</v>
      </c>
      <c r="AF38" s="171">
        <v>-8.43564460191999</v>
      </c>
      <c r="AG38" s="171">
        <v>3.650766886205359</v>
      </c>
      <c r="AH38" s="171">
        <v>1.4434747359395317</v>
      </c>
      <c r="AI38" s="171">
        <v>0.8895465029020324</v>
      </c>
      <c r="AJ38" s="171">
        <v>0.900965395463727</v>
      </c>
      <c r="AK38" s="171">
        <v>0.9095871326419983</v>
      </c>
      <c r="AM38" s="24"/>
    </row>
    <row r="39" spans="1:39" ht="27" customHeight="1">
      <c r="A39" s="31">
        <v>6</v>
      </c>
      <c r="B39" s="309" t="s">
        <v>110</v>
      </c>
      <c r="C39" s="257"/>
      <c r="D39" s="257"/>
      <c r="E39" s="258"/>
      <c r="F39" s="67">
        <v>99612</v>
      </c>
      <c r="G39" s="67">
        <v>123277</v>
      </c>
      <c r="H39" s="67">
        <v>123961</v>
      </c>
      <c r="I39" s="187" t="s">
        <v>333</v>
      </c>
      <c r="J39" s="187" t="s">
        <v>327</v>
      </c>
      <c r="K39" s="187" t="s">
        <v>327</v>
      </c>
      <c r="L39" s="146">
        <f aca="true" t="shared" si="16" ref="L39:N40">100*F39/F$43</f>
        <v>3.1378661426599472</v>
      </c>
      <c r="M39" s="146">
        <f t="shared" si="16"/>
        <v>3.650468060736407</v>
      </c>
      <c r="N39" s="146">
        <f t="shared" si="16"/>
        <v>3.5147147010914637</v>
      </c>
      <c r="P39" s="180"/>
      <c r="Q39" s="180"/>
      <c r="R39" s="180"/>
      <c r="S39" s="180"/>
      <c r="T39" s="181"/>
      <c r="U39" s="42"/>
      <c r="V39" s="42"/>
      <c r="W39" s="42"/>
      <c r="X39" s="43"/>
      <c r="Y39" s="85"/>
      <c r="Z39" s="85"/>
      <c r="AB39" s="176" t="s">
        <v>99</v>
      </c>
      <c r="AC39" s="169">
        <v>-6523</v>
      </c>
      <c r="AD39" s="169">
        <v>-12568</v>
      </c>
      <c r="AE39" s="169">
        <v>15681</v>
      </c>
      <c r="AF39" s="171">
        <v>-120.9675620966781</v>
      </c>
      <c r="AG39" s="171">
        <v>-92.65437429015672</v>
      </c>
      <c r="AH39" s="171">
        <v>224.7731527137888</v>
      </c>
      <c r="AI39" s="171">
        <v>-0.14654315431691364</v>
      </c>
      <c r="AJ39" s="171">
        <v>-0.27587436349218764</v>
      </c>
      <c r="AK39" s="171">
        <v>0.34256624996458035</v>
      </c>
      <c r="AM39" s="24"/>
    </row>
    <row r="40" spans="1:39" ht="27" customHeight="1">
      <c r="A40" s="36" t="s">
        <v>288</v>
      </c>
      <c r="B40" s="309" t="s">
        <v>149</v>
      </c>
      <c r="C40" s="257"/>
      <c r="D40" s="257"/>
      <c r="E40" s="258"/>
      <c r="F40" s="67">
        <f>SUM(F8,F19,F24,F37,F38,F39)</f>
        <v>3091162</v>
      </c>
      <c r="G40" s="67">
        <f>SUM(G8,G19,G24,G37,G38,G39)</f>
        <v>3304381</v>
      </c>
      <c r="H40" s="67">
        <f>SUM(H8,H19,H24,H37,H38,H39)</f>
        <v>3469423</v>
      </c>
      <c r="I40" s="45">
        <v>6.9</v>
      </c>
      <c r="J40" s="143">
        <f>100*(G40-F40)/F40</f>
        <v>6.8976973707621925</v>
      </c>
      <c r="K40" s="143">
        <f>100*(H40-G40)/G40</f>
        <v>4.994641961686622</v>
      </c>
      <c r="L40" s="146">
        <f t="shared" si="16"/>
        <v>97.37433824516131</v>
      </c>
      <c r="M40" s="146">
        <f t="shared" si="16"/>
        <v>97.8490497092258</v>
      </c>
      <c r="N40" s="146">
        <f t="shared" si="16"/>
        <v>98.3699068449339</v>
      </c>
      <c r="P40" s="83" t="s">
        <v>197</v>
      </c>
      <c r="Q40" s="84"/>
      <c r="R40" s="84"/>
      <c r="S40" s="84"/>
      <c r="T40" s="84"/>
      <c r="AB40" s="176" t="s">
        <v>101</v>
      </c>
      <c r="AC40" s="169">
        <v>-3966</v>
      </c>
      <c r="AD40" s="169">
        <v>-12984</v>
      </c>
      <c r="AE40" s="169">
        <v>13183</v>
      </c>
      <c r="AF40" s="171">
        <v>-112.60947758717887</v>
      </c>
      <c r="AG40" s="171">
        <v>-227.35949785735698</v>
      </c>
      <c r="AH40" s="171">
        <v>201.53320179977828</v>
      </c>
      <c r="AI40" s="171">
        <v>-0.08910064651186658</v>
      </c>
      <c r="AJ40" s="171">
        <v>-0.28501829356632413</v>
      </c>
      <c r="AK40" s="171">
        <v>0.2880002719431702</v>
      </c>
      <c r="AM40" s="24"/>
    </row>
    <row r="41" spans="1:39" ht="27" customHeight="1">
      <c r="A41" s="31"/>
      <c r="B41" s="157"/>
      <c r="C41" s="157"/>
      <c r="D41" s="310" t="s">
        <v>315</v>
      </c>
      <c r="E41" s="311"/>
      <c r="F41" s="67"/>
      <c r="G41" s="67"/>
      <c r="H41" s="67"/>
      <c r="I41" s="45"/>
      <c r="J41" s="61"/>
      <c r="K41" s="61"/>
      <c r="L41" s="146"/>
      <c r="M41" s="146"/>
      <c r="N41" s="146"/>
      <c r="P41" s="149"/>
      <c r="Q41" s="84"/>
      <c r="R41" s="84"/>
      <c r="S41" s="84"/>
      <c r="T41" s="84"/>
      <c r="AB41" s="176" t="s">
        <v>103</v>
      </c>
      <c r="AC41" s="169">
        <v>-2557</v>
      </c>
      <c r="AD41" s="169">
        <v>417</v>
      </c>
      <c r="AE41" s="169">
        <v>2498</v>
      </c>
      <c r="AF41" s="171">
        <v>-644.8106722591168</v>
      </c>
      <c r="AG41" s="171">
        <v>116.29043081885459</v>
      </c>
      <c r="AH41" s="171">
        <v>499.6211830228538</v>
      </c>
      <c r="AI41" s="171">
        <v>-0.057442507805047054</v>
      </c>
      <c r="AJ41" s="171">
        <v>0.009143930074136495</v>
      </c>
      <c r="AK41" s="171">
        <v>0.054565978021410166</v>
      </c>
      <c r="AM41" s="24"/>
    </row>
    <row r="42" spans="1:39" ht="27" customHeight="1">
      <c r="A42" s="37">
        <v>7</v>
      </c>
      <c r="B42" s="280" t="s">
        <v>150</v>
      </c>
      <c r="C42" s="257"/>
      <c r="D42" s="257"/>
      <c r="E42" s="258"/>
      <c r="F42" s="67">
        <v>83352</v>
      </c>
      <c r="G42" s="67">
        <v>72638</v>
      </c>
      <c r="H42" s="67">
        <v>57492</v>
      </c>
      <c r="I42" s="45">
        <v>36.5</v>
      </c>
      <c r="J42" s="143">
        <f>100*(G42-F42)/F42</f>
        <v>-12.853920721758326</v>
      </c>
      <c r="K42" s="143">
        <f>100*(H42-G42)/G42</f>
        <v>-20.851345026019438</v>
      </c>
      <c r="L42" s="146">
        <f aca="true" t="shared" si="17" ref="L42:N43">100*F42/F$43</f>
        <v>2.6256617548386934</v>
      </c>
      <c r="M42" s="146">
        <f t="shared" si="17"/>
        <v>2.1509502907742006</v>
      </c>
      <c r="N42" s="146">
        <f t="shared" si="17"/>
        <v>1.630093155066113</v>
      </c>
      <c r="AB42" s="176" t="s">
        <v>105</v>
      </c>
      <c r="AC42" s="169">
        <v>99623</v>
      </c>
      <c r="AD42" s="169">
        <v>78561</v>
      </c>
      <c r="AE42" s="169">
        <v>5868</v>
      </c>
      <c r="AF42" s="171" t="s">
        <v>104</v>
      </c>
      <c r="AG42" s="171" t="s">
        <v>104</v>
      </c>
      <c r="AH42" s="171" t="s">
        <v>104</v>
      </c>
      <c r="AI42" s="171">
        <v>2.2379394227654488</v>
      </c>
      <c r="AJ42" s="171">
        <v>1.7244938904233922</v>
      </c>
      <c r="AK42" s="171">
        <v>0.12819311370227784</v>
      </c>
      <c r="AM42" s="24"/>
    </row>
    <row r="43" spans="1:39" ht="27" customHeight="1">
      <c r="A43" s="36" t="s">
        <v>290</v>
      </c>
      <c r="B43" s="309" t="s">
        <v>320</v>
      </c>
      <c r="C43" s="257"/>
      <c r="D43" s="257"/>
      <c r="E43" s="258"/>
      <c r="F43" s="67">
        <f>SUM(F40,F42)</f>
        <v>3174514</v>
      </c>
      <c r="G43" s="67">
        <f>SUM(G40,G42)</f>
        <v>3377019</v>
      </c>
      <c r="H43" s="67">
        <f>SUM(H40,H42)</f>
        <v>3526915</v>
      </c>
      <c r="I43" s="45">
        <v>7.5</v>
      </c>
      <c r="J43" s="143">
        <f>100*(G43-F43)/F43</f>
        <v>6.379086688545081</v>
      </c>
      <c r="K43" s="143">
        <f>100*(H43-G43)/G43</f>
        <v>4.438707629421096</v>
      </c>
      <c r="L43" s="146">
        <f t="shared" si="17"/>
        <v>100</v>
      </c>
      <c r="M43" s="146">
        <f t="shared" si="17"/>
        <v>100</v>
      </c>
      <c r="N43" s="146">
        <f t="shared" si="17"/>
        <v>100</v>
      </c>
      <c r="AB43" s="176" t="s">
        <v>107</v>
      </c>
      <c r="AC43" s="169">
        <v>2655375</v>
      </c>
      <c r="AD43" s="169">
        <v>2631912</v>
      </c>
      <c r="AE43" s="169">
        <v>2641268</v>
      </c>
      <c r="AF43" s="171">
        <v>-4.1938229458141745</v>
      </c>
      <c r="AG43" s="171">
        <v>-0.883602348219581</v>
      </c>
      <c r="AH43" s="171">
        <v>0.3554904184164709</v>
      </c>
      <c r="AI43" s="171">
        <v>59.650516216478145</v>
      </c>
      <c r="AJ43" s="171">
        <v>57.77323018426165</v>
      </c>
      <c r="AK43" s="171">
        <v>57.70053878290571</v>
      </c>
      <c r="AM43" s="24"/>
    </row>
    <row r="44" spans="1:40" ht="27" customHeight="1">
      <c r="A44" s="182"/>
      <c r="B44" s="182"/>
      <c r="C44" s="182"/>
      <c r="D44" s="339"/>
      <c r="E44" s="340"/>
      <c r="F44" s="48"/>
      <c r="G44" s="39"/>
      <c r="H44" s="39"/>
      <c r="I44" s="154"/>
      <c r="J44" s="74"/>
      <c r="K44" s="74"/>
      <c r="L44" s="73"/>
      <c r="M44" s="73"/>
      <c r="N44" s="73"/>
      <c r="AA44" s="83"/>
      <c r="AB44" s="176" t="s">
        <v>109</v>
      </c>
      <c r="AC44" s="169">
        <v>2667766</v>
      </c>
      <c r="AD44" s="169">
        <v>2710007</v>
      </c>
      <c r="AE44" s="169">
        <v>2735575</v>
      </c>
      <c r="AF44" s="171">
        <v>2.5424302077179384</v>
      </c>
      <c r="AG44" s="171">
        <v>1.5833624481697006</v>
      </c>
      <c r="AH44" s="171">
        <v>0.9434840354947793</v>
      </c>
      <c r="AI44" s="171">
        <v>59.92888559558469</v>
      </c>
      <c r="AJ44" s="171">
        <v>59.487500350429336</v>
      </c>
      <c r="AK44" s="171">
        <v>59.76075714229256</v>
      </c>
      <c r="AM44" s="24"/>
      <c r="AN44" s="32"/>
    </row>
    <row r="45" spans="1:40" ht="27" customHeight="1">
      <c r="A45" s="83" t="s">
        <v>197</v>
      </c>
      <c r="AA45" s="83"/>
      <c r="AB45" s="176" t="s">
        <v>112</v>
      </c>
      <c r="AC45" s="169">
        <v>112015</v>
      </c>
      <c r="AD45" s="169">
        <v>156656</v>
      </c>
      <c r="AE45" s="169">
        <v>100176</v>
      </c>
      <c r="AF45" s="171" t="s">
        <v>104</v>
      </c>
      <c r="AG45" s="171" t="s">
        <v>104</v>
      </c>
      <c r="AH45" s="171" t="s">
        <v>104</v>
      </c>
      <c r="AI45" s="171">
        <v>2.516308801871996</v>
      </c>
      <c r="AJ45" s="171">
        <v>3.438764056591073</v>
      </c>
      <c r="AK45" s="171">
        <v>2.1884114730891286</v>
      </c>
      <c r="AM45" s="24"/>
      <c r="AN45" s="32"/>
    </row>
    <row r="46" spans="28:40" ht="27" customHeight="1">
      <c r="AB46" s="183" t="s">
        <v>114</v>
      </c>
      <c r="AC46" s="169">
        <v>4451554</v>
      </c>
      <c r="AD46" s="169">
        <v>4555590</v>
      </c>
      <c r="AE46" s="169">
        <v>4577545</v>
      </c>
      <c r="AF46" s="171">
        <v>-0.15036944653408213</v>
      </c>
      <c r="AG46" s="171">
        <v>2.337090493116345</v>
      </c>
      <c r="AH46" s="171">
        <v>0.4819187219670562</v>
      </c>
      <c r="AI46" s="171">
        <v>100</v>
      </c>
      <c r="AJ46" s="171">
        <v>100</v>
      </c>
      <c r="AK46" s="171">
        <v>100</v>
      </c>
      <c r="AM46" s="24"/>
      <c r="AN46" s="32"/>
    </row>
    <row r="47" spans="28:39" ht="27" customHeight="1">
      <c r="AB47" s="184" t="s">
        <v>116</v>
      </c>
      <c r="AC47" s="169">
        <v>120350</v>
      </c>
      <c r="AD47" s="169">
        <v>97297</v>
      </c>
      <c r="AE47" s="169">
        <v>126129</v>
      </c>
      <c r="AF47" s="171">
        <v>-27.30099094705801</v>
      </c>
      <c r="AG47" s="171">
        <v>-19.154728552707866</v>
      </c>
      <c r="AH47" s="171">
        <v>29.632874717249535</v>
      </c>
      <c r="AI47" s="171">
        <v>2.7035404703536985</v>
      </c>
      <c r="AJ47" s="171">
        <v>2.1357697599306533</v>
      </c>
      <c r="AK47" s="171">
        <v>2.7553810400462906</v>
      </c>
      <c r="AM47" s="24"/>
    </row>
    <row r="48" spans="28:39" ht="27" customHeight="1">
      <c r="AB48" s="176" t="s">
        <v>117</v>
      </c>
      <c r="AC48" s="169">
        <v>4571903</v>
      </c>
      <c r="AD48" s="169">
        <v>4652887</v>
      </c>
      <c r="AE48" s="169">
        <v>4703673</v>
      </c>
      <c r="AF48" s="171">
        <v>-1.122437113220709</v>
      </c>
      <c r="AG48" s="171">
        <v>1.7713456092904867</v>
      </c>
      <c r="AH48" s="171">
        <v>1.0914968397423896</v>
      </c>
      <c r="AI48" s="171">
        <v>102.7035404703537</v>
      </c>
      <c r="AJ48" s="171">
        <v>102.13576975993067</v>
      </c>
      <c r="AK48" s="171">
        <v>102.75538104004629</v>
      </c>
      <c r="AM48" s="24"/>
    </row>
    <row r="49" spans="28:39" ht="27" customHeight="1">
      <c r="AB49" s="184" t="s">
        <v>120</v>
      </c>
      <c r="AC49" s="169">
        <v>4351931</v>
      </c>
      <c r="AD49" s="169">
        <v>4477030</v>
      </c>
      <c r="AE49" s="169">
        <v>4571677</v>
      </c>
      <c r="AF49" s="171">
        <v>1.0087105147046365</v>
      </c>
      <c r="AG49" s="171">
        <v>2.8745630387981795</v>
      </c>
      <c r="AH49" s="171">
        <v>2.114057757039823</v>
      </c>
      <c r="AI49" s="171">
        <v>97.76206057723454</v>
      </c>
      <c r="AJ49" s="171">
        <v>98.27550610957661</v>
      </c>
      <c r="AK49" s="171">
        <v>99.87180688629773</v>
      </c>
      <c r="AM49" s="24"/>
    </row>
    <row r="50" spans="28:37" ht="27" customHeight="1">
      <c r="AB50" s="176" t="s">
        <v>121</v>
      </c>
      <c r="AC50" s="169">
        <v>3049081</v>
      </c>
      <c r="AD50" s="169">
        <v>3113189</v>
      </c>
      <c r="AE50" s="169">
        <v>3205932</v>
      </c>
      <c r="AF50" s="171">
        <v>-1.4839375265144625</v>
      </c>
      <c r="AG50" s="171">
        <v>2.102535157314614</v>
      </c>
      <c r="AH50" s="171">
        <v>2.9790353235862006</v>
      </c>
      <c r="AI50" s="171">
        <v>68.494751849507</v>
      </c>
      <c r="AJ50" s="171">
        <v>68.33776728003562</v>
      </c>
      <c r="AK50" s="171">
        <v>70.03606282256688</v>
      </c>
    </row>
    <row r="51" spans="28:37" ht="27" customHeight="1">
      <c r="AB51" s="185" t="s">
        <v>122</v>
      </c>
      <c r="AC51" s="169">
        <v>1302850</v>
      </c>
      <c r="AD51" s="169">
        <v>1363841</v>
      </c>
      <c r="AE51" s="169">
        <v>1365745</v>
      </c>
      <c r="AF51" s="171">
        <v>7.366361699006644</v>
      </c>
      <c r="AG51" s="171">
        <v>4.681352419695283</v>
      </c>
      <c r="AH51" s="171">
        <v>0.13960571650214357</v>
      </c>
      <c r="AI51" s="171">
        <v>29.267308727727542</v>
      </c>
      <c r="AJ51" s="171">
        <v>29.93773882954099</v>
      </c>
      <c r="AK51" s="171">
        <v>29.835744063730854</v>
      </c>
    </row>
    <row r="52" ht="27" customHeight="1">
      <c r="AB52" s="186" t="s">
        <v>123</v>
      </c>
    </row>
    <row r="53" ht="27" customHeight="1">
      <c r="AB53" s="186" t="s">
        <v>124</v>
      </c>
    </row>
  </sheetData>
  <sheetProtection/>
  <mergeCells count="60">
    <mergeCell ref="A3:N3"/>
    <mergeCell ref="P3:Z3"/>
    <mergeCell ref="A4:N4"/>
    <mergeCell ref="A6:E7"/>
    <mergeCell ref="F6:F7"/>
    <mergeCell ref="G6:G7"/>
    <mergeCell ref="H6:H7"/>
    <mergeCell ref="I6:K6"/>
    <mergeCell ref="T6:T7"/>
    <mergeCell ref="U6:U7"/>
    <mergeCell ref="Q32:S32"/>
    <mergeCell ref="Q35:S35"/>
    <mergeCell ref="AM6:AM7"/>
    <mergeCell ref="AN6:AN7"/>
    <mergeCell ref="X6:Z6"/>
    <mergeCell ref="AB6:AB7"/>
    <mergeCell ref="R12:S12"/>
    <mergeCell ref="R13:S13"/>
    <mergeCell ref="B8:E8"/>
    <mergeCell ref="Q8:S8"/>
    <mergeCell ref="V6:V7"/>
    <mergeCell ref="W6:W7"/>
    <mergeCell ref="L6:N6"/>
    <mergeCell ref="P6:S7"/>
    <mergeCell ref="D16:E16"/>
    <mergeCell ref="C17:E17"/>
    <mergeCell ref="C18:E18"/>
    <mergeCell ref="B19:E19"/>
    <mergeCell ref="C9:E9"/>
    <mergeCell ref="R9:S9"/>
    <mergeCell ref="D10:E10"/>
    <mergeCell ref="R10:S10"/>
    <mergeCell ref="D11:E11"/>
    <mergeCell ref="R11:S11"/>
    <mergeCell ref="C25:E25"/>
    <mergeCell ref="C23:E23"/>
    <mergeCell ref="B24:E24"/>
    <mergeCell ref="D26:E26"/>
    <mergeCell ref="C33:E33"/>
    <mergeCell ref="D12:E12"/>
    <mergeCell ref="D13:E13"/>
    <mergeCell ref="C22:E22"/>
    <mergeCell ref="C20:E20"/>
    <mergeCell ref="C21:E21"/>
    <mergeCell ref="B36:E36"/>
    <mergeCell ref="D41:E41"/>
    <mergeCell ref="B42:E42"/>
    <mergeCell ref="B38:E38"/>
    <mergeCell ref="B39:E39"/>
    <mergeCell ref="D29:E29"/>
    <mergeCell ref="D44:E44"/>
    <mergeCell ref="B43:E43"/>
    <mergeCell ref="Q15:S15"/>
    <mergeCell ref="Q24:S24"/>
    <mergeCell ref="Q28:S28"/>
    <mergeCell ref="R31:S31"/>
    <mergeCell ref="B40:E40"/>
    <mergeCell ref="B37:E37"/>
    <mergeCell ref="D34:E34"/>
    <mergeCell ref="D35:E35"/>
  </mergeCells>
  <printOptions horizontalCentered="1"/>
  <pageMargins left="0.7874015748031497" right="0.7874015748031497" top="0.5905511811023623" bottom="0.3937007874015748" header="0" footer="0"/>
  <pageSetup fitToHeight="1" fitToWidth="1" horizontalDpi="600" verticalDpi="600" orientation="landscape" paperSize="8" scale="67" r:id="rId1"/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2013-06-17T02:54:14Z</cp:lastPrinted>
  <dcterms:created xsi:type="dcterms:W3CDTF">1998-01-17T13:21:18Z</dcterms:created>
  <dcterms:modified xsi:type="dcterms:W3CDTF">2013-06-17T02:54:16Z</dcterms:modified>
  <cp:category/>
  <cp:version/>
  <cp:contentType/>
  <cp:contentStatus/>
</cp:coreProperties>
</file>