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6525" activeTab="0"/>
  </bookViews>
  <sheets>
    <sheet name="120" sheetId="1" r:id="rId1"/>
    <sheet name="122" sheetId="2" r:id="rId2"/>
    <sheet name="124" sheetId="3" r:id="rId3"/>
    <sheet name="126" sheetId="4" r:id="rId4"/>
    <sheet name="128" sheetId="5" r:id="rId5"/>
    <sheet name="130" sheetId="6" r:id="rId6"/>
    <sheet name="132" sheetId="7" r:id="rId7"/>
    <sheet name="134" sheetId="8" r:id="rId8"/>
  </sheets>
  <definedNames>
    <definedName name="_xlnm.Print_Area" localSheetId="1">'122'!$A$1:$V$69</definedName>
    <definedName name="_xlnm.Print_Area" localSheetId="2">'124'!$A$1:$V$73</definedName>
    <definedName name="_xlnm.Print_Area" localSheetId="3">'126'!$A$1:$V$77</definedName>
    <definedName name="_xlnm.Print_Area" localSheetId="4">'128'!$A$1:$V$76</definedName>
    <definedName name="_xlnm.Print_Area" localSheetId="7">'134'!$A$1:$W$55</definedName>
  </definedNames>
  <calcPr calcMode="manual" fullCalcOnLoad="1"/>
</workbook>
</file>

<file path=xl/sharedStrings.xml><?xml version="1.0" encoding="utf-8"?>
<sst xmlns="http://schemas.openxmlformats.org/spreadsheetml/2006/main" count="1968" uniqueCount="584">
  <si>
    <t>-</t>
  </si>
  <si>
    <t>飲　食　店　数（店）</t>
  </si>
  <si>
    <t>構　成　比（％）</t>
  </si>
  <si>
    <t>従業者数（人）</t>
  </si>
  <si>
    <t>構　成　比　（％）</t>
  </si>
  <si>
    <t>年間商品販売額（万円）</t>
  </si>
  <si>
    <t>産　　　　業　　　　分　　　　類</t>
  </si>
  <si>
    <t>商　　　　　店　　　　　数</t>
  </si>
  <si>
    <t>従　業　者　数</t>
  </si>
  <si>
    <t>年　間　商　品　販　売　額</t>
  </si>
  <si>
    <t>商　店　数</t>
  </si>
  <si>
    <t>構　成　比</t>
  </si>
  <si>
    <t>従 業 者 数</t>
  </si>
  <si>
    <t>年間商品販売額</t>
  </si>
  <si>
    <t>実  数</t>
  </si>
  <si>
    <t>増減率</t>
  </si>
  <si>
    <t>店</t>
  </si>
  <si>
    <t>店</t>
  </si>
  <si>
    <t>人</t>
  </si>
  <si>
    <t>万円</t>
  </si>
  <si>
    <t>合計</t>
  </si>
  <si>
    <t>卸売業計</t>
  </si>
  <si>
    <t>各種商品卸売業</t>
  </si>
  <si>
    <t>繊維品卸売業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</si>
  <si>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</si>
  <si>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</si>
  <si>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</si>
  <si>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</si>
  <si>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</si>
  <si>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</si>
  <si>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</si>
  <si>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</si>
  <si>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家具・建具・じゅう器等卸売業</t>
  </si>
  <si>
    <t>小売業計</t>
  </si>
  <si>
    <t>各種商品小売業</t>
  </si>
  <si>
    <t>飲食料品小売業</t>
  </si>
  <si>
    <t>自動車・自転車小売業</t>
  </si>
  <si>
    <t>その他の小売業</t>
  </si>
  <si>
    <t>産業分類</t>
  </si>
  <si>
    <t>織物・衣服・身の回り品小売業</t>
  </si>
  <si>
    <t>産　　　業　　　分　　　類</t>
  </si>
  <si>
    <t>調　査　商　店　数</t>
  </si>
  <si>
    <t>売　場　面　積</t>
  </si>
  <si>
    <t>構　成　比</t>
  </si>
  <si>
    <t>店</t>
  </si>
  <si>
    <t>㎡</t>
  </si>
  <si>
    <t>％</t>
  </si>
  <si>
    <t>小　　売　　業　　計</t>
  </si>
  <si>
    <t>陶磁器・ガラス器小売業</t>
  </si>
  <si>
    <t>その他のじゅう器小売業</t>
  </si>
  <si>
    <t>時計・眼鏡・光学機械小売業</t>
  </si>
  <si>
    <t>年　  　間          商品販売額</t>
  </si>
  <si>
    <t>計</t>
  </si>
  <si>
    <t>経 営 組 織 別</t>
  </si>
  <si>
    <t>売 場 面 積</t>
  </si>
  <si>
    <t>（小売業のみ）</t>
  </si>
  <si>
    <t>合　　　　　　　　　計</t>
  </si>
  <si>
    <t>卸　　売　　業　　計</t>
  </si>
  <si>
    <t xml:space="preserve">各 種 商 品 卸 売 業 </t>
  </si>
  <si>
    <t>機械器具卸売業</t>
  </si>
  <si>
    <t>その他の卸売業</t>
  </si>
  <si>
    <t>織物・衣服・身の回り品小売業</t>
  </si>
  <si>
    <t>市町村別</t>
  </si>
  <si>
    <t>合　　　　　計</t>
  </si>
  <si>
    <t>卸　売　業　計</t>
  </si>
  <si>
    <t>小　売　業　計</t>
  </si>
  <si>
    <t>従業者数</t>
  </si>
  <si>
    <t>年間商品　　　　販 売 額</t>
  </si>
  <si>
    <t>商店数</t>
  </si>
  <si>
    <t>合　計</t>
  </si>
  <si>
    <t>市部計</t>
  </si>
  <si>
    <t>郡部計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</si>
  <si>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</si>
  <si>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</si>
  <si>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</si>
  <si>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</si>
  <si>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</si>
  <si>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</si>
  <si>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</si>
  <si>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</si>
  <si>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</si>
  <si>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</si>
  <si>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</si>
  <si>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</si>
  <si>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</si>
  <si>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</si>
  <si>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</si>
  <si>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</si>
  <si>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</si>
  <si>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</si>
  <si>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</si>
  <si>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</si>
  <si>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</si>
  <si>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</si>
  <si>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</si>
  <si>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</si>
  <si>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</si>
  <si>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</si>
  <si>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</si>
  <si>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</si>
  <si>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</si>
  <si>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</si>
  <si>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</si>
  <si>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</si>
  <si>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</si>
  <si>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</si>
  <si>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</si>
  <si>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</si>
  <si>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</si>
  <si>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</si>
  <si>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</si>
  <si>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</si>
  <si>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</si>
  <si>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</si>
  <si>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</si>
  <si>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</si>
  <si>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</si>
  <si>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</si>
  <si>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</si>
  <si>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</si>
  <si>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</si>
  <si>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年次及び月次</t>
  </si>
  <si>
    <t>総　　　額</t>
  </si>
  <si>
    <t>衣　料　品</t>
  </si>
  <si>
    <t>家 庭 用 品</t>
  </si>
  <si>
    <t>単　位</t>
  </si>
  <si>
    <t>数   量</t>
  </si>
  <si>
    <t>ア ジ ア</t>
  </si>
  <si>
    <t>ヨーロッパ</t>
  </si>
  <si>
    <t>北アメリカ</t>
  </si>
  <si>
    <t>南アメリカ</t>
  </si>
  <si>
    <t>アフリカ</t>
  </si>
  <si>
    <t>オセアニア</t>
  </si>
  <si>
    <t>不   明</t>
  </si>
  <si>
    <t>食品加工品</t>
  </si>
  <si>
    <t>繊    維    品</t>
  </si>
  <si>
    <t>(1)</t>
  </si>
  <si>
    <t>合  繊  糸</t>
  </si>
  <si>
    <t>t</t>
  </si>
  <si>
    <t>(2)</t>
  </si>
  <si>
    <t>織      物</t>
  </si>
  <si>
    <t>千㎡</t>
  </si>
  <si>
    <t>絹  織  物</t>
  </si>
  <si>
    <t>〃</t>
  </si>
  <si>
    <t>ビスコース人絹織物</t>
  </si>
  <si>
    <t>キュプラ繊維織物</t>
  </si>
  <si>
    <t>アセテート繊維織物</t>
  </si>
  <si>
    <t>合成繊維織物</t>
  </si>
  <si>
    <t>(3)</t>
  </si>
  <si>
    <t>漁      網</t>
  </si>
  <si>
    <t>(4)</t>
  </si>
  <si>
    <t>繊 維 雑 品</t>
  </si>
  <si>
    <t>(5)</t>
  </si>
  <si>
    <t>縫  製  品</t>
  </si>
  <si>
    <t>(6)</t>
  </si>
  <si>
    <t>メ リ ヤ ス</t>
  </si>
  <si>
    <t>年次及び月次</t>
  </si>
  <si>
    <t>陶  磁  器</t>
  </si>
  <si>
    <t>洋飲食器</t>
  </si>
  <si>
    <t>九  谷  焼</t>
  </si>
  <si>
    <t>そ   の   他</t>
  </si>
  <si>
    <t>建 設 機 械</t>
  </si>
  <si>
    <t>金属加工機械</t>
  </si>
  <si>
    <t>繊 維 機 械</t>
  </si>
  <si>
    <t>(7)</t>
  </si>
  <si>
    <t>漆　　　器</t>
  </si>
  <si>
    <t>そ　の　他</t>
  </si>
  <si>
    <t>x</t>
  </si>
  <si>
    <t>-</t>
  </si>
  <si>
    <t>合　　　計</t>
  </si>
  <si>
    <t>一般卸売業</t>
  </si>
  <si>
    <t>代理商・仲立業</t>
  </si>
  <si>
    <t>商品手持額</t>
  </si>
  <si>
    <t>料理品小売業</t>
  </si>
  <si>
    <t>男</t>
  </si>
  <si>
    <t>女</t>
  </si>
  <si>
    <t>その他の各種商品小売業（従業者が常時50人未満のもの）</t>
  </si>
  <si>
    <t>織物・衣服・身の回り品小売業</t>
  </si>
  <si>
    <t>呉服・服地・寝具小売業</t>
  </si>
  <si>
    <t>呉服・服地小売業</t>
  </si>
  <si>
    <t>寝具小売業</t>
  </si>
  <si>
    <t>男子服小売業</t>
  </si>
  <si>
    <t>婦人・子供服小売業</t>
  </si>
  <si>
    <t>靴・履物小売業</t>
  </si>
  <si>
    <t>靴小売業</t>
  </si>
  <si>
    <t>履物小売業（靴を除く）</t>
  </si>
  <si>
    <t>その他の織物・衣服・身の回り品小売業</t>
  </si>
  <si>
    <t>かばん・袋物小売業</t>
  </si>
  <si>
    <t>洋品雑貨・小間物小売業</t>
  </si>
  <si>
    <t>他の分類されない織物・衣服・身の回り品小売業</t>
  </si>
  <si>
    <t>飲食料品小売業</t>
  </si>
  <si>
    <t>各種飲食料品小売業</t>
  </si>
  <si>
    <t>各種食料品小売業</t>
  </si>
  <si>
    <t>酒・調味料小売業</t>
  </si>
  <si>
    <t>食肉小売業</t>
  </si>
  <si>
    <t>食肉小売業（卵・鳥肉を除く）</t>
  </si>
  <si>
    <t>卵・鳥肉小売業</t>
  </si>
  <si>
    <t>鮮魚小売業</t>
  </si>
  <si>
    <t>乾物小売業</t>
  </si>
  <si>
    <t>乾物小売業</t>
  </si>
  <si>
    <t>野菜・果実小売業</t>
  </si>
  <si>
    <t>果実小売業</t>
  </si>
  <si>
    <t>菓子小売業（製造小売）</t>
  </si>
  <si>
    <t>菓子小売業（製造小売でないもの）</t>
  </si>
  <si>
    <t>米穀類小売業</t>
  </si>
  <si>
    <t>その他の飲食料品小売業</t>
  </si>
  <si>
    <t>牛乳小売業</t>
  </si>
  <si>
    <t>茶小売業</t>
  </si>
  <si>
    <t>他に分類されない飲食料品小売業</t>
  </si>
  <si>
    <t>自動車・自転車小売業</t>
  </si>
  <si>
    <t>自動車小売業</t>
  </si>
  <si>
    <t>衣服.身の回り品卸売業</t>
  </si>
  <si>
    <t>男 子 服 卸 売 業</t>
  </si>
  <si>
    <t>婦人・子供服卸売業</t>
  </si>
  <si>
    <t>下着類卸売業</t>
  </si>
  <si>
    <t>寝具類卸売業</t>
  </si>
  <si>
    <t>靴卸売業</t>
  </si>
  <si>
    <t>履物卸売業（靴を除く）</t>
  </si>
  <si>
    <t>かばん・袋物卸売業</t>
  </si>
  <si>
    <t>農畜産物・水産物卸売業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</si>
  <si>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</si>
  <si>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</si>
  <si>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</si>
  <si>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</si>
  <si>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</si>
  <si>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</si>
  <si>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食料・飲料卸売業</t>
  </si>
  <si>
    <t>砂糖卸売業</t>
  </si>
  <si>
    <t>味そ、しょう油卸売業</t>
  </si>
  <si>
    <t>酒類卸売業</t>
  </si>
  <si>
    <t>乾物卸売業</t>
  </si>
  <si>
    <t>缶詰・瓶詰食品卸売業（気密容器入の物）</t>
  </si>
  <si>
    <t>菓子・パン類卸売業</t>
  </si>
  <si>
    <t>清涼飲料卸売業</t>
  </si>
  <si>
    <t>茶類卸売業</t>
  </si>
  <si>
    <t>その他の食料・飲料卸売業</t>
  </si>
  <si>
    <t>医薬品・化粧品卸売業</t>
  </si>
  <si>
    <t>医薬品卸売業</t>
  </si>
  <si>
    <t>医療用品卸売業</t>
  </si>
  <si>
    <t>化粧品卸売業</t>
  </si>
  <si>
    <t>家具・建具・じゅう器等卸業</t>
  </si>
  <si>
    <t>家具・建具卸売業</t>
  </si>
  <si>
    <t>荒　物　卸　売　業</t>
  </si>
  <si>
    <t>畳卸売業</t>
  </si>
  <si>
    <t>室内装飾繊維品卸売業</t>
  </si>
  <si>
    <t>陶磁器・ガラス器卸売業</t>
  </si>
  <si>
    <t>その他のじゅう器卸売業</t>
  </si>
  <si>
    <t>紙・紙製品卸売業</t>
  </si>
  <si>
    <t>金物卸売業</t>
  </si>
  <si>
    <t>薪炭卸売業</t>
  </si>
  <si>
    <t>肥料・飼料卸売業</t>
  </si>
  <si>
    <t>たばこ卸売業</t>
  </si>
  <si>
    <t>他に分類されない卸売業</t>
  </si>
  <si>
    <t>代理商・仲立業</t>
  </si>
  <si>
    <t>代理商・仲立業</t>
  </si>
  <si>
    <t>小売業計</t>
  </si>
  <si>
    <t>各種商品小売業</t>
  </si>
  <si>
    <t>百貨店</t>
  </si>
  <si>
    <t>建具小売業（製造小売）</t>
  </si>
  <si>
    <t>建具小売業（製造小売でないもの）</t>
  </si>
  <si>
    <t>畳小売業（製造小売）</t>
  </si>
  <si>
    <t>畳小売業（製造小売でないもの）</t>
  </si>
  <si>
    <t>スポーツ用品小売業</t>
  </si>
  <si>
    <t>自転車小売業（二輪自動車を含む）</t>
  </si>
  <si>
    <t>家具・建具・じゅう器小売業</t>
  </si>
  <si>
    <t>家具・建具・畳小売業</t>
  </si>
  <si>
    <t>金物・荒物小売業</t>
  </si>
  <si>
    <t>金物小売業</t>
  </si>
  <si>
    <t>荒物小売業</t>
  </si>
  <si>
    <t>陶磁器・ガラス器小売業</t>
  </si>
  <si>
    <t>家庭用機械器具小売業</t>
  </si>
  <si>
    <t>家庭用電気機械器具小売業</t>
  </si>
  <si>
    <t>家庭用機械器具小売業（家庭用電気機械器具を除く）</t>
  </si>
  <si>
    <t>その他のじゅう器小売業</t>
  </si>
  <si>
    <t>その他の小売業</t>
  </si>
  <si>
    <t>医薬品・化粧品小売業</t>
  </si>
  <si>
    <t>医薬品小売業</t>
  </si>
  <si>
    <t>化粧品小売業</t>
  </si>
  <si>
    <t>農耕用品小売業</t>
  </si>
  <si>
    <t>農機具小売業</t>
  </si>
  <si>
    <t>苗・種子小売業</t>
  </si>
  <si>
    <t>肥料・飼料小売業</t>
  </si>
  <si>
    <t>燃料小売業</t>
  </si>
  <si>
    <t>燃料小売業（ガソリンステーションを除く）</t>
  </si>
  <si>
    <t>書籍・文房具小売業</t>
  </si>
  <si>
    <t>書籍・雑誌小売業</t>
  </si>
  <si>
    <t>新聞小売業</t>
  </si>
  <si>
    <t>紙・文房具小売業</t>
  </si>
  <si>
    <t>楽器小売業</t>
  </si>
  <si>
    <t>写真機・写真材料小売業</t>
  </si>
  <si>
    <t>写真機・写真材料小売業</t>
  </si>
  <si>
    <t>時計・眼鏡・光学機械小売業</t>
  </si>
  <si>
    <t>中古品小売業（他に分類されないもの）</t>
  </si>
  <si>
    <t>平成元年</t>
  </si>
  <si>
    <t>産　業　分　類</t>
  </si>
  <si>
    <t>合計</t>
  </si>
  <si>
    <t>食堂・レストラン</t>
  </si>
  <si>
    <t>一般食堂</t>
  </si>
  <si>
    <t>日本料理店</t>
  </si>
  <si>
    <t>西洋料理店</t>
  </si>
  <si>
    <t>中華・東洋料理店</t>
  </si>
  <si>
    <t>そば・うどん店</t>
  </si>
  <si>
    <t>すし店</t>
  </si>
  <si>
    <t>喫茶店</t>
  </si>
  <si>
    <t>その他の一般飲食店</t>
  </si>
  <si>
    <t>その他の織物</t>
  </si>
  <si>
    <t>その他の衣服・身の回り品卸売業</t>
  </si>
  <si>
    <t>その他の卸売業</t>
  </si>
  <si>
    <t>-</t>
  </si>
  <si>
    <t>　（ｘ）</t>
  </si>
  <si>
    <t>ｘ</t>
  </si>
  <si>
    <t>パン小売業（製造小売）</t>
  </si>
  <si>
    <t>パン小売業（製造小売でないもの）</t>
  </si>
  <si>
    <t>スポーツ用品・がん具・娯楽用品・楽器小売業</t>
  </si>
  <si>
    <t>他に分類されない小売業</t>
  </si>
  <si>
    <t>たばこ・喫煙具専門小売業</t>
  </si>
  <si>
    <t>花・植木小売業</t>
  </si>
  <si>
    <t>他に分類されないその他の小売業</t>
  </si>
  <si>
    <t>（単位　金額万円）</t>
  </si>
  <si>
    <t xml:space="preserve">金 額 </t>
  </si>
  <si>
    <t xml:space="preserve">繊 維・機械器具・建築材料等 卸 売 業 </t>
  </si>
  <si>
    <t>繊 維品卸売業(衣服・身の回り品を除く）</t>
  </si>
  <si>
    <t>生糸・繭卸売業</t>
  </si>
  <si>
    <t>繊維原料卸売業(生糸・繭を除く)</t>
  </si>
  <si>
    <t>糸卸売業</t>
  </si>
  <si>
    <t>織物卸売業(室内装飾繊維品を除く)</t>
  </si>
  <si>
    <t>化学製品卸売業</t>
  </si>
  <si>
    <t>塗料卸売業</t>
  </si>
  <si>
    <t>染料・顔料卸売業</t>
  </si>
  <si>
    <t>油脂・ろう卸売業</t>
  </si>
  <si>
    <t>火薬類卸売業</t>
  </si>
  <si>
    <t>その他の化学製品卸売業</t>
  </si>
  <si>
    <t>石炭卸売業</t>
  </si>
  <si>
    <t>石油卸売業</t>
  </si>
  <si>
    <t>金属鉱物卸売業</t>
  </si>
  <si>
    <t>非金属鉱物卸売業（石炭・石油を除く）</t>
  </si>
  <si>
    <t>鉄鋼卸売業</t>
  </si>
  <si>
    <t>非鉄金属卸売業</t>
  </si>
  <si>
    <t>自動車卸売業（二輪自動車含む）</t>
  </si>
  <si>
    <t>自動車部品・付属品卸売業</t>
  </si>
  <si>
    <t>家庭用電気機械器具卸売業</t>
  </si>
  <si>
    <t>電気機械器具卸売業（家庭用電気機械器具を除く）</t>
  </si>
  <si>
    <t>木材・竹材卸売業</t>
  </si>
  <si>
    <t>セメント卸売業</t>
  </si>
  <si>
    <t>板ガラス卸売業</t>
  </si>
  <si>
    <t>その他の建築材料卸売業</t>
  </si>
  <si>
    <t>空瓶・空缶等空容器卸売業</t>
  </si>
  <si>
    <t>鉄スクラップ卸売業</t>
  </si>
  <si>
    <t>非鉄金属スクラップ卸売業</t>
  </si>
  <si>
    <t>その他の再生資源卸売業</t>
  </si>
  <si>
    <t>平成3年</t>
  </si>
  <si>
    <t>x</t>
  </si>
  <si>
    <t>資料　石川県統計情報課「商業統計」による。</t>
  </si>
  <si>
    <t>10時間以上           12時間未満</t>
  </si>
  <si>
    <t>その他の小売業</t>
  </si>
  <si>
    <t>注　・調査商店数とは、売場面積を調査している業種の商店数。</t>
  </si>
  <si>
    <t>　　・自動車小売業、ガソリンステーション、牛乳小売業、畳小売業及び新聞小売業は売場面積を調査していない。</t>
  </si>
  <si>
    <t>注　　牛乳小売業、新聞小売業は開店、閉店時刻を調査していない。</t>
  </si>
  <si>
    <t>計</t>
  </si>
  <si>
    <t>終日営業</t>
  </si>
  <si>
    <t>各種商品小売業</t>
  </si>
  <si>
    <t xml:space="preserve">自動車 ・自転車小 売 業 </t>
  </si>
  <si>
    <t>家具・建具・じゅう器小売業</t>
  </si>
  <si>
    <t>（単位　万円）</t>
  </si>
  <si>
    <t>商業及び貿易 125</t>
  </si>
  <si>
    <t>（単位　従業員数人、金額万円）</t>
  </si>
  <si>
    <t>食堂・喫茶</t>
  </si>
  <si>
    <t>その他</t>
  </si>
  <si>
    <t>身の回り品　　　</t>
  </si>
  <si>
    <t>平成4年</t>
  </si>
  <si>
    <t>11　　　商　　　　業　　　　及　　　　び　　　　貿　　　　易</t>
  </si>
  <si>
    <t>120　商業及び貿易</t>
  </si>
  <si>
    <t>商業及び貿易　121</t>
  </si>
  <si>
    <r>
      <t>対　6</t>
    </r>
    <r>
      <rPr>
        <sz val="12"/>
        <rFont val="ＭＳ 明朝"/>
        <family val="1"/>
      </rPr>
      <t>3　年　増　減　率</t>
    </r>
  </si>
  <si>
    <t>（3）産業分類別営業時間階級別の商店数（平成3年）</t>
  </si>
  <si>
    <t>-</t>
  </si>
  <si>
    <t>124 商業及び貿易</t>
  </si>
  <si>
    <t>128  商業及び貿易</t>
  </si>
  <si>
    <t>商業及び貿易  129</t>
  </si>
  <si>
    <t>126 商業及び貿易</t>
  </si>
  <si>
    <t>商業及び貿易 127</t>
  </si>
  <si>
    <t>122 商業及び貿易</t>
  </si>
  <si>
    <t>商業及び貿易 123</t>
  </si>
  <si>
    <r>
      <t>（5）　市町村別商店数、従業者数及び年間商品販売額（飲食店を除く）（平成</t>
    </r>
    <r>
      <rPr>
        <sz val="12"/>
        <rFont val="ＭＳ 明朝"/>
        <family val="1"/>
      </rPr>
      <t>3年）</t>
    </r>
  </si>
  <si>
    <t>（６）　飲　食　店　数　（平成元年、平成4年）</t>
  </si>
  <si>
    <t>（７）　飲　食　店　従　業　員　者　数（平成元年、平成4年）</t>
  </si>
  <si>
    <t>（８）　飲　食　店　年　間　商　品　販　売　額（平成元年、平成4年）</t>
  </si>
  <si>
    <t>資料　石川県統計情報課「商業統計」による。</t>
  </si>
  <si>
    <t>商業及び貿易 131</t>
  </si>
  <si>
    <t>130 商業及び貿易</t>
  </si>
  <si>
    <t>（単位　百万円）</t>
  </si>
  <si>
    <t>134 商業及び貿易</t>
  </si>
  <si>
    <t>昭和63年</t>
  </si>
  <si>
    <t>平 成4年1月</t>
  </si>
  <si>
    <t>資料　北陸財務局経済調査課「大型小売店売上高調査」による。</t>
  </si>
  <si>
    <t>平成元年</t>
  </si>
  <si>
    <t>平成4年1月</t>
  </si>
  <si>
    <t>70　　百　貨　店　及　び　ス　ー　パ　ー　等　売　上　高</t>
  </si>
  <si>
    <t>商業及び貿易 135</t>
  </si>
  <si>
    <t>農産品</t>
  </si>
  <si>
    <t>荷役積込用機械</t>
  </si>
  <si>
    <t>電気機器</t>
  </si>
  <si>
    <t>輸送用機器</t>
  </si>
  <si>
    <t>(8)</t>
  </si>
  <si>
    <t>t</t>
  </si>
  <si>
    <t>打</t>
  </si>
  <si>
    <t>台</t>
  </si>
  <si>
    <t>個</t>
  </si>
  <si>
    <t>71　　品　目　別　仕　向　地　別　輸　出　実　績（平成4年）</t>
  </si>
  <si>
    <t>資料　社団法人北陸経済調査会「石川県輸出実態調査報告書（石川県委託調査）」による。</t>
  </si>
  <si>
    <t>132 商業及び貿易</t>
  </si>
  <si>
    <t>商業及び貿易　133</t>
  </si>
  <si>
    <t>昭和63年</t>
  </si>
  <si>
    <r>
      <t>（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）産業細分類別の商店数、従業者数、年間商品販売額、修理料・サービス料・仲立手数料、商品手持額及び売場面積（飲食店を除く）（平成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年7月</t>
    </r>
    <r>
      <rPr>
        <sz val="12"/>
        <rFont val="ＭＳ 明朝"/>
        <family val="1"/>
      </rPr>
      <t>1日現在）</t>
    </r>
  </si>
  <si>
    <t>産　　　　業　　　　分　　　　類</t>
  </si>
  <si>
    <t>商　　　　　　　店　　　　　　　数　（店）</t>
  </si>
  <si>
    <t>従　　業　　者　　数　　(人）</t>
  </si>
  <si>
    <t>従　　業　　者　　規　　模　　別</t>
  </si>
  <si>
    <t>家　　族</t>
  </si>
  <si>
    <t>常　　用</t>
  </si>
  <si>
    <t>法　　人</t>
  </si>
  <si>
    <t>個　　人</t>
  </si>
  <si>
    <t>１～２人</t>
  </si>
  <si>
    <t>３～４</t>
  </si>
  <si>
    <t>５～９</t>
  </si>
  <si>
    <t>10～19</t>
  </si>
  <si>
    <r>
      <t>20～</t>
    </r>
    <r>
      <rPr>
        <sz val="12"/>
        <rFont val="ＭＳ 明朝"/>
        <family val="1"/>
      </rPr>
      <t>29</t>
    </r>
  </si>
  <si>
    <r>
      <t>30～</t>
    </r>
    <r>
      <rPr>
        <sz val="12"/>
        <rFont val="ＭＳ 明朝"/>
        <family val="1"/>
      </rPr>
      <t>49</t>
    </r>
  </si>
  <si>
    <r>
      <t>50～</t>
    </r>
    <r>
      <rPr>
        <sz val="12"/>
        <rFont val="ＭＳ 明朝"/>
        <family val="1"/>
      </rPr>
      <t>99</t>
    </r>
  </si>
  <si>
    <t>100人以上</t>
  </si>
  <si>
    <t>―</t>
  </si>
  <si>
    <t>各種商品卸売業(従業者が常時100人以上のもの)</t>
  </si>
  <si>
    <t>-</t>
  </si>
  <si>
    <t>その他の各種商品卸売業(従業者が常時100人未満のもの)</t>
  </si>
  <si>
    <t>-</t>
  </si>
  <si>
    <t>輸送用機械器具卸売業</t>
  </si>
  <si>
    <t>精密機械器具卸売業（自動車を除く）</t>
  </si>
  <si>
    <t>古紙卸売業</t>
  </si>
  <si>
    <t>産業細分類別の商店数、従業者数、年間商品販売額、修理料、サービス料、仲立手数料、商品手持額及び売場面積（飲食店を除く）（平成３年７月１日現在）（つづき）</t>
  </si>
  <si>
    <t>産　　　　　業　　　　　分　　　　　類</t>
  </si>
  <si>
    <t>商　　　　　　　店　　　　　　　数</t>
  </si>
  <si>
    <t>修理料　　　　　サービス手数料　　　　　仲立手数料</t>
  </si>
  <si>
    <t>その他の農畜産物・水産物卸売業</t>
  </si>
  <si>
    <t>スポーツ用品・娯楽用品・がん具卸売業</t>
  </si>
  <si>
    <t>（単位　万円）</t>
  </si>
  <si>
    <t>修理料　　　　　サービス　　　　　仲立手数料</t>
  </si>
  <si>
    <t>1～２人</t>
  </si>
  <si>
    <t>３～４</t>
  </si>
  <si>
    <t>５～９</t>
  </si>
  <si>
    <t>10～19</t>
  </si>
  <si>
    <r>
      <t>20～</t>
    </r>
    <r>
      <rPr>
        <sz val="12"/>
        <rFont val="ＭＳ 明朝"/>
        <family val="1"/>
      </rPr>
      <t>29</t>
    </r>
  </si>
  <si>
    <r>
      <t>30～</t>
    </r>
    <r>
      <rPr>
        <sz val="12"/>
        <rFont val="ＭＳ 明朝"/>
        <family val="1"/>
      </rPr>
      <t>49</t>
    </r>
  </si>
  <si>
    <r>
      <t>50～</t>
    </r>
    <r>
      <rPr>
        <sz val="12"/>
        <rFont val="ＭＳ 明朝"/>
        <family val="1"/>
      </rPr>
      <t>99</t>
    </r>
  </si>
  <si>
    <t>100人以上</t>
  </si>
  <si>
    <t>男子服小売業（製造小売）</t>
  </si>
  <si>
    <t>男子服小売業（製造小売でないもの）</t>
  </si>
  <si>
    <t>婦人・子供服小売業</t>
  </si>
  <si>
    <t>野菜小売業</t>
  </si>
  <si>
    <t>菓子・パン小売業</t>
  </si>
  <si>
    <t>豆腐・かまばこ等加工食品小売業（製造小売）</t>
  </si>
  <si>
    <t>豆腐・かまばこ等加工食品小売業（製造小売でないもの）</t>
  </si>
  <si>
    <t>商　　　　　　　店　　　　　　　数（店）</t>
  </si>
  <si>
    <t>修理料　　　　　サービス　　　　仲立手数料</t>
  </si>
  <si>
    <t>家具小売業（製造小売）</t>
  </si>
  <si>
    <t>家具小売業（製造小売でないもの）</t>
  </si>
  <si>
    <t>ガソリンステーション</t>
  </si>
  <si>
    <t>がん具・娯楽用品小売業</t>
  </si>
  <si>
    <t>骨とう品小売業</t>
  </si>
  <si>
    <t>その他の中古品小売業（他に分類されないもの）</t>
  </si>
  <si>
    <r>
      <t>対6</t>
    </r>
    <r>
      <rPr>
        <sz val="12"/>
        <rFont val="ＭＳ 明朝"/>
        <family val="1"/>
      </rPr>
      <t>3年増減</t>
    </r>
  </si>
  <si>
    <t>昭和63年</t>
  </si>
  <si>
    <t>％</t>
  </si>
  <si>
    <t>医薬品・化粧品卸売業</t>
  </si>
  <si>
    <t>家具・建具・じゅう器小売業</t>
  </si>
  <si>
    <t>％</t>
  </si>
  <si>
    <t>（　　）内はＸの数値を含む。</t>
  </si>
  <si>
    <t>飲食料品小売業</t>
  </si>
  <si>
    <t>商店数</t>
  </si>
  <si>
    <r>
      <t>12時間以上　　</t>
    </r>
    <r>
      <rPr>
        <sz val="12"/>
        <rFont val="ＭＳ 明朝"/>
        <family val="1"/>
      </rPr>
      <t>14時間未満</t>
    </r>
  </si>
  <si>
    <t>14時間以上</t>
  </si>
  <si>
    <t>（時間階級別構成比）</t>
  </si>
  <si>
    <t>（産 業 別 構 成 比）</t>
  </si>
  <si>
    <t>（9）　市町村別産業小分類別飲食店数、従業者数及び年間商品販売額　（平成４年１０月１日現在）</t>
  </si>
  <si>
    <t>（単位：従業者数　人、金額　万円）</t>
  </si>
  <si>
    <t>すし店</t>
  </si>
  <si>
    <t>飲食店数</t>
  </si>
  <si>
    <t>郡部計</t>
  </si>
  <si>
    <r>
      <t>注　　年間商品販売額は平成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月１日から平成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30</t>
    </r>
    <r>
      <rPr>
        <sz val="12"/>
        <rFont val="ＭＳ 明朝"/>
        <family val="1"/>
      </rPr>
      <t>日までの１年間の実績である。</t>
    </r>
  </si>
  <si>
    <t>資料　石川県統計課「商業統計」</t>
  </si>
  <si>
    <t>資料　北陸財務局経済調査課「百貨店、主要スーパー等売上高調査」による。</t>
  </si>
  <si>
    <t>資料　石川県統計情報課「商業統計｣による。</t>
  </si>
  <si>
    <r>
      <t>昭和6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</t>
    </r>
  </si>
  <si>
    <t>1店当たり売場面積</t>
  </si>
  <si>
    <r>
      <t>　　　　　　　　（2）産業小分類別売場面積（飲食店を除く）の前回比較（昭和</t>
    </r>
    <r>
      <rPr>
        <sz val="12"/>
        <rFont val="ＭＳ 明朝"/>
        <family val="1"/>
      </rPr>
      <t>63、平成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年）</t>
    </r>
  </si>
  <si>
    <t>対年
年増
減率</t>
  </si>
  <si>
    <t>8時間未満</t>
  </si>
  <si>
    <t xml:space="preserve"> 8時間以上
 10時間未満</t>
  </si>
  <si>
    <r>
      <t>（1）　産業分類別商店数 、従業者数、年間商品販売額（飲食店を除く）の前回比較（昭和</t>
    </r>
    <r>
      <rPr>
        <sz val="12"/>
        <rFont val="ＭＳ 明朝"/>
        <family val="1"/>
      </rPr>
      <t>63、平成3年）</t>
    </r>
  </si>
  <si>
    <t>(100.0)％</t>
  </si>
  <si>
    <t>(2.4)％</t>
  </si>
  <si>
    <t>(26.2)％</t>
  </si>
  <si>
    <t>(32.2)％</t>
  </si>
  <si>
    <t>(28.8)％</t>
  </si>
  <si>
    <t>(9.7)％</t>
  </si>
  <si>
    <t>(0.7)％</t>
  </si>
  <si>
    <t>53 各種商品小売業</t>
  </si>
  <si>
    <t>54  織物・衣服・身の回り品小売業</t>
  </si>
  <si>
    <t>-</t>
  </si>
  <si>
    <t>55  飲食料品小売業</t>
  </si>
  <si>
    <t>56  自動車・自転車小売業</t>
  </si>
  <si>
    <t>57  家具・建具・じゅう器小売業</t>
  </si>
  <si>
    <t>58  その他の小売業</t>
  </si>
  <si>
    <t>経営組織別</t>
  </si>
  <si>
    <t>法　人</t>
  </si>
  <si>
    <t>個　人</t>
  </si>
  <si>
    <r>
      <t>1～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人</t>
    </r>
  </si>
  <si>
    <r>
      <t>3～</t>
    </r>
    <r>
      <rPr>
        <sz val="12"/>
        <rFont val="ＭＳ 明朝"/>
        <family val="1"/>
      </rPr>
      <t>4</t>
    </r>
  </si>
  <si>
    <r>
      <t>5～</t>
    </r>
    <r>
      <rPr>
        <sz val="12"/>
        <rFont val="ＭＳ 明朝"/>
        <family val="1"/>
      </rPr>
      <t>9</t>
    </r>
  </si>
  <si>
    <r>
      <t xml:space="preserve">家   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族</t>
    </r>
  </si>
  <si>
    <r>
      <t xml:space="preserve">常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　　用</t>
    </r>
  </si>
  <si>
    <t>年　  　間          
商品販売額</t>
  </si>
  <si>
    <r>
      <t>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理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料　　　　　
サービス料　　　　　
仲立手数料</t>
    </r>
  </si>
  <si>
    <t>建築材料卸売業</t>
  </si>
  <si>
    <t>注 　従業者数の家族は個人事業主及び家族従業者で、常用は有給役員及び常時雇用従業者である。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</si>
  <si>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（　）内はxの数値を含む。</t>
    </r>
  </si>
  <si>
    <r>
      <t xml:space="preserve">   </t>
    </r>
    <r>
      <rPr>
        <sz val="12"/>
        <rFont val="ＭＳ 明朝"/>
        <family val="1"/>
      </rPr>
      <t>　年間商品販売額、修理料・サービス料・仲立手数料は平成2年</t>
    </r>
    <r>
      <rPr>
        <sz val="12"/>
        <rFont val="ＭＳ 明朝"/>
        <family val="1"/>
      </rPr>
      <t>7月1日から平成3年6月30日までの1か年間の実績である。</t>
    </r>
  </si>
  <si>
    <t>衣類・食料・家具等卸売業</t>
  </si>
  <si>
    <r>
      <t xml:space="preserve">対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元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年　　　　　　増加率（％）</t>
    </r>
  </si>
  <si>
    <r>
      <t>対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元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年　　　　　　増加率（％）</t>
    </r>
  </si>
  <si>
    <r>
      <t>飲 食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品</t>
    </r>
  </si>
  <si>
    <t>-</t>
  </si>
  <si>
    <t>t</t>
  </si>
  <si>
    <t xml:space="preserve">紙 製 品・印 刷 </t>
  </si>
  <si>
    <t>化  学  製  品</t>
  </si>
  <si>
    <t>（単位　百万円）</t>
  </si>
  <si>
    <t>窯  業  製  品</t>
  </si>
  <si>
    <t>身の回り品　　　</t>
  </si>
  <si>
    <t>食堂・喫茶</t>
  </si>
  <si>
    <t>耐火断熱レンガ</t>
  </si>
  <si>
    <t>〃</t>
  </si>
  <si>
    <t>鉄  鋼 ・ 金  属</t>
  </si>
  <si>
    <t>機  械  器  具</t>
  </si>
  <si>
    <t>食料品加工機械</t>
  </si>
  <si>
    <t>そ　　の　　他</t>
  </si>
  <si>
    <t>(1) 　　百　 貨　 店　 売　 上　 高　(昭和63～平成4年）</t>
  </si>
  <si>
    <t>(2)　　ス　ー　パ　ー　等　売　上　高　(昭和63～平成4年）</t>
  </si>
  <si>
    <t>比            率 （％）</t>
  </si>
  <si>
    <t>その他の機械・部品</t>
  </si>
  <si>
    <r>
      <t>品　　　 目　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</si>
  <si>
    <t>-</t>
  </si>
  <si>
    <t>―</t>
  </si>
  <si>
    <t>x</t>
  </si>
  <si>
    <t>―</t>
  </si>
  <si>
    <t>-</t>
  </si>
  <si>
    <t>x</t>
  </si>
  <si>
    <t>-</t>
  </si>
  <si>
    <t>,</t>
  </si>
  <si>
    <t>ｘ</t>
  </si>
  <si>
    <t>　（ｘ）</t>
  </si>
  <si>
    <t>x</t>
  </si>
  <si>
    <t>-</t>
  </si>
  <si>
    <t>-</t>
  </si>
  <si>
    <t>-</t>
  </si>
  <si>
    <t>-</t>
  </si>
  <si>
    <t>-</t>
  </si>
  <si>
    <t>産業細分類別の商店数、従業者数、年間商品販売額、修理料・サービス料・仲立手数料（飲食店を除く）（平成３年７月１日現在）（つづき）</t>
  </si>
  <si>
    <t>産業細分類別の商店数、従業者数、年間商品販売額、修理料・サービス料・仲立手数料、商品手持額及び売場面積（飲食店を除く）（平成３年７月１日現在）（つづき）</t>
  </si>
  <si>
    <t>x</t>
  </si>
  <si>
    <t>x</t>
  </si>
  <si>
    <t>x</t>
  </si>
  <si>
    <t>x</t>
  </si>
  <si>
    <t>x</t>
  </si>
  <si>
    <t>x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</si>
  <si>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</si>
  <si>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</si>
  <si>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</si>
  <si>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</si>
  <si>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</si>
  <si>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</si>
  <si>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</si>
  <si>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</si>
  <si>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</si>
  <si>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</si>
  <si>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69　　商　　　　　　　　　　　　　　　　　業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</si>
</sst>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_ ;[Red]\-0.0\ "/>
    <numFmt numFmtId="182" formatCode="0.0%"/>
    <numFmt numFmtId="183" formatCode="0.0_);[Red]\(0.0\)"/>
    <numFmt numFmtId="184" formatCode="#,##0.0;[Red]\-#,##0.0"/>
    <numFmt numFmtId="185" formatCode="#,##0_);\(#,##0\)"/>
    <numFmt numFmtId="186" formatCode="#,##0_ ;[Red]\-#,##0\ "/>
    <numFmt numFmtId="187" formatCode="#,##0.000;[Red]\-#,##0.000"/>
    <numFmt numFmtId="188" formatCode="#,##0.0000;[Red]\-#,##0.0000"/>
    <numFmt numFmtId="189" formatCode="0.000000000000_);[Red]\(0.000000000000\)"/>
    <numFmt numFmtId="190" formatCode="#,##0.0;\-#,##0.0"/>
    <numFmt numFmtId="191" formatCode="0.0;[Red]0.0"/>
    <numFmt numFmtId="192" formatCode="#,##0.0_ ;[Red]\-#,##0.0\ "/>
    <numFmt numFmtId="193" formatCode="#,##0_ "/>
    <numFmt numFmtId="194" formatCode="#,##0_);[Red]\(#,##0\)"/>
    <numFmt numFmtId="195" formatCode="#,##0.0_);\(#,##0.0\)"/>
    <numFmt numFmtId="196" formatCode="#,##0.0_);[Red]\(#,##0.0\)"/>
    <numFmt numFmtId="197" formatCode="#,##0.0;[Red]#,##0.0"/>
    <numFmt numFmtId="198" formatCode="#,##0.0;&quot;▲ &quot;#,##0.0"/>
    <numFmt numFmtId="199" formatCode="#,##0;[Red]#,##0"/>
    <numFmt numFmtId="200" formatCode="0.0_ "/>
    <numFmt numFmtId="201" formatCode="0;&quot;△ &quot;0"/>
    <numFmt numFmtId="202" formatCode="0.0;&quot;△ &quot;0.0"/>
    <numFmt numFmtId="203" formatCode="0.0_);\(0.0\)"/>
    <numFmt numFmtId="204" formatCode="0_ "/>
    <numFmt numFmtId="205" formatCode="#,##0;&quot;△ &quot;#,##0"/>
    <numFmt numFmtId="206" formatCode="#,##0.0;&quot;△ &quot;#,##0.0"/>
    <numFmt numFmtId="207" formatCode="#,##0.0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_);[Red]\(0\)"/>
    <numFmt numFmtId="212" formatCode="\(General\)"/>
    <numFmt numFmtId="213" formatCode="\(#,##0_ \)"/>
    <numFmt numFmtId="214" formatCode="\(#,##0\)"/>
    <numFmt numFmtId="215" formatCode="\(#,##0.0\)"/>
    <numFmt numFmtId="216" formatCode="0_);\(0\)"/>
  </numFmts>
  <fonts count="59"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2"/>
      <color indexed="12"/>
      <name val="ＭＳ 明朝"/>
      <family val="1"/>
    </font>
    <font>
      <b/>
      <sz val="12"/>
      <color indexed="12"/>
      <name val="ＭＳ ゴシック"/>
      <family val="3"/>
    </font>
    <font>
      <b/>
      <sz val="12"/>
      <color indexed="12"/>
      <name val="ＭＳ 明朝"/>
      <family val="1"/>
    </font>
    <font>
      <sz val="12"/>
      <color indexed="58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sz val="8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2"/>
      <color indexed="58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5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593">
    <xf numFmtId="0" fontId="0" fillId="0" borderId="0" xfId="0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3" fillId="0" borderId="11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center"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5" xfId="0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193" fontId="10" fillId="0" borderId="0" xfId="0" applyNumberFormat="1" applyFont="1" applyFill="1" applyBorder="1" applyAlignment="1" applyProtection="1">
      <alignment vertical="center"/>
      <protection/>
    </xf>
    <xf numFmtId="193" fontId="0" fillId="0" borderId="0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193" fontId="11" fillId="0" borderId="0" xfId="0" applyNumberFormat="1" applyFont="1" applyFill="1" applyBorder="1" applyAlignment="1" applyProtection="1">
      <alignment vertical="center"/>
      <protection/>
    </xf>
    <xf numFmtId="19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right"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207" fontId="5" fillId="0" borderId="0" xfId="0" applyNumberFormat="1" applyFont="1" applyFill="1" applyBorder="1" applyAlignment="1" applyProtection="1">
      <alignment horizontal="right" vertical="center"/>
      <protection/>
    </xf>
    <xf numFmtId="38" fontId="10" fillId="0" borderId="16" xfId="49" applyFont="1" applyFill="1" applyBorder="1" applyAlignment="1" applyProtection="1">
      <alignment horizontal="right" vertical="center"/>
      <protection/>
    </xf>
    <xf numFmtId="38" fontId="10" fillId="0" borderId="16" xfId="49" applyFont="1" applyFill="1" applyBorder="1" applyAlignment="1" applyProtection="1">
      <alignment vertical="center"/>
      <protection/>
    </xf>
    <xf numFmtId="38" fontId="2" fillId="0" borderId="11" xfId="49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center" vertical="center"/>
    </xf>
    <xf numFmtId="205" fontId="0" fillId="0" borderId="0" xfId="49" applyNumberFormat="1" applyFont="1" applyFill="1" applyAlignment="1">
      <alignment horizontal="right" vertical="center"/>
    </xf>
    <xf numFmtId="38" fontId="7" fillId="0" borderId="0" xfId="49" applyFont="1" applyFill="1" applyAlignment="1">
      <alignment horizontal="right" vertical="center"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176" fontId="10" fillId="0" borderId="16" xfId="0" applyNumberFormat="1" applyFont="1" applyFill="1" applyBorder="1" applyAlignment="1" applyProtection="1">
      <alignment vertical="center"/>
      <protection/>
    </xf>
    <xf numFmtId="176" fontId="10" fillId="0" borderId="16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distributed" vertical="center"/>
      <protection/>
    </xf>
    <xf numFmtId="0" fontId="2" fillId="0" borderId="0" xfId="0" applyFont="1" applyFill="1" applyAlignment="1" applyProtection="1">
      <alignment horizontal="right" vertical="top"/>
      <protection/>
    </xf>
    <xf numFmtId="194" fontId="0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37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81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206" fontId="7" fillId="0" borderId="0" xfId="0" applyNumberFormat="1" applyFont="1" applyFill="1" applyBorder="1" applyAlignment="1" applyProtection="1">
      <alignment horizontal="right" vertical="center"/>
      <protection/>
    </xf>
    <xf numFmtId="181" fontId="10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>
      <alignment horizontal="distributed" vertical="center"/>
    </xf>
    <xf numFmtId="38" fontId="12" fillId="0" borderId="0" xfId="49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19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38" fontId="0" fillId="0" borderId="0" xfId="49" applyFont="1" applyFill="1" applyAlignment="1">
      <alignment horizontal="right" vertical="center"/>
    </xf>
    <xf numFmtId="38" fontId="0" fillId="0" borderId="16" xfId="49" applyFont="1" applyFill="1" applyBorder="1" applyAlignment="1">
      <alignment horizontal="right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Alignment="1">
      <alignment vertical="center"/>
    </xf>
    <xf numFmtId="38" fontId="0" fillId="0" borderId="11" xfId="49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vertical="center"/>
    </xf>
    <xf numFmtId="0" fontId="0" fillId="0" borderId="23" xfId="0" applyFont="1" applyFill="1" applyBorder="1" applyAlignment="1">
      <alignment horizontal="distributed" vertical="center"/>
    </xf>
    <xf numFmtId="38" fontId="0" fillId="0" borderId="0" xfId="49" applyFont="1" applyFill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38" fontId="0" fillId="0" borderId="16" xfId="49" applyFont="1" applyFill="1" applyBorder="1" applyAlignment="1" applyProtection="1">
      <alignment horizontal="right"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>
      <alignment vertical="center"/>
    </xf>
    <xf numFmtId="201" fontId="0" fillId="0" borderId="0" xfId="49" applyNumberFormat="1" applyFont="1" applyFill="1" applyAlignment="1">
      <alignment horizontal="right" vertical="center"/>
    </xf>
    <xf numFmtId="202" fontId="0" fillId="0" borderId="17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201" fontId="0" fillId="0" borderId="0" xfId="49" applyNumberFormat="1" applyFont="1" applyFill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5" fontId="0" fillId="0" borderId="0" xfId="49" applyNumberFormat="1" applyFont="1" applyFill="1" applyAlignment="1">
      <alignment vertical="center"/>
    </xf>
    <xf numFmtId="206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distributed" vertical="center"/>
    </xf>
    <xf numFmtId="176" fontId="0" fillId="0" borderId="16" xfId="0" applyNumberFormat="1" applyFont="1" applyFill="1" applyBorder="1" applyAlignment="1">
      <alignment vertical="center"/>
    </xf>
    <xf numFmtId="201" fontId="0" fillId="0" borderId="16" xfId="49" applyNumberFormat="1" applyFont="1" applyFill="1" applyBorder="1" applyAlignment="1">
      <alignment vertical="center"/>
    </xf>
    <xf numFmtId="202" fontId="0" fillId="0" borderId="16" xfId="0" applyNumberFormat="1" applyFont="1" applyFill="1" applyBorder="1" applyAlignment="1">
      <alignment vertical="center"/>
    </xf>
    <xf numFmtId="205" fontId="0" fillId="0" borderId="16" xfId="49" applyNumberFormat="1" applyFont="1" applyFill="1" applyBorder="1" applyAlignment="1">
      <alignment vertical="center"/>
    </xf>
    <xf numFmtId="206" fontId="0" fillId="0" borderId="16" xfId="0" applyNumberFormat="1" applyFont="1" applyFill="1" applyBorder="1" applyAlignment="1">
      <alignment vertical="center"/>
    </xf>
    <xf numFmtId="0" fontId="0" fillId="0" borderId="25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horizontal="centerContinuous" vertical="center"/>
      <protection/>
    </xf>
    <xf numFmtId="199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206" fontId="0" fillId="0" borderId="0" xfId="0" applyNumberFormat="1" applyFont="1" applyFill="1" applyBorder="1" applyAlignment="1" applyProtection="1">
      <alignment horizontal="right" vertical="center"/>
      <protection/>
    </xf>
    <xf numFmtId="190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vertical="center"/>
    </xf>
    <xf numFmtId="199" fontId="10" fillId="0" borderId="16" xfId="0" applyNumberFormat="1" applyFont="1" applyFill="1" applyBorder="1" applyAlignment="1" applyProtection="1">
      <alignment horizontal="right" vertical="center"/>
      <protection/>
    </xf>
    <xf numFmtId="186" fontId="10" fillId="0" borderId="16" xfId="0" applyNumberFormat="1" applyFont="1" applyFill="1" applyBorder="1" applyAlignment="1" applyProtection="1">
      <alignment horizontal="right" vertical="center"/>
      <protection/>
    </xf>
    <xf numFmtId="184" fontId="0" fillId="0" borderId="16" xfId="0" applyNumberFormat="1" applyFont="1" applyFill="1" applyBorder="1" applyAlignment="1" applyProtection="1">
      <alignment horizontal="right" vertical="center"/>
      <protection/>
    </xf>
    <xf numFmtId="20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horizontal="distributed"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207" fontId="0" fillId="0" borderId="16" xfId="0" applyNumberFormat="1" applyFont="1" applyFill="1" applyBorder="1" applyAlignment="1" applyProtection="1">
      <alignment horizontal="right" vertical="center"/>
      <protection/>
    </xf>
    <xf numFmtId="206" fontId="0" fillId="0" borderId="16" xfId="0" applyNumberFormat="1" applyFont="1" applyFill="1" applyBorder="1" applyAlignment="1" applyProtection="1">
      <alignment horizontal="right" vertical="center"/>
      <protection/>
    </xf>
    <xf numFmtId="38" fontId="17" fillId="0" borderId="0" xfId="49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7" fillId="0" borderId="11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38" fontId="5" fillId="0" borderId="0" xfId="49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38" fontId="5" fillId="0" borderId="0" xfId="49" applyFont="1" applyFill="1" applyBorder="1" applyAlignment="1">
      <alignment horizontal="right" vertical="center"/>
    </xf>
    <xf numFmtId="0" fontId="0" fillId="0" borderId="0" xfId="0" applyFont="1" applyFill="1" applyAlignment="1" applyProtection="1">
      <alignment horizontal="left" vertical="center"/>
      <protection/>
    </xf>
    <xf numFmtId="0" fontId="17" fillId="0" borderId="16" xfId="0" applyFont="1" applyFill="1" applyBorder="1" applyAlignment="1" applyProtection="1">
      <alignment horizontal="distributed" vertical="center"/>
      <protection/>
    </xf>
    <xf numFmtId="38" fontId="5" fillId="0" borderId="16" xfId="49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84" fontId="5" fillId="0" borderId="0" xfId="49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37" fontId="17" fillId="0" borderId="0" xfId="0" applyNumberFormat="1" applyFont="1" applyFill="1" applyBorder="1" applyAlignment="1" applyProtection="1">
      <alignment vertical="center"/>
      <protection/>
    </xf>
    <xf numFmtId="37" fontId="17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vertical="center"/>
      <protection/>
    </xf>
    <xf numFmtId="193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6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26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58" fillId="0" borderId="0" xfId="49" applyFont="1" applyFill="1" applyBorder="1" applyAlignment="1" applyProtection="1">
      <alignment horizontal="right" vertical="center"/>
      <protection/>
    </xf>
    <xf numFmtId="194" fontId="0" fillId="0" borderId="0" xfId="0" applyNumberFormat="1" applyFont="1" applyFill="1" applyBorder="1" applyAlignment="1">
      <alignment vertical="center"/>
    </xf>
    <xf numFmtId="194" fontId="0" fillId="0" borderId="26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Fill="1" applyBorder="1" applyAlignment="1" applyProtection="1">
      <alignment horizontal="distributed" vertical="center"/>
      <protection/>
    </xf>
    <xf numFmtId="38" fontId="17" fillId="0" borderId="0" xfId="49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205" fontId="17" fillId="0" borderId="0" xfId="49" applyNumberFormat="1" applyFont="1" applyFill="1" applyAlignment="1">
      <alignment vertical="center"/>
    </xf>
    <xf numFmtId="38" fontId="17" fillId="0" borderId="0" xfId="49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176" fontId="17" fillId="0" borderId="0" xfId="0" applyNumberFormat="1" applyFont="1" applyFill="1" applyAlignment="1">
      <alignment vertical="center"/>
    </xf>
    <xf numFmtId="214" fontId="17" fillId="0" borderId="0" xfId="49" applyNumberFormat="1" applyFont="1" applyFill="1" applyAlignment="1">
      <alignment vertical="center"/>
    </xf>
    <xf numFmtId="215" fontId="17" fillId="0" borderId="0" xfId="0" applyNumberFormat="1" applyFont="1" applyFill="1" applyAlignment="1" quotePrefix="1">
      <alignment horizontal="right" vertical="center"/>
    </xf>
    <xf numFmtId="215" fontId="17" fillId="0" borderId="0" xfId="49" applyNumberFormat="1" applyFont="1" applyFill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17" fillId="0" borderId="11" xfId="0" applyFont="1" applyFill="1" applyBorder="1" applyAlignment="1">
      <alignment horizontal="distributed" vertical="center"/>
    </xf>
    <xf numFmtId="176" fontId="17" fillId="0" borderId="0" xfId="0" applyNumberFormat="1" applyFont="1" applyFill="1" applyBorder="1" applyAlignment="1" applyProtection="1">
      <alignment vertical="center"/>
      <protection/>
    </xf>
    <xf numFmtId="176" fontId="17" fillId="0" borderId="0" xfId="0" applyNumberFormat="1" applyFont="1" applyFill="1" applyBorder="1" applyAlignment="1" applyProtection="1">
      <alignment horizontal="right" vertical="center"/>
      <protection/>
    </xf>
    <xf numFmtId="206" fontId="1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18" fillId="0" borderId="2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38" fontId="2" fillId="0" borderId="0" xfId="49" applyFont="1" applyFill="1" applyAlignment="1" quotePrefix="1">
      <alignment horizontal="right" vertical="center"/>
    </xf>
    <xf numFmtId="38" fontId="2" fillId="0" borderId="0" xfId="49" applyFont="1" applyFill="1" applyAlignment="1" quotePrefix="1">
      <alignment vertical="center"/>
    </xf>
    <xf numFmtId="194" fontId="0" fillId="0" borderId="0" xfId="0" applyNumberFormat="1" applyFont="1" applyFill="1" applyAlignment="1">
      <alignment horizontal="right" vertical="center"/>
    </xf>
    <xf numFmtId="195" fontId="0" fillId="0" borderId="0" xfId="0" applyNumberFormat="1" applyFont="1" applyFill="1" applyAlignment="1">
      <alignment horizontal="right" vertical="center"/>
    </xf>
    <xf numFmtId="193" fontId="0" fillId="0" borderId="0" xfId="0" applyNumberFormat="1" applyFont="1" applyFill="1" applyAlignment="1">
      <alignment horizontal="right" vertical="center"/>
    </xf>
    <xf numFmtId="193" fontId="0" fillId="0" borderId="0" xfId="0" applyNumberFormat="1" applyFont="1" applyFill="1" applyAlignment="1">
      <alignment vertical="center"/>
    </xf>
    <xf numFmtId="193" fontId="0" fillId="0" borderId="0" xfId="49" applyNumberFormat="1" applyFont="1" applyFill="1" applyAlignment="1">
      <alignment horizontal="right" vertical="center"/>
    </xf>
    <xf numFmtId="193" fontId="0" fillId="0" borderId="0" xfId="49" applyNumberFormat="1" applyFont="1" applyFill="1" applyAlignment="1">
      <alignment vertical="center"/>
    </xf>
    <xf numFmtId="194" fontId="0" fillId="0" borderId="0" xfId="49" applyNumberFormat="1" applyFont="1" applyFill="1" applyAlignment="1">
      <alignment horizontal="right" vertical="center"/>
    </xf>
    <xf numFmtId="215" fontId="0" fillId="0" borderId="0" xfId="49" applyNumberFormat="1" applyFont="1" applyFill="1" applyAlignment="1">
      <alignment vertical="center"/>
    </xf>
    <xf numFmtId="194" fontId="0" fillId="0" borderId="0" xfId="49" applyNumberFormat="1" applyFont="1" applyFill="1" applyAlignment="1" quotePrefix="1">
      <alignment vertical="center"/>
    </xf>
    <xf numFmtId="194" fontId="0" fillId="0" borderId="0" xfId="49" applyNumberFormat="1" applyFont="1" applyFill="1" applyAlignment="1" quotePrefix="1">
      <alignment horizontal="right" vertical="center"/>
    </xf>
    <xf numFmtId="195" fontId="0" fillId="0" borderId="0" xfId="49" applyNumberFormat="1" applyFont="1" applyFill="1" applyAlignment="1">
      <alignment horizontal="right" vertical="center"/>
    </xf>
    <xf numFmtId="193" fontId="0" fillId="0" borderId="0" xfId="49" applyNumberFormat="1" applyFont="1" applyFill="1" applyAlignment="1" quotePrefix="1">
      <alignment horizontal="right" vertical="center"/>
    </xf>
    <xf numFmtId="193" fontId="0" fillId="0" borderId="0" xfId="49" applyNumberFormat="1" applyFont="1" applyFill="1" applyAlignment="1" quotePrefix="1">
      <alignment vertical="center"/>
    </xf>
    <xf numFmtId="215" fontId="0" fillId="0" borderId="16" xfId="49" applyNumberFormat="1" applyFont="1" applyFill="1" applyBorder="1" applyAlignment="1">
      <alignment vertical="center"/>
    </xf>
    <xf numFmtId="193" fontId="17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193" fontId="17" fillId="0" borderId="0" xfId="0" applyNumberFormat="1" applyFont="1" applyFill="1" applyBorder="1" applyAlignment="1" applyProtection="1">
      <alignment horizontal="right" vertical="center"/>
      <protection/>
    </xf>
    <xf numFmtId="193" fontId="17" fillId="0" borderId="0" xfId="49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214" fontId="17" fillId="0" borderId="16" xfId="0" applyNumberFormat="1" applyFont="1" applyFill="1" applyBorder="1" applyAlignment="1" applyProtection="1">
      <alignment vertical="center"/>
      <protection/>
    </xf>
    <xf numFmtId="193" fontId="17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194" fontId="0" fillId="0" borderId="0" xfId="0" applyNumberFormat="1" applyFont="1" applyFill="1" applyBorder="1" applyAlignment="1" applyProtection="1">
      <alignment horizontal="right" vertical="center"/>
      <protection/>
    </xf>
    <xf numFmtId="38" fontId="17" fillId="0" borderId="0" xfId="49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94" fontId="0" fillId="0" borderId="17" xfId="0" applyNumberFormat="1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38" fontId="0" fillId="0" borderId="21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9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9" xfId="0" applyFont="1" applyFill="1" applyBorder="1" applyAlignment="1" applyProtection="1">
      <alignment horizontal="centerContinuous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184" fontId="0" fillId="0" borderId="0" xfId="49" applyNumberFormat="1" applyFont="1" applyFill="1" applyBorder="1" applyAlignment="1">
      <alignment horizontal="right" vertical="center"/>
    </xf>
    <xf numFmtId="184" fontId="0" fillId="0" borderId="12" xfId="49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distributed" vertical="center"/>
    </xf>
    <xf numFmtId="0" fontId="17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left" vertical="center" indent="3"/>
      <protection/>
    </xf>
    <xf numFmtId="0" fontId="0" fillId="0" borderId="0" xfId="0" applyFont="1" applyFill="1" applyBorder="1" applyAlignment="1" applyProtection="1">
      <alignment horizontal="left" vertical="center" indent="3"/>
      <protection/>
    </xf>
    <xf numFmtId="0" fontId="0" fillId="0" borderId="12" xfId="0" applyFont="1" applyFill="1" applyBorder="1" applyAlignment="1" applyProtection="1" quotePrefix="1">
      <alignment horizontal="left" vertical="center" indent="3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 quotePrefix="1">
      <alignment horizontal="left" vertical="center" indent="3"/>
      <protection/>
    </xf>
    <xf numFmtId="0" fontId="0" fillId="0" borderId="11" xfId="0" applyFont="1" applyFill="1" applyBorder="1" applyAlignment="1" applyProtection="1">
      <alignment horizontal="left" vertical="center" indent="3"/>
      <protection/>
    </xf>
    <xf numFmtId="0" fontId="0" fillId="0" borderId="18" xfId="0" applyFont="1" applyFill="1" applyBorder="1" applyAlignment="1" applyProtection="1" quotePrefix="1">
      <alignment horizontal="left" vertical="center" indent="3"/>
      <protection/>
    </xf>
    <xf numFmtId="0" fontId="0" fillId="0" borderId="10" xfId="0" applyFont="1" applyFill="1" applyBorder="1" applyAlignment="1" applyProtection="1" quotePrefix="1">
      <alignment horizontal="left" vertical="center" indent="3"/>
      <protection/>
    </xf>
    <xf numFmtId="38" fontId="17" fillId="0" borderId="0" xfId="49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213" fontId="17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>
      <alignment vertical="center"/>
    </xf>
    <xf numFmtId="194" fontId="0" fillId="0" borderId="26" xfId="0" applyNumberFormat="1" applyFont="1" applyFill="1" applyBorder="1" applyAlignment="1">
      <alignment vertical="center"/>
    </xf>
    <xf numFmtId="194" fontId="0" fillId="0" borderId="32" xfId="0" applyNumberFormat="1" applyFont="1" applyFill="1" applyBorder="1" applyAlignment="1">
      <alignment vertical="center"/>
    </xf>
    <xf numFmtId="194" fontId="17" fillId="0" borderId="26" xfId="0" applyNumberFormat="1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201" fontId="0" fillId="0" borderId="0" xfId="49" applyNumberFormat="1" applyFont="1" applyFill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5" fontId="0" fillId="0" borderId="0" xfId="49" applyNumberFormat="1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20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214" fontId="0" fillId="0" borderId="0" xfId="49" applyNumberFormat="1" applyFont="1" applyFill="1" applyAlignment="1">
      <alignment vertical="center"/>
    </xf>
    <xf numFmtId="215" fontId="0" fillId="0" borderId="0" xfId="0" applyNumberFormat="1" applyFont="1" applyFill="1" applyAlignment="1" quotePrefix="1">
      <alignment horizontal="right" vertical="center"/>
    </xf>
    <xf numFmtId="215" fontId="0" fillId="0" borderId="0" xfId="49" applyNumberFormat="1" applyFont="1" applyFill="1" applyAlignment="1">
      <alignment vertical="center"/>
    </xf>
    <xf numFmtId="38" fontId="0" fillId="0" borderId="26" xfId="49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horizontal="right" vertical="center"/>
    </xf>
    <xf numFmtId="38" fontId="7" fillId="0" borderId="0" xfId="49" applyFont="1" applyFill="1" applyAlignment="1">
      <alignment vertical="center"/>
    </xf>
    <xf numFmtId="201" fontId="7" fillId="0" borderId="0" xfId="49" applyNumberFormat="1" applyFont="1" applyFill="1" applyAlignment="1">
      <alignment vertical="center"/>
    </xf>
    <xf numFmtId="202" fontId="7" fillId="0" borderId="0" xfId="0" applyNumberFormat="1" applyFont="1" applyFill="1" applyBorder="1" applyAlignment="1">
      <alignment vertical="center"/>
    </xf>
    <xf numFmtId="205" fontId="7" fillId="0" borderId="0" xfId="49" applyNumberFormat="1" applyFont="1" applyFill="1" applyAlignment="1">
      <alignment vertical="center"/>
    </xf>
    <xf numFmtId="20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201" fontId="17" fillId="0" borderId="0" xfId="49" applyNumberFormat="1" applyFont="1" applyFill="1" applyAlignment="1">
      <alignment vertical="center"/>
    </xf>
    <xf numFmtId="202" fontId="17" fillId="0" borderId="0" xfId="0" applyNumberFormat="1" applyFont="1" applyFill="1" applyBorder="1" applyAlignment="1">
      <alignment vertical="center"/>
    </xf>
    <xf numFmtId="206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205" fontId="7" fillId="0" borderId="0" xfId="49" applyNumberFormat="1" applyFont="1" applyFill="1" applyAlignment="1">
      <alignment horizontal="right" vertical="center"/>
    </xf>
    <xf numFmtId="206" fontId="7" fillId="0" borderId="0" xfId="0" applyNumberFormat="1" applyFont="1" applyFill="1" applyBorder="1" applyAlignment="1">
      <alignment horizontal="right" vertical="center"/>
    </xf>
    <xf numFmtId="202" fontId="7" fillId="0" borderId="0" xfId="0" applyNumberFormat="1" applyFont="1" applyFill="1" applyBorder="1" applyAlignment="1">
      <alignment horizontal="right" vertical="center"/>
    </xf>
    <xf numFmtId="181" fontId="17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206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horizontal="center" vertical="center"/>
      <protection/>
    </xf>
    <xf numFmtId="193" fontId="0" fillId="0" borderId="0" xfId="49" applyNumberFormat="1" applyFont="1" applyFill="1" applyBorder="1" applyAlignment="1" applyProtection="1" quotePrefix="1">
      <alignment horizontal="right" vertical="center"/>
      <protection/>
    </xf>
    <xf numFmtId="193" fontId="0" fillId="0" borderId="0" xfId="49" applyNumberFormat="1" applyFont="1" applyFill="1" applyBorder="1" applyAlignment="1" applyProtection="1">
      <alignment vertical="center"/>
      <protection/>
    </xf>
    <xf numFmtId="193" fontId="0" fillId="0" borderId="26" xfId="49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 quotePrefix="1">
      <alignment horizontal="right" vertical="center"/>
      <protection/>
    </xf>
    <xf numFmtId="193" fontId="0" fillId="0" borderId="0" xfId="0" applyNumberFormat="1" applyFont="1" applyFill="1" applyBorder="1" applyAlignment="1" applyProtection="1" quotePrefix="1">
      <alignment vertical="center"/>
      <protection/>
    </xf>
    <xf numFmtId="193" fontId="0" fillId="0" borderId="26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Border="1" applyAlignment="1">
      <alignment vertical="center"/>
    </xf>
    <xf numFmtId="193" fontId="17" fillId="0" borderId="26" xfId="0" applyNumberFormat="1" applyFont="1" applyFill="1" applyBorder="1" applyAlignment="1" applyProtection="1">
      <alignment horizontal="right" vertical="center"/>
      <protection/>
    </xf>
    <xf numFmtId="193" fontId="17" fillId="0" borderId="0" xfId="0" applyNumberFormat="1" applyFont="1" applyFill="1" applyBorder="1" applyAlignment="1" applyProtection="1">
      <alignment horizontal="center" vertical="center"/>
      <protection/>
    </xf>
    <xf numFmtId="193" fontId="17" fillId="0" borderId="26" xfId="49" applyNumberFormat="1" applyFont="1" applyFill="1" applyBorder="1" applyAlignment="1" applyProtection="1">
      <alignment horizontal="right" vertical="center"/>
      <protection/>
    </xf>
    <xf numFmtId="193" fontId="17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38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204" fontId="0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26" xfId="0" applyNumberFormat="1" applyFont="1" applyFill="1" applyBorder="1" applyAlignment="1">
      <alignment vertical="center"/>
    </xf>
    <xf numFmtId="0" fontId="0" fillId="0" borderId="32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37" fontId="17" fillId="0" borderId="0" xfId="0" applyNumberFormat="1" applyFont="1" applyFill="1" applyAlignment="1">
      <alignment horizontal="right" vertical="center"/>
    </xf>
    <xf numFmtId="0" fontId="17" fillId="0" borderId="26" xfId="0" applyNumberFormat="1" applyFont="1" applyFill="1" applyBorder="1" applyAlignment="1" applyProtection="1">
      <alignment vertical="center"/>
      <protection/>
    </xf>
    <xf numFmtId="0" fontId="17" fillId="0" borderId="26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38" fontId="17" fillId="0" borderId="26" xfId="49" applyFont="1" applyFill="1" applyBorder="1" applyAlignment="1" applyProtection="1">
      <alignment vertical="center"/>
      <protection/>
    </xf>
    <xf numFmtId="37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NumberFormat="1" applyFont="1" applyFill="1" applyAlignment="1">
      <alignment vertical="center"/>
    </xf>
    <xf numFmtId="37" fontId="17" fillId="0" borderId="26" xfId="0" applyNumberFormat="1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>
      <alignment horizontal="right"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211" fontId="17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 applyProtection="1">
      <alignment horizontal="right" vertical="center"/>
      <protection/>
    </xf>
    <xf numFmtId="38" fontId="17" fillId="0" borderId="26" xfId="49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207" fontId="0" fillId="0" borderId="0" xfId="0" applyNumberFormat="1" applyFont="1" applyFill="1" applyBorder="1" applyAlignment="1" applyProtection="1">
      <alignment horizontal="right" vertical="center"/>
      <protection/>
    </xf>
    <xf numFmtId="194" fontId="0" fillId="0" borderId="0" xfId="0" applyNumberFormat="1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 applyProtection="1">
      <alignment horizontal="right" vertical="center"/>
      <protection/>
    </xf>
    <xf numFmtId="194" fontId="17" fillId="0" borderId="0" xfId="0" applyNumberFormat="1" applyFont="1" applyFill="1" applyBorder="1" applyAlignment="1">
      <alignment vertical="center"/>
    </xf>
    <xf numFmtId="38" fontId="0" fillId="0" borderId="28" xfId="49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21" xfId="49" applyFont="1" applyFill="1" applyBorder="1" applyAlignment="1" applyProtection="1">
      <alignment horizontal="right" vertical="center"/>
      <protection/>
    </xf>
    <xf numFmtId="38" fontId="0" fillId="0" borderId="22" xfId="49" applyFont="1" applyFill="1" applyBorder="1" applyAlignment="1" applyProtection="1">
      <alignment horizontal="right" vertical="center"/>
      <protection/>
    </xf>
    <xf numFmtId="186" fontId="0" fillId="0" borderId="12" xfId="0" applyNumberFormat="1" applyFont="1" applyFill="1" applyBorder="1" applyAlignment="1" applyProtection="1">
      <alignment horizontal="right" vertical="center"/>
      <protection/>
    </xf>
    <xf numFmtId="38" fontId="0" fillId="0" borderId="21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21" xfId="49" applyFont="1" applyFill="1" applyBorder="1" applyAlignment="1">
      <alignment vertical="center"/>
    </xf>
    <xf numFmtId="38" fontId="17" fillId="0" borderId="21" xfId="49" applyFont="1" applyFill="1" applyBorder="1" applyAlignment="1">
      <alignment horizontal="right" vertical="center"/>
    </xf>
    <xf numFmtId="38" fontId="17" fillId="0" borderId="0" xfId="49" applyFont="1" applyFill="1" applyBorder="1" applyAlignment="1">
      <alignment vertical="center"/>
    </xf>
    <xf numFmtId="185" fontId="17" fillId="0" borderId="0" xfId="49" applyNumberFormat="1" applyFont="1" applyFill="1" applyBorder="1" applyAlignment="1" applyProtection="1">
      <alignment vertical="center"/>
      <protection/>
    </xf>
    <xf numFmtId="216" fontId="17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8" fontId="17" fillId="0" borderId="0" xfId="49" applyFont="1" applyFill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 shrinkToFit="1"/>
    </xf>
    <xf numFmtId="38" fontId="0" fillId="0" borderId="0" xfId="49" applyFont="1" applyFill="1" applyAlignment="1">
      <alignment horizontal="right" vertical="center"/>
    </xf>
    <xf numFmtId="0" fontId="0" fillId="0" borderId="16" xfId="0" applyFont="1" applyFill="1" applyBorder="1" applyAlignment="1">
      <alignment horizontal="right" vertical="center" shrinkToFit="1"/>
    </xf>
    <xf numFmtId="0" fontId="0" fillId="0" borderId="19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38" fontId="7" fillId="0" borderId="0" xfId="49" applyFont="1" applyFill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16" xfId="49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02" fontId="17" fillId="0" borderId="0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vertical="center"/>
    </xf>
    <xf numFmtId="0" fontId="17" fillId="0" borderId="0" xfId="0" applyFont="1" applyFill="1" applyBorder="1" applyAlignment="1" applyProtection="1">
      <alignment horizontal="distributed" vertical="center"/>
      <protection/>
    </xf>
    <xf numFmtId="0" fontId="17" fillId="0" borderId="11" xfId="0" applyFont="1" applyFill="1" applyBorder="1" applyAlignment="1">
      <alignment horizontal="distributed"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>
      <alignment horizontal="distributed" vertical="center"/>
    </xf>
    <xf numFmtId="0" fontId="17" fillId="0" borderId="10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horizontal="right" vertical="center"/>
    </xf>
    <xf numFmtId="0" fontId="0" fillId="0" borderId="47" xfId="0" applyFill="1" applyBorder="1" applyAlignment="1" applyProtection="1">
      <alignment horizontal="center" vertical="center" shrinkToFit="1"/>
      <protection/>
    </xf>
    <xf numFmtId="0" fontId="0" fillId="0" borderId="48" xfId="0" applyFont="1" applyFill="1" applyBorder="1" applyAlignment="1" applyProtection="1">
      <alignment horizontal="center" vertical="center" shrinkToFit="1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7" fillId="0" borderId="16" xfId="0" applyFont="1" applyFill="1" applyBorder="1" applyAlignment="1" applyProtection="1">
      <alignment horizontal="distributed" vertical="center"/>
      <protection/>
    </xf>
    <xf numFmtId="0" fontId="17" fillId="0" borderId="23" xfId="0" applyFont="1" applyFill="1" applyBorder="1" applyAlignment="1">
      <alignment horizontal="distributed" vertical="center"/>
    </xf>
    <xf numFmtId="0" fontId="0" fillId="0" borderId="49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 applyProtection="1">
      <alignment horizontal="center" vertical="center" shrinkToFit="1"/>
      <protection/>
    </xf>
    <xf numFmtId="0" fontId="0" fillId="0" borderId="51" xfId="0" applyFont="1" applyFill="1" applyBorder="1" applyAlignment="1" applyProtection="1">
      <alignment horizontal="center" vertical="center" shrinkToFit="1"/>
      <protection/>
    </xf>
    <xf numFmtId="0" fontId="0" fillId="0" borderId="47" xfId="0" applyFont="1" applyFill="1" applyBorder="1" applyAlignment="1" applyProtection="1">
      <alignment horizontal="center" vertical="center" shrinkToFit="1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53" xfId="0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>
      <alignment horizontal="center" vertical="center"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>
      <alignment horizontal="distributed" vertical="center"/>
    </xf>
    <xf numFmtId="38" fontId="17" fillId="0" borderId="0" xfId="49" applyFont="1" applyFill="1" applyBorder="1" applyAlignment="1" applyProtection="1">
      <alignment horizontal="distributed" vertical="center"/>
      <protection/>
    </xf>
    <xf numFmtId="38" fontId="17" fillId="0" borderId="11" xfId="49" applyFont="1" applyFill="1" applyBorder="1" applyAlignment="1" applyProtection="1">
      <alignment horizontal="distributed" vertical="center"/>
      <protection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shrinkToFit="1"/>
      <protection/>
    </xf>
    <xf numFmtId="0" fontId="0" fillId="0" borderId="35" xfId="0" applyFont="1" applyFill="1" applyBorder="1" applyAlignment="1" applyProtection="1">
      <alignment horizontal="center" vertical="center" shrinkToFit="1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1" xfId="0" applyFont="1" applyFill="1" applyBorder="1" applyAlignment="1">
      <alignment horizontal="distributed" vertical="center"/>
    </xf>
    <xf numFmtId="0" fontId="17" fillId="0" borderId="11" xfId="0" applyFont="1" applyFill="1" applyBorder="1" applyAlignment="1" applyProtection="1">
      <alignment horizontal="distributed" vertical="center"/>
      <protection/>
    </xf>
    <xf numFmtId="0" fontId="19" fillId="0" borderId="0" xfId="0" applyFont="1" applyFill="1" applyBorder="1" applyAlignment="1" applyProtection="1">
      <alignment horizontal="distributed" vertical="center"/>
      <protection/>
    </xf>
    <xf numFmtId="0" fontId="20" fillId="0" borderId="11" xfId="0" applyFont="1" applyBorder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Border="1" applyAlignment="1">
      <alignment horizontal="distributed" vertical="center"/>
    </xf>
    <xf numFmtId="0" fontId="17" fillId="0" borderId="28" xfId="0" applyFont="1" applyFill="1" applyBorder="1" applyAlignment="1" applyProtection="1">
      <alignment horizontal="distributed" vertical="center"/>
      <protection/>
    </xf>
    <xf numFmtId="0" fontId="17" fillId="0" borderId="52" xfId="0" applyFont="1" applyFill="1" applyBorder="1" applyAlignment="1" applyProtection="1">
      <alignment horizontal="distributed" vertical="center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26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>
      <alignment vertical="center"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60" xfId="0" applyFont="1" applyBorder="1" applyAlignment="1">
      <alignment vertical="center"/>
    </xf>
    <xf numFmtId="37" fontId="0" fillId="0" borderId="43" xfId="0" applyNumberFormat="1" applyFont="1" applyFill="1" applyBorder="1" applyAlignment="1" applyProtection="1">
      <alignment horizontal="center" vertical="center"/>
      <protection/>
    </xf>
    <xf numFmtId="37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 wrapText="1"/>
      <protection/>
    </xf>
    <xf numFmtId="0" fontId="0" fillId="0" borderId="6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11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61" xfId="0" applyFont="1" applyFill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left" vertical="center" indent="1"/>
    </xf>
    <xf numFmtId="0" fontId="0" fillId="0" borderId="18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5"/>
  <sheetViews>
    <sheetView tabSelected="1" view="pageBreakPreview" zoomScale="75" zoomScaleNormal="80" zoomScaleSheetLayoutView="75" zoomScalePageLayoutView="0" workbookViewId="0" topLeftCell="A1">
      <selection activeCell="A1" sqref="A1"/>
    </sheetView>
  </sheetViews>
  <sheetFormatPr defaultColWidth="8.796875" defaultRowHeight="15"/>
  <cols>
    <col min="1" max="1" width="2.59765625" style="8" customWidth="1"/>
    <col min="2" max="2" width="34.59765625" style="8" customWidth="1"/>
    <col min="3" max="4" width="9.8984375" style="8" customWidth="1"/>
    <col min="5" max="6" width="12.59765625" style="8" customWidth="1"/>
    <col min="7" max="8" width="9.8984375" style="8" customWidth="1"/>
    <col min="9" max="10" width="11.69921875" style="8" customWidth="1"/>
    <col min="11" max="14" width="9.8984375" style="8" customWidth="1"/>
    <col min="15" max="15" width="11.09765625" style="8" customWidth="1"/>
    <col min="16" max="16" width="10.09765625" style="8" customWidth="1"/>
    <col min="17" max="17" width="9.8984375" style="8" customWidth="1"/>
    <col min="18" max="18" width="12.69921875" style="8" customWidth="1"/>
    <col min="19" max="19" width="14.3984375" style="8" customWidth="1"/>
    <col min="20" max="20" width="12.09765625" style="8" customWidth="1"/>
    <col min="21" max="21" width="15.59765625" style="8" customWidth="1"/>
    <col min="22" max="22" width="12.09765625" style="8" customWidth="1"/>
    <col min="23" max="16384" width="9" style="8" customWidth="1"/>
  </cols>
  <sheetData>
    <row r="1" spans="1:22" s="225" customFormat="1" ht="19.5" customHeight="1">
      <c r="A1" s="3" t="s">
        <v>371</v>
      </c>
      <c r="V1" s="5" t="s">
        <v>372</v>
      </c>
    </row>
    <row r="2" spans="1:22" s="226" customFormat="1" ht="24.75" customHeight="1">
      <c r="A2" s="410" t="s">
        <v>370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</row>
    <row r="3" spans="1:22" s="226" customFormat="1" ht="19.5" customHeight="1">
      <c r="A3" s="411" t="s">
        <v>583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</row>
    <row r="4" spans="1:22" s="226" customFormat="1" ht="19.5" customHeight="1">
      <c r="A4" s="412" t="s">
        <v>497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</row>
    <row r="5" spans="21:23" s="226" customFormat="1" ht="18" customHeight="1" thickBot="1">
      <c r="U5" s="227"/>
      <c r="V5" s="227"/>
      <c r="W5" s="228"/>
    </row>
    <row r="6" spans="1:23" ht="14.25">
      <c r="A6" s="418" t="s">
        <v>6</v>
      </c>
      <c r="B6" s="457"/>
      <c r="C6" s="461" t="s">
        <v>7</v>
      </c>
      <c r="D6" s="462"/>
      <c r="E6" s="462"/>
      <c r="F6" s="462"/>
      <c r="G6" s="462"/>
      <c r="H6" s="463"/>
      <c r="I6" s="461" t="s">
        <v>8</v>
      </c>
      <c r="J6" s="462"/>
      <c r="K6" s="462"/>
      <c r="L6" s="462"/>
      <c r="M6" s="462"/>
      <c r="N6" s="463"/>
      <c r="O6" s="117"/>
      <c r="P6" s="418" t="s">
        <v>9</v>
      </c>
      <c r="Q6" s="418"/>
      <c r="R6" s="418"/>
      <c r="S6" s="418"/>
      <c r="T6" s="418"/>
      <c r="U6" s="418"/>
      <c r="V6" s="418"/>
      <c r="W6" s="20"/>
    </row>
    <row r="7" spans="1:23" ht="14.25" customHeight="1">
      <c r="A7" s="458"/>
      <c r="B7" s="459"/>
      <c r="C7" s="428" t="s">
        <v>10</v>
      </c>
      <c r="D7" s="428"/>
      <c r="E7" s="428" t="s">
        <v>11</v>
      </c>
      <c r="F7" s="428"/>
      <c r="G7" s="455" t="s">
        <v>469</v>
      </c>
      <c r="H7" s="456"/>
      <c r="I7" s="428" t="s">
        <v>12</v>
      </c>
      <c r="J7" s="428"/>
      <c r="K7" s="428" t="s">
        <v>11</v>
      </c>
      <c r="L7" s="428"/>
      <c r="M7" s="455" t="s">
        <v>469</v>
      </c>
      <c r="N7" s="456"/>
      <c r="O7" s="455" t="s">
        <v>13</v>
      </c>
      <c r="P7" s="465"/>
      <c r="Q7" s="465"/>
      <c r="R7" s="466"/>
      <c r="S7" s="428" t="s">
        <v>11</v>
      </c>
      <c r="T7" s="428"/>
      <c r="U7" s="455" t="s">
        <v>469</v>
      </c>
      <c r="V7" s="464"/>
      <c r="W7" s="20"/>
    </row>
    <row r="8" spans="1:23" ht="14.25">
      <c r="A8" s="426"/>
      <c r="B8" s="460"/>
      <c r="C8" s="38" t="s">
        <v>412</v>
      </c>
      <c r="D8" s="38" t="s">
        <v>350</v>
      </c>
      <c r="E8" s="38" t="s">
        <v>412</v>
      </c>
      <c r="F8" s="38" t="s">
        <v>350</v>
      </c>
      <c r="G8" s="38" t="s">
        <v>14</v>
      </c>
      <c r="H8" s="38" t="s">
        <v>15</v>
      </c>
      <c r="I8" s="38" t="s">
        <v>412</v>
      </c>
      <c r="J8" s="38" t="s">
        <v>350</v>
      </c>
      <c r="K8" s="38" t="s">
        <v>412</v>
      </c>
      <c r="L8" s="38" t="s">
        <v>350</v>
      </c>
      <c r="M8" s="38" t="s">
        <v>14</v>
      </c>
      <c r="N8" s="38" t="s">
        <v>15</v>
      </c>
      <c r="O8" s="455" t="s">
        <v>470</v>
      </c>
      <c r="P8" s="466"/>
      <c r="Q8" s="455" t="s">
        <v>350</v>
      </c>
      <c r="R8" s="466"/>
      <c r="S8" s="38" t="s">
        <v>412</v>
      </c>
      <c r="T8" s="38" t="s">
        <v>350</v>
      </c>
      <c r="U8" s="38" t="s">
        <v>14</v>
      </c>
      <c r="V8" s="66" t="s">
        <v>15</v>
      </c>
      <c r="W8" s="20"/>
    </row>
    <row r="9" spans="2:23" ht="14.25">
      <c r="B9" s="41"/>
      <c r="C9" s="29" t="s">
        <v>16</v>
      </c>
      <c r="D9" s="29" t="s">
        <v>16</v>
      </c>
      <c r="E9" s="29" t="s">
        <v>471</v>
      </c>
      <c r="F9" s="29" t="s">
        <v>471</v>
      </c>
      <c r="G9" s="141" t="s">
        <v>17</v>
      </c>
      <c r="H9" s="142" t="s">
        <v>471</v>
      </c>
      <c r="I9" s="123" t="s">
        <v>18</v>
      </c>
      <c r="J9" s="123" t="s">
        <v>18</v>
      </c>
      <c r="K9" s="29" t="s">
        <v>471</v>
      </c>
      <c r="L9" s="29" t="s">
        <v>471</v>
      </c>
      <c r="M9" s="67" t="s">
        <v>18</v>
      </c>
      <c r="N9" s="142" t="s">
        <v>471</v>
      </c>
      <c r="O9" s="467" t="s">
        <v>18</v>
      </c>
      <c r="P9" s="467"/>
      <c r="Q9" s="467" t="s">
        <v>19</v>
      </c>
      <c r="R9" s="467"/>
      <c r="S9" s="123" t="s">
        <v>474</v>
      </c>
      <c r="T9" s="123" t="s">
        <v>474</v>
      </c>
      <c r="U9" s="67" t="s">
        <v>19</v>
      </c>
      <c r="V9" s="143" t="s">
        <v>474</v>
      </c>
      <c r="W9" s="20"/>
    </row>
    <row r="10" spans="1:22" s="211" customFormat="1" ht="14.25" customHeight="1">
      <c r="A10" s="452" t="s">
        <v>20</v>
      </c>
      <c r="B10" s="453"/>
      <c r="C10" s="207">
        <f>SUM(C12,C31)</f>
        <v>22264</v>
      </c>
      <c r="D10" s="207">
        <f>SUM(D12,D31)</f>
        <v>22764</v>
      </c>
      <c r="E10" s="208" t="s">
        <v>550</v>
      </c>
      <c r="F10" s="208" t="s">
        <v>550</v>
      </c>
      <c r="G10" s="330">
        <f>D10-C10</f>
        <v>500</v>
      </c>
      <c r="H10" s="331">
        <f>100*G10/C10</f>
        <v>2.245777937477542</v>
      </c>
      <c r="I10" s="207">
        <f>SUM(I12,I31)</f>
        <v>111355</v>
      </c>
      <c r="J10" s="207">
        <f>SUM(J12,J31)</f>
        <v>115668</v>
      </c>
      <c r="K10" s="208" t="s">
        <v>550</v>
      </c>
      <c r="L10" s="208" t="s">
        <v>550</v>
      </c>
      <c r="M10" s="209">
        <f>J10-I10</f>
        <v>4313</v>
      </c>
      <c r="N10" s="331">
        <f>100*M10/I10</f>
        <v>3.873198329666382</v>
      </c>
      <c r="O10" s="413">
        <f>SUM(O12,O31)</f>
        <v>429174363</v>
      </c>
      <c r="P10" s="413"/>
      <c r="Q10" s="413">
        <f>SUM(Q12,Q31)</f>
        <v>554811698</v>
      </c>
      <c r="R10" s="413"/>
      <c r="S10" s="208" t="s">
        <v>550</v>
      </c>
      <c r="T10" s="208" t="s">
        <v>550</v>
      </c>
      <c r="U10" s="209">
        <f>Q10-O10</f>
        <v>125637335</v>
      </c>
      <c r="V10" s="332">
        <f>100*U10/O10</f>
        <v>29.27419385486453</v>
      </c>
    </row>
    <row r="11" spans="2:22" s="211" customFormat="1" ht="14.25">
      <c r="B11" s="212"/>
      <c r="C11" s="207"/>
      <c r="D11" s="207"/>
      <c r="E11" s="333"/>
      <c r="F11" s="333"/>
      <c r="G11" s="330"/>
      <c r="H11" s="331"/>
      <c r="I11" s="207"/>
      <c r="J11" s="207"/>
      <c r="K11" s="333"/>
      <c r="L11" s="333"/>
      <c r="M11" s="209"/>
      <c r="N11" s="331"/>
      <c r="O11" s="208"/>
      <c r="P11" s="210"/>
      <c r="Q11" s="208"/>
      <c r="R11" s="210"/>
      <c r="S11" s="333"/>
      <c r="T11" s="333"/>
      <c r="U11" s="209"/>
      <c r="V11" s="332"/>
    </row>
    <row r="12" spans="1:22" s="211" customFormat="1" ht="14.25" customHeight="1">
      <c r="A12" s="452" t="s">
        <v>21</v>
      </c>
      <c r="B12" s="453"/>
      <c r="C12" s="207">
        <f>SUM(C14,C29)</f>
        <v>4687</v>
      </c>
      <c r="D12" s="207">
        <f>SUM(D14,D29)</f>
        <v>5372</v>
      </c>
      <c r="E12" s="213">
        <v>100</v>
      </c>
      <c r="F12" s="213">
        <v>100</v>
      </c>
      <c r="G12" s="330">
        <f>D12-C12</f>
        <v>685</v>
      </c>
      <c r="H12" s="331">
        <f>100*G12/C12</f>
        <v>14.614892255173885</v>
      </c>
      <c r="I12" s="207">
        <f>SUM(I14,I29)</f>
        <v>42694</v>
      </c>
      <c r="J12" s="207">
        <f>SUM(J14,J29)</f>
        <v>45309</v>
      </c>
      <c r="K12" s="213">
        <v>100</v>
      </c>
      <c r="L12" s="213">
        <v>100</v>
      </c>
      <c r="M12" s="209">
        <f>J12-I12</f>
        <v>2615</v>
      </c>
      <c r="N12" s="331">
        <f>100*M12/I12</f>
        <v>6.1249824331287765</v>
      </c>
      <c r="O12" s="413">
        <f>SUM(O14,O29)</f>
        <v>319224295</v>
      </c>
      <c r="P12" s="413"/>
      <c r="Q12" s="413">
        <f>SUM(Q14,Q29)</f>
        <v>421297811</v>
      </c>
      <c r="R12" s="413"/>
      <c r="S12" s="213">
        <v>100</v>
      </c>
      <c r="T12" s="213">
        <v>100</v>
      </c>
      <c r="U12" s="209">
        <f>Q12-O12</f>
        <v>102073516</v>
      </c>
      <c r="V12" s="332">
        <f>100*U12/O12</f>
        <v>31.975484823296423</v>
      </c>
    </row>
    <row r="13" spans="2:22" s="211" customFormat="1" ht="14.25">
      <c r="B13" s="212"/>
      <c r="C13" s="207"/>
      <c r="D13" s="207"/>
      <c r="E13" s="333"/>
      <c r="F13" s="333"/>
      <c r="G13" s="330"/>
      <c r="H13" s="331"/>
      <c r="I13" s="207"/>
      <c r="J13" s="207"/>
      <c r="K13" s="333"/>
      <c r="L13" s="333"/>
      <c r="M13" s="209"/>
      <c r="N13" s="331"/>
      <c r="O13" s="438"/>
      <c r="P13" s="438"/>
      <c r="Q13" s="413"/>
      <c r="R13" s="413"/>
      <c r="S13" s="333"/>
      <c r="T13" s="333"/>
      <c r="U13" s="209"/>
      <c r="V13" s="332"/>
    </row>
    <row r="14" spans="1:22" s="211" customFormat="1" ht="14.25" customHeight="1">
      <c r="A14" s="454" t="s">
        <v>170</v>
      </c>
      <c r="B14" s="453"/>
      <c r="C14" s="207">
        <f>SUM(C15:C27)</f>
        <v>4686</v>
      </c>
      <c r="D14" s="207">
        <f>SUM(D15:D27)</f>
        <v>5370</v>
      </c>
      <c r="E14" s="213">
        <v>100</v>
      </c>
      <c r="F14" s="213">
        <v>100</v>
      </c>
      <c r="G14" s="330">
        <f>D14-C14</f>
        <v>684</v>
      </c>
      <c r="H14" s="331">
        <f>100*G14/C14</f>
        <v>14.596670934699103</v>
      </c>
      <c r="I14" s="214">
        <v>42694</v>
      </c>
      <c r="J14" s="214">
        <v>45309</v>
      </c>
      <c r="K14" s="215">
        <v>100</v>
      </c>
      <c r="L14" s="215">
        <v>100</v>
      </c>
      <c r="M14" s="214">
        <v>2615</v>
      </c>
      <c r="N14" s="216">
        <v>6.1</v>
      </c>
      <c r="O14" s="413">
        <f>SUM(O15:P27)</f>
        <v>319224295</v>
      </c>
      <c r="P14" s="413"/>
      <c r="Q14" s="413">
        <f>SUM(Q15:R27)</f>
        <v>421297811</v>
      </c>
      <c r="R14" s="413"/>
      <c r="S14" s="213">
        <v>100</v>
      </c>
      <c r="T14" s="213">
        <v>100</v>
      </c>
      <c r="U14" s="209">
        <f>Q14-O14</f>
        <v>102073516</v>
      </c>
      <c r="V14" s="332">
        <f>100*U14/O14</f>
        <v>31.975484823296423</v>
      </c>
    </row>
    <row r="15" spans="1:22" s="42" customFormat="1" ht="14.25">
      <c r="A15" s="8"/>
      <c r="B15" s="148" t="s">
        <v>22</v>
      </c>
      <c r="C15" s="310">
        <v>6</v>
      </c>
      <c r="D15" s="310">
        <v>5</v>
      </c>
      <c r="E15" s="318">
        <v>0.1</v>
      </c>
      <c r="F15" s="318">
        <v>0.1</v>
      </c>
      <c r="G15" s="312">
        <v>-1</v>
      </c>
      <c r="H15" s="313">
        <v>-16.7</v>
      </c>
      <c r="I15" s="310">
        <v>57</v>
      </c>
      <c r="J15" s="310">
        <v>130</v>
      </c>
      <c r="K15" s="318">
        <v>0.1</v>
      </c>
      <c r="L15" s="318">
        <v>0.3</v>
      </c>
      <c r="M15" s="314">
        <v>73</v>
      </c>
      <c r="N15" s="313">
        <v>128.1</v>
      </c>
      <c r="O15" s="416">
        <v>159985</v>
      </c>
      <c r="P15" s="416"/>
      <c r="Q15" s="416">
        <v>4874585</v>
      </c>
      <c r="R15" s="416"/>
      <c r="S15" s="318">
        <v>0.1</v>
      </c>
      <c r="T15" s="318">
        <v>1.2</v>
      </c>
      <c r="U15" s="314">
        <v>4714600</v>
      </c>
      <c r="V15" s="316">
        <v>2946.9</v>
      </c>
    </row>
    <row r="16" spans="1:22" s="42" customFormat="1" ht="14.25">
      <c r="A16" s="8"/>
      <c r="B16" s="148" t="s">
        <v>23</v>
      </c>
      <c r="C16" s="310">
        <v>182</v>
      </c>
      <c r="D16" s="310">
        <v>209</v>
      </c>
      <c r="E16" s="318">
        <v>3.9</v>
      </c>
      <c r="F16" s="318">
        <v>3.9</v>
      </c>
      <c r="G16" s="312">
        <v>27</v>
      </c>
      <c r="H16" s="313">
        <v>14.8</v>
      </c>
      <c r="I16" s="310">
        <v>1210</v>
      </c>
      <c r="J16" s="310">
        <v>1285</v>
      </c>
      <c r="K16" s="318">
        <v>2.8</v>
      </c>
      <c r="L16" s="318">
        <v>2.8</v>
      </c>
      <c r="M16" s="314">
        <v>75</v>
      </c>
      <c r="N16" s="313">
        <v>6.2</v>
      </c>
      <c r="O16" s="416">
        <v>34008993</v>
      </c>
      <c r="P16" s="416"/>
      <c r="Q16" s="416">
        <v>42692092</v>
      </c>
      <c r="R16" s="416"/>
      <c r="S16" s="318">
        <v>10.7</v>
      </c>
      <c r="T16" s="318">
        <v>10.1</v>
      </c>
      <c r="U16" s="314">
        <v>8683099</v>
      </c>
      <c r="V16" s="316">
        <v>25.5</v>
      </c>
    </row>
    <row r="17" spans="1:22" s="42" customFormat="1" ht="14.25">
      <c r="A17" s="8"/>
      <c r="B17" s="148" t="s">
        <v>28</v>
      </c>
      <c r="C17" s="310">
        <v>163</v>
      </c>
      <c r="D17" s="310">
        <v>171</v>
      </c>
      <c r="E17" s="318">
        <v>3.5</v>
      </c>
      <c r="F17" s="318">
        <v>3.2</v>
      </c>
      <c r="G17" s="312">
        <v>8</v>
      </c>
      <c r="H17" s="313">
        <v>4.9</v>
      </c>
      <c r="I17" s="310">
        <v>1193</v>
      </c>
      <c r="J17" s="310">
        <v>1239</v>
      </c>
      <c r="K17" s="318">
        <v>2.8</v>
      </c>
      <c r="L17" s="318">
        <v>2.7</v>
      </c>
      <c r="M17" s="314">
        <v>46</v>
      </c>
      <c r="N17" s="313">
        <v>3.9</v>
      </c>
      <c r="O17" s="416">
        <v>9024769</v>
      </c>
      <c r="P17" s="416"/>
      <c r="Q17" s="416">
        <v>10404137</v>
      </c>
      <c r="R17" s="416"/>
      <c r="S17" s="318">
        <v>2.8</v>
      </c>
      <c r="T17" s="318">
        <v>2.5</v>
      </c>
      <c r="U17" s="314">
        <v>1379368</v>
      </c>
      <c r="V17" s="316">
        <v>15.3</v>
      </c>
    </row>
    <row r="18" spans="1:22" s="42" customFormat="1" ht="14.25">
      <c r="A18" s="8"/>
      <c r="B18" s="148" t="s">
        <v>29</v>
      </c>
      <c r="C18" s="310">
        <v>183</v>
      </c>
      <c r="D18" s="310">
        <v>203</v>
      </c>
      <c r="E18" s="318">
        <v>3.9</v>
      </c>
      <c r="F18" s="318">
        <v>3.8</v>
      </c>
      <c r="G18" s="312">
        <v>20</v>
      </c>
      <c r="H18" s="313">
        <v>10.9</v>
      </c>
      <c r="I18" s="310">
        <v>2155</v>
      </c>
      <c r="J18" s="310">
        <v>2258</v>
      </c>
      <c r="K18" s="318">
        <v>5</v>
      </c>
      <c r="L18" s="318">
        <v>5</v>
      </c>
      <c r="M18" s="314">
        <v>103</v>
      </c>
      <c r="N18" s="313">
        <v>4.8</v>
      </c>
      <c r="O18" s="416">
        <v>30616109</v>
      </c>
      <c r="P18" s="416"/>
      <c r="Q18" s="416">
        <v>47369882</v>
      </c>
      <c r="R18" s="416"/>
      <c r="S18" s="318">
        <v>9.6</v>
      </c>
      <c r="T18" s="318">
        <v>11.2</v>
      </c>
      <c r="U18" s="314">
        <v>16753773</v>
      </c>
      <c r="V18" s="316">
        <v>54.7</v>
      </c>
    </row>
    <row r="19" spans="1:22" s="42" customFormat="1" ht="14.25">
      <c r="A19" s="8"/>
      <c r="B19" s="148" t="s">
        <v>59</v>
      </c>
      <c r="C19" s="310">
        <v>1216</v>
      </c>
      <c r="D19" s="310">
        <v>1443</v>
      </c>
      <c r="E19" s="318">
        <v>25.9</v>
      </c>
      <c r="F19" s="318">
        <v>26.9</v>
      </c>
      <c r="G19" s="312">
        <v>227</v>
      </c>
      <c r="H19" s="313">
        <v>18.7</v>
      </c>
      <c r="I19" s="310">
        <v>11903</v>
      </c>
      <c r="J19" s="310">
        <v>12725</v>
      </c>
      <c r="K19" s="318">
        <v>27.9</v>
      </c>
      <c r="L19" s="318">
        <v>28.1</v>
      </c>
      <c r="M19" s="314">
        <v>822</v>
      </c>
      <c r="N19" s="313">
        <v>6.9</v>
      </c>
      <c r="O19" s="416">
        <v>68778948</v>
      </c>
      <c r="P19" s="416"/>
      <c r="Q19" s="416">
        <v>94444288</v>
      </c>
      <c r="R19" s="416"/>
      <c r="S19" s="318">
        <v>21.5</v>
      </c>
      <c r="T19" s="318">
        <v>22.4</v>
      </c>
      <c r="U19" s="314">
        <v>25665340</v>
      </c>
      <c r="V19" s="316">
        <v>37.3</v>
      </c>
    </row>
    <row r="20" spans="1:22" s="42" customFormat="1" ht="14.25">
      <c r="A20" s="8"/>
      <c r="B20" s="148" t="s">
        <v>27</v>
      </c>
      <c r="C20" s="310">
        <v>605</v>
      </c>
      <c r="D20" s="310">
        <v>659</v>
      </c>
      <c r="E20" s="318">
        <v>12.9</v>
      </c>
      <c r="F20" s="318">
        <v>12.3</v>
      </c>
      <c r="G20" s="312">
        <v>54</v>
      </c>
      <c r="H20" s="313">
        <v>8.9</v>
      </c>
      <c r="I20" s="310">
        <v>4157</v>
      </c>
      <c r="J20" s="310">
        <v>4354</v>
      </c>
      <c r="K20" s="318">
        <v>9.7</v>
      </c>
      <c r="L20" s="318">
        <v>9.6</v>
      </c>
      <c r="M20" s="314">
        <v>197</v>
      </c>
      <c r="N20" s="313">
        <v>4.7</v>
      </c>
      <c r="O20" s="416">
        <v>24295558</v>
      </c>
      <c r="P20" s="416"/>
      <c r="Q20" s="416">
        <v>44255437</v>
      </c>
      <c r="R20" s="416"/>
      <c r="S20" s="318">
        <v>7.6</v>
      </c>
      <c r="T20" s="318">
        <v>10.5</v>
      </c>
      <c r="U20" s="314">
        <v>19959879</v>
      </c>
      <c r="V20" s="316">
        <v>82.2</v>
      </c>
    </row>
    <row r="21" spans="1:22" s="42" customFormat="1" ht="14.25">
      <c r="A21" s="8"/>
      <c r="B21" s="148" t="s">
        <v>30</v>
      </c>
      <c r="C21" s="310">
        <v>134</v>
      </c>
      <c r="D21" s="310">
        <v>136</v>
      </c>
      <c r="E21" s="318">
        <v>2.9</v>
      </c>
      <c r="F21" s="318">
        <v>2.5</v>
      </c>
      <c r="G21" s="312">
        <v>2</v>
      </c>
      <c r="H21" s="313">
        <v>1.5</v>
      </c>
      <c r="I21" s="310">
        <v>592</v>
      </c>
      <c r="J21" s="310">
        <v>627</v>
      </c>
      <c r="K21" s="318">
        <v>1.4</v>
      </c>
      <c r="L21" s="318">
        <v>1.4</v>
      </c>
      <c r="M21" s="314">
        <v>35</v>
      </c>
      <c r="N21" s="313">
        <v>5.9</v>
      </c>
      <c r="O21" s="416">
        <v>979841</v>
      </c>
      <c r="P21" s="416"/>
      <c r="Q21" s="416">
        <v>1630768</v>
      </c>
      <c r="R21" s="416"/>
      <c r="S21" s="318">
        <v>0.3</v>
      </c>
      <c r="T21" s="318">
        <v>0.4</v>
      </c>
      <c r="U21" s="314">
        <v>650927</v>
      </c>
      <c r="V21" s="316">
        <v>66.4</v>
      </c>
    </row>
    <row r="22" spans="1:22" s="42" customFormat="1" ht="14.25">
      <c r="A22" s="8"/>
      <c r="B22" s="148" t="s">
        <v>24</v>
      </c>
      <c r="C22" s="310">
        <v>264</v>
      </c>
      <c r="D22" s="310">
        <v>266</v>
      </c>
      <c r="E22" s="318">
        <v>5.6</v>
      </c>
      <c r="F22" s="318">
        <v>5</v>
      </c>
      <c r="G22" s="312">
        <v>2</v>
      </c>
      <c r="H22" s="313">
        <v>0.8</v>
      </c>
      <c r="I22" s="310">
        <v>2317</v>
      </c>
      <c r="J22" s="310">
        <v>2519</v>
      </c>
      <c r="K22" s="318">
        <v>5.4</v>
      </c>
      <c r="L22" s="318">
        <v>5.6</v>
      </c>
      <c r="M22" s="314">
        <v>202</v>
      </c>
      <c r="N22" s="313">
        <v>8.7</v>
      </c>
      <c r="O22" s="416">
        <v>8107347</v>
      </c>
      <c r="P22" s="416"/>
      <c r="Q22" s="416">
        <v>9484705</v>
      </c>
      <c r="R22" s="416"/>
      <c r="S22" s="318">
        <v>2.5</v>
      </c>
      <c r="T22" s="318">
        <v>2.3</v>
      </c>
      <c r="U22" s="314">
        <v>1377358</v>
      </c>
      <c r="V22" s="316">
        <v>17</v>
      </c>
    </row>
    <row r="23" spans="1:22" s="42" customFormat="1" ht="14.25">
      <c r="A23" s="8"/>
      <c r="B23" s="148" t="s">
        <v>25</v>
      </c>
      <c r="C23" s="310">
        <v>327</v>
      </c>
      <c r="D23" s="310">
        <v>373</v>
      </c>
      <c r="E23" s="318">
        <v>7</v>
      </c>
      <c r="F23" s="318">
        <v>6.9</v>
      </c>
      <c r="G23" s="312">
        <v>46</v>
      </c>
      <c r="H23" s="313">
        <v>14.1</v>
      </c>
      <c r="I23" s="310">
        <v>4332</v>
      </c>
      <c r="J23" s="310">
        <v>4169</v>
      </c>
      <c r="K23" s="318">
        <v>10.1</v>
      </c>
      <c r="L23" s="318">
        <v>9.2</v>
      </c>
      <c r="M23" s="314">
        <v>-163</v>
      </c>
      <c r="N23" s="313">
        <v>-3.8</v>
      </c>
      <c r="O23" s="416">
        <v>41160375</v>
      </c>
      <c r="P23" s="416"/>
      <c r="Q23" s="416">
        <v>47934663</v>
      </c>
      <c r="R23" s="416"/>
      <c r="S23" s="318">
        <v>12.9</v>
      </c>
      <c r="T23" s="318">
        <v>11.4</v>
      </c>
      <c r="U23" s="314">
        <v>6774288</v>
      </c>
      <c r="V23" s="316">
        <v>16.5</v>
      </c>
    </row>
    <row r="24" spans="1:22" s="42" customFormat="1" ht="14.25">
      <c r="A24" s="8"/>
      <c r="B24" s="120" t="s">
        <v>26</v>
      </c>
      <c r="C24" s="322">
        <v>575</v>
      </c>
      <c r="D24" s="310">
        <v>671</v>
      </c>
      <c r="E24" s="318">
        <v>12.3</v>
      </c>
      <c r="F24" s="318">
        <v>12.5</v>
      </c>
      <c r="G24" s="312">
        <v>96</v>
      </c>
      <c r="H24" s="313">
        <v>16.7</v>
      </c>
      <c r="I24" s="310">
        <v>5863</v>
      </c>
      <c r="J24" s="310">
        <v>6082</v>
      </c>
      <c r="K24" s="318">
        <v>13.7</v>
      </c>
      <c r="L24" s="318">
        <v>13.4</v>
      </c>
      <c r="M24" s="314">
        <v>219</v>
      </c>
      <c r="N24" s="313">
        <v>3.7</v>
      </c>
      <c r="O24" s="416">
        <v>52200553</v>
      </c>
      <c r="P24" s="416"/>
      <c r="Q24" s="416">
        <v>61804658</v>
      </c>
      <c r="R24" s="416"/>
      <c r="S24" s="318">
        <v>16.4</v>
      </c>
      <c r="T24" s="318">
        <v>14.7</v>
      </c>
      <c r="U24" s="314">
        <v>9604105</v>
      </c>
      <c r="V24" s="316">
        <v>18.4</v>
      </c>
    </row>
    <row r="25" spans="1:22" s="42" customFormat="1" ht="14.25">
      <c r="A25" s="8"/>
      <c r="B25" s="120" t="s">
        <v>472</v>
      </c>
      <c r="C25" s="322">
        <v>197</v>
      </c>
      <c r="D25" s="310">
        <v>272</v>
      </c>
      <c r="E25" s="318">
        <v>4.2</v>
      </c>
      <c r="F25" s="318">
        <v>5.1</v>
      </c>
      <c r="G25" s="312">
        <v>75</v>
      </c>
      <c r="H25" s="313">
        <v>38.1</v>
      </c>
      <c r="I25" s="310">
        <v>2670</v>
      </c>
      <c r="J25" s="310">
        <v>3017</v>
      </c>
      <c r="K25" s="318">
        <v>6.3</v>
      </c>
      <c r="L25" s="318">
        <v>6.7</v>
      </c>
      <c r="M25" s="314">
        <v>347</v>
      </c>
      <c r="N25" s="313">
        <v>13</v>
      </c>
      <c r="O25" s="416">
        <v>15200688</v>
      </c>
      <c r="P25" s="416"/>
      <c r="Q25" s="416">
        <v>19494373</v>
      </c>
      <c r="R25" s="416"/>
      <c r="S25" s="318">
        <v>4.8</v>
      </c>
      <c r="T25" s="318">
        <v>4.6</v>
      </c>
      <c r="U25" s="314">
        <v>4293685</v>
      </c>
      <c r="V25" s="316">
        <v>28.2</v>
      </c>
    </row>
    <row r="26" spans="1:22" s="42" customFormat="1" ht="14.25">
      <c r="A26" s="8"/>
      <c r="B26" s="120" t="s">
        <v>32</v>
      </c>
      <c r="C26" s="322">
        <v>423</v>
      </c>
      <c r="D26" s="310">
        <v>471</v>
      </c>
      <c r="E26" s="318">
        <v>9</v>
      </c>
      <c r="F26" s="318">
        <v>8.8</v>
      </c>
      <c r="G26" s="312">
        <v>48</v>
      </c>
      <c r="H26" s="313">
        <v>11.3</v>
      </c>
      <c r="I26" s="310">
        <v>3045</v>
      </c>
      <c r="J26" s="310">
        <v>3254</v>
      </c>
      <c r="K26" s="318">
        <v>7.1</v>
      </c>
      <c r="L26" s="318">
        <v>7.2</v>
      </c>
      <c r="M26" s="314">
        <v>209</v>
      </c>
      <c r="N26" s="313">
        <v>6.9</v>
      </c>
      <c r="O26" s="416">
        <v>10299545</v>
      </c>
      <c r="P26" s="416"/>
      <c r="Q26" s="416">
        <v>15174513</v>
      </c>
      <c r="R26" s="416"/>
      <c r="S26" s="318">
        <v>3.2</v>
      </c>
      <c r="T26" s="318">
        <v>3.6</v>
      </c>
      <c r="U26" s="314">
        <v>4874968</v>
      </c>
      <c r="V26" s="316">
        <v>47.3</v>
      </c>
    </row>
    <row r="27" spans="1:22" s="42" customFormat="1" ht="14.25">
      <c r="A27" s="8"/>
      <c r="B27" s="120" t="s">
        <v>60</v>
      </c>
      <c r="C27" s="322">
        <v>411</v>
      </c>
      <c r="D27" s="310">
        <v>491</v>
      </c>
      <c r="E27" s="318">
        <v>8.8</v>
      </c>
      <c r="F27" s="318">
        <v>9.1</v>
      </c>
      <c r="G27" s="312">
        <v>80</v>
      </c>
      <c r="H27" s="313">
        <v>19.5</v>
      </c>
      <c r="I27" s="319">
        <v>3200</v>
      </c>
      <c r="J27" s="319">
        <v>3650</v>
      </c>
      <c r="K27" s="320">
        <v>7.5</v>
      </c>
      <c r="L27" s="320">
        <v>8.1</v>
      </c>
      <c r="M27" s="319">
        <v>450</v>
      </c>
      <c r="N27" s="321">
        <v>14.1</v>
      </c>
      <c r="O27" s="416">
        <v>24391584</v>
      </c>
      <c r="P27" s="416"/>
      <c r="Q27" s="416">
        <v>21733710</v>
      </c>
      <c r="R27" s="416"/>
      <c r="S27" s="318">
        <v>7.6</v>
      </c>
      <c r="T27" s="318">
        <v>5.2</v>
      </c>
      <c r="U27" s="314">
        <v>-2657874</v>
      </c>
      <c r="V27" s="316">
        <v>-10.9</v>
      </c>
    </row>
    <row r="28" spans="1:22" s="42" customFormat="1" ht="14.25">
      <c r="A28" s="8"/>
      <c r="B28" s="120"/>
      <c r="C28" s="322"/>
      <c r="D28" s="310"/>
      <c r="E28" s="318"/>
      <c r="F28" s="318"/>
      <c r="G28" s="312"/>
      <c r="H28" s="313"/>
      <c r="I28" s="310"/>
      <c r="J28" s="310"/>
      <c r="K28" s="318"/>
      <c r="L28" s="318"/>
      <c r="M28" s="314"/>
      <c r="N28" s="313"/>
      <c r="O28" s="323"/>
      <c r="P28" s="315"/>
      <c r="Q28" s="315"/>
      <c r="R28" s="315"/>
      <c r="S28" s="318"/>
      <c r="T28" s="318"/>
      <c r="U28" s="314"/>
      <c r="V28" s="316"/>
    </row>
    <row r="29" spans="1:22" s="211" customFormat="1" ht="14.25" customHeight="1">
      <c r="A29" s="453" t="s">
        <v>171</v>
      </c>
      <c r="B29" s="453"/>
      <c r="C29" s="324">
        <v>1</v>
      </c>
      <c r="D29" s="324">
        <v>2</v>
      </c>
      <c r="E29" s="329">
        <v>0</v>
      </c>
      <c r="F29" s="329">
        <v>0</v>
      </c>
      <c r="G29" s="325">
        <f>D29-C29</f>
        <v>1</v>
      </c>
      <c r="H29" s="326">
        <f>100*G29/C29</f>
        <v>100</v>
      </c>
      <c r="I29" s="68" t="s">
        <v>551</v>
      </c>
      <c r="J29" s="68" t="s">
        <v>551</v>
      </c>
      <c r="K29" s="334" t="s">
        <v>351</v>
      </c>
      <c r="L29" s="334" t="s">
        <v>351</v>
      </c>
      <c r="M29" s="334" t="s">
        <v>351</v>
      </c>
      <c r="N29" s="334" t="s">
        <v>351</v>
      </c>
      <c r="O29" s="433" t="s">
        <v>430</v>
      </c>
      <c r="P29" s="433"/>
      <c r="Q29" s="433" t="s">
        <v>430</v>
      </c>
      <c r="R29" s="433"/>
      <c r="S29" s="68" t="s">
        <v>430</v>
      </c>
      <c r="T29" s="68" t="s">
        <v>550</v>
      </c>
      <c r="U29" s="335" t="s">
        <v>550</v>
      </c>
      <c r="V29" s="336" t="s">
        <v>430</v>
      </c>
    </row>
    <row r="30" spans="2:22" s="211" customFormat="1" ht="14.25">
      <c r="B30" s="217"/>
      <c r="C30" s="324"/>
      <c r="D30" s="324"/>
      <c r="E30" s="329"/>
      <c r="F30" s="329"/>
      <c r="G30" s="325"/>
      <c r="H30" s="326"/>
      <c r="I30" s="324"/>
      <c r="J30" s="324"/>
      <c r="K30" s="329"/>
      <c r="L30" s="329"/>
      <c r="M30" s="327"/>
      <c r="N30" s="326"/>
      <c r="O30" s="337"/>
      <c r="P30" s="68"/>
      <c r="Q30" s="68"/>
      <c r="R30" s="68"/>
      <c r="S30" s="329"/>
      <c r="T30" s="329"/>
      <c r="U30" s="327"/>
      <c r="V30" s="328"/>
    </row>
    <row r="31" spans="1:22" s="211" customFormat="1" ht="14.25" customHeight="1">
      <c r="A31" s="452" t="s">
        <v>33</v>
      </c>
      <c r="B31" s="453"/>
      <c r="C31" s="324">
        <f>SUM(C32:C37)</f>
        <v>17577</v>
      </c>
      <c r="D31" s="324">
        <f>SUM(D32:D37)</f>
        <v>17392</v>
      </c>
      <c r="E31" s="329">
        <v>100</v>
      </c>
      <c r="F31" s="329">
        <v>100</v>
      </c>
      <c r="G31" s="325">
        <f>D31-C31</f>
        <v>-185</v>
      </c>
      <c r="H31" s="326">
        <f>100*G31/C31</f>
        <v>-1.0525118051999773</v>
      </c>
      <c r="I31" s="324">
        <f>SUM(I32:I37)</f>
        <v>68661</v>
      </c>
      <c r="J31" s="324">
        <f>SUM(J32:J37)</f>
        <v>70359</v>
      </c>
      <c r="K31" s="329">
        <v>100</v>
      </c>
      <c r="L31" s="329">
        <v>100</v>
      </c>
      <c r="M31" s="327">
        <f>J31-I31</f>
        <v>1698</v>
      </c>
      <c r="N31" s="326">
        <f>100*M31/I31</f>
        <v>2.4730196181238258</v>
      </c>
      <c r="O31" s="433">
        <f>SUM(O32:P37)</f>
        <v>109950068</v>
      </c>
      <c r="P31" s="433"/>
      <c r="Q31" s="433">
        <f>SUM(Q32:R37)</f>
        <v>133513887</v>
      </c>
      <c r="R31" s="433"/>
      <c r="S31" s="329">
        <v>100</v>
      </c>
      <c r="T31" s="329">
        <v>100</v>
      </c>
      <c r="U31" s="327">
        <f>Q31-O31</f>
        <v>23563819</v>
      </c>
      <c r="V31" s="328">
        <f>100*U31/O31</f>
        <v>21.43138192511168</v>
      </c>
    </row>
    <row r="32" spans="1:22" s="42" customFormat="1" ht="14.25">
      <c r="A32" s="8"/>
      <c r="B32" s="148" t="s">
        <v>34</v>
      </c>
      <c r="C32" s="30">
        <v>28</v>
      </c>
      <c r="D32" s="30">
        <v>40</v>
      </c>
      <c r="E32" s="149">
        <v>0.2</v>
      </c>
      <c r="F32" s="149">
        <v>0.2</v>
      </c>
      <c r="G32" s="144">
        <v>12</v>
      </c>
      <c r="H32" s="145">
        <v>42.9</v>
      </c>
      <c r="I32" s="30">
        <v>2270</v>
      </c>
      <c r="J32" s="30">
        <v>2823</v>
      </c>
      <c r="K32" s="149">
        <v>3.3</v>
      </c>
      <c r="L32" s="149">
        <v>4</v>
      </c>
      <c r="M32" s="146">
        <v>553</v>
      </c>
      <c r="N32" s="145">
        <v>24.4</v>
      </c>
      <c r="O32" s="434">
        <v>9635679</v>
      </c>
      <c r="P32" s="434"/>
      <c r="Q32" s="434">
        <v>11986725</v>
      </c>
      <c r="R32" s="434"/>
      <c r="S32" s="150">
        <v>8.8</v>
      </c>
      <c r="T32" s="149">
        <v>9</v>
      </c>
      <c r="U32" s="146">
        <v>2351046</v>
      </c>
      <c r="V32" s="147">
        <v>24.4</v>
      </c>
    </row>
    <row r="33" spans="1:22" s="42" customFormat="1" ht="14.25">
      <c r="A33" s="8"/>
      <c r="B33" s="148" t="s">
        <v>39</v>
      </c>
      <c r="C33" s="30">
        <v>2855</v>
      </c>
      <c r="D33" s="30">
        <v>2862</v>
      </c>
      <c r="E33" s="149">
        <v>16.2</v>
      </c>
      <c r="F33" s="149">
        <v>16.5</v>
      </c>
      <c r="G33" s="144">
        <v>7</v>
      </c>
      <c r="H33" s="145">
        <v>0.2</v>
      </c>
      <c r="I33" s="30">
        <v>9188</v>
      </c>
      <c r="J33" s="30">
        <v>8984</v>
      </c>
      <c r="K33" s="149">
        <v>13.4</v>
      </c>
      <c r="L33" s="149">
        <v>12.8</v>
      </c>
      <c r="M33" s="146">
        <v>-204</v>
      </c>
      <c r="N33" s="145">
        <v>-2.2</v>
      </c>
      <c r="O33" s="434">
        <v>13189205</v>
      </c>
      <c r="P33" s="434"/>
      <c r="Q33" s="434">
        <v>15003481</v>
      </c>
      <c r="R33" s="434"/>
      <c r="S33" s="150">
        <v>12</v>
      </c>
      <c r="T33" s="149">
        <v>11.2</v>
      </c>
      <c r="U33" s="146">
        <v>1814276</v>
      </c>
      <c r="V33" s="147">
        <v>13.8</v>
      </c>
    </row>
    <row r="34" spans="1:22" s="42" customFormat="1" ht="14.25">
      <c r="A34" s="8"/>
      <c r="B34" s="148" t="s">
        <v>35</v>
      </c>
      <c r="C34" s="30">
        <v>6560</v>
      </c>
      <c r="D34" s="30">
        <v>6421</v>
      </c>
      <c r="E34" s="149">
        <v>37.3</v>
      </c>
      <c r="F34" s="149">
        <v>36.9</v>
      </c>
      <c r="G34" s="144">
        <v>-139</v>
      </c>
      <c r="H34" s="145">
        <v>-2.1</v>
      </c>
      <c r="I34" s="30">
        <v>24977</v>
      </c>
      <c r="J34" s="30">
        <v>24549</v>
      </c>
      <c r="K34" s="149">
        <v>36.4</v>
      </c>
      <c r="L34" s="149">
        <v>34.9</v>
      </c>
      <c r="M34" s="146">
        <v>-428</v>
      </c>
      <c r="N34" s="145">
        <v>-1.7</v>
      </c>
      <c r="O34" s="434">
        <v>35869104</v>
      </c>
      <c r="P34" s="434"/>
      <c r="Q34" s="434">
        <v>41589518</v>
      </c>
      <c r="R34" s="434"/>
      <c r="S34" s="150">
        <v>32.6</v>
      </c>
      <c r="T34" s="149">
        <v>31.1</v>
      </c>
      <c r="U34" s="146">
        <v>5720414</v>
      </c>
      <c r="V34" s="147">
        <v>15.9</v>
      </c>
    </row>
    <row r="35" spans="1:22" s="42" customFormat="1" ht="14.25">
      <c r="A35" s="8"/>
      <c r="B35" s="148" t="s">
        <v>36</v>
      </c>
      <c r="C35" s="30">
        <v>1085</v>
      </c>
      <c r="D35" s="30">
        <v>1115</v>
      </c>
      <c r="E35" s="149">
        <v>6.2</v>
      </c>
      <c r="F35" s="149">
        <v>6.4</v>
      </c>
      <c r="G35" s="144">
        <v>30</v>
      </c>
      <c r="H35" s="145">
        <v>2.8</v>
      </c>
      <c r="I35" s="30">
        <v>6079</v>
      </c>
      <c r="J35" s="30">
        <v>7092</v>
      </c>
      <c r="K35" s="149">
        <v>8.9</v>
      </c>
      <c r="L35" s="149">
        <v>10.1</v>
      </c>
      <c r="M35" s="146">
        <v>1013</v>
      </c>
      <c r="N35" s="145">
        <v>16.7</v>
      </c>
      <c r="O35" s="434">
        <v>14643590</v>
      </c>
      <c r="P35" s="434"/>
      <c r="Q35" s="434">
        <v>21291255</v>
      </c>
      <c r="R35" s="434"/>
      <c r="S35" s="150">
        <v>13.3</v>
      </c>
      <c r="T35" s="149">
        <v>15.9</v>
      </c>
      <c r="U35" s="146">
        <v>6647665</v>
      </c>
      <c r="V35" s="147">
        <v>45.4</v>
      </c>
    </row>
    <row r="36" spans="1:22" s="2" customFormat="1" ht="14.25">
      <c r="A36" s="8"/>
      <c r="B36" s="1" t="s">
        <v>473</v>
      </c>
      <c r="C36" s="30">
        <v>2083</v>
      </c>
      <c r="D36" s="30">
        <v>1960</v>
      </c>
      <c r="E36" s="149">
        <v>11.9</v>
      </c>
      <c r="F36" s="149">
        <v>11.3</v>
      </c>
      <c r="G36" s="144">
        <v>-123</v>
      </c>
      <c r="H36" s="145">
        <v>-5.9</v>
      </c>
      <c r="I36" s="30">
        <v>6994</v>
      </c>
      <c r="J36" s="30">
        <v>6704</v>
      </c>
      <c r="K36" s="149">
        <v>10.2</v>
      </c>
      <c r="L36" s="149">
        <v>9.5</v>
      </c>
      <c r="M36" s="146">
        <v>-290</v>
      </c>
      <c r="N36" s="145">
        <v>-4.1</v>
      </c>
      <c r="O36" s="434">
        <v>9568215</v>
      </c>
      <c r="P36" s="434"/>
      <c r="Q36" s="434">
        <v>11148763</v>
      </c>
      <c r="R36" s="434"/>
      <c r="S36" s="150">
        <v>8.7</v>
      </c>
      <c r="T36" s="149">
        <v>8.4</v>
      </c>
      <c r="U36" s="146">
        <v>1580548</v>
      </c>
      <c r="V36" s="147">
        <v>16.5</v>
      </c>
    </row>
    <row r="37" spans="1:22" s="2" customFormat="1" ht="14.25">
      <c r="A37" s="116"/>
      <c r="B37" s="151" t="s">
        <v>37</v>
      </c>
      <c r="C37" s="140">
        <v>4966</v>
      </c>
      <c r="D37" s="140">
        <v>4994</v>
      </c>
      <c r="E37" s="149">
        <v>28.3</v>
      </c>
      <c r="F37" s="152">
        <v>28.7</v>
      </c>
      <c r="G37" s="153">
        <v>28</v>
      </c>
      <c r="H37" s="154">
        <v>0.6</v>
      </c>
      <c r="I37" s="140">
        <v>19153</v>
      </c>
      <c r="J37" s="140">
        <v>20207</v>
      </c>
      <c r="K37" s="149">
        <v>27.9</v>
      </c>
      <c r="L37" s="152">
        <v>28.7</v>
      </c>
      <c r="M37" s="140">
        <v>1054</v>
      </c>
      <c r="N37" s="154">
        <v>5.5</v>
      </c>
      <c r="O37" s="435">
        <v>27044275</v>
      </c>
      <c r="P37" s="435"/>
      <c r="Q37" s="435">
        <v>32494145</v>
      </c>
      <c r="R37" s="435"/>
      <c r="S37" s="152">
        <v>24.6</v>
      </c>
      <c r="T37" s="152">
        <v>24.3</v>
      </c>
      <c r="U37" s="155">
        <v>5449870</v>
      </c>
      <c r="V37" s="156">
        <v>20.2</v>
      </c>
    </row>
    <row r="38" spans="1:20" s="2" customFormat="1" ht="14.25">
      <c r="A38" s="2" t="s">
        <v>475</v>
      </c>
      <c r="B38" s="82"/>
      <c r="C38" s="80"/>
      <c r="D38" s="80"/>
      <c r="E38" s="83"/>
      <c r="F38" s="81"/>
      <c r="G38" s="80"/>
      <c r="H38" s="84"/>
      <c r="I38" s="80"/>
      <c r="J38" s="80"/>
      <c r="K38" s="83"/>
      <c r="L38" s="81"/>
      <c r="M38" s="80"/>
      <c r="N38" s="85"/>
      <c r="O38" s="80"/>
      <c r="P38" s="80"/>
      <c r="Q38" s="81"/>
      <c r="R38" s="81"/>
      <c r="S38" s="80"/>
      <c r="T38" s="84"/>
    </row>
    <row r="39" s="2" customFormat="1" ht="14.25">
      <c r="A39" s="2" t="s">
        <v>352</v>
      </c>
    </row>
    <row r="40" spans="1:22" s="42" customFormat="1" ht="17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437" t="s">
        <v>374</v>
      </c>
      <c r="O40" s="437"/>
      <c r="P40" s="437"/>
      <c r="Q40" s="437"/>
      <c r="R40" s="437"/>
      <c r="S40" s="437"/>
      <c r="T40" s="437"/>
      <c r="U40" s="437"/>
      <c r="V40" s="437"/>
    </row>
    <row r="41" spans="1:12" s="42" customFormat="1" ht="15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22" s="42" customFormat="1" ht="14.25">
      <c r="A42" s="2"/>
      <c r="B42" s="2"/>
      <c r="C42" s="2"/>
      <c r="D42" s="2"/>
      <c r="E42" s="2"/>
      <c r="F42" s="2"/>
      <c r="G42" s="2"/>
      <c r="H42" s="2"/>
      <c r="I42" s="2"/>
      <c r="J42" s="86"/>
      <c r="K42" s="2"/>
      <c r="L42" s="2"/>
      <c r="N42" s="418" t="s">
        <v>38</v>
      </c>
      <c r="O42" s="419"/>
      <c r="P42" s="424" t="s">
        <v>477</v>
      </c>
      <c r="Q42" s="424"/>
      <c r="R42" s="424"/>
      <c r="S42" s="424"/>
      <c r="T42" s="424"/>
      <c r="U42" s="424"/>
      <c r="V42" s="424"/>
    </row>
    <row r="43" spans="1:22" s="42" customFormat="1" ht="28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N43" s="420"/>
      <c r="O43" s="421"/>
      <c r="P43" s="425" t="s">
        <v>358</v>
      </c>
      <c r="Q43" s="427" t="s">
        <v>495</v>
      </c>
      <c r="R43" s="429" t="s">
        <v>496</v>
      </c>
      <c r="S43" s="431" t="s">
        <v>353</v>
      </c>
      <c r="T43" s="431" t="s">
        <v>478</v>
      </c>
      <c r="U43" s="436" t="s">
        <v>479</v>
      </c>
      <c r="V43" s="425" t="s">
        <v>359</v>
      </c>
    </row>
    <row r="44" spans="1:22" s="42" customFormat="1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N44" s="422"/>
      <c r="O44" s="423"/>
      <c r="P44" s="426"/>
      <c r="Q44" s="428"/>
      <c r="R44" s="430"/>
      <c r="S44" s="432"/>
      <c r="T44" s="432"/>
      <c r="U44" s="428"/>
      <c r="V44" s="426"/>
    </row>
    <row r="45" spans="2:22" s="42" customFormat="1" ht="14.25">
      <c r="B45" s="223" t="s">
        <v>493</v>
      </c>
      <c r="D45" s="88"/>
      <c r="E45" s="88"/>
      <c r="F45" s="88"/>
      <c r="G45" s="88"/>
      <c r="H45" s="88"/>
      <c r="I45" s="88"/>
      <c r="J45" s="88"/>
      <c r="K45" s="88"/>
      <c r="L45" s="88"/>
      <c r="N45" s="229"/>
      <c r="O45" s="229"/>
      <c r="P45" s="230" t="s">
        <v>17</v>
      </c>
      <c r="Q45" s="230" t="s">
        <v>17</v>
      </c>
      <c r="R45" s="230" t="s">
        <v>17</v>
      </c>
      <c r="S45" s="230" t="s">
        <v>17</v>
      </c>
      <c r="T45" s="230" t="s">
        <v>17</v>
      </c>
      <c r="U45" s="230" t="s">
        <v>17</v>
      </c>
      <c r="V45" s="230" t="s">
        <v>17</v>
      </c>
    </row>
    <row r="46" spans="1:22" s="42" customFormat="1" ht="15" thickBot="1">
      <c r="A46" s="89"/>
      <c r="B46" s="89"/>
      <c r="C46" s="89"/>
      <c r="D46" s="89"/>
      <c r="E46" s="89"/>
      <c r="F46" s="89"/>
      <c r="G46" s="89"/>
      <c r="H46" s="90"/>
      <c r="I46" s="90"/>
      <c r="J46" s="90"/>
      <c r="K46" s="90"/>
      <c r="L46" s="90"/>
      <c r="N46" s="414" t="s">
        <v>33</v>
      </c>
      <c r="O46" s="414"/>
      <c r="P46" s="315">
        <f>SUM(P49,P52,P55,P58,P61,P64)</f>
        <v>16867</v>
      </c>
      <c r="Q46" s="315">
        <f aca="true" t="shared" si="0" ref="Q46:V46">SUM(Q49,Q52,Q55,Q58,Q61,Q64)</f>
        <v>402</v>
      </c>
      <c r="R46" s="315">
        <f t="shared" si="0"/>
        <v>4423</v>
      </c>
      <c r="S46" s="315">
        <f t="shared" si="0"/>
        <v>5427</v>
      </c>
      <c r="T46" s="315">
        <f t="shared" si="0"/>
        <v>4850</v>
      </c>
      <c r="U46" s="315">
        <f t="shared" si="0"/>
        <v>1642</v>
      </c>
      <c r="V46" s="315">
        <f t="shared" si="0"/>
        <v>123</v>
      </c>
    </row>
    <row r="47" spans="1:22" s="42" customFormat="1" ht="14.25" customHeight="1">
      <c r="A47" s="446" t="s">
        <v>40</v>
      </c>
      <c r="B47" s="447"/>
      <c r="C47" s="450" t="s">
        <v>41</v>
      </c>
      <c r="D47" s="451"/>
      <c r="E47" s="450" t="s">
        <v>42</v>
      </c>
      <c r="F47" s="451"/>
      <c r="G47" s="157" t="s">
        <v>43</v>
      </c>
      <c r="H47" s="158"/>
      <c r="I47" s="439" t="s">
        <v>373</v>
      </c>
      <c r="J47" s="441" t="s">
        <v>492</v>
      </c>
      <c r="K47" s="442"/>
      <c r="L47" s="443"/>
      <c r="N47" s="415" t="s">
        <v>480</v>
      </c>
      <c r="O47" s="415"/>
      <c r="P47" s="231" t="s">
        <v>498</v>
      </c>
      <c r="Q47" s="231" t="s">
        <v>499</v>
      </c>
      <c r="R47" s="231" t="s">
        <v>500</v>
      </c>
      <c r="S47" s="231" t="s">
        <v>501</v>
      </c>
      <c r="T47" s="231" t="s">
        <v>502</v>
      </c>
      <c r="U47" s="231" t="s">
        <v>503</v>
      </c>
      <c r="V47" s="231" t="s">
        <v>504</v>
      </c>
    </row>
    <row r="48" spans="1:22" s="42" customFormat="1" ht="28.5" customHeight="1">
      <c r="A48" s="448"/>
      <c r="B48" s="449"/>
      <c r="C48" s="222" t="s">
        <v>412</v>
      </c>
      <c r="D48" s="38" t="s">
        <v>350</v>
      </c>
      <c r="E48" s="222" t="s">
        <v>491</v>
      </c>
      <c r="F48" s="38" t="s">
        <v>350</v>
      </c>
      <c r="G48" s="222" t="s">
        <v>491</v>
      </c>
      <c r="H48" s="38" t="s">
        <v>350</v>
      </c>
      <c r="I48" s="440"/>
      <c r="J48" s="222" t="s">
        <v>491</v>
      </c>
      <c r="K48" s="38" t="s">
        <v>350</v>
      </c>
      <c r="L48" s="224" t="s">
        <v>494</v>
      </c>
      <c r="N48" s="415" t="s">
        <v>481</v>
      </c>
      <c r="O48" s="415"/>
      <c r="P48" s="231" t="s">
        <v>498</v>
      </c>
      <c r="Q48" s="232" t="s">
        <v>498</v>
      </c>
      <c r="R48" s="231" t="s">
        <v>498</v>
      </c>
      <c r="S48" s="231" t="s">
        <v>498</v>
      </c>
      <c r="T48" s="231" t="s">
        <v>498</v>
      </c>
      <c r="U48" s="231" t="s">
        <v>498</v>
      </c>
      <c r="V48" s="231" t="s">
        <v>498</v>
      </c>
    </row>
    <row r="49" spans="1:22" s="42" customFormat="1" ht="14.25">
      <c r="A49" s="11"/>
      <c r="B49" s="12"/>
      <c r="C49" s="13" t="s">
        <v>44</v>
      </c>
      <c r="D49" s="13" t="s">
        <v>44</v>
      </c>
      <c r="E49" s="13" t="s">
        <v>45</v>
      </c>
      <c r="F49" s="13" t="s">
        <v>45</v>
      </c>
      <c r="G49" s="13" t="s">
        <v>46</v>
      </c>
      <c r="H49" s="13" t="s">
        <v>46</v>
      </c>
      <c r="I49" s="13" t="s">
        <v>46</v>
      </c>
      <c r="J49" s="13" t="s">
        <v>45</v>
      </c>
      <c r="K49" s="13" t="s">
        <v>45</v>
      </c>
      <c r="L49" s="13" t="s">
        <v>46</v>
      </c>
      <c r="N49" s="414" t="s">
        <v>505</v>
      </c>
      <c r="O49" s="414"/>
      <c r="P49" s="237">
        <v>40</v>
      </c>
      <c r="Q49" s="238">
        <v>3</v>
      </c>
      <c r="R49" s="237">
        <v>26</v>
      </c>
      <c r="S49" s="237">
        <v>6</v>
      </c>
      <c r="T49" s="237">
        <v>3</v>
      </c>
      <c r="U49" s="239">
        <v>1</v>
      </c>
      <c r="V49" s="239">
        <v>1</v>
      </c>
    </row>
    <row r="50" spans="1:22" s="42" customFormat="1" ht="14.25" customHeight="1">
      <c r="A50" s="444" t="s">
        <v>47</v>
      </c>
      <c r="B50" s="445"/>
      <c r="C50" s="191">
        <f>SUM(C52:C62)</f>
        <v>15581</v>
      </c>
      <c r="D50" s="191">
        <f>SUM(D52:D62)</f>
        <v>15334</v>
      </c>
      <c r="E50" s="191">
        <f>SUM(E52:E62)</f>
        <v>1131952</v>
      </c>
      <c r="F50" s="191">
        <f>SUM(F52:F62)</f>
        <v>1140927</v>
      </c>
      <c r="G50" s="219">
        <v>100</v>
      </c>
      <c r="H50" s="219">
        <v>100</v>
      </c>
      <c r="I50" s="338">
        <f>100*(F50-E50)/E50</f>
        <v>0.792878143242823</v>
      </c>
      <c r="J50" s="220">
        <v>72.6</v>
      </c>
      <c r="K50" s="220">
        <v>74.4</v>
      </c>
      <c r="L50" s="221">
        <v>2.5</v>
      </c>
      <c r="N50" s="415" t="s">
        <v>480</v>
      </c>
      <c r="O50" s="415"/>
      <c r="P50" s="240">
        <v>100</v>
      </c>
      <c r="Q50" s="240">
        <v>7.5</v>
      </c>
      <c r="R50" s="240">
        <v>65</v>
      </c>
      <c r="S50" s="240">
        <v>15</v>
      </c>
      <c r="T50" s="240">
        <v>7.5</v>
      </c>
      <c r="U50" s="240">
        <v>2.5</v>
      </c>
      <c r="V50" s="240">
        <v>2.5</v>
      </c>
    </row>
    <row r="51" spans="1:22" s="42" customFormat="1" ht="14.25" customHeight="1">
      <c r="A51" s="76"/>
      <c r="B51" s="79"/>
      <c r="C51" s="93"/>
      <c r="D51" s="93"/>
      <c r="E51" s="93"/>
      <c r="F51" s="93"/>
      <c r="G51" s="94"/>
      <c r="H51" s="94"/>
      <c r="I51" s="95"/>
      <c r="J51" s="96"/>
      <c r="K51" s="96"/>
      <c r="L51" s="97"/>
      <c r="N51" s="415" t="s">
        <v>481</v>
      </c>
      <c r="O51" s="415"/>
      <c r="P51" s="240">
        <v>0.2</v>
      </c>
      <c r="Q51" s="240">
        <v>0.7</v>
      </c>
      <c r="R51" s="240">
        <v>0.6</v>
      </c>
      <c r="S51" s="240">
        <v>0.1</v>
      </c>
      <c r="T51" s="240">
        <v>0.1</v>
      </c>
      <c r="U51" s="240">
        <v>0.1</v>
      </c>
      <c r="V51" s="240">
        <v>0.8</v>
      </c>
    </row>
    <row r="52" spans="1:22" s="42" customFormat="1" ht="14.25">
      <c r="A52" s="11"/>
      <c r="B52" s="119" t="s">
        <v>360</v>
      </c>
      <c r="C52" s="159">
        <v>28</v>
      </c>
      <c r="D52" s="159">
        <v>40</v>
      </c>
      <c r="E52" s="69">
        <v>110908</v>
      </c>
      <c r="F52" s="69">
        <v>120679</v>
      </c>
      <c r="G52" s="160">
        <v>9.8</v>
      </c>
      <c r="H52" s="160">
        <v>10.6</v>
      </c>
      <c r="I52" s="339">
        <f>100*(F52-E52)/E52</f>
        <v>8.810004688570707</v>
      </c>
      <c r="J52" s="162">
        <v>3961</v>
      </c>
      <c r="K52" s="162">
        <v>3017</v>
      </c>
      <c r="L52" s="161">
        <v>-23.8</v>
      </c>
      <c r="N52" s="414" t="s">
        <v>506</v>
      </c>
      <c r="O52" s="414"/>
      <c r="P52" s="233">
        <v>2862</v>
      </c>
      <c r="Q52" s="241">
        <v>47</v>
      </c>
      <c r="R52" s="242">
        <v>1215</v>
      </c>
      <c r="S52" s="242">
        <v>1015</v>
      </c>
      <c r="T52" s="242">
        <v>515</v>
      </c>
      <c r="U52" s="242">
        <v>70</v>
      </c>
      <c r="V52" s="239" t="s">
        <v>507</v>
      </c>
    </row>
    <row r="53" spans="1:22" s="42" customFormat="1" ht="14.25">
      <c r="A53" s="11"/>
      <c r="B53" s="119"/>
      <c r="C53" s="159"/>
      <c r="D53" s="159"/>
      <c r="E53" s="69"/>
      <c r="F53" s="69"/>
      <c r="G53" s="160"/>
      <c r="H53" s="160"/>
      <c r="I53" s="340"/>
      <c r="J53" s="162"/>
      <c r="K53" s="162"/>
      <c r="L53" s="161"/>
      <c r="N53" s="415" t="s">
        <v>480</v>
      </c>
      <c r="O53" s="415"/>
      <c r="P53" s="240">
        <v>100</v>
      </c>
      <c r="Q53" s="240">
        <v>1.6</v>
      </c>
      <c r="R53" s="240">
        <v>42.5</v>
      </c>
      <c r="S53" s="240">
        <v>35.5</v>
      </c>
      <c r="T53" s="240">
        <v>18</v>
      </c>
      <c r="U53" s="240">
        <v>2.4</v>
      </c>
      <c r="V53" s="243" t="s">
        <v>507</v>
      </c>
    </row>
    <row r="54" spans="1:22" s="42" customFormat="1" ht="14.25" customHeight="1">
      <c r="A54" s="11"/>
      <c r="B54" s="119" t="s">
        <v>61</v>
      </c>
      <c r="C54" s="159">
        <v>2855</v>
      </c>
      <c r="D54" s="159">
        <v>2862</v>
      </c>
      <c r="E54" s="69">
        <v>223707</v>
      </c>
      <c r="F54" s="69">
        <v>236544</v>
      </c>
      <c r="G54" s="160">
        <v>19.8</v>
      </c>
      <c r="H54" s="160">
        <v>20.7</v>
      </c>
      <c r="I54" s="339">
        <f>100*(F54-E54)/E54</f>
        <v>5.738309485174804</v>
      </c>
      <c r="J54" s="163">
        <v>78.4</v>
      </c>
      <c r="K54" s="163">
        <v>82.6</v>
      </c>
      <c r="L54" s="161">
        <v>5.4</v>
      </c>
      <c r="N54" s="415" t="s">
        <v>481</v>
      </c>
      <c r="O54" s="415"/>
      <c r="P54" s="240">
        <v>17</v>
      </c>
      <c r="Q54" s="240">
        <v>11.7</v>
      </c>
      <c r="R54" s="240">
        <v>27.5</v>
      </c>
      <c r="S54" s="240">
        <v>18.7</v>
      </c>
      <c r="T54" s="240">
        <v>10.6</v>
      </c>
      <c r="U54" s="240">
        <v>4.3</v>
      </c>
      <c r="V54" s="243" t="s">
        <v>507</v>
      </c>
    </row>
    <row r="55" spans="1:22" s="42" customFormat="1" ht="14.25">
      <c r="A55" s="11"/>
      <c r="B55" s="119"/>
      <c r="C55" s="159"/>
      <c r="D55" s="159"/>
      <c r="E55" s="69"/>
      <c r="F55" s="69"/>
      <c r="G55" s="160"/>
      <c r="H55" s="160"/>
      <c r="I55" s="340"/>
      <c r="J55" s="163"/>
      <c r="K55" s="163"/>
      <c r="L55" s="161"/>
      <c r="N55" s="414" t="s">
        <v>508</v>
      </c>
      <c r="O55" s="414"/>
      <c r="P55" s="244">
        <v>6263</v>
      </c>
      <c r="Q55" s="245">
        <v>211</v>
      </c>
      <c r="R55" s="244">
        <v>1092</v>
      </c>
      <c r="S55" s="244">
        <v>1707</v>
      </c>
      <c r="T55" s="244">
        <v>2122</v>
      </c>
      <c r="U55" s="244">
        <v>1044</v>
      </c>
      <c r="V55" s="244">
        <v>87</v>
      </c>
    </row>
    <row r="56" spans="1:22" s="42" customFormat="1" ht="14.25">
      <c r="A56" s="11"/>
      <c r="B56" s="119" t="s">
        <v>476</v>
      </c>
      <c r="C56" s="159">
        <v>6384</v>
      </c>
      <c r="D56" s="159">
        <v>6263</v>
      </c>
      <c r="E56" s="69">
        <v>354499</v>
      </c>
      <c r="F56" s="69">
        <v>351522</v>
      </c>
      <c r="G56" s="160">
        <v>31.3</v>
      </c>
      <c r="H56" s="160">
        <v>30.8</v>
      </c>
      <c r="I56" s="340">
        <f>100*(F56-E56)/E56</f>
        <v>-0.8397766989469646</v>
      </c>
      <c r="J56" s="163">
        <v>55.5</v>
      </c>
      <c r="K56" s="163">
        <v>56.1</v>
      </c>
      <c r="L56" s="161">
        <v>1.1</v>
      </c>
      <c r="N56" s="415" t="s">
        <v>480</v>
      </c>
      <c r="O56" s="415"/>
      <c r="P56" s="240">
        <v>100</v>
      </c>
      <c r="Q56" s="240">
        <v>3.4</v>
      </c>
      <c r="R56" s="240">
        <v>17.4</v>
      </c>
      <c r="S56" s="240">
        <v>27.3</v>
      </c>
      <c r="T56" s="240">
        <v>33.9</v>
      </c>
      <c r="U56" s="240">
        <v>16.7</v>
      </c>
      <c r="V56" s="240">
        <v>1.4</v>
      </c>
    </row>
    <row r="57" spans="1:22" s="42" customFormat="1" ht="14.25" customHeight="1">
      <c r="A57" s="11"/>
      <c r="B57" s="119"/>
      <c r="C57" s="159"/>
      <c r="D57" s="159"/>
      <c r="E57" s="69"/>
      <c r="F57" s="69"/>
      <c r="G57" s="160"/>
      <c r="H57" s="160"/>
      <c r="I57" s="340"/>
      <c r="J57" s="163"/>
      <c r="K57" s="163"/>
      <c r="L57" s="161"/>
      <c r="N57" s="415" t="s">
        <v>481</v>
      </c>
      <c r="O57" s="415"/>
      <c r="P57" s="240">
        <v>37.1</v>
      </c>
      <c r="Q57" s="240">
        <v>52.5</v>
      </c>
      <c r="R57" s="240">
        <v>24.7</v>
      </c>
      <c r="S57" s="240">
        <v>31.5</v>
      </c>
      <c r="T57" s="240">
        <v>43.8</v>
      </c>
      <c r="U57" s="240">
        <v>63.6</v>
      </c>
      <c r="V57" s="240">
        <v>70.7</v>
      </c>
    </row>
    <row r="58" spans="1:22" s="42" customFormat="1" ht="14.25">
      <c r="A58" s="11"/>
      <c r="B58" s="119" t="s">
        <v>361</v>
      </c>
      <c r="C58" s="159">
        <v>316</v>
      </c>
      <c r="D58" s="159">
        <v>303</v>
      </c>
      <c r="E58" s="69">
        <v>17278</v>
      </c>
      <c r="F58" s="69">
        <v>18429</v>
      </c>
      <c r="G58" s="160">
        <v>1.5</v>
      </c>
      <c r="H58" s="160">
        <v>1.6</v>
      </c>
      <c r="I58" s="340">
        <f>100*(F58-E58)/E58</f>
        <v>6.661650654010881</v>
      </c>
      <c r="J58" s="163">
        <v>54.7</v>
      </c>
      <c r="K58" s="163">
        <v>60.8</v>
      </c>
      <c r="L58" s="161">
        <v>11.2</v>
      </c>
      <c r="N58" s="414" t="s">
        <v>509</v>
      </c>
      <c r="O58" s="414"/>
      <c r="P58" s="237">
        <v>1115</v>
      </c>
      <c r="Q58" s="238">
        <v>7</v>
      </c>
      <c r="R58" s="237">
        <v>467</v>
      </c>
      <c r="S58" s="237">
        <v>445</v>
      </c>
      <c r="T58" s="237">
        <v>184</v>
      </c>
      <c r="U58" s="237">
        <v>12</v>
      </c>
      <c r="V58" s="234" t="s">
        <v>507</v>
      </c>
    </row>
    <row r="59" spans="1:22" s="42" customFormat="1" ht="14.25">
      <c r="A59" s="11"/>
      <c r="B59" s="119"/>
      <c r="C59" s="159"/>
      <c r="D59" s="159"/>
      <c r="E59" s="69"/>
      <c r="F59" s="69"/>
      <c r="G59" s="160"/>
      <c r="H59" s="160"/>
      <c r="I59" s="340"/>
      <c r="J59" s="163"/>
      <c r="K59" s="163"/>
      <c r="L59" s="161"/>
      <c r="N59" s="415" t="s">
        <v>480</v>
      </c>
      <c r="O59" s="415"/>
      <c r="P59" s="240">
        <v>100</v>
      </c>
      <c r="Q59" s="240">
        <v>0.6</v>
      </c>
      <c r="R59" s="240">
        <v>41.9</v>
      </c>
      <c r="S59" s="240">
        <v>39.9</v>
      </c>
      <c r="T59" s="240">
        <v>16.5</v>
      </c>
      <c r="U59" s="240">
        <v>1.1</v>
      </c>
      <c r="V59" s="235" t="s">
        <v>507</v>
      </c>
    </row>
    <row r="60" spans="1:22" s="42" customFormat="1" ht="14.25" customHeight="1">
      <c r="A60" s="17"/>
      <c r="B60" s="119" t="s">
        <v>362</v>
      </c>
      <c r="C60" s="159">
        <v>1963</v>
      </c>
      <c r="D60" s="159">
        <v>1849</v>
      </c>
      <c r="E60" s="69">
        <v>212924</v>
      </c>
      <c r="F60" s="69">
        <v>196338</v>
      </c>
      <c r="G60" s="164">
        <v>18.8</v>
      </c>
      <c r="H60" s="164">
        <v>17.2</v>
      </c>
      <c r="I60" s="340">
        <f>100*(F60-E60)/E60</f>
        <v>-7.7896338599688155</v>
      </c>
      <c r="J60" s="163">
        <v>108.5</v>
      </c>
      <c r="K60" s="163">
        <v>106.2</v>
      </c>
      <c r="L60" s="161">
        <v>-2.1</v>
      </c>
      <c r="N60" s="415" t="s">
        <v>481</v>
      </c>
      <c r="O60" s="415"/>
      <c r="P60" s="240">
        <v>6.6</v>
      </c>
      <c r="Q60" s="240">
        <v>1.7</v>
      </c>
      <c r="R60" s="240">
        <v>10.6</v>
      </c>
      <c r="S60" s="240">
        <v>8.2</v>
      </c>
      <c r="T60" s="240">
        <v>3.8</v>
      </c>
      <c r="U60" s="240">
        <v>0.7</v>
      </c>
      <c r="V60" s="234" t="s">
        <v>507</v>
      </c>
    </row>
    <row r="61" spans="1:22" s="42" customFormat="1" ht="14.25">
      <c r="A61" s="17"/>
      <c r="B61" s="119"/>
      <c r="C61" s="159"/>
      <c r="D61" s="159"/>
      <c r="E61" s="69"/>
      <c r="F61" s="69"/>
      <c r="G61" s="164"/>
      <c r="H61" s="164"/>
      <c r="I61" s="340"/>
      <c r="J61" s="163"/>
      <c r="K61" s="163"/>
      <c r="L61" s="161"/>
      <c r="N61" s="414" t="s">
        <v>510</v>
      </c>
      <c r="O61" s="414"/>
      <c r="P61" s="235">
        <v>1960</v>
      </c>
      <c r="Q61" s="236">
        <v>21</v>
      </c>
      <c r="R61" s="235">
        <v>467</v>
      </c>
      <c r="S61" s="235">
        <v>925</v>
      </c>
      <c r="T61" s="235">
        <v>504</v>
      </c>
      <c r="U61" s="235">
        <v>43</v>
      </c>
      <c r="V61" s="235" t="s">
        <v>507</v>
      </c>
    </row>
    <row r="62" spans="1:22" s="42" customFormat="1" ht="14.25">
      <c r="A62" s="17"/>
      <c r="B62" s="119" t="s">
        <v>354</v>
      </c>
      <c r="C62" s="159">
        <v>4035</v>
      </c>
      <c r="D62" s="159">
        <v>4017</v>
      </c>
      <c r="E62" s="69">
        <v>212636</v>
      </c>
      <c r="F62" s="69">
        <v>217415</v>
      </c>
      <c r="G62" s="164">
        <v>18.8</v>
      </c>
      <c r="H62" s="164">
        <v>19.1</v>
      </c>
      <c r="I62" s="340">
        <f>100*(F62-E62)/E62</f>
        <v>2.2475027746947838</v>
      </c>
      <c r="J62" s="163">
        <v>52.7</v>
      </c>
      <c r="K62" s="163">
        <v>54.1</v>
      </c>
      <c r="L62" s="161">
        <v>2.7</v>
      </c>
      <c r="N62" s="415" t="s">
        <v>480</v>
      </c>
      <c r="O62" s="415"/>
      <c r="P62" s="240">
        <v>100</v>
      </c>
      <c r="Q62" s="240">
        <v>1.1</v>
      </c>
      <c r="R62" s="240">
        <v>23.8</v>
      </c>
      <c r="S62" s="240">
        <v>47.2</v>
      </c>
      <c r="T62" s="240">
        <v>25.7</v>
      </c>
      <c r="U62" s="240">
        <v>2.2</v>
      </c>
      <c r="V62" s="234" t="s">
        <v>507</v>
      </c>
    </row>
    <row r="63" spans="1:22" s="42" customFormat="1" ht="14.25" customHeight="1">
      <c r="A63" s="165"/>
      <c r="B63" s="166"/>
      <c r="C63" s="167"/>
      <c r="D63" s="167"/>
      <c r="E63" s="168"/>
      <c r="F63" s="168"/>
      <c r="G63" s="70"/>
      <c r="H63" s="70"/>
      <c r="I63" s="169"/>
      <c r="J63" s="71"/>
      <c r="K63" s="71"/>
      <c r="L63" s="98"/>
      <c r="N63" s="415" t="s">
        <v>481</v>
      </c>
      <c r="O63" s="415"/>
      <c r="P63" s="240">
        <v>11.6</v>
      </c>
      <c r="Q63" s="240">
        <v>5.2</v>
      </c>
      <c r="R63" s="240">
        <v>10.6</v>
      </c>
      <c r="S63" s="240">
        <v>17</v>
      </c>
      <c r="T63" s="240">
        <v>10.4</v>
      </c>
      <c r="U63" s="240">
        <v>2.6</v>
      </c>
      <c r="V63" s="234" t="s">
        <v>507</v>
      </c>
    </row>
    <row r="64" spans="14:22" s="42" customFormat="1" ht="14.25">
      <c r="N64" s="414" t="s">
        <v>511</v>
      </c>
      <c r="O64" s="414"/>
      <c r="P64" s="235">
        <v>4627</v>
      </c>
      <c r="Q64" s="236">
        <v>113</v>
      </c>
      <c r="R64" s="235">
        <v>1156</v>
      </c>
      <c r="S64" s="235">
        <v>1329</v>
      </c>
      <c r="T64" s="235">
        <v>1522</v>
      </c>
      <c r="U64" s="235">
        <v>472</v>
      </c>
      <c r="V64" s="235">
        <v>35</v>
      </c>
    </row>
    <row r="65" spans="1:22" s="42" customFormat="1" ht="14.25">
      <c r="A65" s="42" t="s">
        <v>355</v>
      </c>
      <c r="N65" s="415" t="s">
        <v>480</v>
      </c>
      <c r="O65" s="415"/>
      <c r="P65" s="240">
        <v>100</v>
      </c>
      <c r="Q65" s="240">
        <v>2.4</v>
      </c>
      <c r="R65" s="240">
        <v>25</v>
      </c>
      <c r="S65" s="240">
        <v>28.7</v>
      </c>
      <c r="T65" s="240">
        <v>32.9</v>
      </c>
      <c r="U65" s="240">
        <v>10.2</v>
      </c>
      <c r="V65" s="240">
        <v>0.8</v>
      </c>
    </row>
    <row r="66" spans="1:22" s="42" customFormat="1" ht="14.25">
      <c r="A66" s="42" t="s">
        <v>356</v>
      </c>
      <c r="N66" s="417" t="s">
        <v>481</v>
      </c>
      <c r="O66" s="417"/>
      <c r="P66" s="246">
        <v>27.4</v>
      </c>
      <c r="Q66" s="246">
        <v>28.1</v>
      </c>
      <c r="R66" s="246">
        <v>26.1</v>
      </c>
      <c r="S66" s="246">
        <v>24.5</v>
      </c>
      <c r="T66" s="246">
        <v>31.4</v>
      </c>
      <c r="U66" s="246">
        <v>28.7</v>
      </c>
      <c r="V66" s="246">
        <v>28.5</v>
      </c>
    </row>
    <row r="67" spans="1:14" s="42" customFormat="1" ht="14.25">
      <c r="A67" s="42" t="s">
        <v>352</v>
      </c>
      <c r="N67" s="78" t="s">
        <v>357</v>
      </c>
    </row>
    <row r="68" s="42" customFormat="1" ht="14.25">
      <c r="N68" s="42" t="s">
        <v>352</v>
      </c>
    </row>
    <row r="69" s="42" customFormat="1" ht="14.25"/>
    <row r="70" s="42" customFormat="1" ht="14.25"/>
    <row r="71" s="42" customFormat="1" ht="14.25"/>
    <row r="72" s="42" customFormat="1" ht="14.25"/>
    <row r="73" s="42" customFormat="1" ht="14.25"/>
    <row r="74" s="42" customFormat="1" ht="14.25"/>
    <row r="75" s="42" customFormat="1" ht="14.25"/>
    <row r="76" s="42" customFormat="1" ht="14.25"/>
    <row r="77" s="42" customFormat="1" ht="14.25"/>
    <row r="78" s="42" customFormat="1" ht="14.25"/>
    <row r="79" s="42" customFormat="1" ht="14.25"/>
    <row r="80" s="42" customFormat="1" ht="14.25"/>
    <row r="81" s="42" customFormat="1" ht="14.25"/>
    <row r="82" s="42" customFormat="1" ht="14.25"/>
    <row r="83" s="42" customFormat="1" ht="14.25"/>
    <row r="84" s="42" customFormat="1" ht="14.25"/>
    <row r="85" s="42" customFormat="1" ht="14.25"/>
    <row r="86" s="42" customFormat="1" ht="14.25"/>
    <row r="87" s="42" customFormat="1" ht="14.25"/>
    <row r="88" s="42" customFormat="1" ht="14.25"/>
    <row r="89" s="42" customFormat="1" ht="14.25"/>
    <row r="90" s="42" customFormat="1" ht="14.25"/>
    <row r="91" s="42" customFormat="1" ht="14.25"/>
    <row r="92" s="42" customFormat="1" ht="14.25"/>
    <row r="93" s="42" customFormat="1" ht="14.25"/>
    <row r="94" s="42" customFormat="1" ht="14.25"/>
    <row r="95" s="42" customFormat="1" ht="14.25"/>
    <row r="96" s="42" customFormat="1" ht="14.25"/>
    <row r="97" s="42" customFormat="1" ht="14.25"/>
    <row r="98" s="42" customFormat="1" ht="14.25"/>
    <row r="99" s="42" customFormat="1" ht="14.25"/>
    <row r="100" s="42" customFormat="1" ht="14.25"/>
    <row r="101" s="42" customFormat="1" ht="14.25"/>
    <row r="102" s="42" customFormat="1" ht="14.25"/>
    <row r="103" s="42" customFormat="1" ht="14.25"/>
    <row r="104" s="42" customFormat="1" ht="14.25"/>
    <row r="105" s="42" customFormat="1" ht="14.25"/>
    <row r="106" s="42" customFormat="1" ht="14.25"/>
    <row r="107" s="42" customFormat="1" ht="14.25"/>
    <row r="108" s="42" customFormat="1" ht="14.25"/>
    <row r="109" s="42" customFormat="1" ht="14.25"/>
    <row r="110" s="42" customFormat="1" ht="14.25"/>
    <row r="111" s="42" customFormat="1" ht="14.25"/>
    <row r="112" s="42" customFormat="1" ht="14.25"/>
    <row r="113" s="42" customFormat="1" ht="14.25"/>
    <row r="114" s="42" customFormat="1" ht="14.25"/>
    <row r="115" s="42" customFormat="1" ht="14.25"/>
    <row r="116" s="42" customFormat="1" ht="14.25"/>
    <row r="117" s="42" customFormat="1" ht="14.25"/>
    <row r="118" s="42" customFormat="1" ht="14.25"/>
    <row r="119" s="42" customFormat="1" ht="14.25"/>
    <row r="120" s="42" customFormat="1" ht="14.25"/>
    <row r="121" s="42" customFormat="1" ht="14.25"/>
    <row r="122" s="42" customFormat="1" ht="14.25"/>
    <row r="123" s="42" customFormat="1" ht="14.25"/>
    <row r="124" s="42" customFormat="1" ht="14.25"/>
    <row r="125" s="42" customFormat="1" ht="14.25"/>
    <row r="126" s="42" customFormat="1" ht="14.25"/>
    <row r="127" s="42" customFormat="1" ht="14.25"/>
    <row r="128" s="42" customFormat="1" ht="14.25"/>
    <row r="129" s="42" customFormat="1" ht="14.25"/>
    <row r="130" s="42" customFormat="1" ht="14.25"/>
    <row r="131" s="42" customFormat="1" ht="14.25"/>
    <row r="132" s="42" customFormat="1" ht="14.25"/>
    <row r="133" s="42" customFormat="1" ht="14.25"/>
    <row r="134" s="42" customFormat="1" ht="14.25"/>
    <row r="135" s="42" customFormat="1" ht="14.25"/>
    <row r="136" s="42" customFormat="1" ht="14.25"/>
    <row r="137" s="42" customFormat="1" ht="14.25"/>
    <row r="138" s="42" customFormat="1" ht="14.25"/>
    <row r="139" s="42" customFormat="1" ht="14.25"/>
    <row r="140" s="42" customFormat="1" ht="14.25"/>
    <row r="141" s="42" customFormat="1" ht="14.25"/>
    <row r="142" s="42" customFormat="1" ht="14.25"/>
    <row r="143" s="42" customFormat="1" ht="14.25"/>
    <row r="144" s="42" customFormat="1" ht="14.25"/>
    <row r="145" s="42" customFormat="1" ht="14.25"/>
    <row r="146" s="42" customFormat="1" ht="14.25"/>
    <row r="147" s="42" customFormat="1" ht="14.25"/>
    <row r="148" s="42" customFormat="1" ht="14.25"/>
    <row r="149" s="42" customFormat="1" ht="14.25"/>
    <row r="150" s="42" customFormat="1" ht="14.25"/>
    <row r="151" s="42" customFormat="1" ht="14.25"/>
    <row r="152" s="42" customFormat="1" ht="14.25"/>
    <row r="153" s="42" customFormat="1" ht="14.25"/>
    <row r="154" s="42" customFormat="1" ht="14.25"/>
    <row r="155" s="42" customFormat="1" ht="14.25"/>
    <row r="156" s="42" customFormat="1" ht="14.25"/>
    <row r="157" s="42" customFormat="1" ht="14.25"/>
    <row r="158" s="42" customFormat="1" ht="14.25"/>
    <row r="159" s="42" customFormat="1" ht="14.25"/>
    <row r="160" s="42" customFormat="1" ht="14.25"/>
    <row r="161" s="42" customFormat="1" ht="14.25"/>
    <row r="162" s="42" customFormat="1" ht="14.25"/>
    <row r="163" s="42" customFormat="1" ht="14.25"/>
    <row r="164" s="42" customFormat="1" ht="14.25"/>
    <row r="165" s="42" customFormat="1" ht="14.25"/>
    <row r="166" s="42" customFormat="1" ht="14.25"/>
    <row r="167" s="42" customFormat="1" ht="14.25"/>
    <row r="168" s="42" customFormat="1" ht="14.25"/>
    <row r="169" s="42" customFormat="1" ht="14.25"/>
    <row r="170" s="42" customFormat="1" ht="14.25"/>
    <row r="171" s="42" customFormat="1" ht="14.25"/>
    <row r="172" s="42" customFormat="1" ht="14.25"/>
    <row r="173" s="42" customFormat="1" ht="14.25"/>
    <row r="174" s="42" customFormat="1" ht="14.25"/>
    <row r="175" s="42" customFormat="1" ht="14.25"/>
    <row r="176" s="42" customFormat="1" ht="14.25"/>
    <row r="177" s="42" customFormat="1" ht="14.25"/>
    <row r="178" s="42" customFormat="1" ht="14.25"/>
    <row r="179" s="42" customFormat="1" ht="14.25"/>
    <row r="180" s="42" customFormat="1" ht="14.25"/>
    <row r="181" s="42" customFormat="1" ht="14.25"/>
    <row r="182" s="42" customFormat="1" ht="14.25"/>
    <row r="183" s="42" customFormat="1" ht="14.25"/>
    <row r="184" s="42" customFormat="1" ht="14.25"/>
    <row r="185" s="42" customFormat="1" ht="14.25"/>
    <row r="186" s="42" customFormat="1" ht="14.25"/>
    <row r="187" s="42" customFormat="1" ht="14.25"/>
    <row r="188" s="42" customFormat="1" ht="14.25"/>
    <row r="189" s="42" customFormat="1" ht="14.25"/>
    <row r="190" s="42" customFormat="1" ht="14.25"/>
    <row r="191" s="42" customFormat="1" ht="14.25"/>
    <row r="192" s="42" customFormat="1" ht="14.25"/>
    <row r="193" s="42" customFormat="1" ht="14.25"/>
    <row r="194" s="42" customFormat="1" ht="14.25"/>
    <row r="195" s="42" customFormat="1" ht="14.25"/>
    <row r="196" s="42" customFormat="1" ht="14.25"/>
    <row r="197" s="42" customFormat="1" ht="14.25"/>
    <row r="198" s="42" customFormat="1" ht="14.25"/>
    <row r="199" s="42" customFormat="1" ht="14.25"/>
    <row r="200" s="42" customFormat="1" ht="14.25"/>
    <row r="201" s="42" customFormat="1" ht="14.25"/>
    <row r="202" s="42" customFormat="1" ht="14.25"/>
    <row r="203" s="42" customFormat="1" ht="14.25"/>
    <row r="204" s="42" customFormat="1" ht="14.25"/>
    <row r="205" s="42" customFormat="1" ht="14.25"/>
    <row r="206" s="42" customFormat="1" ht="14.25"/>
    <row r="207" s="42" customFormat="1" ht="14.25"/>
    <row r="208" s="42" customFormat="1" ht="14.25"/>
    <row r="209" s="42" customFormat="1" ht="14.25"/>
    <row r="210" s="42" customFormat="1" ht="14.25"/>
    <row r="211" s="42" customFormat="1" ht="14.25"/>
    <row r="212" s="42" customFormat="1" ht="14.25"/>
    <row r="213" s="42" customFormat="1" ht="14.25"/>
    <row r="214" s="42" customFormat="1" ht="14.25"/>
    <row r="215" s="42" customFormat="1" ht="14.25"/>
    <row r="216" s="42" customFormat="1" ht="14.25"/>
    <row r="217" s="42" customFormat="1" ht="14.25"/>
    <row r="218" s="42" customFormat="1" ht="14.25"/>
    <row r="219" s="42" customFormat="1" ht="14.25"/>
    <row r="220" s="42" customFormat="1" ht="14.25"/>
    <row r="221" s="42" customFormat="1" ht="14.25"/>
    <row r="222" s="42" customFormat="1" ht="14.25"/>
    <row r="223" s="42" customFormat="1" ht="14.25"/>
    <row r="224" s="42" customFormat="1" ht="14.25"/>
    <row r="225" s="42" customFormat="1" ht="14.25"/>
    <row r="226" s="42" customFormat="1" ht="14.25"/>
    <row r="227" s="42" customFormat="1" ht="14.25"/>
    <row r="228" s="42" customFormat="1" ht="14.25"/>
    <row r="229" s="42" customFormat="1" ht="14.25"/>
    <row r="230" s="42" customFormat="1" ht="14.25"/>
    <row r="231" s="42" customFormat="1" ht="14.25"/>
    <row r="232" s="42" customFormat="1" ht="14.25"/>
    <row r="233" s="42" customFormat="1" ht="14.25"/>
    <row r="234" s="42" customFormat="1" ht="14.25"/>
    <row r="235" s="42" customFormat="1" ht="14.25"/>
    <row r="236" s="42" customFormat="1" ht="14.25"/>
    <row r="237" s="42" customFormat="1" ht="14.25"/>
    <row r="238" s="42" customFormat="1" ht="14.25"/>
    <row r="239" s="42" customFormat="1" ht="14.25"/>
    <row r="240" s="42" customFormat="1" ht="14.25"/>
    <row r="241" s="42" customFormat="1" ht="14.25"/>
    <row r="242" s="42" customFormat="1" ht="14.25"/>
    <row r="243" s="42" customFormat="1" ht="14.25"/>
    <row r="244" s="42" customFormat="1" ht="14.25"/>
    <row r="245" s="42" customFormat="1" ht="14.25"/>
    <row r="246" s="42" customFormat="1" ht="14.25"/>
    <row r="247" s="42" customFormat="1" ht="14.25"/>
    <row r="248" s="42" customFormat="1" ht="14.25"/>
    <row r="249" s="42" customFormat="1" ht="14.25"/>
    <row r="250" s="42" customFormat="1" ht="14.25"/>
    <row r="251" s="42" customFormat="1" ht="14.25"/>
    <row r="252" s="42" customFormat="1" ht="14.25"/>
    <row r="253" s="42" customFormat="1" ht="14.25"/>
    <row r="254" s="42" customFormat="1" ht="14.25"/>
    <row r="255" s="42" customFormat="1" ht="14.25"/>
    <row r="256" s="42" customFormat="1" ht="14.25"/>
    <row r="257" s="42" customFormat="1" ht="14.25"/>
    <row r="258" s="42" customFormat="1" ht="14.25"/>
    <row r="259" s="42" customFormat="1" ht="14.25"/>
    <row r="260" s="42" customFormat="1" ht="14.25"/>
    <row r="261" s="42" customFormat="1" ht="14.25"/>
    <row r="262" s="42" customFormat="1" ht="14.25"/>
    <row r="263" s="42" customFormat="1" ht="14.25"/>
    <row r="264" s="42" customFormat="1" ht="14.25"/>
    <row r="265" s="42" customFormat="1" ht="14.25"/>
    <row r="266" s="42" customFormat="1" ht="14.25"/>
    <row r="267" s="42" customFormat="1" ht="14.25"/>
    <row r="268" s="42" customFormat="1" ht="14.25"/>
    <row r="269" s="42" customFormat="1" ht="14.25"/>
    <row r="270" s="42" customFormat="1" ht="14.25"/>
    <row r="271" s="42" customFormat="1" ht="14.25"/>
    <row r="272" s="42" customFormat="1" ht="14.25"/>
    <row r="273" s="42" customFormat="1" ht="14.25"/>
    <row r="274" s="42" customFormat="1" ht="14.25"/>
    <row r="275" s="42" customFormat="1" ht="14.25"/>
    <row r="276" spans="14:22" s="42" customFormat="1" ht="14.25">
      <c r="N276" s="8"/>
      <c r="O276" s="8"/>
      <c r="P276" s="8"/>
      <c r="Q276" s="8"/>
      <c r="R276" s="8"/>
      <c r="S276" s="8"/>
      <c r="T276" s="8"/>
      <c r="U276" s="8"/>
      <c r="V276" s="8"/>
    </row>
    <row r="277" spans="14:22" s="42" customFormat="1" ht="14.25">
      <c r="N277" s="8"/>
      <c r="O277" s="8"/>
      <c r="P277" s="8"/>
      <c r="Q277" s="8"/>
      <c r="R277" s="8"/>
      <c r="S277" s="8"/>
      <c r="T277" s="8"/>
      <c r="U277" s="8"/>
      <c r="V277" s="8"/>
    </row>
    <row r="278" spans="14:22" s="42" customFormat="1" ht="14.25">
      <c r="N278" s="8"/>
      <c r="O278" s="8"/>
      <c r="P278" s="8"/>
      <c r="Q278" s="8"/>
      <c r="R278" s="8"/>
      <c r="S278" s="8"/>
      <c r="T278" s="8"/>
      <c r="U278" s="8"/>
      <c r="V278" s="8"/>
    </row>
    <row r="279" spans="14:22" s="42" customFormat="1" ht="14.25">
      <c r="N279" s="8"/>
      <c r="O279" s="8"/>
      <c r="P279" s="8"/>
      <c r="Q279" s="8"/>
      <c r="R279" s="8"/>
      <c r="S279" s="8"/>
      <c r="T279" s="8"/>
      <c r="U279" s="8"/>
      <c r="V279" s="8"/>
    </row>
    <row r="280" spans="14:22" s="42" customFormat="1" ht="14.25">
      <c r="N280" s="8"/>
      <c r="O280" s="8"/>
      <c r="P280" s="8"/>
      <c r="Q280" s="8"/>
      <c r="R280" s="8"/>
      <c r="S280" s="8"/>
      <c r="T280" s="8"/>
      <c r="U280" s="8"/>
      <c r="V280" s="8"/>
    </row>
    <row r="281" spans="14:22" s="42" customFormat="1" ht="14.25">
      <c r="N281" s="8"/>
      <c r="O281" s="8"/>
      <c r="P281" s="8"/>
      <c r="Q281" s="8"/>
      <c r="R281" s="8"/>
      <c r="S281" s="8"/>
      <c r="T281" s="8"/>
      <c r="U281" s="8"/>
      <c r="V281" s="8"/>
    </row>
    <row r="282" spans="1:12" ht="14.25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</row>
    <row r="283" spans="1:12" ht="14.25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</row>
    <row r="284" spans="1:12" ht="14.25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</row>
    <row r="285" spans="1:12" ht="14.25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</row>
  </sheetData>
  <sheetProtection/>
  <mergeCells count="112">
    <mergeCell ref="O9:P9"/>
    <mergeCell ref="O8:P8"/>
    <mergeCell ref="Q8:R8"/>
    <mergeCell ref="A10:B10"/>
    <mergeCell ref="C6:H6"/>
    <mergeCell ref="O10:P10"/>
    <mergeCell ref="Q10:R10"/>
    <mergeCell ref="Q9:R9"/>
    <mergeCell ref="G7:H7"/>
    <mergeCell ref="A6:B8"/>
    <mergeCell ref="S7:T7"/>
    <mergeCell ref="I6:N6"/>
    <mergeCell ref="I7:J7"/>
    <mergeCell ref="K7:L7"/>
    <mergeCell ref="M7:N7"/>
    <mergeCell ref="P6:V6"/>
    <mergeCell ref="U7:V7"/>
    <mergeCell ref="O7:R7"/>
    <mergeCell ref="A12:B12"/>
    <mergeCell ref="A14:B14"/>
    <mergeCell ref="A31:B31"/>
    <mergeCell ref="A29:B29"/>
    <mergeCell ref="C7:D7"/>
    <mergeCell ref="E7:F7"/>
    <mergeCell ref="A50:B50"/>
    <mergeCell ref="A47:B48"/>
    <mergeCell ref="C47:D47"/>
    <mergeCell ref="E47:F47"/>
    <mergeCell ref="N54:O54"/>
    <mergeCell ref="N57:O57"/>
    <mergeCell ref="N55:O55"/>
    <mergeCell ref="N56:O56"/>
    <mergeCell ref="N58:O58"/>
    <mergeCell ref="N59:O59"/>
    <mergeCell ref="N61:O61"/>
    <mergeCell ref="I47:I48"/>
    <mergeCell ref="N48:O48"/>
    <mergeCell ref="N60:O60"/>
    <mergeCell ref="N51:O51"/>
    <mergeCell ref="N47:O47"/>
    <mergeCell ref="J47:L47"/>
    <mergeCell ref="O17:P17"/>
    <mergeCell ref="O18:P18"/>
    <mergeCell ref="O12:P12"/>
    <mergeCell ref="O13:P13"/>
    <mergeCell ref="O14:P14"/>
    <mergeCell ref="O15:P15"/>
    <mergeCell ref="O16:P16"/>
    <mergeCell ref="O23:P23"/>
    <mergeCell ref="O24:P24"/>
    <mergeCell ref="O25:P25"/>
    <mergeCell ref="O26:P26"/>
    <mergeCell ref="O19:P19"/>
    <mergeCell ref="O20:P20"/>
    <mergeCell ref="O21:P21"/>
    <mergeCell ref="O22:P22"/>
    <mergeCell ref="U43:U44"/>
    <mergeCell ref="N53:O53"/>
    <mergeCell ref="N40:V40"/>
    <mergeCell ref="O29:P29"/>
    <mergeCell ref="N49:O49"/>
    <mergeCell ref="N50:O50"/>
    <mergeCell ref="N52:O52"/>
    <mergeCell ref="O31:P31"/>
    <mergeCell ref="O32:P32"/>
    <mergeCell ref="O33:P33"/>
    <mergeCell ref="Q35:R35"/>
    <mergeCell ref="Q34:R34"/>
    <mergeCell ref="O35:P35"/>
    <mergeCell ref="O36:P36"/>
    <mergeCell ref="O37:P37"/>
    <mergeCell ref="Q37:R37"/>
    <mergeCell ref="Q36:R36"/>
    <mergeCell ref="O34:P34"/>
    <mergeCell ref="Q27:R27"/>
    <mergeCell ref="Q26:R26"/>
    <mergeCell ref="Q25:R25"/>
    <mergeCell ref="O27:P27"/>
    <mergeCell ref="Q29:R29"/>
    <mergeCell ref="Q33:R33"/>
    <mergeCell ref="Q32:R32"/>
    <mergeCell ref="Q31:R31"/>
    <mergeCell ref="N66:O66"/>
    <mergeCell ref="N63:O63"/>
    <mergeCell ref="N42:O44"/>
    <mergeCell ref="P42:V42"/>
    <mergeCell ref="P43:P44"/>
    <mergeCell ref="Q43:Q44"/>
    <mergeCell ref="R43:R44"/>
    <mergeCell ref="S43:S44"/>
    <mergeCell ref="T43:T44"/>
    <mergeCell ref="V43:V44"/>
    <mergeCell ref="N62:O62"/>
    <mergeCell ref="N64:O64"/>
    <mergeCell ref="N65:O65"/>
    <mergeCell ref="Q17:R17"/>
    <mergeCell ref="Q16:R16"/>
    <mergeCell ref="Q15:R15"/>
    <mergeCell ref="Q21:R21"/>
    <mergeCell ref="Q20:R20"/>
    <mergeCell ref="Q19:R19"/>
    <mergeCell ref="Q18:R18"/>
    <mergeCell ref="A2:V2"/>
    <mergeCell ref="A3:V3"/>
    <mergeCell ref="A4:V4"/>
    <mergeCell ref="Q13:R13"/>
    <mergeCell ref="Q12:R12"/>
    <mergeCell ref="N46:O46"/>
    <mergeCell ref="Q14:R14"/>
    <mergeCell ref="Q24:R24"/>
    <mergeCell ref="Q23:R23"/>
    <mergeCell ref="Q22:R2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2.8984375" style="42" customWidth="1"/>
    <col min="2" max="2" width="44.69921875" style="42" customWidth="1"/>
    <col min="3" max="13" width="10" style="42" customWidth="1"/>
    <col min="14" max="14" width="11.59765625" style="42" customWidth="1"/>
    <col min="15" max="16" width="10" style="42" customWidth="1"/>
    <col min="17" max="17" width="12" style="42" customWidth="1"/>
    <col min="18" max="18" width="11.5" style="42" customWidth="1"/>
    <col min="19" max="22" width="17.59765625" style="42" customWidth="1"/>
    <col min="23" max="24" width="13.8984375" style="42" customWidth="1"/>
    <col min="25" max="16384" width="10.59765625" style="42" customWidth="1"/>
  </cols>
  <sheetData>
    <row r="1" spans="1:22" s="4" customFormat="1" ht="19.5" customHeight="1">
      <c r="A1" s="3" t="s">
        <v>381</v>
      </c>
      <c r="V1" s="5" t="s">
        <v>382</v>
      </c>
    </row>
    <row r="2" spans="1:24" ht="19.5" customHeight="1">
      <c r="A2" s="483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99"/>
      <c r="X2" s="99"/>
    </row>
    <row r="3" spans="1:24" ht="19.5" customHeight="1">
      <c r="A3" s="489" t="s">
        <v>413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88"/>
      <c r="X3" s="88"/>
    </row>
    <row r="4" spans="1:24" ht="18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3" t="s">
        <v>363</v>
      </c>
      <c r="W4" s="89"/>
      <c r="X4" s="89"/>
    </row>
    <row r="5" spans="1:22" ht="18" customHeight="1">
      <c r="A5" s="446" t="s">
        <v>414</v>
      </c>
      <c r="B5" s="447"/>
      <c r="C5" s="484" t="s">
        <v>415</v>
      </c>
      <c r="D5" s="484"/>
      <c r="E5" s="484"/>
      <c r="F5" s="484"/>
      <c r="G5" s="484"/>
      <c r="H5" s="484"/>
      <c r="I5" s="484"/>
      <c r="J5" s="484"/>
      <c r="K5" s="484"/>
      <c r="L5" s="484"/>
      <c r="M5" s="451"/>
      <c r="N5" s="450" t="s">
        <v>416</v>
      </c>
      <c r="O5" s="484"/>
      <c r="P5" s="484"/>
      <c r="Q5" s="484"/>
      <c r="R5" s="451"/>
      <c r="S5" s="475" t="s">
        <v>520</v>
      </c>
      <c r="T5" s="475" t="s">
        <v>521</v>
      </c>
      <c r="U5" s="494" t="s">
        <v>172</v>
      </c>
      <c r="V5" s="121"/>
    </row>
    <row r="6" spans="1:22" ht="18" customHeight="1">
      <c r="A6" s="425"/>
      <c r="B6" s="472"/>
      <c r="C6" s="482" t="s">
        <v>52</v>
      </c>
      <c r="D6" s="485" t="s">
        <v>512</v>
      </c>
      <c r="E6" s="486"/>
      <c r="F6" s="487" t="s">
        <v>417</v>
      </c>
      <c r="G6" s="488"/>
      <c r="H6" s="488"/>
      <c r="I6" s="488"/>
      <c r="J6" s="488"/>
      <c r="K6" s="488"/>
      <c r="L6" s="488"/>
      <c r="M6" s="482"/>
      <c r="N6" s="482" t="s">
        <v>52</v>
      </c>
      <c r="O6" s="485" t="s">
        <v>518</v>
      </c>
      <c r="P6" s="486"/>
      <c r="Q6" s="485" t="s">
        <v>519</v>
      </c>
      <c r="R6" s="486"/>
      <c r="S6" s="476"/>
      <c r="T6" s="476"/>
      <c r="U6" s="476"/>
      <c r="V6" s="125" t="s">
        <v>54</v>
      </c>
    </row>
    <row r="7" spans="1:22" ht="18" customHeight="1">
      <c r="A7" s="425"/>
      <c r="B7" s="472"/>
      <c r="C7" s="472"/>
      <c r="D7" s="470" t="s">
        <v>513</v>
      </c>
      <c r="E7" s="470" t="s">
        <v>514</v>
      </c>
      <c r="F7" s="468" t="s">
        <v>515</v>
      </c>
      <c r="G7" s="468" t="s">
        <v>516</v>
      </c>
      <c r="H7" s="468" t="s">
        <v>517</v>
      </c>
      <c r="I7" s="480" t="s">
        <v>425</v>
      </c>
      <c r="J7" s="480" t="s">
        <v>426</v>
      </c>
      <c r="K7" s="480" t="s">
        <v>427</v>
      </c>
      <c r="L7" s="478" t="s">
        <v>428</v>
      </c>
      <c r="M7" s="495" t="s">
        <v>429</v>
      </c>
      <c r="N7" s="472"/>
      <c r="O7" s="481" t="s">
        <v>174</v>
      </c>
      <c r="P7" s="481" t="s">
        <v>175</v>
      </c>
      <c r="Q7" s="481" t="s">
        <v>174</v>
      </c>
      <c r="R7" s="481" t="s">
        <v>175</v>
      </c>
      <c r="S7" s="476"/>
      <c r="T7" s="476"/>
      <c r="U7" s="476"/>
      <c r="V7" s="122" t="s">
        <v>55</v>
      </c>
    </row>
    <row r="8" spans="1:22" ht="18.75" customHeight="1">
      <c r="A8" s="448"/>
      <c r="B8" s="449"/>
      <c r="C8" s="449"/>
      <c r="D8" s="471"/>
      <c r="E8" s="471"/>
      <c r="F8" s="469"/>
      <c r="G8" s="469"/>
      <c r="H8" s="469"/>
      <c r="I8" s="469"/>
      <c r="J8" s="469"/>
      <c r="K8" s="469"/>
      <c r="L8" s="479"/>
      <c r="M8" s="496"/>
      <c r="N8" s="449"/>
      <c r="O8" s="471"/>
      <c r="P8" s="471"/>
      <c r="Q8" s="471"/>
      <c r="R8" s="471"/>
      <c r="S8" s="477"/>
      <c r="T8" s="477"/>
      <c r="U8" s="477"/>
      <c r="V8" s="126" t="s">
        <v>45</v>
      </c>
    </row>
    <row r="9" spans="1:22" ht="18" customHeight="1">
      <c r="A9" s="17"/>
      <c r="B9" s="12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8"/>
    </row>
    <row r="10" spans="1:22" ht="18" customHeight="1">
      <c r="A10" s="444" t="s">
        <v>56</v>
      </c>
      <c r="B10" s="454"/>
      <c r="C10" s="351">
        <f>SUM(C12,'124'!C62,'124'!C67)</f>
        <v>22595</v>
      </c>
      <c r="D10" s="250">
        <f>SUM(D12,'124'!D62,'124'!D67)</f>
        <v>9550</v>
      </c>
      <c r="E10" s="250">
        <f>SUM(E12,'124'!E62,'124'!E67)</f>
        <v>13216</v>
      </c>
      <c r="F10" s="250">
        <f>SUM(F12,'124'!F62,'124'!F67)</f>
        <v>10525</v>
      </c>
      <c r="G10" s="250">
        <f>SUM(G12,'124'!G62,'124'!G67)</f>
        <v>6117</v>
      </c>
      <c r="H10" s="250">
        <f>SUM(H12,'124'!H62,'124'!H67)</f>
        <v>3720</v>
      </c>
      <c r="I10" s="250">
        <f>SUM(I12,'124'!I62,'124'!I67)</f>
        <v>1562</v>
      </c>
      <c r="J10" s="250">
        <f>SUM(J12,'124'!J62,'124'!J67)</f>
        <v>403</v>
      </c>
      <c r="K10" s="250">
        <f>SUM(K12,'124'!K62,'124'!K67)</f>
        <v>300</v>
      </c>
      <c r="L10" s="250">
        <f>SUM(L12,'124'!L62,'124'!L67)</f>
        <v>104</v>
      </c>
      <c r="M10" s="250">
        <f>SUM(M12,'124'!M62,'124'!M67)</f>
        <v>35</v>
      </c>
      <c r="N10" s="250">
        <f>SUM(N12,'124'!N62,'124'!N67)</f>
        <v>115668</v>
      </c>
      <c r="O10" s="250">
        <f>SUM(O12,'124'!O62,'124'!O67)</f>
        <v>11052</v>
      </c>
      <c r="P10" s="250">
        <f>SUM(P12,'124'!P62,'124'!P67)</f>
        <v>10387</v>
      </c>
      <c r="Q10" s="250">
        <f>SUM(Q12,'124'!Q62,'124'!Q67)</f>
        <v>51768</v>
      </c>
      <c r="R10" s="250">
        <f>SUM(R12,'124'!R62,'124'!R67)</f>
        <v>42461</v>
      </c>
      <c r="S10" s="250">
        <f>SUM(S12,'124'!S62,'124'!S67)</f>
        <v>554811698</v>
      </c>
      <c r="T10" s="250">
        <f>SUM(T12,'124'!T62,'124'!T67)</f>
        <v>9968386</v>
      </c>
      <c r="U10" s="250">
        <f>SUM(U12,'124'!U62,'124'!U67)</f>
        <v>33135518</v>
      </c>
      <c r="V10" s="250">
        <f>SUM(V12,'124'!V62,'124'!V67)</f>
        <v>1140927</v>
      </c>
    </row>
    <row r="11" spans="1:22" ht="18" customHeight="1">
      <c r="A11" s="248"/>
      <c r="B11" s="249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352"/>
      <c r="T11" s="352"/>
      <c r="U11" s="352"/>
      <c r="V11" s="352"/>
    </row>
    <row r="12" spans="1:22" ht="18" customHeight="1">
      <c r="A12" s="444" t="s">
        <v>57</v>
      </c>
      <c r="B12" s="445"/>
      <c r="C12" s="250">
        <f>SUM(C14,C20,C65,'124'!C62)</f>
        <v>5201</v>
      </c>
      <c r="D12" s="250">
        <v>3908</v>
      </c>
      <c r="E12" s="250">
        <v>1464</v>
      </c>
      <c r="F12" s="250">
        <v>1161</v>
      </c>
      <c r="G12" s="250">
        <v>1463</v>
      </c>
      <c r="H12" s="250">
        <v>1517</v>
      </c>
      <c r="I12" s="250">
        <v>782</v>
      </c>
      <c r="J12" s="250">
        <v>198</v>
      </c>
      <c r="K12" s="250">
        <v>167</v>
      </c>
      <c r="L12" s="250">
        <v>64</v>
      </c>
      <c r="M12" s="250">
        <v>20</v>
      </c>
      <c r="N12" s="250">
        <v>45309</v>
      </c>
      <c r="O12" s="250">
        <v>1508</v>
      </c>
      <c r="P12" s="250">
        <v>876</v>
      </c>
      <c r="Q12" s="250">
        <v>28928</v>
      </c>
      <c r="R12" s="250">
        <v>13997</v>
      </c>
      <c r="S12" s="247">
        <v>421297811</v>
      </c>
      <c r="T12" s="247">
        <v>5526949</v>
      </c>
      <c r="U12" s="247">
        <v>18036831</v>
      </c>
      <c r="V12" s="250" t="s">
        <v>550</v>
      </c>
    </row>
    <row r="13" spans="1:22" ht="18" customHeight="1">
      <c r="A13" s="248"/>
      <c r="B13" s="249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352"/>
      <c r="T13" s="352"/>
      <c r="U13" s="352"/>
      <c r="V13" s="352"/>
    </row>
    <row r="14" spans="1:22" ht="18" customHeight="1">
      <c r="A14" s="444" t="s">
        <v>58</v>
      </c>
      <c r="B14" s="445"/>
      <c r="C14" s="250">
        <f>SUM(C16)</f>
        <v>5</v>
      </c>
      <c r="D14" s="250">
        <v>4</v>
      </c>
      <c r="E14" s="250">
        <v>1</v>
      </c>
      <c r="F14" s="250" t="s">
        <v>555</v>
      </c>
      <c r="G14" s="250">
        <v>1</v>
      </c>
      <c r="H14" s="250" t="s">
        <v>555</v>
      </c>
      <c r="I14" s="250" t="s">
        <v>555</v>
      </c>
      <c r="J14" s="250">
        <v>2</v>
      </c>
      <c r="K14" s="250">
        <v>2</v>
      </c>
      <c r="L14" s="250" t="s">
        <v>555</v>
      </c>
      <c r="M14" s="250" t="s">
        <v>555</v>
      </c>
      <c r="N14" s="250">
        <v>130</v>
      </c>
      <c r="O14" s="250">
        <v>1</v>
      </c>
      <c r="P14" s="250" t="s">
        <v>555</v>
      </c>
      <c r="Q14" s="250">
        <v>91</v>
      </c>
      <c r="R14" s="250">
        <v>38</v>
      </c>
      <c r="S14" s="247">
        <v>4874585</v>
      </c>
      <c r="T14" s="250" t="s">
        <v>555</v>
      </c>
      <c r="U14" s="247">
        <v>31035</v>
      </c>
      <c r="V14" s="250" t="s">
        <v>430</v>
      </c>
    </row>
    <row r="15" spans="1:22" s="39" customFormat="1" ht="18" customHeight="1">
      <c r="A15" s="248"/>
      <c r="B15" s="249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352"/>
      <c r="T15" s="352"/>
      <c r="U15" s="352"/>
      <c r="V15" s="352"/>
    </row>
    <row r="16" spans="1:22" ht="18" customHeight="1">
      <c r="A16" s="444" t="s">
        <v>58</v>
      </c>
      <c r="B16" s="445"/>
      <c r="C16" s="250">
        <f>SUM(C17:C18)</f>
        <v>5</v>
      </c>
      <c r="D16" s="250">
        <v>4</v>
      </c>
      <c r="E16" s="250">
        <v>1</v>
      </c>
      <c r="F16" s="250" t="s">
        <v>555</v>
      </c>
      <c r="G16" s="250">
        <v>1</v>
      </c>
      <c r="H16" s="250" t="s">
        <v>555</v>
      </c>
      <c r="I16" s="250" t="s">
        <v>555</v>
      </c>
      <c r="J16" s="250">
        <v>2</v>
      </c>
      <c r="K16" s="250">
        <v>2</v>
      </c>
      <c r="L16" s="250" t="s">
        <v>555</v>
      </c>
      <c r="M16" s="250" t="s">
        <v>555</v>
      </c>
      <c r="N16" s="250">
        <v>130</v>
      </c>
      <c r="O16" s="250">
        <v>1</v>
      </c>
      <c r="P16" s="250" t="s">
        <v>555</v>
      </c>
      <c r="Q16" s="250">
        <v>91</v>
      </c>
      <c r="R16" s="250">
        <v>38</v>
      </c>
      <c r="S16" s="247">
        <v>4874585</v>
      </c>
      <c r="T16" s="250" t="s">
        <v>555</v>
      </c>
      <c r="U16" s="247">
        <v>31035</v>
      </c>
      <c r="V16" s="250" t="s">
        <v>430</v>
      </c>
    </row>
    <row r="17" spans="1:22" ht="18" customHeight="1">
      <c r="A17" s="17"/>
      <c r="B17" s="21" t="s">
        <v>431</v>
      </c>
      <c r="C17" s="192" t="s">
        <v>553</v>
      </c>
      <c r="D17" s="192" t="s">
        <v>553</v>
      </c>
      <c r="E17" s="192" t="s">
        <v>553</v>
      </c>
      <c r="F17" s="192" t="s">
        <v>553</v>
      </c>
      <c r="G17" s="192" t="s">
        <v>553</v>
      </c>
      <c r="H17" s="192" t="s">
        <v>553</v>
      </c>
      <c r="I17" s="192" t="s">
        <v>553</v>
      </c>
      <c r="J17" s="192" t="s">
        <v>553</v>
      </c>
      <c r="K17" s="192" t="s">
        <v>553</v>
      </c>
      <c r="L17" s="192" t="s">
        <v>553</v>
      </c>
      <c r="M17" s="192" t="s">
        <v>553</v>
      </c>
      <c r="N17" s="192" t="s">
        <v>553</v>
      </c>
      <c r="O17" s="192" t="s">
        <v>553</v>
      </c>
      <c r="P17" s="192" t="s">
        <v>553</v>
      </c>
      <c r="Q17" s="192" t="s">
        <v>553</v>
      </c>
      <c r="R17" s="192" t="s">
        <v>553</v>
      </c>
      <c r="S17" s="192" t="s">
        <v>553</v>
      </c>
      <c r="T17" s="192" t="s">
        <v>553</v>
      </c>
      <c r="U17" s="192" t="s">
        <v>553</v>
      </c>
      <c r="V17" s="192" t="s">
        <v>430</v>
      </c>
    </row>
    <row r="18" spans="1:22" ht="18" customHeight="1">
      <c r="A18" s="17"/>
      <c r="B18" s="21" t="s">
        <v>433</v>
      </c>
      <c r="C18" s="192">
        <f>SUM(D18:E18)</f>
        <v>5</v>
      </c>
      <c r="D18" s="192">
        <v>4</v>
      </c>
      <c r="E18" s="192">
        <v>1</v>
      </c>
      <c r="F18" s="192" t="s">
        <v>553</v>
      </c>
      <c r="G18" s="192">
        <v>1</v>
      </c>
      <c r="H18" s="192" t="s">
        <v>553</v>
      </c>
      <c r="I18" s="192" t="s">
        <v>553</v>
      </c>
      <c r="J18" s="192">
        <v>2</v>
      </c>
      <c r="K18" s="192">
        <v>2</v>
      </c>
      <c r="L18" s="192" t="s">
        <v>553</v>
      </c>
      <c r="M18" s="192" t="s">
        <v>553</v>
      </c>
      <c r="N18" s="192">
        <v>130</v>
      </c>
      <c r="O18" s="192">
        <v>1</v>
      </c>
      <c r="P18" s="192" t="s">
        <v>553</v>
      </c>
      <c r="Q18" s="192">
        <v>91</v>
      </c>
      <c r="R18" s="192">
        <v>38</v>
      </c>
      <c r="S18" s="193">
        <v>4874585</v>
      </c>
      <c r="T18" s="192" t="s">
        <v>553</v>
      </c>
      <c r="U18" s="193">
        <v>31035</v>
      </c>
      <c r="V18" s="192" t="s">
        <v>430</v>
      </c>
    </row>
    <row r="19" spans="1:22" ht="18" customHeight="1">
      <c r="A19" s="17"/>
      <c r="B19" s="1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341"/>
      <c r="T19" s="341"/>
      <c r="U19" s="341"/>
      <c r="V19" s="341"/>
    </row>
    <row r="20" spans="1:22" s="211" customFormat="1" ht="18" customHeight="1">
      <c r="A20" s="444" t="s">
        <v>320</v>
      </c>
      <c r="B20" s="445"/>
      <c r="C20" s="250">
        <f>SUM(C22,C28,C35,C43,C52,C58)</f>
        <v>2650</v>
      </c>
      <c r="D20" s="250">
        <f aca="true" t="shared" si="0" ref="D20:K20">SUM(D22,D28,D35,D43,D52,D58)</f>
        <v>2176</v>
      </c>
      <c r="E20" s="250">
        <f t="shared" si="0"/>
        <v>645</v>
      </c>
      <c r="F20" s="250">
        <f t="shared" si="0"/>
        <v>583</v>
      </c>
      <c r="G20" s="250">
        <f t="shared" si="0"/>
        <v>793</v>
      </c>
      <c r="H20" s="250">
        <f t="shared" si="0"/>
        <v>864</v>
      </c>
      <c r="I20" s="250">
        <f t="shared" si="0"/>
        <v>382</v>
      </c>
      <c r="J20" s="250">
        <f t="shared" si="0"/>
        <v>85</v>
      </c>
      <c r="K20" s="250">
        <f t="shared" si="0"/>
        <v>71</v>
      </c>
      <c r="L20" s="250">
        <v>36</v>
      </c>
      <c r="M20" s="250">
        <v>7</v>
      </c>
      <c r="N20" s="250">
        <v>22488</v>
      </c>
      <c r="O20" s="250">
        <v>682</v>
      </c>
      <c r="P20" s="250">
        <v>317</v>
      </c>
      <c r="Q20" s="250">
        <v>15272</v>
      </c>
      <c r="R20" s="250">
        <v>6217</v>
      </c>
      <c r="S20" s="250">
        <v>240796604</v>
      </c>
      <c r="T20" s="250">
        <v>4548740</v>
      </c>
      <c r="U20" s="250">
        <v>10834441</v>
      </c>
      <c r="V20" s="250" t="s">
        <v>430</v>
      </c>
    </row>
    <row r="21" spans="1:22" s="211" customFormat="1" ht="18" customHeight="1">
      <c r="A21" s="178"/>
      <c r="B21" s="218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47"/>
      <c r="T21" s="247"/>
      <c r="U21" s="247"/>
      <c r="V21" s="250"/>
    </row>
    <row r="22" spans="1:22" s="211" customFormat="1" ht="18" customHeight="1">
      <c r="A22" s="444" t="s">
        <v>321</v>
      </c>
      <c r="B22" s="445"/>
      <c r="C22" s="250">
        <f>SUM(C23:C26)</f>
        <v>209</v>
      </c>
      <c r="D22" s="250">
        <f aca="true" t="shared" si="1" ref="D22:K22">SUM(D23:D26)</f>
        <v>126</v>
      </c>
      <c r="E22" s="250">
        <f t="shared" si="1"/>
        <v>83</v>
      </c>
      <c r="F22" s="250">
        <f t="shared" si="1"/>
        <v>72</v>
      </c>
      <c r="G22" s="250">
        <f t="shared" si="1"/>
        <v>52</v>
      </c>
      <c r="H22" s="250">
        <f t="shared" si="1"/>
        <v>53</v>
      </c>
      <c r="I22" s="250">
        <f t="shared" si="1"/>
        <v>22</v>
      </c>
      <c r="J22" s="250">
        <f t="shared" si="1"/>
        <v>2</v>
      </c>
      <c r="K22" s="250">
        <f t="shared" si="1"/>
        <v>8</v>
      </c>
      <c r="L22" s="250" t="s">
        <v>555</v>
      </c>
      <c r="M22" s="250" t="s">
        <v>555</v>
      </c>
      <c r="N22" s="250">
        <f aca="true" t="shared" si="2" ref="N22:U22">SUM(N23:N26)</f>
        <v>1285</v>
      </c>
      <c r="O22" s="250">
        <f t="shared" si="2"/>
        <v>90</v>
      </c>
      <c r="P22" s="250">
        <f t="shared" si="2"/>
        <v>46</v>
      </c>
      <c r="Q22" s="250">
        <f t="shared" si="2"/>
        <v>651</v>
      </c>
      <c r="R22" s="250">
        <f t="shared" si="2"/>
        <v>498</v>
      </c>
      <c r="S22" s="250">
        <f t="shared" si="2"/>
        <v>42692092</v>
      </c>
      <c r="T22" s="250">
        <f t="shared" si="2"/>
        <v>84312</v>
      </c>
      <c r="U22" s="250">
        <f t="shared" si="2"/>
        <v>3208794</v>
      </c>
      <c r="V22" s="250" t="s">
        <v>430</v>
      </c>
    </row>
    <row r="23" spans="1:22" ht="18" customHeight="1">
      <c r="A23" s="17"/>
      <c r="B23" s="119" t="s">
        <v>322</v>
      </c>
      <c r="C23" s="192">
        <f>SUM(D23:E23)</f>
        <v>11</v>
      </c>
      <c r="D23" s="192">
        <v>6</v>
      </c>
      <c r="E23" s="192">
        <v>5</v>
      </c>
      <c r="F23" s="192">
        <v>5</v>
      </c>
      <c r="G23" s="192">
        <v>5</v>
      </c>
      <c r="H23" s="192">
        <v>1</v>
      </c>
      <c r="I23" s="192" t="s">
        <v>553</v>
      </c>
      <c r="J23" s="192" t="s">
        <v>553</v>
      </c>
      <c r="K23" s="192" t="s">
        <v>553</v>
      </c>
      <c r="L23" s="192" t="s">
        <v>553</v>
      </c>
      <c r="M23" s="192" t="s">
        <v>553</v>
      </c>
      <c r="N23" s="192">
        <v>34</v>
      </c>
      <c r="O23" s="192">
        <v>5</v>
      </c>
      <c r="P23" s="192">
        <v>1</v>
      </c>
      <c r="Q23" s="192">
        <v>21</v>
      </c>
      <c r="R23" s="192">
        <v>7</v>
      </c>
      <c r="S23" s="193">
        <v>603554</v>
      </c>
      <c r="T23" s="193">
        <v>27243</v>
      </c>
      <c r="U23" s="193">
        <v>16600</v>
      </c>
      <c r="V23" s="194" t="s">
        <v>552</v>
      </c>
    </row>
    <row r="24" spans="1:22" ht="18" customHeight="1">
      <c r="A24" s="17"/>
      <c r="B24" s="119" t="s">
        <v>323</v>
      </c>
      <c r="C24" s="192">
        <f>SUM(D24:E24)</f>
        <v>38</v>
      </c>
      <c r="D24" s="192">
        <v>18</v>
      </c>
      <c r="E24" s="192">
        <v>20</v>
      </c>
      <c r="F24" s="192">
        <v>12</v>
      </c>
      <c r="G24" s="192">
        <v>10</v>
      </c>
      <c r="H24" s="192">
        <v>13</v>
      </c>
      <c r="I24" s="192">
        <v>3</v>
      </c>
      <c r="J24" s="192" t="s">
        <v>553</v>
      </c>
      <c r="K24" s="192" t="s">
        <v>553</v>
      </c>
      <c r="L24" s="192" t="s">
        <v>553</v>
      </c>
      <c r="M24" s="192" t="s">
        <v>553</v>
      </c>
      <c r="N24" s="192">
        <v>171</v>
      </c>
      <c r="O24" s="192">
        <v>23</v>
      </c>
      <c r="P24" s="192">
        <v>12</v>
      </c>
      <c r="Q24" s="192">
        <v>67</v>
      </c>
      <c r="R24" s="192">
        <v>69</v>
      </c>
      <c r="S24" s="193">
        <v>2265450</v>
      </c>
      <c r="T24" s="193">
        <v>3524</v>
      </c>
      <c r="U24" s="193">
        <v>84514</v>
      </c>
      <c r="V24" s="194" t="s">
        <v>552</v>
      </c>
    </row>
    <row r="25" spans="1:22" ht="18" customHeight="1">
      <c r="A25" s="17"/>
      <c r="B25" s="119" t="s">
        <v>324</v>
      </c>
      <c r="C25" s="192">
        <f>SUM(D25:E25)</f>
        <v>31</v>
      </c>
      <c r="D25" s="192">
        <v>21</v>
      </c>
      <c r="E25" s="192">
        <v>10</v>
      </c>
      <c r="F25" s="192">
        <v>15</v>
      </c>
      <c r="G25" s="192">
        <v>4</v>
      </c>
      <c r="H25" s="192">
        <v>4</v>
      </c>
      <c r="I25" s="192">
        <v>6</v>
      </c>
      <c r="J25" s="192" t="s">
        <v>553</v>
      </c>
      <c r="K25" s="192">
        <v>2</v>
      </c>
      <c r="L25" s="192" t="s">
        <v>553</v>
      </c>
      <c r="M25" s="192" t="s">
        <v>553</v>
      </c>
      <c r="N25" s="192">
        <v>213</v>
      </c>
      <c r="O25" s="192">
        <v>11</v>
      </c>
      <c r="P25" s="192">
        <v>7</v>
      </c>
      <c r="Q25" s="192">
        <v>121</v>
      </c>
      <c r="R25" s="192">
        <v>74</v>
      </c>
      <c r="S25" s="193">
        <v>6752518</v>
      </c>
      <c r="T25" s="193">
        <v>4748</v>
      </c>
      <c r="U25" s="193">
        <v>134902</v>
      </c>
      <c r="V25" s="194" t="s">
        <v>552</v>
      </c>
    </row>
    <row r="26" spans="1:22" ht="18" customHeight="1">
      <c r="A26" s="8"/>
      <c r="B26" s="119" t="s">
        <v>325</v>
      </c>
      <c r="C26" s="192">
        <f>SUM(D26:E26)</f>
        <v>129</v>
      </c>
      <c r="D26" s="192">
        <v>81</v>
      </c>
      <c r="E26" s="192">
        <v>48</v>
      </c>
      <c r="F26" s="192">
        <v>40</v>
      </c>
      <c r="G26" s="192">
        <v>33</v>
      </c>
      <c r="H26" s="192">
        <v>35</v>
      </c>
      <c r="I26" s="192">
        <v>13</v>
      </c>
      <c r="J26" s="192">
        <v>2</v>
      </c>
      <c r="K26" s="192">
        <v>6</v>
      </c>
      <c r="L26" s="192" t="s">
        <v>553</v>
      </c>
      <c r="M26" s="192" t="s">
        <v>553</v>
      </c>
      <c r="N26" s="192">
        <v>867</v>
      </c>
      <c r="O26" s="192">
        <v>51</v>
      </c>
      <c r="P26" s="192">
        <v>26</v>
      </c>
      <c r="Q26" s="192">
        <v>442</v>
      </c>
      <c r="R26" s="192">
        <v>348</v>
      </c>
      <c r="S26" s="193">
        <v>33070570</v>
      </c>
      <c r="T26" s="193">
        <v>48797</v>
      </c>
      <c r="U26" s="193">
        <v>2972778</v>
      </c>
      <c r="V26" s="194" t="s">
        <v>552</v>
      </c>
    </row>
    <row r="27" spans="1:22" ht="18" customHeight="1">
      <c r="A27" s="17"/>
      <c r="B27" s="119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341"/>
      <c r="T27" s="341"/>
      <c r="U27" s="341"/>
      <c r="V27" s="341"/>
    </row>
    <row r="28" spans="1:22" s="211" customFormat="1" ht="18" customHeight="1">
      <c r="A28" s="444" t="s">
        <v>326</v>
      </c>
      <c r="B28" s="445"/>
      <c r="C28" s="250" t="s">
        <v>556</v>
      </c>
      <c r="D28" s="250">
        <f aca="true" t="shared" si="3" ref="D28:K28">SUM(D29:D33)</f>
        <v>147</v>
      </c>
      <c r="E28" s="250">
        <f t="shared" si="3"/>
        <v>24</v>
      </c>
      <c r="F28" s="250">
        <f t="shared" si="3"/>
        <v>28</v>
      </c>
      <c r="G28" s="250">
        <f t="shared" si="3"/>
        <v>60</v>
      </c>
      <c r="H28" s="250">
        <f t="shared" si="3"/>
        <v>53</v>
      </c>
      <c r="I28" s="250">
        <f t="shared" si="3"/>
        <v>14</v>
      </c>
      <c r="J28" s="250">
        <f t="shared" si="3"/>
        <v>12</v>
      </c>
      <c r="K28" s="250">
        <f t="shared" si="3"/>
        <v>4</v>
      </c>
      <c r="L28" s="250" t="s">
        <v>555</v>
      </c>
      <c r="M28" s="250" t="s">
        <v>555</v>
      </c>
      <c r="N28" s="250">
        <v>1239</v>
      </c>
      <c r="O28" s="250">
        <v>26</v>
      </c>
      <c r="P28" s="250">
        <v>21</v>
      </c>
      <c r="Q28" s="250">
        <v>834</v>
      </c>
      <c r="R28" s="250">
        <v>358</v>
      </c>
      <c r="S28" s="247">
        <v>10404137</v>
      </c>
      <c r="T28" s="247">
        <v>177025</v>
      </c>
      <c r="U28" s="247">
        <v>405220</v>
      </c>
      <c r="V28" s="250" t="s">
        <v>430</v>
      </c>
    </row>
    <row r="29" spans="1:22" ht="18" customHeight="1">
      <c r="A29" s="17"/>
      <c r="B29" s="119" t="s">
        <v>327</v>
      </c>
      <c r="C29" s="192">
        <f>SUM(D29:E29)</f>
        <v>56</v>
      </c>
      <c r="D29" s="192">
        <v>45</v>
      </c>
      <c r="E29" s="192">
        <v>11</v>
      </c>
      <c r="F29" s="192">
        <v>9</v>
      </c>
      <c r="G29" s="192">
        <v>19</v>
      </c>
      <c r="H29" s="192">
        <v>17</v>
      </c>
      <c r="I29" s="192">
        <v>8</v>
      </c>
      <c r="J29" s="192">
        <v>2</v>
      </c>
      <c r="K29" s="192">
        <v>1</v>
      </c>
      <c r="L29" s="192" t="s">
        <v>553</v>
      </c>
      <c r="M29" s="192" t="s">
        <v>553</v>
      </c>
      <c r="N29" s="192">
        <v>376</v>
      </c>
      <c r="O29" s="192">
        <v>14</v>
      </c>
      <c r="P29" s="192">
        <v>9</v>
      </c>
      <c r="Q29" s="192">
        <v>247</v>
      </c>
      <c r="R29" s="192">
        <v>106</v>
      </c>
      <c r="S29" s="192">
        <v>2407689</v>
      </c>
      <c r="T29" s="193">
        <v>12557</v>
      </c>
      <c r="U29" s="193">
        <v>125402</v>
      </c>
      <c r="V29" s="192" t="s">
        <v>430</v>
      </c>
    </row>
    <row r="30" spans="1:22" ht="18" customHeight="1">
      <c r="A30" s="30"/>
      <c r="B30" s="129" t="s">
        <v>328</v>
      </c>
      <c r="C30" s="192">
        <f>SUM(D30:E30)</f>
        <v>11</v>
      </c>
      <c r="D30" s="194">
        <v>8</v>
      </c>
      <c r="E30" s="194">
        <v>3</v>
      </c>
      <c r="F30" s="194">
        <v>2</v>
      </c>
      <c r="G30" s="194">
        <v>6</v>
      </c>
      <c r="H30" s="194">
        <v>1</v>
      </c>
      <c r="I30" s="194" t="s">
        <v>553</v>
      </c>
      <c r="J30" s="194">
        <v>1</v>
      </c>
      <c r="K30" s="194">
        <v>1</v>
      </c>
      <c r="L30" s="192" t="s">
        <v>553</v>
      </c>
      <c r="M30" s="192" t="s">
        <v>553</v>
      </c>
      <c r="N30" s="192">
        <v>90</v>
      </c>
      <c r="O30" s="194">
        <v>2</v>
      </c>
      <c r="P30" s="194">
        <v>3</v>
      </c>
      <c r="Q30" s="194">
        <v>58</v>
      </c>
      <c r="R30" s="194">
        <v>27</v>
      </c>
      <c r="S30" s="342">
        <v>969019</v>
      </c>
      <c r="T30" s="194" t="s">
        <v>553</v>
      </c>
      <c r="U30" s="342">
        <v>19770</v>
      </c>
      <c r="V30" s="226"/>
    </row>
    <row r="31" spans="1:22" ht="18" customHeight="1">
      <c r="A31" s="130"/>
      <c r="B31" s="129" t="s">
        <v>329</v>
      </c>
      <c r="C31" s="192">
        <f>SUM(D31:E31)</f>
        <v>6</v>
      </c>
      <c r="D31" s="194">
        <v>5</v>
      </c>
      <c r="E31" s="194">
        <v>1</v>
      </c>
      <c r="F31" s="194">
        <v>2</v>
      </c>
      <c r="G31" s="194">
        <v>1</v>
      </c>
      <c r="H31" s="194">
        <v>2</v>
      </c>
      <c r="I31" s="194" t="s">
        <v>553</v>
      </c>
      <c r="J31" s="194">
        <v>1</v>
      </c>
      <c r="K31" s="194" t="s">
        <v>553</v>
      </c>
      <c r="L31" s="192" t="s">
        <v>553</v>
      </c>
      <c r="M31" s="192" t="s">
        <v>553</v>
      </c>
      <c r="N31" s="194" t="s">
        <v>554</v>
      </c>
      <c r="O31" s="194" t="s">
        <v>554</v>
      </c>
      <c r="P31" s="194" t="s">
        <v>554</v>
      </c>
      <c r="Q31" s="194" t="s">
        <v>554</v>
      </c>
      <c r="R31" s="194" t="s">
        <v>554</v>
      </c>
      <c r="S31" s="194" t="s">
        <v>554</v>
      </c>
      <c r="T31" s="194" t="s">
        <v>554</v>
      </c>
      <c r="U31" s="194" t="s">
        <v>554</v>
      </c>
      <c r="V31" s="226"/>
    </row>
    <row r="32" spans="1:22" ht="18" customHeight="1">
      <c r="A32" s="130"/>
      <c r="B32" s="129" t="s">
        <v>330</v>
      </c>
      <c r="C32" s="192">
        <f>SUM(D32:E32)</f>
        <v>2</v>
      </c>
      <c r="D32" s="194">
        <v>1</v>
      </c>
      <c r="E32" s="194">
        <v>1</v>
      </c>
      <c r="F32" s="194" t="s">
        <v>553</v>
      </c>
      <c r="G32" s="194">
        <v>2</v>
      </c>
      <c r="H32" s="194" t="s">
        <v>553</v>
      </c>
      <c r="I32" s="194" t="s">
        <v>553</v>
      </c>
      <c r="J32" s="194" t="s">
        <v>553</v>
      </c>
      <c r="K32" s="194" t="s">
        <v>553</v>
      </c>
      <c r="L32" s="192" t="s">
        <v>553</v>
      </c>
      <c r="M32" s="192" t="s">
        <v>553</v>
      </c>
      <c r="N32" s="194" t="s">
        <v>554</v>
      </c>
      <c r="O32" s="194" t="s">
        <v>553</v>
      </c>
      <c r="P32" s="194" t="s">
        <v>554</v>
      </c>
      <c r="Q32" s="194" t="s">
        <v>554</v>
      </c>
      <c r="R32" s="194" t="s">
        <v>554</v>
      </c>
      <c r="S32" s="194" t="s">
        <v>554</v>
      </c>
      <c r="T32" s="194" t="s">
        <v>554</v>
      </c>
      <c r="U32" s="194" t="s">
        <v>554</v>
      </c>
      <c r="V32" s="226"/>
    </row>
    <row r="33" spans="1:22" ht="18" customHeight="1">
      <c r="A33" s="130"/>
      <c r="B33" s="129" t="s">
        <v>331</v>
      </c>
      <c r="C33" s="192">
        <f>SUM(D33:E33)</f>
        <v>96</v>
      </c>
      <c r="D33" s="194">
        <v>88</v>
      </c>
      <c r="E33" s="194">
        <v>8</v>
      </c>
      <c r="F33" s="194">
        <v>15</v>
      </c>
      <c r="G33" s="194">
        <v>32</v>
      </c>
      <c r="H33" s="194">
        <v>33</v>
      </c>
      <c r="I33" s="194">
        <v>6</v>
      </c>
      <c r="J33" s="194">
        <v>8</v>
      </c>
      <c r="K33" s="194">
        <v>2</v>
      </c>
      <c r="L33" s="192" t="s">
        <v>553</v>
      </c>
      <c r="M33" s="192" t="s">
        <v>553</v>
      </c>
      <c r="N33" s="192">
        <v>720</v>
      </c>
      <c r="O33" s="194">
        <v>9</v>
      </c>
      <c r="P33" s="194">
        <v>7</v>
      </c>
      <c r="Q33" s="194">
        <v>495</v>
      </c>
      <c r="R33" s="194">
        <v>209</v>
      </c>
      <c r="S33" s="343">
        <v>6630420</v>
      </c>
      <c r="T33" s="343">
        <v>164212</v>
      </c>
      <c r="U33" s="343">
        <v>246220</v>
      </c>
      <c r="V33" s="194" t="s">
        <v>552</v>
      </c>
    </row>
    <row r="34" spans="1:22" ht="18" customHeight="1">
      <c r="A34" s="130"/>
      <c r="B34" s="131"/>
      <c r="C34" s="34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2"/>
      <c r="O34" s="194"/>
      <c r="P34" s="194"/>
      <c r="Q34" s="194"/>
      <c r="R34" s="194"/>
      <c r="S34" s="343"/>
      <c r="T34" s="343"/>
      <c r="U34" s="343"/>
      <c r="V34" s="194"/>
    </row>
    <row r="35" spans="1:22" s="211" customFormat="1" ht="18" customHeight="1">
      <c r="A35" s="492" t="s">
        <v>29</v>
      </c>
      <c r="B35" s="492"/>
      <c r="C35" s="353">
        <f>SUM(C36:C41)</f>
        <v>203</v>
      </c>
      <c r="D35" s="354">
        <f aca="true" t="shared" si="4" ref="D35:L35">SUM(D36:D41)</f>
        <v>181</v>
      </c>
      <c r="E35" s="354">
        <f t="shared" si="4"/>
        <v>22</v>
      </c>
      <c r="F35" s="354">
        <f t="shared" si="4"/>
        <v>32</v>
      </c>
      <c r="G35" s="354">
        <f t="shared" si="4"/>
        <v>42</v>
      </c>
      <c r="H35" s="354">
        <f t="shared" si="4"/>
        <v>62</v>
      </c>
      <c r="I35" s="354">
        <f t="shared" si="4"/>
        <v>42</v>
      </c>
      <c r="J35" s="354">
        <f t="shared" si="4"/>
        <v>13</v>
      </c>
      <c r="K35" s="354">
        <f t="shared" si="4"/>
        <v>6</v>
      </c>
      <c r="L35" s="354">
        <f t="shared" si="4"/>
        <v>4</v>
      </c>
      <c r="M35" s="354">
        <f>SUM(M36:M41)</f>
        <v>2</v>
      </c>
      <c r="N35" s="250">
        <v>2258</v>
      </c>
      <c r="O35" s="250">
        <v>22</v>
      </c>
      <c r="P35" s="354">
        <f>SUM(P36:P41)</f>
        <v>5</v>
      </c>
      <c r="Q35" s="250">
        <v>1583</v>
      </c>
      <c r="R35" s="250">
        <v>648</v>
      </c>
      <c r="S35" s="251">
        <v>47369882</v>
      </c>
      <c r="T35" s="354">
        <f>SUM(T36:T41)</f>
        <v>738239</v>
      </c>
      <c r="U35" s="251">
        <v>1570468</v>
      </c>
      <c r="V35" s="354" t="s">
        <v>550</v>
      </c>
    </row>
    <row r="36" spans="1:22" ht="18" customHeight="1">
      <c r="A36" s="130"/>
      <c r="B36" s="131" t="s">
        <v>332</v>
      </c>
      <c r="C36" s="192">
        <f aca="true" t="shared" si="5" ref="C36:C41">SUM(D36:E36)</f>
        <v>1</v>
      </c>
      <c r="D36" s="194">
        <v>1</v>
      </c>
      <c r="E36" s="194" t="s">
        <v>553</v>
      </c>
      <c r="F36" s="194" t="s">
        <v>553</v>
      </c>
      <c r="G36" s="194">
        <v>1</v>
      </c>
      <c r="H36" s="194" t="s">
        <v>553</v>
      </c>
      <c r="I36" s="194" t="s">
        <v>553</v>
      </c>
      <c r="J36" s="194" t="s">
        <v>553</v>
      </c>
      <c r="K36" s="194" t="s">
        <v>553</v>
      </c>
      <c r="L36" s="192" t="s">
        <v>553</v>
      </c>
      <c r="M36" s="192" t="s">
        <v>553</v>
      </c>
      <c r="N36" s="192" t="s">
        <v>554</v>
      </c>
      <c r="O36" s="194" t="s">
        <v>553</v>
      </c>
      <c r="P36" s="194" t="s">
        <v>553</v>
      </c>
      <c r="Q36" s="194" t="s">
        <v>554</v>
      </c>
      <c r="R36" s="194" t="s">
        <v>554</v>
      </c>
      <c r="S36" s="194" t="s">
        <v>554</v>
      </c>
      <c r="T36" s="194" t="s">
        <v>553</v>
      </c>
      <c r="U36" s="194" t="s">
        <v>554</v>
      </c>
      <c r="V36" s="194" t="s">
        <v>552</v>
      </c>
    </row>
    <row r="37" spans="1:22" ht="18" customHeight="1">
      <c r="A37" s="130"/>
      <c r="B37" s="131" t="s">
        <v>333</v>
      </c>
      <c r="C37" s="192">
        <f t="shared" si="5"/>
        <v>88</v>
      </c>
      <c r="D37" s="194">
        <v>85</v>
      </c>
      <c r="E37" s="194">
        <v>3</v>
      </c>
      <c r="F37" s="194">
        <v>15</v>
      </c>
      <c r="G37" s="194">
        <v>17</v>
      </c>
      <c r="H37" s="194">
        <v>26</v>
      </c>
      <c r="I37" s="194">
        <v>17</v>
      </c>
      <c r="J37" s="194">
        <v>6</v>
      </c>
      <c r="K37" s="194">
        <v>5</v>
      </c>
      <c r="L37" s="192">
        <v>1</v>
      </c>
      <c r="M37" s="192">
        <v>1</v>
      </c>
      <c r="N37" s="192">
        <v>1051</v>
      </c>
      <c r="O37" s="194">
        <v>3</v>
      </c>
      <c r="P37" s="194" t="s">
        <v>553</v>
      </c>
      <c r="Q37" s="194">
        <v>788</v>
      </c>
      <c r="R37" s="194">
        <v>260</v>
      </c>
      <c r="S37" s="194">
        <v>35979267</v>
      </c>
      <c r="T37" s="194">
        <v>658560</v>
      </c>
      <c r="U37" s="194">
        <v>769935</v>
      </c>
      <c r="V37" s="194" t="s">
        <v>552</v>
      </c>
    </row>
    <row r="38" spans="1:22" ht="18" customHeight="1">
      <c r="A38" s="130"/>
      <c r="B38" s="131" t="s">
        <v>334</v>
      </c>
      <c r="C38" s="192">
        <f t="shared" si="5"/>
        <v>1</v>
      </c>
      <c r="D38" s="194">
        <v>1</v>
      </c>
      <c r="E38" s="194" t="s">
        <v>553</v>
      </c>
      <c r="F38" s="194" t="s">
        <v>553</v>
      </c>
      <c r="G38" s="194" t="s">
        <v>553</v>
      </c>
      <c r="H38" s="194">
        <v>1</v>
      </c>
      <c r="I38" s="194" t="s">
        <v>553</v>
      </c>
      <c r="J38" s="194" t="s">
        <v>553</v>
      </c>
      <c r="K38" s="194" t="s">
        <v>553</v>
      </c>
      <c r="L38" s="192" t="s">
        <v>553</v>
      </c>
      <c r="M38" s="192" t="s">
        <v>553</v>
      </c>
      <c r="N38" s="192" t="s">
        <v>554</v>
      </c>
      <c r="O38" s="194" t="s">
        <v>553</v>
      </c>
      <c r="P38" s="194" t="s">
        <v>553</v>
      </c>
      <c r="Q38" s="194" t="s">
        <v>554</v>
      </c>
      <c r="R38" s="194" t="s">
        <v>554</v>
      </c>
      <c r="S38" s="194" t="s">
        <v>554</v>
      </c>
      <c r="T38" s="194" t="s">
        <v>553</v>
      </c>
      <c r="U38" s="194" t="s">
        <v>554</v>
      </c>
      <c r="V38" s="194" t="s">
        <v>552</v>
      </c>
    </row>
    <row r="39" spans="1:22" ht="18" customHeight="1">
      <c r="A39" s="130"/>
      <c r="B39" s="131" t="s">
        <v>335</v>
      </c>
      <c r="C39" s="192">
        <f t="shared" si="5"/>
        <v>2</v>
      </c>
      <c r="D39" s="194">
        <v>1</v>
      </c>
      <c r="E39" s="194">
        <v>1</v>
      </c>
      <c r="F39" s="194">
        <v>1</v>
      </c>
      <c r="G39" s="194" t="s">
        <v>553</v>
      </c>
      <c r="H39" s="194" t="s">
        <v>553</v>
      </c>
      <c r="I39" s="194">
        <v>1</v>
      </c>
      <c r="J39" s="194" t="s">
        <v>553</v>
      </c>
      <c r="K39" s="194" t="s">
        <v>553</v>
      </c>
      <c r="L39" s="192" t="s">
        <v>553</v>
      </c>
      <c r="M39" s="192" t="s">
        <v>553</v>
      </c>
      <c r="N39" s="194" t="s">
        <v>554</v>
      </c>
      <c r="O39" s="194" t="s">
        <v>554</v>
      </c>
      <c r="P39" s="194" t="s">
        <v>553</v>
      </c>
      <c r="Q39" s="194" t="s">
        <v>554</v>
      </c>
      <c r="R39" s="194" t="s">
        <v>554</v>
      </c>
      <c r="S39" s="194" t="s">
        <v>554</v>
      </c>
      <c r="T39" s="194" t="s">
        <v>553</v>
      </c>
      <c r="U39" s="194" t="s">
        <v>554</v>
      </c>
      <c r="V39" s="194" t="s">
        <v>552</v>
      </c>
    </row>
    <row r="40" spans="1:22" ht="18" customHeight="1">
      <c r="A40" s="130"/>
      <c r="B40" s="131" t="s">
        <v>336</v>
      </c>
      <c r="C40" s="192">
        <f t="shared" si="5"/>
        <v>87</v>
      </c>
      <c r="D40" s="194">
        <v>75</v>
      </c>
      <c r="E40" s="194">
        <v>12</v>
      </c>
      <c r="F40" s="194">
        <v>11</v>
      </c>
      <c r="G40" s="194">
        <v>21</v>
      </c>
      <c r="H40" s="194">
        <v>24</v>
      </c>
      <c r="I40" s="194">
        <v>20</v>
      </c>
      <c r="J40" s="194">
        <v>6</v>
      </c>
      <c r="K40" s="194">
        <v>1</v>
      </c>
      <c r="L40" s="194">
        <v>3</v>
      </c>
      <c r="M40" s="194">
        <v>1</v>
      </c>
      <c r="N40" s="192">
        <v>1007</v>
      </c>
      <c r="O40" s="194">
        <v>12</v>
      </c>
      <c r="P40" s="194">
        <v>3</v>
      </c>
      <c r="Q40" s="194">
        <v>686</v>
      </c>
      <c r="R40" s="194">
        <v>306</v>
      </c>
      <c r="S40" s="194">
        <v>10208424</v>
      </c>
      <c r="T40" s="194">
        <v>39204</v>
      </c>
      <c r="U40" s="194">
        <v>682721</v>
      </c>
      <c r="V40" s="194" t="s">
        <v>552</v>
      </c>
    </row>
    <row r="41" spans="1:22" ht="18" customHeight="1">
      <c r="A41" s="130"/>
      <c r="B41" s="131" t="s">
        <v>337</v>
      </c>
      <c r="C41" s="192">
        <f t="shared" si="5"/>
        <v>24</v>
      </c>
      <c r="D41" s="194">
        <v>18</v>
      </c>
      <c r="E41" s="194">
        <v>6</v>
      </c>
      <c r="F41" s="194">
        <v>5</v>
      </c>
      <c r="G41" s="194">
        <v>3</v>
      </c>
      <c r="H41" s="194">
        <v>11</v>
      </c>
      <c r="I41" s="194">
        <v>4</v>
      </c>
      <c r="J41" s="194">
        <v>1</v>
      </c>
      <c r="K41" s="194" t="s">
        <v>553</v>
      </c>
      <c r="L41" s="194" t="s">
        <v>553</v>
      </c>
      <c r="M41" s="194" t="s">
        <v>553</v>
      </c>
      <c r="N41" s="192">
        <v>176</v>
      </c>
      <c r="O41" s="194">
        <v>6</v>
      </c>
      <c r="P41" s="194">
        <v>2</v>
      </c>
      <c r="Q41" s="194">
        <v>91</v>
      </c>
      <c r="R41" s="194">
        <v>77</v>
      </c>
      <c r="S41" s="194">
        <v>1098409</v>
      </c>
      <c r="T41" s="194">
        <v>40475</v>
      </c>
      <c r="U41" s="194">
        <v>114001</v>
      </c>
      <c r="V41" s="194" t="s">
        <v>552</v>
      </c>
    </row>
    <row r="42" spans="1:22" ht="18" customHeight="1">
      <c r="A42" s="130"/>
      <c r="B42" s="131"/>
      <c r="C42" s="34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2"/>
      <c r="O42" s="194"/>
      <c r="P42" s="194"/>
      <c r="Q42" s="194"/>
      <c r="R42" s="194"/>
      <c r="S42" s="343"/>
      <c r="T42" s="343"/>
      <c r="U42" s="343"/>
      <c r="V42" s="194"/>
    </row>
    <row r="43" spans="1:22" s="211" customFormat="1" ht="18" customHeight="1">
      <c r="A43" s="492" t="s">
        <v>59</v>
      </c>
      <c r="B43" s="493"/>
      <c r="C43" s="354">
        <f>SUM(C44:C50)</f>
        <v>1443</v>
      </c>
      <c r="D43" s="354">
        <f aca="true" t="shared" si="6" ref="D43:L43">SUM(D44:D50)</f>
        <v>1255</v>
      </c>
      <c r="E43" s="354">
        <f t="shared" si="6"/>
        <v>188</v>
      </c>
      <c r="F43" s="354">
        <f t="shared" si="6"/>
        <v>223</v>
      </c>
      <c r="G43" s="354">
        <f t="shared" si="6"/>
        <v>415</v>
      </c>
      <c r="H43" s="354">
        <f t="shared" si="6"/>
        <v>481</v>
      </c>
      <c r="I43" s="354">
        <f t="shared" si="6"/>
        <v>205</v>
      </c>
      <c r="J43" s="354">
        <f t="shared" si="6"/>
        <v>46</v>
      </c>
      <c r="K43" s="354">
        <f t="shared" si="6"/>
        <v>40</v>
      </c>
      <c r="L43" s="354">
        <f t="shared" si="6"/>
        <v>30</v>
      </c>
      <c r="M43" s="354">
        <f aca="true" t="shared" si="7" ref="M43:U43">SUM(M44:M50)</f>
        <v>3</v>
      </c>
      <c r="N43" s="354">
        <f t="shared" si="7"/>
        <v>12725</v>
      </c>
      <c r="O43" s="354">
        <f t="shared" si="7"/>
        <v>191</v>
      </c>
      <c r="P43" s="354">
        <f t="shared" si="7"/>
        <v>90</v>
      </c>
      <c r="Q43" s="354">
        <f t="shared" si="7"/>
        <v>9023</v>
      </c>
      <c r="R43" s="354">
        <f t="shared" si="7"/>
        <v>3421</v>
      </c>
      <c r="S43" s="354">
        <f t="shared" si="7"/>
        <v>94444288</v>
      </c>
      <c r="T43" s="354">
        <f t="shared" si="7"/>
        <v>2875228</v>
      </c>
      <c r="U43" s="354">
        <f t="shared" si="7"/>
        <v>3851267</v>
      </c>
      <c r="V43" s="354" t="s">
        <v>550</v>
      </c>
    </row>
    <row r="44" spans="1:22" ht="18" customHeight="1">
      <c r="A44" s="130"/>
      <c r="B44" s="129" t="s">
        <v>31</v>
      </c>
      <c r="C44" s="192">
        <f aca="true" t="shared" si="8" ref="C44:C50">SUM(D44:E44)</f>
        <v>761</v>
      </c>
      <c r="D44" s="194">
        <v>648</v>
      </c>
      <c r="E44" s="194">
        <v>113</v>
      </c>
      <c r="F44" s="194">
        <v>136</v>
      </c>
      <c r="G44" s="194">
        <v>227</v>
      </c>
      <c r="H44" s="194">
        <v>257</v>
      </c>
      <c r="I44" s="194">
        <v>93</v>
      </c>
      <c r="J44" s="194">
        <v>22</v>
      </c>
      <c r="K44" s="194">
        <v>16</v>
      </c>
      <c r="L44" s="194">
        <v>9</v>
      </c>
      <c r="M44" s="194">
        <v>1</v>
      </c>
      <c r="N44" s="192">
        <v>5818</v>
      </c>
      <c r="O44" s="194">
        <v>118</v>
      </c>
      <c r="P44" s="194">
        <v>56</v>
      </c>
      <c r="Q44" s="194">
        <v>3969</v>
      </c>
      <c r="R44" s="194">
        <v>1675</v>
      </c>
      <c r="S44" s="343">
        <v>46627224</v>
      </c>
      <c r="T44" s="343">
        <v>1287821</v>
      </c>
      <c r="U44" s="343">
        <v>1609746</v>
      </c>
      <c r="V44" s="194" t="s">
        <v>552</v>
      </c>
    </row>
    <row r="45" spans="1:22" ht="18" customHeight="1">
      <c r="A45" s="130"/>
      <c r="B45" s="129" t="s">
        <v>338</v>
      </c>
      <c r="C45" s="192">
        <f t="shared" si="8"/>
        <v>65</v>
      </c>
      <c r="D45" s="192">
        <v>57</v>
      </c>
      <c r="E45" s="192">
        <v>8</v>
      </c>
      <c r="F45" s="192">
        <v>9</v>
      </c>
      <c r="G45" s="192">
        <v>11</v>
      </c>
      <c r="H45" s="192">
        <v>11</v>
      </c>
      <c r="I45" s="192">
        <v>23</v>
      </c>
      <c r="J45" s="192">
        <v>2</v>
      </c>
      <c r="K45" s="192">
        <v>2</v>
      </c>
      <c r="L45" s="345">
        <v>7</v>
      </c>
      <c r="M45" s="192" t="s">
        <v>553</v>
      </c>
      <c r="N45" s="192">
        <v>1047</v>
      </c>
      <c r="O45" s="192">
        <v>7</v>
      </c>
      <c r="P45" s="192">
        <v>2</v>
      </c>
      <c r="Q45" s="192">
        <v>851</v>
      </c>
      <c r="R45" s="192">
        <v>187</v>
      </c>
      <c r="S45" s="192">
        <v>6415929</v>
      </c>
      <c r="T45" s="192">
        <v>478539</v>
      </c>
      <c r="U45" s="192">
        <v>346609</v>
      </c>
      <c r="V45" s="345" t="s">
        <v>430</v>
      </c>
    </row>
    <row r="46" spans="1:22" ht="18" customHeight="1">
      <c r="A46" s="130"/>
      <c r="B46" s="129" t="s">
        <v>339</v>
      </c>
      <c r="C46" s="192">
        <f t="shared" si="8"/>
        <v>146</v>
      </c>
      <c r="D46" s="192">
        <v>123</v>
      </c>
      <c r="E46" s="345">
        <v>23</v>
      </c>
      <c r="F46" s="345">
        <v>15</v>
      </c>
      <c r="G46" s="345">
        <v>37</v>
      </c>
      <c r="H46" s="345">
        <v>62</v>
      </c>
      <c r="I46" s="345">
        <v>20</v>
      </c>
      <c r="J46" s="345">
        <v>8</v>
      </c>
      <c r="K46" s="345">
        <v>2</v>
      </c>
      <c r="L46" s="345">
        <v>2</v>
      </c>
      <c r="M46" s="345" t="s">
        <v>553</v>
      </c>
      <c r="N46" s="192">
        <v>1187</v>
      </c>
      <c r="O46" s="192">
        <v>24</v>
      </c>
      <c r="P46" s="345">
        <v>5</v>
      </c>
      <c r="Q46" s="192">
        <v>890</v>
      </c>
      <c r="R46" s="345">
        <v>268</v>
      </c>
      <c r="S46" s="192">
        <v>6282509</v>
      </c>
      <c r="T46" s="345">
        <v>86228</v>
      </c>
      <c r="U46" s="345">
        <v>521521</v>
      </c>
      <c r="V46" s="345" t="s">
        <v>430</v>
      </c>
    </row>
    <row r="47" spans="1:22" ht="18" customHeight="1">
      <c r="A47" s="130"/>
      <c r="B47" s="129" t="s">
        <v>435</v>
      </c>
      <c r="C47" s="192">
        <f t="shared" si="8"/>
        <v>26</v>
      </c>
      <c r="D47" s="192">
        <v>22</v>
      </c>
      <c r="E47" s="192">
        <v>4</v>
      </c>
      <c r="F47" s="192">
        <v>6</v>
      </c>
      <c r="G47" s="192">
        <v>8</v>
      </c>
      <c r="H47" s="192">
        <v>6</v>
      </c>
      <c r="I47" s="192">
        <v>4</v>
      </c>
      <c r="J47" s="192">
        <v>1</v>
      </c>
      <c r="K47" s="192">
        <v>1</v>
      </c>
      <c r="L47" s="345" t="s">
        <v>553</v>
      </c>
      <c r="M47" s="192" t="s">
        <v>553</v>
      </c>
      <c r="N47" s="192">
        <v>179</v>
      </c>
      <c r="O47" s="192">
        <v>4</v>
      </c>
      <c r="P47" s="192">
        <v>2</v>
      </c>
      <c r="Q47" s="192">
        <v>131</v>
      </c>
      <c r="R47" s="192">
        <v>42</v>
      </c>
      <c r="S47" s="192">
        <v>682561</v>
      </c>
      <c r="T47" s="192">
        <v>50022</v>
      </c>
      <c r="U47" s="192">
        <v>87396</v>
      </c>
      <c r="V47" s="345" t="s">
        <v>430</v>
      </c>
    </row>
    <row r="48" spans="1:22" ht="18" customHeight="1">
      <c r="A48" s="130"/>
      <c r="B48" s="129" t="s">
        <v>436</v>
      </c>
      <c r="C48" s="192">
        <f t="shared" si="8"/>
        <v>129</v>
      </c>
      <c r="D48" s="192">
        <v>113</v>
      </c>
      <c r="E48" s="192">
        <v>16</v>
      </c>
      <c r="F48" s="192">
        <v>17</v>
      </c>
      <c r="G48" s="192">
        <v>51</v>
      </c>
      <c r="H48" s="192">
        <v>37</v>
      </c>
      <c r="I48" s="192">
        <v>20</v>
      </c>
      <c r="J48" s="192">
        <v>1</v>
      </c>
      <c r="K48" s="192">
        <v>1</v>
      </c>
      <c r="L48" s="345">
        <v>2</v>
      </c>
      <c r="M48" s="192" t="s">
        <v>553</v>
      </c>
      <c r="N48" s="192">
        <v>916</v>
      </c>
      <c r="O48" s="192">
        <v>14</v>
      </c>
      <c r="P48" s="192">
        <v>14</v>
      </c>
      <c r="Q48" s="192">
        <v>647</v>
      </c>
      <c r="R48" s="192">
        <v>241</v>
      </c>
      <c r="S48" s="192">
        <v>5862785</v>
      </c>
      <c r="T48" s="192">
        <v>121667</v>
      </c>
      <c r="U48" s="192">
        <v>317225</v>
      </c>
      <c r="V48" s="345" t="s">
        <v>430</v>
      </c>
    </row>
    <row r="49" spans="1:22" ht="18" customHeight="1">
      <c r="A49" s="130"/>
      <c r="B49" s="129" t="s">
        <v>340</v>
      </c>
      <c r="C49" s="192">
        <f t="shared" si="8"/>
        <v>85</v>
      </c>
      <c r="D49" s="192">
        <v>75</v>
      </c>
      <c r="E49" s="345">
        <v>10</v>
      </c>
      <c r="F49" s="345">
        <v>16</v>
      </c>
      <c r="G49" s="345">
        <v>18</v>
      </c>
      <c r="H49" s="345">
        <v>26</v>
      </c>
      <c r="I49" s="345">
        <v>12</v>
      </c>
      <c r="J49" s="345">
        <v>2</v>
      </c>
      <c r="K49" s="345">
        <v>8</v>
      </c>
      <c r="L49" s="345">
        <v>2</v>
      </c>
      <c r="M49" s="345">
        <v>1</v>
      </c>
      <c r="N49" s="192">
        <v>1056</v>
      </c>
      <c r="O49" s="192">
        <v>10</v>
      </c>
      <c r="P49" s="345">
        <v>3</v>
      </c>
      <c r="Q49" s="192">
        <v>762</v>
      </c>
      <c r="R49" s="345">
        <v>281</v>
      </c>
      <c r="S49" s="192">
        <v>6908007</v>
      </c>
      <c r="T49" s="345">
        <v>224798</v>
      </c>
      <c r="U49" s="345">
        <v>222484</v>
      </c>
      <c r="V49" s="345" t="s">
        <v>430</v>
      </c>
    </row>
    <row r="50" spans="1:24" ht="18" customHeight="1">
      <c r="A50" s="130"/>
      <c r="B50" s="65" t="s">
        <v>341</v>
      </c>
      <c r="C50" s="192">
        <f t="shared" si="8"/>
        <v>231</v>
      </c>
      <c r="D50" s="192">
        <v>217</v>
      </c>
      <c r="E50" s="192">
        <v>14</v>
      </c>
      <c r="F50" s="192">
        <v>24</v>
      </c>
      <c r="G50" s="192">
        <v>63</v>
      </c>
      <c r="H50" s="192">
        <v>82</v>
      </c>
      <c r="I50" s="192">
        <v>33</v>
      </c>
      <c r="J50" s="192">
        <v>10</v>
      </c>
      <c r="K50" s="192">
        <v>10</v>
      </c>
      <c r="L50" s="192">
        <v>8</v>
      </c>
      <c r="M50" s="192">
        <v>1</v>
      </c>
      <c r="N50" s="192">
        <v>2522</v>
      </c>
      <c r="O50" s="192">
        <v>14</v>
      </c>
      <c r="P50" s="192">
        <v>8</v>
      </c>
      <c r="Q50" s="192">
        <v>1773</v>
      </c>
      <c r="R50" s="192">
        <v>727</v>
      </c>
      <c r="S50" s="346">
        <v>21665273</v>
      </c>
      <c r="T50" s="193">
        <v>626153</v>
      </c>
      <c r="U50" s="347">
        <v>746286</v>
      </c>
      <c r="V50" s="192" t="s">
        <v>430</v>
      </c>
      <c r="W50" s="78"/>
      <c r="X50" s="78"/>
    </row>
    <row r="51" spans="1:22" ht="18" customHeight="1">
      <c r="A51" s="20"/>
      <c r="B51" s="8"/>
      <c r="C51" s="348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193"/>
      <c r="O51" s="350"/>
      <c r="P51" s="350"/>
      <c r="Q51" s="350"/>
      <c r="R51" s="350"/>
      <c r="S51" s="350"/>
      <c r="T51" s="350"/>
      <c r="U51" s="350"/>
      <c r="V51" s="350"/>
    </row>
    <row r="52" spans="1:22" s="211" customFormat="1" ht="18" customHeight="1">
      <c r="A52" s="444" t="s">
        <v>522</v>
      </c>
      <c r="B52" s="445"/>
      <c r="C52" s="354">
        <f>SUM(C53:C56)</f>
        <v>659</v>
      </c>
      <c r="D52" s="354">
        <f aca="true" t="shared" si="9" ref="D52:L52">SUM(D53:D56)</f>
        <v>432</v>
      </c>
      <c r="E52" s="354">
        <f t="shared" si="9"/>
        <v>227</v>
      </c>
      <c r="F52" s="354">
        <f t="shared" si="9"/>
        <v>171</v>
      </c>
      <c r="G52" s="354">
        <f t="shared" si="9"/>
        <v>180</v>
      </c>
      <c r="H52" s="354">
        <f t="shared" si="9"/>
        <v>192</v>
      </c>
      <c r="I52" s="354">
        <f t="shared" si="9"/>
        <v>91</v>
      </c>
      <c r="J52" s="354">
        <f t="shared" si="9"/>
        <v>11</v>
      </c>
      <c r="K52" s="354">
        <f t="shared" si="9"/>
        <v>11</v>
      </c>
      <c r="L52" s="354">
        <f t="shared" si="9"/>
        <v>1</v>
      </c>
      <c r="M52" s="354">
        <f aca="true" t="shared" si="10" ref="M52:U52">SUM(M53:M56)</f>
        <v>2</v>
      </c>
      <c r="N52" s="354">
        <f t="shared" si="10"/>
        <v>4354</v>
      </c>
      <c r="O52" s="354">
        <f t="shared" si="10"/>
        <v>242</v>
      </c>
      <c r="P52" s="354">
        <f t="shared" si="10"/>
        <v>100</v>
      </c>
      <c r="Q52" s="354">
        <f t="shared" si="10"/>
        <v>2864</v>
      </c>
      <c r="R52" s="354">
        <f t="shared" si="10"/>
        <v>1148</v>
      </c>
      <c r="S52" s="354">
        <f t="shared" si="10"/>
        <v>44255437</v>
      </c>
      <c r="T52" s="354">
        <f t="shared" si="10"/>
        <v>640414</v>
      </c>
      <c r="U52" s="354">
        <f t="shared" si="10"/>
        <v>1701012</v>
      </c>
      <c r="V52" s="250" t="s">
        <v>430</v>
      </c>
    </row>
    <row r="53" spans="1:22" ht="18" customHeight="1">
      <c r="A53" s="17"/>
      <c r="B53" s="119" t="s">
        <v>342</v>
      </c>
      <c r="C53" s="192">
        <f>SUM(D53:E53)</f>
        <v>152</v>
      </c>
      <c r="D53" s="194">
        <v>107</v>
      </c>
      <c r="E53" s="194">
        <v>45</v>
      </c>
      <c r="F53" s="194">
        <v>31</v>
      </c>
      <c r="G53" s="194">
        <v>41</v>
      </c>
      <c r="H53" s="194">
        <v>54</v>
      </c>
      <c r="I53" s="194">
        <v>24</v>
      </c>
      <c r="J53" s="194">
        <v>2</v>
      </c>
      <c r="K53" s="194" t="s">
        <v>553</v>
      </c>
      <c r="L53" s="192" t="s">
        <v>553</v>
      </c>
      <c r="M53" s="192" t="s">
        <v>553</v>
      </c>
      <c r="N53" s="193">
        <v>903</v>
      </c>
      <c r="O53" s="193">
        <v>49</v>
      </c>
      <c r="P53" s="193">
        <v>21</v>
      </c>
      <c r="Q53" s="193">
        <v>621</v>
      </c>
      <c r="R53" s="193">
        <v>212</v>
      </c>
      <c r="S53" s="193">
        <v>7969192</v>
      </c>
      <c r="T53" s="193">
        <v>13074</v>
      </c>
      <c r="U53" s="193">
        <v>712527</v>
      </c>
      <c r="V53" s="194" t="s">
        <v>552</v>
      </c>
    </row>
    <row r="54" spans="1:22" ht="18" customHeight="1">
      <c r="A54" s="17"/>
      <c r="B54" s="119" t="s">
        <v>343</v>
      </c>
      <c r="C54" s="192">
        <f>SUM(D54:E54)</f>
        <v>25</v>
      </c>
      <c r="D54" s="192">
        <v>21</v>
      </c>
      <c r="E54" s="192">
        <v>4</v>
      </c>
      <c r="F54" s="192">
        <v>5</v>
      </c>
      <c r="G54" s="192">
        <v>6</v>
      </c>
      <c r="H54" s="192">
        <v>7</v>
      </c>
      <c r="I54" s="192">
        <v>7</v>
      </c>
      <c r="J54" s="192" t="s">
        <v>553</v>
      </c>
      <c r="K54" s="192" t="s">
        <v>553</v>
      </c>
      <c r="L54" s="192" t="s">
        <v>553</v>
      </c>
      <c r="M54" s="192" t="s">
        <v>553</v>
      </c>
      <c r="N54" s="193">
        <v>161</v>
      </c>
      <c r="O54" s="193">
        <v>5</v>
      </c>
      <c r="P54" s="193">
        <v>1</v>
      </c>
      <c r="Q54" s="193">
        <v>114</v>
      </c>
      <c r="R54" s="193">
        <v>41</v>
      </c>
      <c r="S54" s="193">
        <v>15855470</v>
      </c>
      <c r="T54" s="193">
        <v>18693</v>
      </c>
      <c r="U54" s="193">
        <v>15956</v>
      </c>
      <c r="V54" s="194" t="s">
        <v>552</v>
      </c>
    </row>
    <row r="55" spans="1:22" ht="18" customHeight="1">
      <c r="A55" s="17"/>
      <c r="B55" s="119" t="s">
        <v>344</v>
      </c>
      <c r="C55" s="192">
        <f>SUM(D55:E55)</f>
        <v>25</v>
      </c>
      <c r="D55" s="192">
        <v>16</v>
      </c>
      <c r="E55" s="192">
        <v>9</v>
      </c>
      <c r="F55" s="192">
        <v>7</v>
      </c>
      <c r="G55" s="192">
        <v>8</v>
      </c>
      <c r="H55" s="192">
        <v>5</v>
      </c>
      <c r="I55" s="192">
        <v>1</v>
      </c>
      <c r="J55" s="192" t="s">
        <v>553</v>
      </c>
      <c r="K55" s="192">
        <v>4</v>
      </c>
      <c r="L55" s="192" t="s">
        <v>553</v>
      </c>
      <c r="M55" s="192" t="s">
        <v>553</v>
      </c>
      <c r="N55" s="193">
        <v>222</v>
      </c>
      <c r="O55" s="193">
        <v>8</v>
      </c>
      <c r="P55" s="193">
        <v>4</v>
      </c>
      <c r="Q55" s="193">
        <v>163</v>
      </c>
      <c r="R55" s="193">
        <v>47</v>
      </c>
      <c r="S55" s="193">
        <v>995982</v>
      </c>
      <c r="T55" s="193">
        <v>10383</v>
      </c>
      <c r="U55" s="193">
        <v>30018</v>
      </c>
      <c r="V55" s="194" t="s">
        <v>552</v>
      </c>
    </row>
    <row r="56" spans="1:22" ht="18" customHeight="1">
      <c r="A56" s="17"/>
      <c r="B56" s="119" t="s">
        <v>345</v>
      </c>
      <c r="C56" s="192">
        <f>SUM(D56:E56)</f>
        <v>457</v>
      </c>
      <c r="D56" s="192">
        <v>288</v>
      </c>
      <c r="E56" s="192">
        <v>169</v>
      </c>
      <c r="F56" s="192">
        <v>128</v>
      </c>
      <c r="G56" s="192">
        <v>125</v>
      </c>
      <c r="H56" s="192">
        <v>126</v>
      </c>
      <c r="I56" s="192">
        <v>59</v>
      </c>
      <c r="J56" s="192">
        <v>9</v>
      </c>
      <c r="K56" s="192">
        <v>7</v>
      </c>
      <c r="L56" s="192">
        <v>1</v>
      </c>
      <c r="M56" s="192">
        <v>2</v>
      </c>
      <c r="N56" s="193">
        <v>3068</v>
      </c>
      <c r="O56" s="193">
        <v>180</v>
      </c>
      <c r="P56" s="193">
        <v>74</v>
      </c>
      <c r="Q56" s="193">
        <v>1966</v>
      </c>
      <c r="R56" s="193">
        <v>848</v>
      </c>
      <c r="S56" s="193">
        <v>19434793</v>
      </c>
      <c r="T56" s="193">
        <v>598264</v>
      </c>
      <c r="U56" s="193">
        <v>942511</v>
      </c>
      <c r="V56" s="194" t="s">
        <v>552</v>
      </c>
    </row>
    <row r="57" spans="1:22" ht="18" customHeight="1">
      <c r="A57" s="17"/>
      <c r="B57" s="1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3"/>
      <c r="O57" s="341"/>
      <c r="P57" s="341"/>
      <c r="Q57" s="341"/>
      <c r="R57" s="341"/>
      <c r="S57" s="341"/>
      <c r="T57" s="341"/>
      <c r="U57" s="341"/>
      <c r="V57" s="341"/>
    </row>
    <row r="58" spans="1:22" s="211" customFormat="1" ht="18" customHeight="1">
      <c r="A58" s="444" t="s">
        <v>30</v>
      </c>
      <c r="B58" s="445"/>
      <c r="C58" s="250">
        <f>SUM(C59:C63)</f>
        <v>136</v>
      </c>
      <c r="D58" s="250">
        <f aca="true" t="shared" si="11" ref="D58:L58">SUM(D59:D63)</f>
        <v>35</v>
      </c>
      <c r="E58" s="250">
        <f t="shared" si="11"/>
        <v>101</v>
      </c>
      <c r="F58" s="250">
        <f t="shared" si="11"/>
        <v>57</v>
      </c>
      <c r="G58" s="250">
        <f t="shared" si="11"/>
        <v>44</v>
      </c>
      <c r="H58" s="250">
        <f t="shared" si="11"/>
        <v>23</v>
      </c>
      <c r="I58" s="250">
        <f t="shared" si="11"/>
        <v>8</v>
      </c>
      <c r="J58" s="250">
        <f t="shared" si="11"/>
        <v>1</v>
      </c>
      <c r="K58" s="250">
        <f t="shared" si="11"/>
        <v>2</v>
      </c>
      <c r="L58" s="250">
        <f t="shared" si="11"/>
        <v>1</v>
      </c>
      <c r="M58" s="250" t="s">
        <v>555</v>
      </c>
      <c r="N58" s="250">
        <f aca="true" t="shared" si="12" ref="N58:U58">SUM(N59:N63)</f>
        <v>627</v>
      </c>
      <c r="O58" s="250">
        <f t="shared" si="12"/>
        <v>111</v>
      </c>
      <c r="P58" s="250">
        <f t="shared" si="12"/>
        <v>55</v>
      </c>
      <c r="Q58" s="250">
        <f t="shared" si="12"/>
        <v>317</v>
      </c>
      <c r="R58" s="250">
        <f t="shared" si="12"/>
        <v>144</v>
      </c>
      <c r="S58" s="250">
        <f t="shared" si="12"/>
        <v>1630768</v>
      </c>
      <c r="T58" s="250">
        <f t="shared" si="12"/>
        <v>33522</v>
      </c>
      <c r="U58" s="250">
        <f t="shared" si="12"/>
        <v>97680</v>
      </c>
      <c r="V58" s="250" t="s">
        <v>430</v>
      </c>
    </row>
    <row r="59" spans="1:22" ht="18" customHeight="1">
      <c r="A59" s="17"/>
      <c r="B59" s="119" t="s">
        <v>346</v>
      </c>
      <c r="C59" s="192">
        <f>SUM(D59:E59)</f>
        <v>7</v>
      </c>
      <c r="D59" s="192">
        <v>2</v>
      </c>
      <c r="E59" s="192">
        <v>5</v>
      </c>
      <c r="F59" s="192">
        <v>3</v>
      </c>
      <c r="G59" s="192" t="s">
        <v>553</v>
      </c>
      <c r="H59" s="192">
        <v>3</v>
      </c>
      <c r="I59" s="192" t="s">
        <v>553</v>
      </c>
      <c r="J59" s="192" t="s">
        <v>553</v>
      </c>
      <c r="K59" s="192" t="s">
        <v>553</v>
      </c>
      <c r="L59" s="192">
        <v>1</v>
      </c>
      <c r="M59" s="192" t="s">
        <v>553</v>
      </c>
      <c r="N59" s="193">
        <v>76</v>
      </c>
      <c r="O59" s="193">
        <v>4</v>
      </c>
      <c r="P59" s="193">
        <v>2</v>
      </c>
      <c r="Q59" s="193">
        <v>46</v>
      </c>
      <c r="R59" s="193">
        <v>24</v>
      </c>
      <c r="S59" s="193">
        <v>330498</v>
      </c>
      <c r="T59" s="192" t="s">
        <v>553</v>
      </c>
      <c r="U59" s="193">
        <v>27793</v>
      </c>
      <c r="V59" s="194" t="s">
        <v>552</v>
      </c>
    </row>
    <row r="60" spans="1:22" ht="18" customHeight="1">
      <c r="A60" s="17"/>
      <c r="B60" s="119" t="s">
        <v>347</v>
      </c>
      <c r="C60" s="192">
        <f>SUM(D60:E60)</f>
        <v>60</v>
      </c>
      <c r="D60" s="192">
        <v>18</v>
      </c>
      <c r="E60" s="192">
        <v>42</v>
      </c>
      <c r="F60" s="192">
        <v>24</v>
      </c>
      <c r="G60" s="192">
        <v>21</v>
      </c>
      <c r="H60" s="192">
        <v>11</v>
      </c>
      <c r="I60" s="192">
        <v>3</v>
      </c>
      <c r="J60" s="345">
        <v>1</v>
      </c>
      <c r="K60" s="345" t="s">
        <v>553</v>
      </c>
      <c r="L60" s="192" t="s">
        <v>553</v>
      </c>
      <c r="M60" s="192" t="s">
        <v>553</v>
      </c>
      <c r="N60" s="193">
        <v>241</v>
      </c>
      <c r="O60" s="193">
        <v>49</v>
      </c>
      <c r="P60" s="193">
        <v>21</v>
      </c>
      <c r="Q60" s="193">
        <v>129</v>
      </c>
      <c r="R60" s="193">
        <v>42</v>
      </c>
      <c r="S60" s="193">
        <v>823761</v>
      </c>
      <c r="T60" s="193">
        <v>6014</v>
      </c>
      <c r="U60" s="193">
        <v>51286</v>
      </c>
      <c r="V60" s="194" t="s">
        <v>552</v>
      </c>
    </row>
    <row r="61" spans="1:22" ht="18" customHeight="1">
      <c r="A61" s="17"/>
      <c r="B61" s="119" t="s">
        <v>348</v>
      </c>
      <c r="C61" s="192">
        <f>SUM(D61:E61)</f>
        <v>14</v>
      </c>
      <c r="D61" s="192">
        <v>2</v>
      </c>
      <c r="E61" s="192">
        <v>12</v>
      </c>
      <c r="F61" s="192">
        <v>6</v>
      </c>
      <c r="G61" s="192">
        <v>5</v>
      </c>
      <c r="H61" s="192">
        <v>3</v>
      </c>
      <c r="I61" s="192" t="s">
        <v>553</v>
      </c>
      <c r="J61" s="192" t="s">
        <v>553</v>
      </c>
      <c r="K61" s="192" t="s">
        <v>553</v>
      </c>
      <c r="L61" s="192" t="s">
        <v>553</v>
      </c>
      <c r="M61" s="192" t="s">
        <v>553</v>
      </c>
      <c r="N61" s="193">
        <v>42</v>
      </c>
      <c r="O61" s="193">
        <v>15</v>
      </c>
      <c r="P61" s="193">
        <v>6</v>
      </c>
      <c r="Q61" s="193">
        <v>14</v>
      </c>
      <c r="R61" s="193">
        <v>7</v>
      </c>
      <c r="S61" s="193">
        <v>74408</v>
      </c>
      <c r="T61" s="193">
        <v>4663</v>
      </c>
      <c r="U61" s="193">
        <v>8320</v>
      </c>
      <c r="V61" s="194" t="s">
        <v>552</v>
      </c>
    </row>
    <row r="62" spans="1:22" ht="18" customHeight="1">
      <c r="A62" s="17"/>
      <c r="B62" s="119" t="s">
        <v>437</v>
      </c>
      <c r="C62" s="192">
        <f>SUM(D62:E62)</f>
        <v>45</v>
      </c>
      <c r="D62" s="192">
        <v>11</v>
      </c>
      <c r="E62" s="192">
        <v>34</v>
      </c>
      <c r="F62" s="192">
        <v>19</v>
      </c>
      <c r="G62" s="192">
        <v>16</v>
      </c>
      <c r="H62" s="192">
        <v>5</v>
      </c>
      <c r="I62" s="192">
        <v>5</v>
      </c>
      <c r="J62" s="345" t="s">
        <v>553</v>
      </c>
      <c r="K62" s="345" t="s">
        <v>553</v>
      </c>
      <c r="L62" s="345" t="s">
        <v>553</v>
      </c>
      <c r="M62" s="345" t="s">
        <v>553</v>
      </c>
      <c r="N62" s="193">
        <v>174</v>
      </c>
      <c r="O62" s="193">
        <v>34</v>
      </c>
      <c r="P62" s="193">
        <v>22</v>
      </c>
      <c r="Q62" s="193">
        <v>81</v>
      </c>
      <c r="R62" s="193">
        <v>37</v>
      </c>
      <c r="S62" s="193">
        <v>331663</v>
      </c>
      <c r="T62" s="193">
        <v>2806</v>
      </c>
      <c r="U62" s="193">
        <v>7531</v>
      </c>
      <c r="V62" s="194" t="s">
        <v>552</v>
      </c>
    </row>
    <row r="63" spans="1:22" ht="18" customHeight="1">
      <c r="A63" s="17"/>
      <c r="B63" s="132" t="s">
        <v>349</v>
      </c>
      <c r="C63" s="192">
        <f>SUM(D63:E63)</f>
        <v>10</v>
      </c>
      <c r="D63" s="192">
        <v>2</v>
      </c>
      <c r="E63" s="192">
        <v>8</v>
      </c>
      <c r="F63" s="192">
        <v>5</v>
      </c>
      <c r="G63" s="192">
        <v>2</v>
      </c>
      <c r="H63" s="192">
        <v>1</v>
      </c>
      <c r="I63" s="192" t="s">
        <v>553</v>
      </c>
      <c r="J63" s="192" t="s">
        <v>553</v>
      </c>
      <c r="K63" s="192">
        <v>2</v>
      </c>
      <c r="L63" s="192" t="s">
        <v>553</v>
      </c>
      <c r="M63" s="192" t="s">
        <v>553</v>
      </c>
      <c r="N63" s="193">
        <v>94</v>
      </c>
      <c r="O63" s="193">
        <v>9</v>
      </c>
      <c r="P63" s="193">
        <v>4</v>
      </c>
      <c r="Q63" s="193">
        <v>47</v>
      </c>
      <c r="R63" s="193">
        <v>34</v>
      </c>
      <c r="S63" s="193">
        <v>70438</v>
      </c>
      <c r="T63" s="193">
        <v>20039</v>
      </c>
      <c r="U63" s="193">
        <v>2750</v>
      </c>
      <c r="V63" s="194" t="s">
        <v>552</v>
      </c>
    </row>
    <row r="64" spans="1:22" ht="18" customHeight="1">
      <c r="A64" s="17"/>
      <c r="B64" s="119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3"/>
      <c r="O64" s="193"/>
      <c r="P64" s="193"/>
      <c r="Q64" s="193"/>
      <c r="R64" s="193"/>
      <c r="S64" s="193"/>
      <c r="T64" s="193"/>
      <c r="U64" s="193"/>
      <c r="V64" s="193"/>
    </row>
    <row r="65" spans="1:22" s="211" customFormat="1" ht="15" customHeight="1">
      <c r="A65" s="473" t="s">
        <v>526</v>
      </c>
      <c r="B65" s="474"/>
      <c r="C65" s="254">
        <f>SUM('124'!C10,'124'!C20,'124'!C29,'124'!C40,'124'!C45,'124'!C53)</f>
        <v>2544</v>
      </c>
      <c r="D65" s="254">
        <f>SUM('124'!D10,'124'!D20,'124'!D29,'124'!D40,'124'!D45,'124'!D53)</f>
        <v>1726</v>
      </c>
      <c r="E65" s="254">
        <f>SUM('124'!E10,'124'!E20,'124'!E29,'124'!E40,'124'!E45,'124'!E53)</f>
        <v>818</v>
      </c>
      <c r="F65" s="254">
        <f>SUM('124'!F10,'124'!F20,'124'!F29,'124'!F40,'124'!F45,'124'!F53)</f>
        <v>577</v>
      </c>
      <c r="G65" s="254">
        <f>SUM('124'!G10,'124'!G20,'124'!G29,'124'!G40,'124'!G45,'124'!G53)</f>
        <v>669</v>
      </c>
      <c r="H65" s="254">
        <f>SUM('124'!H10,'124'!H20,'124'!H29,'124'!H40,'124'!H45,'124'!H53)</f>
        <v>652</v>
      </c>
      <c r="I65" s="254">
        <f>SUM('124'!I10,'124'!I20,'124'!I29,'124'!I40,'124'!I45,'124'!I53)</f>
        <v>400</v>
      </c>
      <c r="J65" s="254">
        <f>SUM('124'!J10,'124'!J20,'124'!J29,'124'!J40,'124'!J45,'124'!J53)</f>
        <v>111</v>
      </c>
      <c r="K65" s="254">
        <f>SUM('124'!K10,'124'!K20,'124'!K29,'124'!K40,'124'!K45,'124'!K53)</f>
        <v>94</v>
      </c>
      <c r="L65" s="254">
        <f>SUM('124'!L10,'124'!L20,'124'!L29,'124'!L40,'124'!L45,'124'!L53)</f>
        <v>28</v>
      </c>
      <c r="M65" s="254">
        <f>SUM('124'!M10,'124'!M20,'124'!M29,'124'!M40,'124'!M45,'124'!M53)</f>
        <v>13</v>
      </c>
      <c r="N65" s="253">
        <v>22691</v>
      </c>
      <c r="O65" s="254">
        <v>825</v>
      </c>
      <c r="P65" s="254">
        <v>559</v>
      </c>
      <c r="Q65" s="253">
        <v>13565</v>
      </c>
      <c r="R65" s="253">
        <v>7742</v>
      </c>
      <c r="S65" s="254">
        <v>175626622</v>
      </c>
      <c r="T65" s="253">
        <v>978209</v>
      </c>
      <c r="U65" s="254">
        <f>SUM('124'!U10,'124'!U20,'124'!U29,'124'!U40,'124'!U45,'124'!U53)</f>
        <v>7171355</v>
      </c>
      <c r="V65" s="254" t="s">
        <v>555</v>
      </c>
    </row>
    <row r="66" spans="1:22" ht="15" customHeight="1">
      <c r="A66" s="252" t="s">
        <v>523</v>
      </c>
      <c r="B66" s="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8"/>
      <c r="O66" s="8"/>
      <c r="P66" s="8"/>
      <c r="Q66" s="8"/>
      <c r="R66" s="8"/>
      <c r="S66" s="8"/>
      <c r="T66" s="8"/>
      <c r="U66" s="8"/>
      <c r="V66" s="8"/>
    </row>
    <row r="67" spans="1:22" ht="15" customHeight="1">
      <c r="A67" s="252" t="s">
        <v>525</v>
      </c>
      <c r="B67" s="8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8"/>
      <c r="O67" s="8"/>
      <c r="P67" s="8"/>
      <c r="Q67" s="8"/>
      <c r="R67" s="8"/>
      <c r="S67" s="8"/>
      <c r="T67" s="8"/>
      <c r="U67" s="8"/>
      <c r="V67" s="8"/>
    </row>
    <row r="68" spans="1:22" ht="15" customHeight="1">
      <c r="A68" s="252" t="s">
        <v>524</v>
      </c>
      <c r="B68" s="8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8"/>
      <c r="O68" s="8"/>
      <c r="P68" s="8"/>
      <c r="Q68" s="8"/>
      <c r="R68" s="8"/>
      <c r="S68" s="8"/>
      <c r="T68" s="8"/>
      <c r="U68" s="8"/>
      <c r="V68" s="8"/>
    </row>
    <row r="69" spans="1:22" ht="15" customHeight="1">
      <c r="A69" s="8" t="s">
        <v>490</v>
      </c>
      <c r="B69" s="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8"/>
      <c r="O69" s="8"/>
      <c r="P69" s="8"/>
      <c r="Q69" s="8"/>
      <c r="R69" s="8"/>
      <c r="S69" s="8"/>
      <c r="T69" s="8"/>
      <c r="U69" s="8"/>
      <c r="V69" s="8"/>
    </row>
    <row r="70" spans="3:13" ht="14.25"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</row>
    <row r="71" spans="2:13" ht="14.25">
      <c r="B71" s="78"/>
      <c r="C71" s="103"/>
      <c r="D71" s="91"/>
      <c r="E71" s="91"/>
      <c r="F71" s="91"/>
      <c r="G71" s="91"/>
      <c r="H71" s="91"/>
      <c r="I71" s="91"/>
      <c r="J71" s="91"/>
      <c r="K71" s="91"/>
      <c r="L71" s="91"/>
      <c r="M71" s="91"/>
    </row>
    <row r="72" spans="2:3" ht="14.25">
      <c r="B72" s="78"/>
      <c r="C72" s="78"/>
    </row>
    <row r="73" spans="2:3" ht="14.25">
      <c r="B73" s="78"/>
      <c r="C73" s="78"/>
    </row>
    <row r="74" spans="2:3" ht="14.25">
      <c r="B74" s="78"/>
      <c r="C74" s="78"/>
    </row>
    <row r="75" spans="1:3" ht="14.25">
      <c r="A75" s="104"/>
      <c r="B75" s="105"/>
      <c r="C75" s="78"/>
    </row>
    <row r="76" spans="1:3" ht="14.25">
      <c r="A76" s="49"/>
      <c r="B76" s="101"/>
      <c r="C76" s="78"/>
    </row>
    <row r="77" spans="1:3" ht="14.25">
      <c r="A77" s="49"/>
      <c r="B77" s="101"/>
      <c r="C77" s="78"/>
    </row>
    <row r="78" spans="1:3" ht="14.25">
      <c r="A78" s="78"/>
      <c r="B78" s="78"/>
      <c r="C78" s="78"/>
    </row>
    <row r="79" spans="1:3" ht="14.25" customHeight="1">
      <c r="A79" s="104"/>
      <c r="B79" s="105"/>
      <c r="C79" s="78"/>
    </row>
    <row r="80" spans="1:3" ht="14.25">
      <c r="A80" s="49"/>
      <c r="B80" s="101"/>
      <c r="C80" s="78"/>
    </row>
    <row r="81" spans="1:3" ht="14.25">
      <c r="A81" s="77"/>
      <c r="B81" s="73"/>
      <c r="C81" s="78"/>
    </row>
    <row r="82" spans="1:3" ht="14.25">
      <c r="A82" s="72"/>
      <c r="B82" s="73"/>
      <c r="C82" s="78"/>
    </row>
    <row r="83" spans="1:3" ht="14.25">
      <c r="A83" s="72"/>
      <c r="B83" s="73"/>
      <c r="C83" s="78"/>
    </row>
    <row r="84" spans="1:3" ht="14.25">
      <c r="A84" s="72"/>
      <c r="B84" s="73"/>
      <c r="C84" s="78"/>
    </row>
    <row r="85" spans="1:3" ht="14.25" customHeight="1">
      <c r="A85" s="106"/>
      <c r="B85" s="106"/>
      <c r="C85" s="78"/>
    </row>
    <row r="86" spans="1:3" ht="14.25">
      <c r="A86" s="72"/>
      <c r="B86" s="73"/>
      <c r="C86" s="78"/>
    </row>
    <row r="87" spans="1:3" ht="14.25">
      <c r="A87" s="72"/>
      <c r="B87" s="73"/>
      <c r="C87" s="78"/>
    </row>
    <row r="88" spans="1:3" ht="14.25">
      <c r="A88" s="72"/>
      <c r="B88" s="73"/>
      <c r="C88" s="78"/>
    </row>
    <row r="89" spans="1:3" ht="14.25">
      <c r="A89" s="72"/>
      <c r="B89" s="73"/>
      <c r="C89" s="78"/>
    </row>
    <row r="90" spans="1:3" ht="14.25">
      <c r="A90" s="72"/>
      <c r="B90" s="73"/>
      <c r="C90" s="78"/>
    </row>
    <row r="91" spans="1:3" ht="14.25" customHeight="1">
      <c r="A91" s="106"/>
      <c r="B91" s="106"/>
      <c r="C91" s="78"/>
    </row>
    <row r="92" spans="1:3" ht="14.25">
      <c r="A92" s="72"/>
      <c r="B92" s="73"/>
      <c r="C92" s="78"/>
    </row>
    <row r="93" spans="1:3" ht="14.25">
      <c r="A93" s="49"/>
      <c r="B93" s="101"/>
      <c r="C93" s="78"/>
    </row>
    <row r="94" spans="1:3" ht="14.25">
      <c r="A94" s="49"/>
      <c r="B94" s="101"/>
      <c r="C94" s="78"/>
    </row>
    <row r="95" spans="1:3" ht="14.25">
      <c r="A95" s="49"/>
      <c r="B95" s="101"/>
      <c r="C95" s="78"/>
    </row>
    <row r="96" spans="1:3" ht="14.25">
      <c r="A96" s="78"/>
      <c r="B96" s="78"/>
      <c r="C96" s="78"/>
    </row>
    <row r="97" spans="1:3" ht="14.25" customHeight="1">
      <c r="A97" s="104"/>
      <c r="B97" s="105"/>
      <c r="C97" s="78"/>
    </row>
    <row r="98" spans="1:3" ht="14.25">
      <c r="A98" s="49"/>
      <c r="B98" s="101"/>
      <c r="C98" s="78"/>
    </row>
    <row r="99" spans="1:3" ht="14.25" customHeight="1">
      <c r="A99" s="104"/>
      <c r="B99" s="105"/>
      <c r="C99" s="78"/>
    </row>
    <row r="100" spans="1:3" ht="14.25">
      <c r="A100" s="49"/>
      <c r="B100" s="101"/>
      <c r="C100" s="78"/>
    </row>
    <row r="101" spans="1:3" s="2" customFormat="1" ht="14.25">
      <c r="A101" s="49"/>
      <c r="B101" s="51"/>
      <c r="C101" s="107"/>
    </row>
    <row r="102" spans="1:3" s="2" customFormat="1" ht="14.25">
      <c r="A102" s="108"/>
      <c r="B102" s="108"/>
      <c r="C102" s="107"/>
    </row>
    <row r="103" spans="1:3" ht="14.25" customHeight="1">
      <c r="A103" s="490"/>
      <c r="B103" s="491"/>
      <c r="C103" s="78"/>
    </row>
    <row r="104" spans="1:3" ht="14.25">
      <c r="A104" s="49"/>
      <c r="B104" s="101"/>
      <c r="C104" s="78"/>
    </row>
    <row r="105" spans="1:3" ht="14.25">
      <c r="A105" s="49"/>
      <c r="B105" s="101"/>
      <c r="C105" s="78"/>
    </row>
    <row r="106" spans="1:3" ht="14.25">
      <c r="A106" s="49"/>
      <c r="B106" s="101"/>
      <c r="C106" s="78"/>
    </row>
    <row r="107" spans="1:3" ht="14.25">
      <c r="A107" s="49"/>
      <c r="B107" s="101"/>
      <c r="C107" s="78"/>
    </row>
    <row r="108" spans="1:3" ht="14.25">
      <c r="A108" s="49"/>
      <c r="B108" s="101"/>
      <c r="C108" s="78"/>
    </row>
    <row r="109" spans="1:3" ht="14.25">
      <c r="A109" s="78"/>
      <c r="B109" s="78"/>
      <c r="C109" s="78"/>
    </row>
    <row r="110" spans="1:3" ht="14.25">
      <c r="A110" s="78"/>
      <c r="B110" s="78"/>
      <c r="C110" s="78"/>
    </row>
    <row r="111" spans="1:3" ht="14.25">
      <c r="A111" s="78"/>
      <c r="B111" s="78"/>
      <c r="C111" s="78"/>
    </row>
    <row r="112" spans="1:3" ht="14.25">
      <c r="A112" s="78"/>
      <c r="B112" s="78"/>
      <c r="C112" s="78"/>
    </row>
    <row r="113" spans="1:3" ht="14.25">
      <c r="A113" s="78"/>
      <c r="B113" s="78"/>
      <c r="C113" s="78"/>
    </row>
    <row r="114" spans="1:3" ht="14.25">
      <c r="A114" s="78"/>
      <c r="B114" s="78"/>
      <c r="C114" s="78"/>
    </row>
    <row r="115" spans="1:3" ht="14.25">
      <c r="A115" s="78"/>
      <c r="B115" s="78"/>
      <c r="C115" s="78"/>
    </row>
    <row r="116" spans="1:3" ht="14.25">
      <c r="A116" s="78"/>
      <c r="B116" s="78"/>
      <c r="C116" s="78"/>
    </row>
    <row r="117" spans="1:3" ht="14.25">
      <c r="A117" s="78"/>
      <c r="B117" s="78"/>
      <c r="C117" s="78"/>
    </row>
    <row r="118" spans="1:3" ht="14.25">
      <c r="A118" s="78"/>
      <c r="B118" s="78"/>
      <c r="C118" s="78"/>
    </row>
    <row r="119" spans="1:3" ht="14.25">
      <c r="A119" s="78"/>
      <c r="B119" s="78"/>
      <c r="C119" s="78"/>
    </row>
    <row r="120" spans="1:3" ht="14.25">
      <c r="A120" s="78"/>
      <c r="B120" s="78"/>
      <c r="C120" s="78"/>
    </row>
    <row r="121" spans="1:3" ht="14.25">
      <c r="A121" s="78"/>
      <c r="B121" s="78"/>
      <c r="C121" s="78"/>
    </row>
    <row r="122" spans="1:3" ht="14.25">
      <c r="A122" s="78"/>
      <c r="B122" s="78"/>
      <c r="C122" s="78"/>
    </row>
    <row r="123" spans="1:3" ht="14.25">
      <c r="A123" s="78"/>
      <c r="B123" s="78"/>
      <c r="C123" s="78"/>
    </row>
    <row r="124" spans="1:3" ht="14.25">
      <c r="A124" s="78"/>
      <c r="B124" s="78"/>
      <c r="C124" s="78"/>
    </row>
    <row r="125" spans="1:3" ht="14.25">
      <c r="A125" s="78"/>
      <c r="B125" s="78"/>
      <c r="C125" s="78"/>
    </row>
    <row r="126" spans="1:3" ht="14.25">
      <c r="A126" s="78"/>
      <c r="B126" s="78"/>
      <c r="C126" s="78"/>
    </row>
    <row r="127" spans="1:3" ht="14.25">
      <c r="A127" s="78"/>
      <c r="B127" s="78"/>
      <c r="C127" s="78"/>
    </row>
    <row r="128" spans="1:3" ht="14.25">
      <c r="A128" s="78"/>
      <c r="B128" s="78"/>
      <c r="C128" s="78"/>
    </row>
    <row r="129" spans="1:3" ht="14.25">
      <c r="A129" s="78"/>
      <c r="B129" s="78"/>
      <c r="C129" s="78"/>
    </row>
    <row r="130" spans="1:3" ht="14.25">
      <c r="A130" s="78"/>
      <c r="B130" s="78"/>
      <c r="C130" s="78"/>
    </row>
    <row r="131" spans="1:3" ht="14.25">
      <c r="A131" s="78"/>
      <c r="B131" s="78"/>
      <c r="C131" s="78"/>
    </row>
    <row r="132" spans="1:3" ht="14.25">
      <c r="A132" s="78"/>
      <c r="B132" s="78"/>
      <c r="C132" s="78"/>
    </row>
    <row r="133" spans="1:3" ht="14.25">
      <c r="A133" s="78"/>
      <c r="B133" s="78"/>
      <c r="C133" s="78"/>
    </row>
    <row r="134" spans="1:3" ht="14.25">
      <c r="A134" s="78"/>
      <c r="B134" s="78"/>
      <c r="C134" s="78"/>
    </row>
    <row r="135" spans="1:3" ht="14.25">
      <c r="A135" s="78"/>
      <c r="B135" s="78"/>
      <c r="C135" s="78"/>
    </row>
    <row r="136" spans="1:3" ht="14.25">
      <c r="A136" s="78"/>
      <c r="B136" s="78"/>
      <c r="C136" s="78"/>
    </row>
    <row r="137" spans="1:3" ht="14.25">
      <c r="A137" s="78"/>
      <c r="B137" s="78"/>
      <c r="C137" s="78"/>
    </row>
    <row r="138" spans="1:3" ht="14.25">
      <c r="A138" s="78"/>
      <c r="B138" s="78"/>
      <c r="C138" s="78"/>
    </row>
    <row r="139" spans="1:3" ht="14.25">
      <c r="A139" s="78"/>
      <c r="B139" s="78"/>
      <c r="C139" s="78"/>
    </row>
    <row r="140" spans="1:3" ht="14.25">
      <c r="A140" s="78"/>
      <c r="B140" s="78"/>
      <c r="C140" s="78"/>
    </row>
    <row r="141" spans="1:3" ht="14.25">
      <c r="A141" s="78"/>
      <c r="B141" s="78"/>
      <c r="C141" s="78"/>
    </row>
    <row r="142" spans="1:3" ht="14.25">
      <c r="A142" s="78"/>
      <c r="B142" s="78"/>
      <c r="C142" s="78"/>
    </row>
    <row r="143" spans="1:3" ht="14.25">
      <c r="A143" s="78"/>
      <c r="B143" s="78"/>
      <c r="C143" s="78"/>
    </row>
    <row r="144" spans="1:3" ht="14.25">
      <c r="A144" s="78"/>
      <c r="B144" s="78"/>
      <c r="C144" s="78"/>
    </row>
    <row r="145" spans="1:3" ht="14.25">
      <c r="A145" s="78"/>
      <c r="B145" s="78"/>
      <c r="C145" s="78"/>
    </row>
    <row r="146" spans="1:3" ht="14.25">
      <c r="A146" s="78"/>
      <c r="B146" s="78"/>
      <c r="C146" s="78"/>
    </row>
    <row r="147" spans="1:3" ht="14.25">
      <c r="A147" s="78"/>
      <c r="B147" s="78"/>
      <c r="C147" s="78"/>
    </row>
    <row r="148" spans="1:3" ht="14.25">
      <c r="A148" s="78"/>
      <c r="B148" s="78"/>
      <c r="C148" s="78"/>
    </row>
    <row r="149" spans="1:3" ht="14.25">
      <c r="A149" s="78"/>
      <c r="B149" s="78"/>
      <c r="C149" s="78"/>
    </row>
    <row r="150" spans="1:3" ht="14.25">
      <c r="A150" s="78"/>
      <c r="B150" s="78"/>
      <c r="C150" s="78"/>
    </row>
    <row r="151" spans="1:3" ht="14.25">
      <c r="A151" s="78"/>
      <c r="B151" s="78"/>
      <c r="C151" s="78"/>
    </row>
    <row r="152" spans="1:3" ht="14.25">
      <c r="A152" s="78"/>
      <c r="B152" s="78"/>
      <c r="C152" s="78"/>
    </row>
    <row r="153" spans="1:3" ht="14.25">
      <c r="A153" s="78"/>
      <c r="B153" s="78"/>
      <c r="C153" s="78"/>
    </row>
    <row r="154" spans="1:3" ht="14.25">
      <c r="A154" s="78"/>
      <c r="B154" s="78"/>
      <c r="C154" s="78"/>
    </row>
    <row r="155" spans="1:3" ht="14.25">
      <c r="A155" s="78"/>
      <c r="B155" s="78"/>
      <c r="C155" s="78"/>
    </row>
    <row r="156" spans="1:3" ht="14.25">
      <c r="A156" s="78"/>
      <c r="B156" s="78"/>
      <c r="C156" s="78"/>
    </row>
    <row r="157" spans="1:3" ht="14.25">
      <c r="A157" s="78"/>
      <c r="B157" s="78"/>
      <c r="C157" s="78"/>
    </row>
    <row r="158" spans="1:3" ht="14.25">
      <c r="A158" s="78"/>
      <c r="B158" s="78"/>
      <c r="C158" s="78"/>
    </row>
    <row r="159" spans="1:3" ht="14.25">
      <c r="A159" s="78"/>
      <c r="B159" s="78"/>
      <c r="C159" s="78"/>
    </row>
    <row r="160" spans="1:3" ht="14.25">
      <c r="A160" s="78"/>
      <c r="B160" s="78"/>
      <c r="C160" s="78"/>
    </row>
    <row r="161" spans="1:3" ht="14.25">
      <c r="A161" s="78"/>
      <c r="B161" s="78"/>
      <c r="C161" s="78"/>
    </row>
    <row r="162" spans="1:3" ht="14.25">
      <c r="A162" s="78"/>
      <c r="B162" s="78"/>
      <c r="C162" s="78"/>
    </row>
    <row r="163" spans="1:3" ht="14.25">
      <c r="A163" s="78"/>
      <c r="B163" s="78"/>
      <c r="C163" s="78"/>
    </row>
    <row r="164" spans="1:3" ht="14.25">
      <c r="A164" s="78"/>
      <c r="B164" s="78"/>
      <c r="C164" s="78"/>
    </row>
    <row r="165" spans="1:3" ht="14.25">
      <c r="A165" s="78"/>
      <c r="B165" s="78"/>
      <c r="C165" s="78"/>
    </row>
    <row r="166" spans="1:3" ht="14.25">
      <c r="A166" s="78"/>
      <c r="B166" s="78"/>
      <c r="C166" s="78"/>
    </row>
    <row r="167" spans="1:3" ht="14.25">
      <c r="A167" s="78"/>
      <c r="B167" s="78"/>
      <c r="C167" s="78"/>
    </row>
    <row r="168" spans="1:3" ht="14.25">
      <c r="A168" s="78"/>
      <c r="B168" s="78"/>
      <c r="C168" s="78"/>
    </row>
    <row r="169" spans="1:3" ht="14.25">
      <c r="A169" s="78"/>
      <c r="B169" s="78"/>
      <c r="C169" s="78"/>
    </row>
    <row r="170" spans="1:3" ht="14.25">
      <c r="A170" s="78"/>
      <c r="B170" s="78"/>
      <c r="C170" s="78"/>
    </row>
    <row r="171" spans="1:3" ht="14.25">
      <c r="A171" s="78"/>
      <c r="B171" s="78"/>
      <c r="C171" s="78"/>
    </row>
    <row r="172" spans="1:3" ht="14.25">
      <c r="A172" s="78"/>
      <c r="B172" s="78"/>
      <c r="C172" s="78"/>
    </row>
    <row r="173" spans="1:3" ht="14.25">
      <c r="A173" s="78"/>
      <c r="B173" s="78"/>
      <c r="C173" s="78"/>
    </row>
    <row r="174" spans="1:3" ht="14.25">
      <c r="A174" s="78"/>
      <c r="B174" s="78"/>
      <c r="C174" s="78"/>
    </row>
    <row r="175" spans="1:3" ht="14.25">
      <c r="A175" s="78"/>
      <c r="B175" s="78"/>
      <c r="C175" s="78"/>
    </row>
    <row r="176" spans="1:3" ht="14.25">
      <c r="A176" s="78"/>
      <c r="B176" s="78"/>
      <c r="C176" s="78"/>
    </row>
    <row r="177" spans="1:3" ht="14.25">
      <c r="A177" s="78"/>
      <c r="B177" s="78"/>
      <c r="C177" s="78"/>
    </row>
    <row r="178" spans="1:3" ht="14.25">
      <c r="A178" s="78"/>
      <c r="B178" s="78"/>
      <c r="C178" s="78"/>
    </row>
    <row r="179" spans="1:3" ht="14.25">
      <c r="A179" s="78"/>
      <c r="B179" s="78"/>
      <c r="C179" s="78"/>
    </row>
    <row r="180" spans="1:3" ht="14.25">
      <c r="A180" s="78"/>
      <c r="B180" s="78"/>
      <c r="C180" s="78"/>
    </row>
    <row r="181" spans="1:3" ht="14.25">
      <c r="A181" s="78"/>
      <c r="B181" s="78"/>
      <c r="C181" s="78"/>
    </row>
    <row r="182" spans="1:3" ht="14.25">
      <c r="A182" s="78"/>
      <c r="B182" s="78"/>
      <c r="C182" s="78"/>
    </row>
    <row r="183" spans="1:3" ht="14.25">
      <c r="A183" s="78"/>
      <c r="B183" s="78"/>
      <c r="C183" s="78"/>
    </row>
    <row r="184" spans="1:3" ht="14.25">
      <c r="A184" s="78"/>
      <c r="B184" s="78"/>
      <c r="C184" s="78"/>
    </row>
    <row r="185" spans="1:3" ht="14.25">
      <c r="A185" s="78"/>
      <c r="B185" s="78"/>
      <c r="C185" s="78"/>
    </row>
    <row r="186" spans="1:3" ht="14.25">
      <c r="A186" s="78"/>
      <c r="B186" s="78"/>
      <c r="C186" s="78"/>
    </row>
    <row r="187" spans="1:3" ht="14.25">
      <c r="A187" s="78"/>
      <c r="B187" s="78"/>
      <c r="C187" s="78"/>
    </row>
    <row r="188" spans="1:3" ht="14.25">
      <c r="A188" s="78"/>
      <c r="B188" s="78"/>
      <c r="C188" s="78"/>
    </row>
  </sheetData>
  <sheetProtection/>
  <mergeCells count="41">
    <mergeCell ref="U5:U8"/>
    <mergeCell ref="M7:M8"/>
    <mergeCell ref="O7:O8"/>
    <mergeCell ref="A103:B103"/>
    <mergeCell ref="A35:B35"/>
    <mergeCell ref="A10:B10"/>
    <mergeCell ref="A12:B12"/>
    <mergeCell ref="A14:B14"/>
    <mergeCell ref="T5:T8"/>
    <mergeCell ref="A43:B43"/>
    <mergeCell ref="R7:R8"/>
    <mergeCell ref="G7:G8"/>
    <mergeCell ref="J7:J8"/>
    <mergeCell ref="K7:K8"/>
    <mergeCell ref="A2:V2"/>
    <mergeCell ref="C5:M5"/>
    <mergeCell ref="D6:E6"/>
    <mergeCell ref="F6:M6"/>
    <mergeCell ref="A3:V3"/>
    <mergeCell ref="N5:R5"/>
    <mergeCell ref="Q6:R6"/>
    <mergeCell ref="O6:P6"/>
    <mergeCell ref="Q7:Q8"/>
    <mergeCell ref="A65:B65"/>
    <mergeCell ref="S5:S8"/>
    <mergeCell ref="A22:B22"/>
    <mergeCell ref="A16:B16"/>
    <mergeCell ref="L7:L8"/>
    <mergeCell ref="I7:I8"/>
    <mergeCell ref="P7:P8"/>
    <mergeCell ref="C6:C8"/>
    <mergeCell ref="N6:N8"/>
    <mergeCell ref="D7:D8"/>
    <mergeCell ref="A20:B20"/>
    <mergeCell ref="F7:F8"/>
    <mergeCell ref="A28:B28"/>
    <mergeCell ref="H7:H8"/>
    <mergeCell ref="A52:B52"/>
    <mergeCell ref="A58:B58"/>
    <mergeCell ref="E7:E8"/>
    <mergeCell ref="A5:B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0" r:id="rId1"/>
  <rowBreaks count="1" manualBreakCount="1"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74"/>
  <sheetViews>
    <sheetView tabSelected="1" view="pageBreakPreview" zoomScale="60" zoomScalePageLayoutView="0" workbookViewId="0" topLeftCell="A1">
      <selection activeCell="A1" sqref="A1"/>
    </sheetView>
  </sheetViews>
  <sheetFormatPr defaultColWidth="10.59765625" defaultRowHeight="15"/>
  <cols>
    <col min="1" max="1" width="2.59765625" style="42" customWidth="1"/>
    <col min="2" max="2" width="42.59765625" style="42" customWidth="1"/>
    <col min="3" max="13" width="9.59765625" style="42" customWidth="1"/>
    <col min="14" max="14" width="15.69921875" style="42" bestFit="1" customWidth="1"/>
    <col min="15" max="15" width="14.8984375" style="42" customWidth="1"/>
    <col min="16" max="17" width="13.59765625" style="42" customWidth="1"/>
    <col min="18" max="18" width="14.09765625" style="42" customWidth="1"/>
    <col min="19" max="19" width="19.19921875" style="42" customWidth="1"/>
    <col min="20" max="20" width="18.59765625" style="42" bestFit="1" customWidth="1"/>
    <col min="21" max="21" width="17" style="42" bestFit="1" customWidth="1"/>
    <col min="22" max="22" width="18.09765625" style="42" bestFit="1" customWidth="1"/>
    <col min="23" max="16384" width="10.59765625" style="42" customWidth="1"/>
  </cols>
  <sheetData>
    <row r="1" spans="1:22" s="4" customFormat="1" ht="19.5" customHeight="1">
      <c r="A1" s="3" t="s">
        <v>376</v>
      </c>
      <c r="V1" s="5" t="s">
        <v>364</v>
      </c>
    </row>
    <row r="2" spans="1:22" ht="19.5" customHeight="1">
      <c r="A2" s="483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</row>
    <row r="3" spans="1:22" ht="19.5" customHeight="1">
      <c r="A3" s="501" t="s">
        <v>438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1"/>
    </row>
    <row r="4" spans="1:22" ht="18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3" t="s">
        <v>363</v>
      </c>
    </row>
    <row r="5" spans="1:22" ht="18" customHeight="1">
      <c r="A5" s="446" t="s">
        <v>439</v>
      </c>
      <c r="B5" s="447"/>
      <c r="C5" s="450" t="s">
        <v>440</v>
      </c>
      <c r="D5" s="484"/>
      <c r="E5" s="484"/>
      <c r="F5" s="484"/>
      <c r="G5" s="484"/>
      <c r="H5" s="484"/>
      <c r="I5" s="484"/>
      <c r="J5" s="484"/>
      <c r="K5" s="484"/>
      <c r="L5" s="484"/>
      <c r="M5" s="451"/>
      <c r="N5" s="450" t="s">
        <v>416</v>
      </c>
      <c r="O5" s="484"/>
      <c r="P5" s="484"/>
      <c r="Q5" s="484"/>
      <c r="R5" s="451"/>
      <c r="S5" s="494" t="s">
        <v>51</v>
      </c>
      <c r="T5" s="494" t="s">
        <v>441</v>
      </c>
      <c r="U5" s="494" t="s">
        <v>172</v>
      </c>
      <c r="V5" s="121"/>
    </row>
    <row r="6" spans="1:22" ht="18" customHeight="1">
      <c r="A6" s="458"/>
      <c r="B6" s="472"/>
      <c r="C6" s="481" t="s">
        <v>52</v>
      </c>
      <c r="D6" s="487" t="s">
        <v>53</v>
      </c>
      <c r="E6" s="486"/>
      <c r="F6" s="487" t="s">
        <v>417</v>
      </c>
      <c r="G6" s="488"/>
      <c r="H6" s="488"/>
      <c r="I6" s="488"/>
      <c r="J6" s="488"/>
      <c r="K6" s="488"/>
      <c r="L6" s="488"/>
      <c r="M6" s="488"/>
      <c r="N6" s="498" t="s">
        <v>52</v>
      </c>
      <c r="O6" s="487" t="s">
        <v>418</v>
      </c>
      <c r="P6" s="486"/>
      <c r="Q6" s="487" t="s">
        <v>419</v>
      </c>
      <c r="R6" s="486"/>
      <c r="S6" s="476"/>
      <c r="T6" s="476"/>
      <c r="U6" s="476"/>
      <c r="V6" s="125" t="s">
        <v>54</v>
      </c>
    </row>
    <row r="7" spans="1:22" ht="18" customHeight="1">
      <c r="A7" s="458"/>
      <c r="B7" s="472"/>
      <c r="C7" s="497"/>
      <c r="D7" s="481" t="s">
        <v>420</v>
      </c>
      <c r="E7" s="481" t="s">
        <v>421</v>
      </c>
      <c r="F7" s="480" t="s">
        <v>422</v>
      </c>
      <c r="G7" s="480" t="s">
        <v>423</v>
      </c>
      <c r="H7" s="480" t="s">
        <v>424</v>
      </c>
      <c r="I7" s="480" t="s">
        <v>425</v>
      </c>
      <c r="J7" s="480" t="s">
        <v>426</v>
      </c>
      <c r="K7" s="480" t="s">
        <v>427</v>
      </c>
      <c r="L7" s="478" t="s">
        <v>428</v>
      </c>
      <c r="M7" s="495" t="s">
        <v>429</v>
      </c>
      <c r="N7" s="499"/>
      <c r="O7" s="481" t="s">
        <v>174</v>
      </c>
      <c r="P7" s="481" t="s">
        <v>175</v>
      </c>
      <c r="Q7" s="481" t="s">
        <v>174</v>
      </c>
      <c r="R7" s="481" t="s">
        <v>175</v>
      </c>
      <c r="S7" s="476"/>
      <c r="T7" s="476"/>
      <c r="U7" s="476"/>
      <c r="V7" s="122" t="s">
        <v>55</v>
      </c>
    </row>
    <row r="8" spans="1:22" ht="18" customHeight="1">
      <c r="A8" s="448"/>
      <c r="B8" s="449"/>
      <c r="C8" s="471"/>
      <c r="D8" s="471"/>
      <c r="E8" s="471"/>
      <c r="F8" s="469"/>
      <c r="G8" s="469"/>
      <c r="H8" s="469"/>
      <c r="I8" s="469"/>
      <c r="J8" s="469"/>
      <c r="K8" s="469"/>
      <c r="L8" s="479"/>
      <c r="M8" s="496"/>
      <c r="N8" s="500"/>
      <c r="O8" s="471"/>
      <c r="P8" s="471"/>
      <c r="Q8" s="471"/>
      <c r="R8" s="471"/>
      <c r="S8" s="477"/>
      <c r="T8" s="477"/>
      <c r="U8" s="477"/>
      <c r="V8" s="126" t="s">
        <v>45</v>
      </c>
    </row>
    <row r="9" spans="1:22" ht="18" customHeight="1">
      <c r="A9" s="11"/>
      <c r="B9" s="12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6"/>
      <c r="O9" s="16"/>
      <c r="P9" s="16"/>
      <c r="Q9" s="16"/>
      <c r="R9" s="16"/>
      <c r="S9" s="43"/>
      <c r="T9" s="43"/>
      <c r="U9" s="43"/>
      <c r="V9" s="13"/>
    </row>
    <row r="10" spans="1:22" s="211" customFormat="1" ht="18" customHeight="1">
      <c r="A10" s="444" t="s">
        <v>211</v>
      </c>
      <c r="B10" s="445"/>
      <c r="C10" s="303">
        <f aca="true" t="shared" si="0" ref="C10:U10">SUM(C11:C18)</f>
        <v>266</v>
      </c>
      <c r="D10" s="303">
        <f t="shared" si="0"/>
        <v>184</v>
      </c>
      <c r="E10" s="303">
        <f t="shared" si="0"/>
        <v>82</v>
      </c>
      <c r="F10" s="303">
        <f t="shared" si="0"/>
        <v>65</v>
      </c>
      <c r="G10" s="303">
        <f t="shared" si="0"/>
        <v>62</v>
      </c>
      <c r="H10" s="303">
        <f t="shared" si="0"/>
        <v>79</v>
      </c>
      <c r="I10" s="303">
        <f t="shared" si="0"/>
        <v>38</v>
      </c>
      <c r="J10" s="303">
        <f t="shared" si="0"/>
        <v>8</v>
      </c>
      <c r="K10" s="303">
        <f t="shared" si="0"/>
        <v>6</v>
      </c>
      <c r="L10" s="303">
        <f t="shared" si="0"/>
        <v>5</v>
      </c>
      <c r="M10" s="303">
        <f t="shared" si="0"/>
        <v>3</v>
      </c>
      <c r="N10" s="302">
        <f t="shared" si="0"/>
        <v>2519</v>
      </c>
      <c r="O10" s="302">
        <f t="shared" si="0"/>
        <v>75</v>
      </c>
      <c r="P10" s="302">
        <f t="shared" si="0"/>
        <v>54</v>
      </c>
      <c r="Q10" s="302">
        <f t="shared" si="0"/>
        <v>1296</v>
      </c>
      <c r="R10" s="302">
        <f t="shared" si="0"/>
        <v>1094</v>
      </c>
      <c r="S10" s="302">
        <f t="shared" si="0"/>
        <v>9484705</v>
      </c>
      <c r="T10" s="302">
        <f t="shared" si="0"/>
        <v>21092</v>
      </c>
      <c r="U10" s="302">
        <f t="shared" si="0"/>
        <v>1545554</v>
      </c>
      <c r="V10" s="191" t="s">
        <v>555</v>
      </c>
    </row>
    <row r="11" spans="1:22" ht="18" customHeight="1">
      <c r="A11" s="17"/>
      <c r="B11" s="119" t="s">
        <v>212</v>
      </c>
      <c r="C11" s="195">
        <v>23</v>
      </c>
      <c r="D11" s="195">
        <v>16</v>
      </c>
      <c r="E11" s="195">
        <v>7</v>
      </c>
      <c r="F11" s="195">
        <v>6</v>
      </c>
      <c r="G11" s="195">
        <v>4</v>
      </c>
      <c r="H11" s="195">
        <v>8</v>
      </c>
      <c r="I11" s="195">
        <v>1</v>
      </c>
      <c r="J11" s="195">
        <v>2</v>
      </c>
      <c r="K11" s="195">
        <v>2</v>
      </c>
      <c r="L11" s="255" t="s">
        <v>553</v>
      </c>
      <c r="M11" s="355" t="s">
        <v>553</v>
      </c>
      <c r="N11" s="193">
        <v>204</v>
      </c>
      <c r="O11" s="192">
        <v>7</v>
      </c>
      <c r="P11" s="192">
        <v>5</v>
      </c>
      <c r="Q11" s="192">
        <v>102</v>
      </c>
      <c r="R11" s="192">
        <v>90</v>
      </c>
      <c r="S11" s="192">
        <v>726655</v>
      </c>
      <c r="T11" s="192">
        <v>380</v>
      </c>
      <c r="U11" s="192">
        <v>150960</v>
      </c>
      <c r="V11" s="198" t="s">
        <v>553</v>
      </c>
    </row>
    <row r="12" spans="1:22" ht="18" customHeight="1">
      <c r="A12" s="17"/>
      <c r="B12" s="119" t="s">
        <v>213</v>
      </c>
      <c r="C12" s="195">
        <v>62</v>
      </c>
      <c r="D12" s="195">
        <v>42</v>
      </c>
      <c r="E12" s="195">
        <v>20</v>
      </c>
      <c r="F12" s="195">
        <v>13</v>
      </c>
      <c r="G12" s="195">
        <v>15</v>
      </c>
      <c r="H12" s="195">
        <v>21</v>
      </c>
      <c r="I12" s="195">
        <v>7</v>
      </c>
      <c r="J12" s="195">
        <v>3</v>
      </c>
      <c r="K12" s="255" t="s">
        <v>553</v>
      </c>
      <c r="L12" s="195">
        <v>2</v>
      </c>
      <c r="M12" s="255">
        <v>1</v>
      </c>
      <c r="N12" s="193">
        <v>676</v>
      </c>
      <c r="O12" s="192">
        <v>18</v>
      </c>
      <c r="P12" s="192">
        <v>16</v>
      </c>
      <c r="Q12" s="192">
        <v>332</v>
      </c>
      <c r="R12" s="192">
        <v>310</v>
      </c>
      <c r="S12" s="192">
        <v>1924487</v>
      </c>
      <c r="T12" s="192">
        <v>7960</v>
      </c>
      <c r="U12" s="192">
        <v>316770</v>
      </c>
      <c r="V12" s="198" t="s">
        <v>553</v>
      </c>
    </row>
    <row r="13" spans="1:22" ht="18" customHeight="1">
      <c r="A13" s="17"/>
      <c r="B13" s="119" t="s">
        <v>214</v>
      </c>
      <c r="C13" s="195">
        <v>21</v>
      </c>
      <c r="D13" s="195">
        <v>15</v>
      </c>
      <c r="E13" s="195">
        <v>6</v>
      </c>
      <c r="F13" s="195">
        <v>8</v>
      </c>
      <c r="G13" s="195">
        <v>6</v>
      </c>
      <c r="H13" s="195">
        <v>5</v>
      </c>
      <c r="I13" s="195">
        <v>1</v>
      </c>
      <c r="J13" s="255" t="s">
        <v>553</v>
      </c>
      <c r="K13" s="255" t="s">
        <v>553</v>
      </c>
      <c r="L13" s="255">
        <v>1</v>
      </c>
      <c r="M13" s="255" t="s">
        <v>553</v>
      </c>
      <c r="N13" s="193">
        <v>148</v>
      </c>
      <c r="O13" s="192">
        <v>3</v>
      </c>
      <c r="P13" s="192">
        <v>4</v>
      </c>
      <c r="Q13" s="192">
        <v>68</v>
      </c>
      <c r="R13" s="192">
        <v>73</v>
      </c>
      <c r="S13" s="192">
        <v>755025</v>
      </c>
      <c r="T13" s="192" t="s">
        <v>553</v>
      </c>
      <c r="U13" s="192">
        <v>76358</v>
      </c>
      <c r="V13" s="198" t="s">
        <v>553</v>
      </c>
    </row>
    <row r="14" spans="1:22" ht="18" customHeight="1">
      <c r="A14" s="17"/>
      <c r="B14" s="119" t="s">
        <v>215</v>
      </c>
      <c r="C14" s="195">
        <v>17</v>
      </c>
      <c r="D14" s="195">
        <v>11</v>
      </c>
      <c r="E14" s="195">
        <v>6</v>
      </c>
      <c r="F14" s="195">
        <v>6</v>
      </c>
      <c r="G14" s="195">
        <v>3</v>
      </c>
      <c r="H14" s="195">
        <v>4</v>
      </c>
      <c r="I14" s="195">
        <v>4</v>
      </c>
      <c r="J14" s="255" t="s">
        <v>553</v>
      </c>
      <c r="K14" s="255" t="s">
        <v>553</v>
      </c>
      <c r="L14" s="255" t="s">
        <v>553</v>
      </c>
      <c r="M14" s="255" t="s">
        <v>553</v>
      </c>
      <c r="N14" s="193">
        <v>107</v>
      </c>
      <c r="O14" s="192">
        <v>6</v>
      </c>
      <c r="P14" s="192">
        <v>3</v>
      </c>
      <c r="Q14" s="192">
        <v>53</v>
      </c>
      <c r="R14" s="192">
        <v>45</v>
      </c>
      <c r="S14" s="192">
        <v>483860</v>
      </c>
      <c r="T14" s="192">
        <v>1681</v>
      </c>
      <c r="U14" s="192">
        <v>50708</v>
      </c>
      <c r="V14" s="198" t="s">
        <v>553</v>
      </c>
    </row>
    <row r="15" spans="1:22" ht="18" customHeight="1">
      <c r="A15" s="17"/>
      <c r="B15" s="119" t="s">
        <v>216</v>
      </c>
      <c r="C15" s="195">
        <v>22</v>
      </c>
      <c r="D15" s="195">
        <v>18</v>
      </c>
      <c r="E15" s="195">
        <v>4</v>
      </c>
      <c r="F15" s="195">
        <v>4</v>
      </c>
      <c r="G15" s="195">
        <v>5</v>
      </c>
      <c r="H15" s="195">
        <v>8</v>
      </c>
      <c r="I15" s="195">
        <v>4</v>
      </c>
      <c r="J15" s="255">
        <v>1</v>
      </c>
      <c r="K15" s="255" t="s">
        <v>553</v>
      </c>
      <c r="L15" s="255" t="s">
        <v>553</v>
      </c>
      <c r="M15" s="255" t="s">
        <v>553</v>
      </c>
      <c r="N15" s="193">
        <v>156</v>
      </c>
      <c r="O15" s="192">
        <v>3</v>
      </c>
      <c r="P15" s="192">
        <v>3</v>
      </c>
      <c r="Q15" s="192">
        <v>76</v>
      </c>
      <c r="R15" s="192">
        <v>74</v>
      </c>
      <c r="S15" s="192">
        <v>600498</v>
      </c>
      <c r="T15" s="192">
        <v>575</v>
      </c>
      <c r="U15" s="192">
        <v>84974</v>
      </c>
      <c r="V15" s="198" t="s">
        <v>553</v>
      </c>
    </row>
    <row r="16" spans="1:22" ht="18" customHeight="1">
      <c r="A16" s="17"/>
      <c r="B16" s="119" t="s">
        <v>217</v>
      </c>
      <c r="C16" s="195">
        <v>8</v>
      </c>
      <c r="D16" s="195">
        <v>4</v>
      </c>
      <c r="E16" s="195">
        <v>4</v>
      </c>
      <c r="F16" s="195">
        <v>5</v>
      </c>
      <c r="G16" s="255" t="s">
        <v>553</v>
      </c>
      <c r="H16" s="195">
        <v>2</v>
      </c>
      <c r="I16" s="195">
        <v>1</v>
      </c>
      <c r="J16" s="255" t="s">
        <v>553</v>
      </c>
      <c r="K16" s="255" t="s">
        <v>553</v>
      </c>
      <c r="L16" s="255" t="s">
        <v>553</v>
      </c>
      <c r="M16" s="255" t="s">
        <v>553</v>
      </c>
      <c r="N16" s="193">
        <v>38</v>
      </c>
      <c r="O16" s="192">
        <v>4</v>
      </c>
      <c r="P16" s="192">
        <v>3</v>
      </c>
      <c r="Q16" s="192">
        <v>18</v>
      </c>
      <c r="R16" s="192">
        <v>13</v>
      </c>
      <c r="S16" s="192">
        <v>94934</v>
      </c>
      <c r="T16" s="192" t="s">
        <v>553</v>
      </c>
      <c r="U16" s="192">
        <v>20284</v>
      </c>
      <c r="V16" s="198" t="s">
        <v>553</v>
      </c>
    </row>
    <row r="17" spans="1:22" ht="18" customHeight="1">
      <c r="A17" s="17"/>
      <c r="B17" s="119" t="s">
        <v>218</v>
      </c>
      <c r="C17" s="195">
        <v>10</v>
      </c>
      <c r="D17" s="195">
        <v>5</v>
      </c>
      <c r="E17" s="195">
        <v>5</v>
      </c>
      <c r="F17" s="195">
        <v>4</v>
      </c>
      <c r="G17" s="195">
        <v>3</v>
      </c>
      <c r="H17" s="195">
        <v>3</v>
      </c>
      <c r="I17" s="255" t="s">
        <v>553</v>
      </c>
      <c r="J17" s="255" t="s">
        <v>553</v>
      </c>
      <c r="K17" s="255" t="s">
        <v>553</v>
      </c>
      <c r="L17" s="255" t="s">
        <v>553</v>
      </c>
      <c r="M17" s="255" t="s">
        <v>553</v>
      </c>
      <c r="N17" s="193">
        <v>42</v>
      </c>
      <c r="O17" s="192">
        <v>5</v>
      </c>
      <c r="P17" s="192">
        <v>3</v>
      </c>
      <c r="Q17" s="192">
        <v>17</v>
      </c>
      <c r="R17" s="192">
        <v>17</v>
      </c>
      <c r="S17" s="192">
        <v>98030</v>
      </c>
      <c r="T17" s="192" t="s">
        <v>553</v>
      </c>
      <c r="U17" s="192">
        <v>12514</v>
      </c>
      <c r="V17" s="198" t="s">
        <v>553</v>
      </c>
    </row>
    <row r="18" spans="1:22" ht="18" customHeight="1">
      <c r="A18" s="17"/>
      <c r="B18" s="119" t="s">
        <v>306</v>
      </c>
      <c r="C18" s="195">
        <v>103</v>
      </c>
      <c r="D18" s="195">
        <v>73</v>
      </c>
      <c r="E18" s="195">
        <v>30</v>
      </c>
      <c r="F18" s="195">
        <v>19</v>
      </c>
      <c r="G18" s="195">
        <v>26</v>
      </c>
      <c r="H18" s="195">
        <v>28</v>
      </c>
      <c r="I18" s="195">
        <v>20</v>
      </c>
      <c r="J18" s="255">
        <v>2</v>
      </c>
      <c r="K18" s="255">
        <v>4</v>
      </c>
      <c r="L18" s="255">
        <v>2</v>
      </c>
      <c r="M18" s="255">
        <v>2</v>
      </c>
      <c r="N18" s="193">
        <v>1148</v>
      </c>
      <c r="O18" s="194">
        <v>29</v>
      </c>
      <c r="P18" s="192">
        <v>17</v>
      </c>
      <c r="Q18" s="194">
        <v>630</v>
      </c>
      <c r="R18" s="194">
        <v>472</v>
      </c>
      <c r="S18" s="342">
        <v>4801216</v>
      </c>
      <c r="T18" s="342">
        <v>10496</v>
      </c>
      <c r="U18" s="342">
        <v>832986</v>
      </c>
      <c r="V18" s="198" t="s">
        <v>553</v>
      </c>
    </row>
    <row r="19" spans="1:22" ht="18" customHeight="1">
      <c r="A19" s="17"/>
      <c r="B19" s="12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193"/>
      <c r="O19" s="343"/>
      <c r="P19" s="343"/>
      <c r="Q19" s="343"/>
      <c r="R19" s="343"/>
      <c r="S19" s="343"/>
      <c r="T19" s="343"/>
      <c r="U19" s="343"/>
      <c r="V19" s="267"/>
    </row>
    <row r="20" spans="1:22" s="211" customFormat="1" ht="18" customHeight="1">
      <c r="A20" s="444" t="s">
        <v>219</v>
      </c>
      <c r="B20" s="445"/>
      <c r="C20" s="303">
        <f aca="true" t="shared" si="1" ref="C20:U20">SUM(C21:C27)</f>
        <v>373</v>
      </c>
      <c r="D20" s="303">
        <f t="shared" si="1"/>
        <v>254</v>
      </c>
      <c r="E20" s="303">
        <f t="shared" si="1"/>
        <v>119</v>
      </c>
      <c r="F20" s="303">
        <f t="shared" si="1"/>
        <v>78</v>
      </c>
      <c r="G20" s="303">
        <f t="shared" si="1"/>
        <v>90</v>
      </c>
      <c r="H20" s="303">
        <f t="shared" si="1"/>
        <v>103</v>
      </c>
      <c r="I20" s="303">
        <f t="shared" si="1"/>
        <v>52</v>
      </c>
      <c r="J20" s="303">
        <f t="shared" si="1"/>
        <v>16</v>
      </c>
      <c r="K20" s="303">
        <f t="shared" si="1"/>
        <v>24</v>
      </c>
      <c r="L20" s="303">
        <f t="shared" si="1"/>
        <v>5</v>
      </c>
      <c r="M20" s="303">
        <f t="shared" si="1"/>
        <v>5</v>
      </c>
      <c r="N20" s="302">
        <f t="shared" si="1"/>
        <v>4169</v>
      </c>
      <c r="O20" s="303">
        <f t="shared" si="1"/>
        <v>122</v>
      </c>
      <c r="P20" s="303">
        <f t="shared" si="1"/>
        <v>85</v>
      </c>
      <c r="Q20" s="302">
        <f t="shared" si="1"/>
        <v>2661</v>
      </c>
      <c r="R20" s="302">
        <f t="shared" si="1"/>
        <v>1301</v>
      </c>
      <c r="S20" s="302">
        <f t="shared" si="1"/>
        <v>47934663</v>
      </c>
      <c r="T20" s="302">
        <f t="shared" si="1"/>
        <v>394104</v>
      </c>
      <c r="U20" s="302">
        <f t="shared" si="1"/>
        <v>661787</v>
      </c>
      <c r="V20" s="368" t="s">
        <v>308</v>
      </c>
    </row>
    <row r="21" spans="1:22" ht="18" customHeight="1">
      <c r="A21" s="17"/>
      <c r="B21" s="119" t="s">
        <v>220</v>
      </c>
      <c r="C21" s="195">
        <v>17</v>
      </c>
      <c r="D21" s="255">
        <v>14</v>
      </c>
      <c r="E21" s="255">
        <v>3</v>
      </c>
      <c r="F21" s="255">
        <v>6</v>
      </c>
      <c r="G21" s="255">
        <v>3</v>
      </c>
      <c r="H21" s="255">
        <v>5</v>
      </c>
      <c r="I21" s="255">
        <v>1</v>
      </c>
      <c r="J21" s="255" t="s">
        <v>553</v>
      </c>
      <c r="K21" s="255" t="s">
        <v>553</v>
      </c>
      <c r="L21" s="255" t="s">
        <v>553</v>
      </c>
      <c r="M21" s="255">
        <v>2</v>
      </c>
      <c r="N21" s="193">
        <v>388</v>
      </c>
      <c r="O21" s="343">
        <v>3</v>
      </c>
      <c r="P21" s="343">
        <v>2</v>
      </c>
      <c r="Q21" s="343">
        <v>279</v>
      </c>
      <c r="R21" s="343">
        <v>104</v>
      </c>
      <c r="S21" s="343">
        <v>9182485</v>
      </c>
      <c r="T21" s="343">
        <v>152607</v>
      </c>
      <c r="U21" s="343">
        <v>169141</v>
      </c>
      <c r="V21" s="357" t="s">
        <v>308</v>
      </c>
    </row>
    <row r="22" spans="1:22" ht="18" customHeight="1">
      <c r="A22" s="17"/>
      <c r="B22" s="119" t="s">
        <v>221</v>
      </c>
      <c r="C22" s="195">
        <v>5</v>
      </c>
      <c r="D22" s="255">
        <v>2</v>
      </c>
      <c r="E22" s="255">
        <v>3</v>
      </c>
      <c r="F22" s="255">
        <v>2</v>
      </c>
      <c r="G22" s="255">
        <v>1</v>
      </c>
      <c r="H22" s="255">
        <v>2</v>
      </c>
      <c r="I22" s="255" t="s">
        <v>553</v>
      </c>
      <c r="J22" s="255" t="s">
        <v>553</v>
      </c>
      <c r="K22" s="255" t="s">
        <v>553</v>
      </c>
      <c r="L22" s="255" t="s">
        <v>553</v>
      </c>
      <c r="M22" s="255" t="s">
        <v>553</v>
      </c>
      <c r="N22" s="193">
        <v>22</v>
      </c>
      <c r="O22" s="343">
        <v>3</v>
      </c>
      <c r="P22" s="343">
        <v>1</v>
      </c>
      <c r="Q22" s="343">
        <v>11</v>
      </c>
      <c r="R22" s="343">
        <v>7</v>
      </c>
      <c r="S22" s="343">
        <v>101350</v>
      </c>
      <c r="T22" s="194" t="s">
        <v>553</v>
      </c>
      <c r="U22" s="343">
        <v>4199</v>
      </c>
      <c r="V22" s="357" t="s">
        <v>308</v>
      </c>
    </row>
    <row r="23" spans="1:22" ht="18" customHeight="1">
      <c r="A23" s="17"/>
      <c r="B23" s="119" t="s">
        <v>222</v>
      </c>
      <c r="C23" s="195">
        <v>58</v>
      </c>
      <c r="D23" s="255">
        <v>44</v>
      </c>
      <c r="E23" s="255">
        <v>14</v>
      </c>
      <c r="F23" s="255">
        <v>9</v>
      </c>
      <c r="G23" s="255">
        <v>11</v>
      </c>
      <c r="H23" s="255">
        <v>20</v>
      </c>
      <c r="I23" s="255">
        <v>9</v>
      </c>
      <c r="J23" s="255">
        <v>2</v>
      </c>
      <c r="K23" s="358">
        <v>5</v>
      </c>
      <c r="L23" s="255">
        <v>1</v>
      </c>
      <c r="M23" s="255">
        <v>1</v>
      </c>
      <c r="N23" s="193">
        <v>789</v>
      </c>
      <c r="O23" s="343">
        <v>14</v>
      </c>
      <c r="P23" s="343">
        <v>14</v>
      </c>
      <c r="Q23" s="343">
        <v>464</v>
      </c>
      <c r="R23" s="343">
        <v>297</v>
      </c>
      <c r="S23" s="343">
        <v>7616647</v>
      </c>
      <c r="T23" s="343">
        <v>6390</v>
      </c>
      <c r="U23" s="343">
        <v>23613</v>
      </c>
      <c r="V23" s="357" t="s">
        <v>308</v>
      </c>
    </row>
    <row r="24" spans="1:22" ht="18" customHeight="1">
      <c r="A24" s="17"/>
      <c r="B24" s="119" t="s">
        <v>223</v>
      </c>
      <c r="C24" s="195">
        <v>19</v>
      </c>
      <c r="D24" s="255">
        <v>13</v>
      </c>
      <c r="E24" s="255">
        <v>6</v>
      </c>
      <c r="F24" s="255">
        <v>4</v>
      </c>
      <c r="G24" s="255">
        <v>3</v>
      </c>
      <c r="H24" s="255">
        <v>6</v>
      </c>
      <c r="I24" s="255">
        <v>6</v>
      </c>
      <c r="J24" s="255" t="s">
        <v>553</v>
      </c>
      <c r="K24" s="358" t="s">
        <v>553</v>
      </c>
      <c r="L24" s="255" t="s">
        <v>553</v>
      </c>
      <c r="M24" s="255" t="s">
        <v>553</v>
      </c>
      <c r="N24" s="193">
        <v>129</v>
      </c>
      <c r="O24" s="343">
        <v>6</v>
      </c>
      <c r="P24" s="343">
        <v>4</v>
      </c>
      <c r="Q24" s="343">
        <v>77</v>
      </c>
      <c r="R24" s="343">
        <v>42</v>
      </c>
      <c r="S24" s="343">
        <v>919547</v>
      </c>
      <c r="T24" s="343">
        <v>82201</v>
      </c>
      <c r="U24" s="343">
        <v>8430</v>
      </c>
      <c r="V24" s="357" t="s">
        <v>308</v>
      </c>
    </row>
    <row r="25" spans="1:22" ht="18" customHeight="1">
      <c r="A25" s="17"/>
      <c r="B25" s="119" t="s">
        <v>224</v>
      </c>
      <c r="C25" s="195">
        <v>90</v>
      </c>
      <c r="D25" s="255">
        <v>53</v>
      </c>
      <c r="E25" s="255">
        <v>37</v>
      </c>
      <c r="F25" s="255">
        <v>20</v>
      </c>
      <c r="G25" s="255">
        <v>26</v>
      </c>
      <c r="H25" s="255">
        <v>25</v>
      </c>
      <c r="I25" s="255">
        <v>11</v>
      </c>
      <c r="J25" s="255">
        <v>3</v>
      </c>
      <c r="K25" s="358">
        <v>3</v>
      </c>
      <c r="L25" s="255">
        <v>2</v>
      </c>
      <c r="M25" s="255" t="s">
        <v>553</v>
      </c>
      <c r="N25" s="193">
        <v>754</v>
      </c>
      <c r="O25" s="343">
        <v>39</v>
      </c>
      <c r="P25" s="343">
        <v>29</v>
      </c>
      <c r="Q25" s="343">
        <v>455</v>
      </c>
      <c r="R25" s="343">
        <v>231</v>
      </c>
      <c r="S25" s="343">
        <v>4518644</v>
      </c>
      <c r="T25" s="343">
        <v>5112</v>
      </c>
      <c r="U25" s="343">
        <v>70119</v>
      </c>
      <c r="V25" s="357" t="s">
        <v>308</v>
      </c>
    </row>
    <row r="26" spans="1:22" ht="18" customHeight="1">
      <c r="A26" s="17"/>
      <c r="B26" s="119" t="s">
        <v>225</v>
      </c>
      <c r="C26" s="195">
        <v>143</v>
      </c>
      <c r="D26" s="255">
        <v>100</v>
      </c>
      <c r="E26" s="255">
        <v>43</v>
      </c>
      <c r="F26" s="255">
        <v>26</v>
      </c>
      <c r="G26" s="255">
        <v>32</v>
      </c>
      <c r="H26" s="255">
        <v>37</v>
      </c>
      <c r="I26" s="255">
        <v>20</v>
      </c>
      <c r="J26" s="255">
        <v>11</v>
      </c>
      <c r="K26" s="358">
        <v>13</v>
      </c>
      <c r="L26" s="255">
        <v>2</v>
      </c>
      <c r="M26" s="255">
        <v>2</v>
      </c>
      <c r="N26" s="193">
        <v>1788</v>
      </c>
      <c r="O26" s="343">
        <v>41</v>
      </c>
      <c r="P26" s="343">
        <v>26</v>
      </c>
      <c r="Q26" s="343">
        <v>1243</v>
      </c>
      <c r="R26" s="343">
        <v>478</v>
      </c>
      <c r="S26" s="343">
        <v>23233835</v>
      </c>
      <c r="T26" s="343">
        <v>141604</v>
      </c>
      <c r="U26" s="343">
        <v>349987</v>
      </c>
      <c r="V26" s="357" t="s">
        <v>308</v>
      </c>
    </row>
    <row r="27" spans="1:22" ht="18" customHeight="1">
      <c r="A27" s="17"/>
      <c r="B27" s="119" t="s">
        <v>442</v>
      </c>
      <c r="C27" s="195">
        <v>41</v>
      </c>
      <c r="D27" s="255">
        <v>28</v>
      </c>
      <c r="E27" s="255">
        <v>13</v>
      </c>
      <c r="F27" s="255">
        <v>11</v>
      </c>
      <c r="G27" s="255">
        <v>14</v>
      </c>
      <c r="H27" s="255">
        <v>8</v>
      </c>
      <c r="I27" s="255">
        <v>5</v>
      </c>
      <c r="J27" s="255" t="s">
        <v>553</v>
      </c>
      <c r="K27" s="255">
        <v>3</v>
      </c>
      <c r="L27" s="255" t="s">
        <v>553</v>
      </c>
      <c r="M27" s="255" t="s">
        <v>553</v>
      </c>
      <c r="N27" s="193">
        <v>299</v>
      </c>
      <c r="O27" s="343">
        <v>16</v>
      </c>
      <c r="P27" s="343">
        <v>9</v>
      </c>
      <c r="Q27" s="343">
        <v>132</v>
      </c>
      <c r="R27" s="343">
        <v>142</v>
      </c>
      <c r="S27" s="343">
        <v>2362155</v>
      </c>
      <c r="T27" s="343">
        <v>6190</v>
      </c>
      <c r="U27" s="343">
        <v>36298</v>
      </c>
      <c r="V27" s="357" t="s">
        <v>308</v>
      </c>
    </row>
    <row r="28" spans="1:22" ht="18" customHeight="1">
      <c r="A28" s="17"/>
      <c r="B28" s="119"/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193"/>
      <c r="O28" s="343"/>
      <c r="P28" s="343"/>
      <c r="Q28" s="343"/>
      <c r="R28" s="343"/>
      <c r="S28" s="343"/>
      <c r="T28" s="343"/>
      <c r="U28" s="343"/>
      <c r="V28" s="267"/>
    </row>
    <row r="29" spans="1:22" s="211" customFormat="1" ht="18" customHeight="1">
      <c r="A29" s="444" t="s">
        <v>226</v>
      </c>
      <c r="B29" s="445"/>
      <c r="C29" s="303">
        <f aca="true" t="shared" si="2" ref="C29:L29">SUM(C30:C38)</f>
        <v>671</v>
      </c>
      <c r="D29" s="303">
        <f t="shared" si="2"/>
        <v>480</v>
      </c>
      <c r="E29" s="303">
        <f t="shared" si="2"/>
        <v>191</v>
      </c>
      <c r="F29" s="303">
        <f t="shared" si="2"/>
        <v>141</v>
      </c>
      <c r="G29" s="303">
        <f t="shared" si="2"/>
        <v>171</v>
      </c>
      <c r="H29" s="303">
        <f t="shared" si="2"/>
        <v>160</v>
      </c>
      <c r="I29" s="303">
        <f t="shared" si="2"/>
        <v>124</v>
      </c>
      <c r="J29" s="303">
        <f t="shared" si="2"/>
        <v>35</v>
      </c>
      <c r="K29" s="303">
        <f t="shared" si="2"/>
        <v>32</v>
      </c>
      <c r="L29" s="303">
        <f t="shared" si="2"/>
        <v>8</v>
      </c>
      <c r="M29" s="305" t="s">
        <v>555</v>
      </c>
      <c r="N29" s="302">
        <f aca="true" t="shared" si="3" ref="N29:U29">SUM(N30:N38)</f>
        <v>6082</v>
      </c>
      <c r="O29" s="303">
        <f t="shared" si="3"/>
        <v>218</v>
      </c>
      <c r="P29" s="303">
        <f t="shared" si="3"/>
        <v>138</v>
      </c>
      <c r="Q29" s="302">
        <f t="shared" si="3"/>
        <v>3883</v>
      </c>
      <c r="R29" s="302">
        <f t="shared" si="3"/>
        <v>1843</v>
      </c>
      <c r="S29" s="302">
        <f t="shared" si="3"/>
        <v>61804658</v>
      </c>
      <c r="T29" s="302">
        <f t="shared" si="3"/>
        <v>114051</v>
      </c>
      <c r="U29" s="302">
        <f t="shared" si="3"/>
        <v>1129820</v>
      </c>
      <c r="V29" s="368" t="s">
        <v>308</v>
      </c>
    </row>
    <row r="30" spans="1:22" ht="18" customHeight="1">
      <c r="A30" s="17"/>
      <c r="B30" s="119" t="s">
        <v>227</v>
      </c>
      <c r="C30" s="195">
        <v>8</v>
      </c>
      <c r="D30" s="255">
        <v>8</v>
      </c>
      <c r="E30" s="255" t="s">
        <v>553</v>
      </c>
      <c r="F30" s="255">
        <v>1</v>
      </c>
      <c r="G30" s="255" t="s">
        <v>553</v>
      </c>
      <c r="H30" s="255" t="s">
        <v>553</v>
      </c>
      <c r="I30" s="255">
        <v>5</v>
      </c>
      <c r="J30" s="255">
        <v>1</v>
      </c>
      <c r="K30" s="255">
        <v>1</v>
      </c>
      <c r="L30" s="255" t="s">
        <v>553</v>
      </c>
      <c r="M30" s="255" t="s">
        <v>553</v>
      </c>
      <c r="N30" s="193">
        <v>145</v>
      </c>
      <c r="O30" s="194" t="s">
        <v>553</v>
      </c>
      <c r="P30" s="194" t="s">
        <v>553</v>
      </c>
      <c r="Q30" s="343">
        <v>111</v>
      </c>
      <c r="R30" s="343">
        <v>34</v>
      </c>
      <c r="S30" s="343">
        <v>4975608</v>
      </c>
      <c r="T30" s="343">
        <v>13011</v>
      </c>
      <c r="U30" s="343">
        <v>34416</v>
      </c>
      <c r="V30" s="357" t="s">
        <v>308</v>
      </c>
    </row>
    <row r="31" spans="1:22" ht="18" customHeight="1">
      <c r="A31" s="11"/>
      <c r="B31" s="119" t="s">
        <v>228</v>
      </c>
      <c r="C31" s="195">
        <v>21</v>
      </c>
      <c r="D31" s="255">
        <v>11</v>
      </c>
      <c r="E31" s="255">
        <v>10</v>
      </c>
      <c r="F31" s="255">
        <v>14</v>
      </c>
      <c r="G31" s="255">
        <v>1</v>
      </c>
      <c r="H31" s="255">
        <v>3</v>
      </c>
      <c r="I31" s="255">
        <v>3</v>
      </c>
      <c r="J31" s="255" t="s">
        <v>553</v>
      </c>
      <c r="K31" s="255" t="s">
        <v>553</v>
      </c>
      <c r="L31" s="255" t="s">
        <v>553</v>
      </c>
      <c r="M31" s="255" t="s">
        <v>553</v>
      </c>
      <c r="N31" s="193">
        <v>98</v>
      </c>
      <c r="O31" s="193">
        <v>10</v>
      </c>
      <c r="P31" s="193">
        <v>8</v>
      </c>
      <c r="Q31" s="193">
        <v>59</v>
      </c>
      <c r="R31" s="193">
        <v>21</v>
      </c>
      <c r="S31" s="192">
        <v>470570</v>
      </c>
      <c r="T31" s="192">
        <v>320</v>
      </c>
      <c r="U31" s="192">
        <v>13647</v>
      </c>
      <c r="V31" s="357" t="s">
        <v>308</v>
      </c>
    </row>
    <row r="32" spans="1:22" ht="18" customHeight="1">
      <c r="A32" s="11"/>
      <c r="B32" s="119" t="s">
        <v>229</v>
      </c>
      <c r="C32" s="195">
        <v>77</v>
      </c>
      <c r="D32" s="255">
        <v>60</v>
      </c>
      <c r="E32" s="255">
        <v>17</v>
      </c>
      <c r="F32" s="255">
        <v>10</v>
      </c>
      <c r="G32" s="255">
        <v>13</v>
      </c>
      <c r="H32" s="255">
        <v>26</v>
      </c>
      <c r="I32" s="255">
        <v>16</v>
      </c>
      <c r="J32" s="255">
        <v>6</v>
      </c>
      <c r="K32" s="255">
        <v>6</v>
      </c>
      <c r="L32" s="255" t="s">
        <v>553</v>
      </c>
      <c r="M32" s="255" t="s">
        <v>553</v>
      </c>
      <c r="N32" s="193">
        <v>825</v>
      </c>
      <c r="O32" s="193">
        <v>19</v>
      </c>
      <c r="P32" s="345">
        <v>14</v>
      </c>
      <c r="Q32" s="193">
        <v>569</v>
      </c>
      <c r="R32" s="345">
        <v>223</v>
      </c>
      <c r="S32" s="192">
        <v>17873146</v>
      </c>
      <c r="T32" s="345">
        <v>17066</v>
      </c>
      <c r="U32" s="345">
        <v>307721</v>
      </c>
      <c r="V32" s="357" t="s">
        <v>308</v>
      </c>
    </row>
    <row r="33" spans="1:22" ht="18" customHeight="1">
      <c r="A33" s="17"/>
      <c r="B33" s="119" t="s">
        <v>230</v>
      </c>
      <c r="C33" s="195">
        <v>82</v>
      </c>
      <c r="D33" s="255">
        <v>63</v>
      </c>
      <c r="E33" s="255">
        <v>19</v>
      </c>
      <c r="F33" s="255">
        <v>14</v>
      </c>
      <c r="G33" s="255">
        <v>23</v>
      </c>
      <c r="H33" s="255">
        <v>19</v>
      </c>
      <c r="I33" s="255">
        <v>18</v>
      </c>
      <c r="J33" s="255">
        <v>7</v>
      </c>
      <c r="K33" s="255">
        <v>1</v>
      </c>
      <c r="L33" s="255" t="s">
        <v>553</v>
      </c>
      <c r="M33" s="255" t="s">
        <v>553</v>
      </c>
      <c r="N33" s="193">
        <v>671</v>
      </c>
      <c r="O33" s="193">
        <v>24</v>
      </c>
      <c r="P33" s="193">
        <v>12</v>
      </c>
      <c r="Q33" s="193">
        <v>377</v>
      </c>
      <c r="R33" s="193">
        <v>258</v>
      </c>
      <c r="S33" s="192">
        <v>5776932</v>
      </c>
      <c r="T33" s="192">
        <v>6519</v>
      </c>
      <c r="U33" s="192">
        <v>150618</v>
      </c>
      <c r="V33" s="357" t="s">
        <v>308</v>
      </c>
    </row>
    <row r="34" spans="1:22" ht="18" customHeight="1">
      <c r="A34" s="11"/>
      <c r="B34" s="119" t="s">
        <v>231</v>
      </c>
      <c r="C34" s="195">
        <v>9</v>
      </c>
      <c r="D34" s="255">
        <v>8</v>
      </c>
      <c r="E34" s="255">
        <v>1</v>
      </c>
      <c r="F34" s="255">
        <v>3</v>
      </c>
      <c r="G34" s="255" t="s">
        <v>553</v>
      </c>
      <c r="H34" s="255">
        <v>4</v>
      </c>
      <c r="I34" s="255">
        <v>1</v>
      </c>
      <c r="J34" s="255">
        <v>1</v>
      </c>
      <c r="K34" s="255" t="s">
        <v>553</v>
      </c>
      <c r="L34" s="255" t="s">
        <v>553</v>
      </c>
      <c r="M34" s="255" t="s">
        <v>553</v>
      </c>
      <c r="N34" s="193">
        <v>69</v>
      </c>
      <c r="O34" s="193">
        <v>1</v>
      </c>
      <c r="P34" s="193">
        <v>1</v>
      </c>
      <c r="Q34" s="193">
        <v>50</v>
      </c>
      <c r="R34" s="193">
        <v>17</v>
      </c>
      <c r="S34" s="192">
        <v>532745</v>
      </c>
      <c r="T34" s="192">
        <v>1500</v>
      </c>
      <c r="U34" s="192">
        <v>10450</v>
      </c>
      <c r="V34" s="357" t="s">
        <v>308</v>
      </c>
    </row>
    <row r="35" spans="1:22" ht="18" customHeight="1">
      <c r="A35" s="11"/>
      <c r="B35" s="119" t="s">
        <v>232</v>
      </c>
      <c r="C35" s="195">
        <v>109</v>
      </c>
      <c r="D35" s="255">
        <v>65</v>
      </c>
      <c r="E35" s="255">
        <v>44</v>
      </c>
      <c r="F35" s="255">
        <v>27</v>
      </c>
      <c r="G35" s="255">
        <v>36</v>
      </c>
      <c r="H35" s="255">
        <v>22</v>
      </c>
      <c r="I35" s="255">
        <v>12</v>
      </c>
      <c r="J35" s="255">
        <v>4</v>
      </c>
      <c r="K35" s="255">
        <v>6</v>
      </c>
      <c r="L35" s="255">
        <v>2</v>
      </c>
      <c r="M35" s="255" t="s">
        <v>553</v>
      </c>
      <c r="N35" s="193">
        <v>916</v>
      </c>
      <c r="O35" s="193">
        <v>47</v>
      </c>
      <c r="P35" s="345">
        <v>31</v>
      </c>
      <c r="Q35" s="193">
        <v>532</v>
      </c>
      <c r="R35" s="345">
        <v>306</v>
      </c>
      <c r="S35" s="192">
        <v>7886011</v>
      </c>
      <c r="T35" s="345">
        <v>4146</v>
      </c>
      <c r="U35" s="345">
        <v>105113</v>
      </c>
      <c r="V35" s="357" t="s">
        <v>308</v>
      </c>
    </row>
    <row r="36" spans="1:22" ht="18" customHeight="1">
      <c r="A36" s="11"/>
      <c r="B36" s="119" t="s">
        <v>233</v>
      </c>
      <c r="C36" s="195">
        <v>45</v>
      </c>
      <c r="D36" s="255">
        <v>39</v>
      </c>
      <c r="E36" s="255">
        <v>6</v>
      </c>
      <c r="F36" s="255">
        <v>6</v>
      </c>
      <c r="G36" s="255">
        <v>5</v>
      </c>
      <c r="H36" s="255">
        <v>16</v>
      </c>
      <c r="I36" s="255">
        <v>11</v>
      </c>
      <c r="J36" s="255">
        <v>2</v>
      </c>
      <c r="K36" s="255">
        <v>4</v>
      </c>
      <c r="L36" s="255">
        <v>1</v>
      </c>
      <c r="M36" s="255" t="s">
        <v>553</v>
      </c>
      <c r="N36" s="193">
        <v>533</v>
      </c>
      <c r="O36" s="193">
        <v>7</v>
      </c>
      <c r="P36" s="193">
        <v>5</v>
      </c>
      <c r="Q36" s="193">
        <v>442</v>
      </c>
      <c r="R36" s="193">
        <v>79</v>
      </c>
      <c r="S36" s="346">
        <v>3440725</v>
      </c>
      <c r="T36" s="193">
        <v>3383</v>
      </c>
      <c r="U36" s="347">
        <v>66197</v>
      </c>
      <c r="V36" s="357" t="s">
        <v>308</v>
      </c>
    </row>
    <row r="37" spans="1:22" ht="18" customHeight="1">
      <c r="A37" s="11"/>
      <c r="B37" s="119" t="s">
        <v>234</v>
      </c>
      <c r="C37" s="195">
        <v>29</v>
      </c>
      <c r="D37" s="255">
        <v>20</v>
      </c>
      <c r="E37" s="255">
        <v>9</v>
      </c>
      <c r="F37" s="255">
        <v>6</v>
      </c>
      <c r="G37" s="255">
        <v>8</v>
      </c>
      <c r="H37" s="255">
        <v>9</v>
      </c>
      <c r="I37" s="255">
        <v>6</v>
      </c>
      <c r="J37" s="255" t="s">
        <v>553</v>
      </c>
      <c r="K37" s="255" t="s">
        <v>553</v>
      </c>
      <c r="L37" s="255" t="s">
        <v>553</v>
      </c>
      <c r="M37" s="255" t="s">
        <v>553</v>
      </c>
      <c r="N37" s="193">
        <v>171</v>
      </c>
      <c r="O37" s="350">
        <v>10</v>
      </c>
      <c r="P37" s="350">
        <v>3</v>
      </c>
      <c r="Q37" s="350">
        <v>101</v>
      </c>
      <c r="R37" s="350">
        <v>57</v>
      </c>
      <c r="S37" s="350">
        <v>814940</v>
      </c>
      <c r="T37" s="350">
        <v>260</v>
      </c>
      <c r="U37" s="350">
        <v>27621</v>
      </c>
      <c r="V37" s="357" t="s">
        <v>308</v>
      </c>
    </row>
    <row r="38" spans="1:22" ht="18" customHeight="1">
      <c r="A38" s="11"/>
      <c r="B38" s="119" t="s">
        <v>235</v>
      </c>
      <c r="C38" s="195">
        <v>291</v>
      </c>
      <c r="D38" s="255">
        <v>206</v>
      </c>
      <c r="E38" s="255">
        <v>85</v>
      </c>
      <c r="F38" s="255">
        <v>60</v>
      </c>
      <c r="G38" s="255">
        <v>85</v>
      </c>
      <c r="H38" s="255">
        <v>61</v>
      </c>
      <c r="I38" s="255">
        <v>52</v>
      </c>
      <c r="J38" s="255">
        <v>14</v>
      </c>
      <c r="K38" s="255">
        <v>14</v>
      </c>
      <c r="L38" s="255">
        <v>5</v>
      </c>
      <c r="M38" s="255" t="s">
        <v>553</v>
      </c>
      <c r="N38" s="193">
        <v>2654</v>
      </c>
      <c r="O38" s="193">
        <v>100</v>
      </c>
      <c r="P38" s="193">
        <v>64</v>
      </c>
      <c r="Q38" s="193">
        <v>1642</v>
      </c>
      <c r="R38" s="193">
        <v>848</v>
      </c>
      <c r="S38" s="193">
        <v>20033981</v>
      </c>
      <c r="T38" s="193">
        <v>67846</v>
      </c>
      <c r="U38" s="193">
        <v>414037</v>
      </c>
      <c r="V38" s="357" t="s">
        <v>308</v>
      </c>
    </row>
    <row r="39" spans="1:22" ht="18" customHeight="1">
      <c r="A39" s="11"/>
      <c r="B39" s="12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193"/>
      <c r="O39" s="193"/>
      <c r="P39" s="193"/>
      <c r="Q39" s="193"/>
      <c r="R39" s="193"/>
      <c r="S39" s="193"/>
      <c r="T39" s="193"/>
      <c r="U39" s="193"/>
      <c r="V39" s="226"/>
    </row>
    <row r="40" spans="1:22" s="211" customFormat="1" ht="18" customHeight="1">
      <c r="A40" s="444" t="s">
        <v>236</v>
      </c>
      <c r="B40" s="445"/>
      <c r="C40" s="303">
        <f aca="true" t="shared" si="4" ref="C40:U40">SUM(C41:C43)</f>
        <v>272</v>
      </c>
      <c r="D40" s="303">
        <f t="shared" si="4"/>
        <v>179</v>
      </c>
      <c r="E40" s="303">
        <f t="shared" si="4"/>
        <v>93</v>
      </c>
      <c r="F40" s="303">
        <f t="shared" si="4"/>
        <v>86</v>
      </c>
      <c r="G40" s="303">
        <f t="shared" si="4"/>
        <v>46</v>
      </c>
      <c r="H40" s="303">
        <f t="shared" si="4"/>
        <v>50</v>
      </c>
      <c r="I40" s="303">
        <f t="shared" si="4"/>
        <v>50</v>
      </c>
      <c r="J40" s="303">
        <f t="shared" si="4"/>
        <v>22</v>
      </c>
      <c r="K40" s="303">
        <f t="shared" si="4"/>
        <v>8</v>
      </c>
      <c r="L40" s="303">
        <f t="shared" si="4"/>
        <v>6</v>
      </c>
      <c r="M40" s="303">
        <f t="shared" si="4"/>
        <v>4</v>
      </c>
      <c r="N40" s="302">
        <f t="shared" si="4"/>
        <v>3017</v>
      </c>
      <c r="O40" s="302">
        <f t="shared" si="4"/>
        <v>48</v>
      </c>
      <c r="P40" s="302">
        <f t="shared" si="4"/>
        <v>72</v>
      </c>
      <c r="Q40" s="302">
        <f t="shared" si="4"/>
        <v>1872</v>
      </c>
      <c r="R40" s="302">
        <f t="shared" si="4"/>
        <v>1025</v>
      </c>
      <c r="S40" s="302">
        <f t="shared" si="4"/>
        <v>19494373</v>
      </c>
      <c r="T40" s="302">
        <f t="shared" si="4"/>
        <v>108753</v>
      </c>
      <c r="U40" s="302">
        <f t="shared" si="4"/>
        <v>1252968</v>
      </c>
      <c r="V40" s="368" t="s">
        <v>308</v>
      </c>
    </row>
    <row r="41" spans="1:22" ht="15" customHeight="1">
      <c r="A41" s="11"/>
      <c r="B41" s="119" t="s">
        <v>237</v>
      </c>
      <c r="C41" s="195">
        <v>103</v>
      </c>
      <c r="D41" s="255">
        <v>91</v>
      </c>
      <c r="E41" s="255">
        <v>12</v>
      </c>
      <c r="F41" s="255">
        <v>5</v>
      </c>
      <c r="G41" s="255">
        <v>13</v>
      </c>
      <c r="H41" s="255">
        <v>23</v>
      </c>
      <c r="I41" s="255">
        <v>36</v>
      </c>
      <c r="J41" s="255">
        <v>17</v>
      </c>
      <c r="K41" s="255">
        <v>3</v>
      </c>
      <c r="L41" s="255">
        <v>4</v>
      </c>
      <c r="M41" s="255">
        <v>2</v>
      </c>
      <c r="N41" s="193">
        <v>1726</v>
      </c>
      <c r="O41" s="193">
        <v>9</v>
      </c>
      <c r="P41" s="193">
        <v>8</v>
      </c>
      <c r="Q41" s="193">
        <v>1342</v>
      </c>
      <c r="R41" s="193">
        <v>367</v>
      </c>
      <c r="S41" s="193">
        <v>12902178</v>
      </c>
      <c r="T41" s="193">
        <v>69495</v>
      </c>
      <c r="U41" s="193">
        <v>915202</v>
      </c>
      <c r="V41" s="357" t="s">
        <v>308</v>
      </c>
    </row>
    <row r="42" spans="1:22" ht="14.25">
      <c r="A42" s="11"/>
      <c r="B42" s="119" t="s">
        <v>238</v>
      </c>
      <c r="C42" s="195">
        <v>14</v>
      </c>
      <c r="D42" s="255">
        <v>11</v>
      </c>
      <c r="E42" s="255">
        <v>3</v>
      </c>
      <c r="F42" s="255">
        <v>3</v>
      </c>
      <c r="G42" s="255">
        <v>2</v>
      </c>
      <c r="H42" s="255">
        <v>6</v>
      </c>
      <c r="I42" s="255">
        <v>2</v>
      </c>
      <c r="J42" s="255">
        <v>1</v>
      </c>
      <c r="K42" s="255" t="s">
        <v>553</v>
      </c>
      <c r="L42" s="255" t="s">
        <v>553</v>
      </c>
      <c r="M42" s="255" t="s">
        <v>553</v>
      </c>
      <c r="N42" s="193">
        <v>103</v>
      </c>
      <c r="O42" s="193">
        <v>3</v>
      </c>
      <c r="P42" s="193">
        <v>1</v>
      </c>
      <c r="Q42" s="193">
        <v>70</v>
      </c>
      <c r="R42" s="193">
        <v>29</v>
      </c>
      <c r="S42" s="193">
        <v>787747</v>
      </c>
      <c r="T42" s="193">
        <v>6829</v>
      </c>
      <c r="U42" s="193">
        <v>19985</v>
      </c>
      <c r="V42" s="357" t="s">
        <v>308</v>
      </c>
    </row>
    <row r="43" spans="1:22" ht="14.25">
      <c r="A43" s="22"/>
      <c r="B43" s="119" t="s">
        <v>239</v>
      </c>
      <c r="C43" s="195">
        <v>155</v>
      </c>
      <c r="D43" s="255">
        <v>77</v>
      </c>
      <c r="E43" s="255">
        <v>78</v>
      </c>
      <c r="F43" s="255">
        <v>78</v>
      </c>
      <c r="G43" s="255">
        <v>31</v>
      </c>
      <c r="H43" s="255">
        <v>21</v>
      </c>
      <c r="I43" s="255">
        <v>12</v>
      </c>
      <c r="J43" s="255">
        <v>4</v>
      </c>
      <c r="K43" s="255">
        <v>5</v>
      </c>
      <c r="L43" s="255">
        <v>2</v>
      </c>
      <c r="M43" s="355">
        <v>2</v>
      </c>
      <c r="N43" s="193">
        <v>1188</v>
      </c>
      <c r="O43" s="193">
        <v>36</v>
      </c>
      <c r="P43" s="193">
        <v>63</v>
      </c>
      <c r="Q43" s="193">
        <v>460</v>
      </c>
      <c r="R43" s="193">
        <v>629</v>
      </c>
      <c r="S43" s="193">
        <v>5804448</v>
      </c>
      <c r="T43" s="193">
        <v>32429</v>
      </c>
      <c r="U43" s="193">
        <v>317781</v>
      </c>
      <c r="V43" s="357" t="s">
        <v>308</v>
      </c>
    </row>
    <row r="44" spans="1:22" ht="14.25" customHeight="1">
      <c r="A44" s="22"/>
      <c r="B44" s="119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355"/>
      <c r="N44" s="193"/>
      <c r="O44" s="193"/>
      <c r="P44" s="193"/>
      <c r="Q44" s="193"/>
      <c r="R44" s="193"/>
      <c r="S44" s="193"/>
      <c r="T44" s="193"/>
      <c r="U44" s="193"/>
      <c r="V44" s="226"/>
    </row>
    <row r="45" spans="1:22" s="211" customFormat="1" ht="14.25">
      <c r="A45" s="444" t="s">
        <v>240</v>
      </c>
      <c r="B45" s="454"/>
      <c r="C45" s="303">
        <f aca="true" t="shared" si="5" ref="C45:U45">SUM(C46:C51)</f>
        <v>471</v>
      </c>
      <c r="D45" s="303">
        <f t="shared" si="5"/>
        <v>281</v>
      </c>
      <c r="E45" s="303">
        <f t="shared" si="5"/>
        <v>190</v>
      </c>
      <c r="F45" s="303">
        <f t="shared" si="5"/>
        <v>109</v>
      </c>
      <c r="G45" s="303">
        <f t="shared" si="5"/>
        <v>139</v>
      </c>
      <c r="H45" s="303">
        <f t="shared" si="5"/>
        <v>131</v>
      </c>
      <c r="I45" s="303">
        <f t="shared" si="5"/>
        <v>66</v>
      </c>
      <c r="J45" s="303">
        <f t="shared" si="5"/>
        <v>13</v>
      </c>
      <c r="K45" s="303">
        <f t="shared" si="5"/>
        <v>11</v>
      </c>
      <c r="L45" s="303">
        <f t="shared" si="5"/>
        <v>2</v>
      </c>
      <c r="M45" s="305" t="s">
        <v>555</v>
      </c>
      <c r="N45" s="302">
        <f t="shared" si="5"/>
        <v>3254</v>
      </c>
      <c r="O45" s="303">
        <f t="shared" si="5"/>
        <v>216</v>
      </c>
      <c r="P45" s="303">
        <f t="shared" si="5"/>
        <v>116</v>
      </c>
      <c r="Q45" s="303">
        <f t="shared" si="5"/>
        <v>1689</v>
      </c>
      <c r="R45" s="303">
        <f t="shared" si="5"/>
        <v>1233</v>
      </c>
      <c r="S45" s="302">
        <f t="shared" si="5"/>
        <v>15174513</v>
      </c>
      <c r="T45" s="302">
        <f t="shared" si="5"/>
        <v>179663</v>
      </c>
      <c r="U45" s="302">
        <f t="shared" si="5"/>
        <v>1204225</v>
      </c>
      <c r="V45" s="368" t="s">
        <v>308</v>
      </c>
    </row>
    <row r="46" spans="1:22" ht="14.25">
      <c r="A46" s="17"/>
      <c r="B46" s="118" t="s">
        <v>241</v>
      </c>
      <c r="C46" s="196">
        <v>118</v>
      </c>
      <c r="D46" s="195">
        <v>93</v>
      </c>
      <c r="E46" s="195">
        <v>25</v>
      </c>
      <c r="F46" s="195">
        <v>25</v>
      </c>
      <c r="G46" s="195">
        <v>26</v>
      </c>
      <c r="H46" s="195">
        <v>44</v>
      </c>
      <c r="I46" s="195">
        <v>17</v>
      </c>
      <c r="J46" s="195">
        <v>4</v>
      </c>
      <c r="K46" s="195">
        <v>2</v>
      </c>
      <c r="L46" s="255" t="s">
        <v>553</v>
      </c>
      <c r="M46" s="255" t="s">
        <v>553</v>
      </c>
      <c r="N46" s="193">
        <v>793</v>
      </c>
      <c r="O46" s="193">
        <v>27</v>
      </c>
      <c r="P46" s="193">
        <v>13</v>
      </c>
      <c r="Q46" s="193">
        <v>544</v>
      </c>
      <c r="R46" s="193">
        <v>209</v>
      </c>
      <c r="S46" s="193">
        <v>4272280</v>
      </c>
      <c r="T46" s="193">
        <v>26835</v>
      </c>
      <c r="U46" s="193">
        <v>247621</v>
      </c>
      <c r="V46" s="357" t="s">
        <v>308</v>
      </c>
    </row>
    <row r="47" spans="1:22" ht="14.25">
      <c r="A47" s="11"/>
      <c r="B47" s="118" t="s">
        <v>242</v>
      </c>
      <c r="C47" s="196">
        <v>38</v>
      </c>
      <c r="D47" s="195">
        <v>27</v>
      </c>
      <c r="E47" s="195">
        <v>11</v>
      </c>
      <c r="F47" s="195">
        <v>9</v>
      </c>
      <c r="G47" s="195">
        <v>10</v>
      </c>
      <c r="H47" s="195">
        <v>5</v>
      </c>
      <c r="I47" s="195">
        <v>8</v>
      </c>
      <c r="J47" s="255">
        <v>4</v>
      </c>
      <c r="K47" s="255">
        <v>2</v>
      </c>
      <c r="L47" s="255" t="s">
        <v>553</v>
      </c>
      <c r="M47" s="255" t="s">
        <v>553</v>
      </c>
      <c r="N47" s="193">
        <v>382</v>
      </c>
      <c r="O47" s="193">
        <v>15</v>
      </c>
      <c r="P47" s="193">
        <v>11</v>
      </c>
      <c r="Q47" s="193">
        <v>217</v>
      </c>
      <c r="R47" s="193">
        <v>139</v>
      </c>
      <c r="S47" s="193">
        <v>1289502</v>
      </c>
      <c r="T47" s="193">
        <v>14550</v>
      </c>
      <c r="U47" s="193">
        <v>117117</v>
      </c>
      <c r="V47" s="357" t="s">
        <v>308</v>
      </c>
    </row>
    <row r="48" spans="1:22" ht="14.25">
      <c r="A48" s="11"/>
      <c r="B48" s="118" t="s">
        <v>243</v>
      </c>
      <c r="C48" s="196">
        <v>14</v>
      </c>
      <c r="D48" s="195">
        <v>4</v>
      </c>
      <c r="E48" s="195">
        <v>10</v>
      </c>
      <c r="F48" s="195">
        <v>7</v>
      </c>
      <c r="G48" s="195">
        <v>5</v>
      </c>
      <c r="H48" s="195">
        <v>1</v>
      </c>
      <c r="I48" s="195">
        <v>1</v>
      </c>
      <c r="J48" s="255" t="s">
        <v>553</v>
      </c>
      <c r="K48" s="255" t="s">
        <v>553</v>
      </c>
      <c r="L48" s="255" t="s">
        <v>553</v>
      </c>
      <c r="M48" s="255" t="s">
        <v>553</v>
      </c>
      <c r="N48" s="193">
        <v>42</v>
      </c>
      <c r="O48" s="193">
        <v>12</v>
      </c>
      <c r="P48" s="193">
        <v>3</v>
      </c>
      <c r="Q48" s="193">
        <v>13</v>
      </c>
      <c r="R48" s="193">
        <v>14</v>
      </c>
      <c r="S48" s="193">
        <v>126448</v>
      </c>
      <c r="T48" s="193">
        <v>2240</v>
      </c>
      <c r="U48" s="193">
        <v>17644</v>
      </c>
      <c r="V48" s="357" t="s">
        <v>308</v>
      </c>
    </row>
    <row r="49" spans="1:22" ht="14.25">
      <c r="A49" s="11"/>
      <c r="B49" s="118" t="s">
        <v>244</v>
      </c>
      <c r="C49" s="196">
        <v>29</v>
      </c>
      <c r="D49" s="195">
        <v>25</v>
      </c>
      <c r="E49" s="195">
        <v>4</v>
      </c>
      <c r="F49" s="195">
        <v>4</v>
      </c>
      <c r="G49" s="195">
        <v>8</v>
      </c>
      <c r="H49" s="195">
        <v>10</v>
      </c>
      <c r="I49" s="195">
        <v>3</v>
      </c>
      <c r="J49" s="255">
        <v>1</v>
      </c>
      <c r="K49" s="255">
        <v>2</v>
      </c>
      <c r="L49" s="255">
        <v>1</v>
      </c>
      <c r="M49" s="255" t="s">
        <v>553</v>
      </c>
      <c r="N49" s="193">
        <v>333</v>
      </c>
      <c r="O49" s="193">
        <v>3</v>
      </c>
      <c r="P49" s="193">
        <v>1</v>
      </c>
      <c r="Q49" s="193">
        <v>227</v>
      </c>
      <c r="R49" s="193">
        <v>102</v>
      </c>
      <c r="S49" s="193">
        <v>3750565</v>
      </c>
      <c r="T49" s="193">
        <v>68646</v>
      </c>
      <c r="U49" s="193">
        <v>104569</v>
      </c>
      <c r="V49" s="357" t="s">
        <v>308</v>
      </c>
    </row>
    <row r="50" spans="1:22" ht="14.25">
      <c r="A50" s="11"/>
      <c r="B50" s="118" t="s">
        <v>245</v>
      </c>
      <c r="C50" s="196">
        <v>145</v>
      </c>
      <c r="D50" s="195">
        <v>59</v>
      </c>
      <c r="E50" s="195">
        <v>86</v>
      </c>
      <c r="F50" s="195">
        <v>38</v>
      </c>
      <c r="G50" s="195">
        <v>55</v>
      </c>
      <c r="H50" s="195">
        <v>36</v>
      </c>
      <c r="I50" s="195">
        <v>14</v>
      </c>
      <c r="J50" s="255">
        <v>2</v>
      </c>
      <c r="K50" s="255" t="s">
        <v>553</v>
      </c>
      <c r="L50" s="255" t="s">
        <v>553</v>
      </c>
      <c r="M50" s="255" t="s">
        <v>553</v>
      </c>
      <c r="N50" s="193">
        <v>725</v>
      </c>
      <c r="O50" s="226">
        <v>94</v>
      </c>
      <c r="P50" s="226">
        <v>49</v>
      </c>
      <c r="Q50" s="226">
        <v>258</v>
      </c>
      <c r="R50" s="226">
        <v>324</v>
      </c>
      <c r="S50" s="197">
        <v>2014590</v>
      </c>
      <c r="T50" s="197">
        <v>57630</v>
      </c>
      <c r="U50" s="197">
        <v>358148</v>
      </c>
      <c r="V50" s="357" t="s">
        <v>308</v>
      </c>
    </row>
    <row r="51" spans="1:22" ht="14.25">
      <c r="A51" s="11"/>
      <c r="B51" s="118" t="s">
        <v>246</v>
      </c>
      <c r="C51" s="196">
        <v>127</v>
      </c>
      <c r="D51" s="195">
        <v>73</v>
      </c>
      <c r="E51" s="195">
        <v>54</v>
      </c>
      <c r="F51" s="195">
        <v>26</v>
      </c>
      <c r="G51" s="195">
        <v>35</v>
      </c>
      <c r="H51" s="195">
        <v>35</v>
      </c>
      <c r="I51" s="195">
        <v>23</v>
      </c>
      <c r="J51" s="195">
        <v>2</v>
      </c>
      <c r="K51" s="195">
        <v>5</v>
      </c>
      <c r="L51" s="195">
        <v>1</v>
      </c>
      <c r="M51" s="255" t="s">
        <v>553</v>
      </c>
      <c r="N51" s="193">
        <v>979</v>
      </c>
      <c r="O51" s="228">
        <v>65</v>
      </c>
      <c r="P51" s="228">
        <v>39</v>
      </c>
      <c r="Q51" s="228">
        <v>430</v>
      </c>
      <c r="R51" s="228">
        <v>445</v>
      </c>
      <c r="S51" s="278">
        <v>3721128</v>
      </c>
      <c r="T51" s="278">
        <v>9762</v>
      </c>
      <c r="U51" s="278">
        <v>359126</v>
      </c>
      <c r="V51" s="357" t="s">
        <v>308</v>
      </c>
    </row>
    <row r="52" spans="1:22" ht="14.25" customHeight="1">
      <c r="A52" s="11"/>
      <c r="B52" s="118"/>
      <c r="C52" s="196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3"/>
      <c r="O52" s="228"/>
      <c r="P52" s="228"/>
      <c r="Q52" s="228"/>
      <c r="R52" s="228"/>
      <c r="S52" s="228"/>
      <c r="T52" s="228"/>
      <c r="U52" s="228"/>
      <c r="V52" s="226"/>
    </row>
    <row r="53" spans="1:22" s="211" customFormat="1" ht="14.25">
      <c r="A53" s="444" t="s">
        <v>307</v>
      </c>
      <c r="B53" s="454"/>
      <c r="C53" s="303">
        <f aca="true" t="shared" si="6" ref="C53:M53">SUM(C54:C60)</f>
        <v>491</v>
      </c>
      <c r="D53" s="303">
        <f t="shared" si="6"/>
        <v>348</v>
      </c>
      <c r="E53" s="303">
        <f t="shared" si="6"/>
        <v>143</v>
      </c>
      <c r="F53" s="303">
        <f t="shared" si="6"/>
        <v>98</v>
      </c>
      <c r="G53" s="303">
        <f t="shared" si="6"/>
        <v>161</v>
      </c>
      <c r="H53" s="303">
        <f t="shared" si="6"/>
        <v>129</v>
      </c>
      <c r="I53" s="303">
        <f t="shared" si="6"/>
        <v>70</v>
      </c>
      <c r="J53" s="303">
        <f t="shared" si="6"/>
        <v>17</v>
      </c>
      <c r="K53" s="303">
        <f t="shared" si="6"/>
        <v>13</v>
      </c>
      <c r="L53" s="303">
        <f t="shared" si="6"/>
        <v>2</v>
      </c>
      <c r="M53" s="303">
        <f t="shared" si="6"/>
        <v>1</v>
      </c>
      <c r="N53" s="408">
        <v>-3650</v>
      </c>
      <c r="O53" s="303">
        <v>146</v>
      </c>
      <c r="P53" s="303">
        <v>94</v>
      </c>
      <c r="Q53" s="409">
        <v>-2164</v>
      </c>
      <c r="R53" s="409">
        <v>-1246</v>
      </c>
      <c r="S53" s="302">
        <v>21733710</v>
      </c>
      <c r="T53" s="304">
        <v>160546</v>
      </c>
      <c r="U53" s="190">
        <v>1377001</v>
      </c>
      <c r="V53" s="368" t="s">
        <v>308</v>
      </c>
    </row>
    <row r="54" spans="1:22" ht="14.25">
      <c r="A54" s="11"/>
      <c r="B54" s="118" t="s">
        <v>247</v>
      </c>
      <c r="C54" s="196">
        <v>118</v>
      </c>
      <c r="D54" s="255">
        <v>81</v>
      </c>
      <c r="E54" s="255">
        <v>37</v>
      </c>
      <c r="F54" s="255">
        <v>25</v>
      </c>
      <c r="G54" s="255">
        <v>33</v>
      </c>
      <c r="H54" s="255">
        <v>34</v>
      </c>
      <c r="I54" s="255">
        <v>20</v>
      </c>
      <c r="J54" s="255">
        <v>2</v>
      </c>
      <c r="K54" s="255">
        <v>3</v>
      </c>
      <c r="L54" s="255">
        <v>1</v>
      </c>
      <c r="M54" s="255" t="s">
        <v>553</v>
      </c>
      <c r="N54" s="193">
        <v>873</v>
      </c>
      <c r="O54" s="284">
        <v>37</v>
      </c>
      <c r="P54" s="284">
        <v>24</v>
      </c>
      <c r="Q54" s="284">
        <v>524</v>
      </c>
      <c r="R54" s="284">
        <v>288</v>
      </c>
      <c r="S54" s="284">
        <v>4407571</v>
      </c>
      <c r="T54" s="284">
        <v>40363</v>
      </c>
      <c r="U54" s="284">
        <v>441569</v>
      </c>
      <c r="V54" s="357" t="s">
        <v>308</v>
      </c>
    </row>
    <row r="55" spans="1:22" ht="14.25">
      <c r="A55" s="11"/>
      <c r="B55" s="118" t="s">
        <v>248</v>
      </c>
      <c r="C55" s="196">
        <v>44</v>
      </c>
      <c r="D55" s="255">
        <v>25</v>
      </c>
      <c r="E55" s="255">
        <v>19</v>
      </c>
      <c r="F55" s="255">
        <v>11</v>
      </c>
      <c r="G55" s="255">
        <v>15</v>
      </c>
      <c r="H55" s="255">
        <v>10</v>
      </c>
      <c r="I55" s="255">
        <v>6</v>
      </c>
      <c r="J55" s="255">
        <v>1</v>
      </c>
      <c r="K55" s="255">
        <v>1</v>
      </c>
      <c r="L55" s="255" t="s">
        <v>553</v>
      </c>
      <c r="M55" s="255" t="s">
        <v>553</v>
      </c>
      <c r="N55" s="193">
        <v>283</v>
      </c>
      <c r="O55" s="284">
        <v>20</v>
      </c>
      <c r="P55" s="284">
        <v>13</v>
      </c>
      <c r="Q55" s="284">
        <v>150</v>
      </c>
      <c r="R55" s="284">
        <v>100</v>
      </c>
      <c r="S55" s="284">
        <v>1149709</v>
      </c>
      <c r="T55" s="284">
        <v>42005</v>
      </c>
      <c r="U55" s="284">
        <v>100404</v>
      </c>
      <c r="V55" s="357" t="s">
        <v>308</v>
      </c>
    </row>
    <row r="56" spans="1:22" ht="14.25">
      <c r="A56" s="22"/>
      <c r="B56" s="118" t="s">
        <v>249</v>
      </c>
      <c r="C56" s="196">
        <v>2</v>
      </c>
      <c r="D56" s="255">
        <v>1</v>
      </c>
      <c r="E56" s="255">
        <v>1</v>
      </c>
      <c r="F56" s="255" t="s">
        <v>553</v>
      </c>
      <c r="G56" s="255">
        <v>2</v>
      </c>
      <c r="H56" s="255" t="s">
        <v>553</v>
      </c>
      <c r="I56" s="255" t="s">
        <v>553</v>
      </c>
      <c r="J56" s="255" t="s">
        <v>553</v>
      </c>
      <c r="K56" s="255" t="s">
        <v>553</v>
      </c>
      <c r="L56" s="255" t="s">
        <v>553</v>
      </c>
      <c r="M56" s="255" t="s">
        <v>553</v>
      </c>
      <c r="N56" s="359" t="s">
        <v>309</v>
      </c>
      <c r="O56" s="230" t="s">
        <v>557</v>
      </c>
      <c r="P56" s="230" t="s">
        <v>557</v>
      </c>
      <c r="Q56" s="284" t="s">
        <v>558</v>
      </c>
      <c r="R56" s="359" t="s">
        <v>309</v>
      </c>
      <c r="S56" s="230" t="s">
        <v>310</v>
      </c>
      <c r="T56" s="359" t="s">
        <v>309</v>
      </c>
      <c r="U56" s="230" t="s">
        <v>310</v>
      </c>
      <c r="V56" s="357" t="s">
        <v>308</v>
      </c>
    </row>
    <row r="57" spans="1:22" ht="14.25">
      <c r="A57" s="11"/>
      <c r="B57" s="118" t="s">
        <v>250</v>
      </c>
      <c r="C57" s="196">
        <v>17</v>
      </c>
      <c r="D57" s="255">
        <v>14</v>
      </c>
      <c r="E57" s="255">
        <v>3</v>
      </c>
      <c r="F57" s="255">
        <v>3</v>
      </c>
      <c r="G57" s="255">
        <v>4</v>
      </c>
      <c r="H57" s="255">
        <v>5</v>
      </c>
      <c r="I57" s="255">
        <v>4</v>
      </c>
      <c r="J57" s="255">
        <v>1</v>
      </c>
      <c r="K57" s="255" t="s">
        <v>553</v>
      </c>
      <c r="L57" s="255" t="s">
        <v>553</v>
      </c>
      <c r="M57" s="255" t="s">
        <v>553</v>
      </c>
      <c r="N57" s="230" t="s">
        <v>310</v>
      </c>
      <c r="O57" s="230" t="s">
        <v>310</v>
      </c>
      <c r="P57" s="230" t="s">
        <v>557</v>
      </c>
      <c r="Q57" s="230" t="s">
        <v>557</v>
      </c>
      <c r="R57" s="230" t="s">
        <v>557</v>
      </c>
      <c r="S57" s="230" t="s">
        <v>557</v>
      </c>
      <c r="T57" s="230" t="s">
        <v>557</v>
      </c>
      <c r="U57" s="230" t="s">
        <v>557</v>
      </c>
      <c r="V57" s="357" t="s">
        <v>308</v>
      </c>
    </row>
    <row r="58" spans="1:22" ht="14.25">
      <c r="A58" s="11"/>
      <c r="B58" s="51" t="s">
        <v>443</v>
      </c>
      <c r="C58" s="196">
        <v>44</v>
      </c>
      <c r="D58" s="255">
        <v>38</v>
      </c>
      <c r="E58" s="255">
        <v>6</v>
      </c>
      <c r="F58" s="255">
        <v>6</v>
      </c>
      <c r="G58" s="255">
        <v>16</v>
      </c>
      <c r="H58" s="255">
        <v>12</v>
      </c>
      <c r="I58" s="255">
        <v>6</v>
      </c>
      <c r="J58" s="255">
        <v>1</v>
      </c>
      <c r="K58" s="255">
        <v>3</v>
      </c>
      <c r="L58" s="255" t="s">
        <v>553</v>
      </c>
      <c r="M58" s="255" t="s">
        <v>553</v>
      </c>
      <c r="N58" s="193">
        <v>356</v>
      </c>
      <c r="O58" s="275">
        <v>8</v>
      </c>
      <c r="P58" s="275">
        <v>2</v>
      </c>
      <c r="Q58" s="275">
        <v>202</v>
      </c>
      <c r="R58" s="275">
        <v>144</v>
      </c>
      <c r="S58" s="275">
        <v>2931919</v>
      </c>
      <c r="T58" s="275">
        <v>19750</v>
      </c>
      <c r="U58" s="275">
        <v>174919</v>
      </c>
      <c r="V58" s="357" t="s">
        <v>308</v>
      </c>
    </row>
    <row r="59" spans="1:22" ht="14.25">
      <c r="A59" s="11"/>
      <c r="B59" s="118" t="s">
        <v>251</v>
      </c>
      <c r="C59" s="196">
        <v>14</v>
      </c>
      <c r="D59" s="255">
        <v>7</v>
      </c>
      <c r="E59" s="255">
        <v>7</v>
      </c>
      <c r="F59" s="255">
        <v>5</v>
      </c>
      <c r="G59" s="255">
        <v>4</v>
      </c>
      <c r="H59" s="255">
        <v>2</v>
      </c>
      <c r="I59" s="255">
        <v>1</v>
      </c>
      <c r="J59" s="255">
        <v>1</v>
      </c>
      <c r="K59" s="255" t="s">
        <v>553</v>
      </c>
      <c r="L59" s="255" t="s">
        <v>553</v>
      </c>
      <c r="M59" s="255">
        <v>1</v>
      </c>
      <c r="N59" s="193">
        <v>181</v>
      </c>
      <c r="O59" s="275">
        <v>2</v>
      </c>
      <c r="P59" s="275">
        <v>9</v>
      </c>
      <c r="Q59" s="275">
        <v>143</v>
      </c>
      <c r="R59" s="275">
        <v>27</v>
      </c>
      <c r="S59" s="275">
        <v>2663283</v>
      </c>
      <c r="T59" s="275">
        <v>5692</v>
      </c>
      <c r="U59" s="275">
        <v>26645</v>
      </c>
      <c r="V59" s="357" t="s">
        <v>308</v>
      </c>
    </row>
    <row r="60" spans="1:22" ht="14.25">
      <c r="A60" s="11"/>
      <c r="B60" s="118" t="s">
        <v>252</v>
      </c>
      <c r="C60" s="196">
        <v>252</v>
      </c>
      <c r="D60" s="360">
        <v>182</v>
      </c>
      <c r="E60" s="360">
        <v>70</v>
      </c>
      <c r="F60" s="361">
        <v>48</v>
      </c>
      <c r="G60" s="360">
        <v>87</v>
      </c>
      <c r="H60" s="360">
        <v>66</v>
      </c>
      <c r="I60" s="360">
        <v>33</v>
      </c>
      <c r="J60" s="360">
        <v>11</v>
      </c>
      <c r="K60" s="360">
        <v>6</v>
      </c>
      <c r="L60" s="360">
        <v>1</v>
      </c>
      <c r="M60" s="360" t="s">
        <v>553</v>
      </c>
      <c r="N60" s="193">
        <v>1808</v>
      </c>
      <c r="O60" s="362">
        <v>75</v>
      </c>
      <c r="P60" s="362">
        <v>40</v>
      </c>
      <c r="Q60" s="362">
        <v>1052</v>
      </c>
      <c r="R60" s="362">
        <v>641</v>
      </c>
      <c r="S60" s="362">
        <v>9778862</v>
      </c>
      <c r="T60" s="362">
        <v>27236</v>
      </c>
      <c r="U60" s="362">
        <v>589451</v>
      </c>
      <c r="V60" s="357" t="s">
        <v>308</v>
      </c>
    </row>
    <row r="61" spans="1:22" ht="14.25" customHeight="1">
      <c r="A61" s="11"/>
      <c r="B61" s="8"/>
      <c r="C61" s="196"/>
      <c r="D61" s="256"/>
      <c r="E61" s="256"/>
      <c r="F61" s="256"/>
      <c r="G61" s="256"/>
      <c r="H61" s="256"/>
      <c r="I61" s="256"/>
      <c r="J61" s="256"/>
      <c r="K61" s="256"/>
      <c r="L61" s="256"/>
      <c r="M61" s="363"/>
      <c r="N61" s="226"/>
      <c r="O61" s="226"/>
      <c r="P61" s="226"/>
      <c r="Q61" s="226"/>
      <c r="R61" s="226"/>
      <c r="S61" s="226"/>
      <c r="T61" s="226"/>
      <c r="U61" s="226"/>
      <c r="V61" s="226"/>
    </row>
    <row r="62" spans="1:22" s="211" customFormat="1" ht="14.25">
      <c r="A62" s="444" t="s">
        <v>253</v>
      </c>
      <c r="B62" s="454"/>
      <c r="C62" s="369">
        <f>SUM(C64)</f>
        <v>2</v>
      </c>
      <c r="D62" s="303">
        <f>SUM(D64)</f>
        <v>2</v>
      </c>
      <c r="E62" s="305" t="s">
        <v>555</v>
      </c>
      <c r="F62" s="303">
        <f>SUM(F64)</f>
        <v>1</v>
      </c>
      <c r="G62" s="305" t="s">
        <v>555</v>
      </c>
      <c r="H62" s="303">
        <f>SUM(H64)</f>
        <v>1</v>
      </c>
      <c r="I62" s="305" t="s">
        <v>555</v>
      </c>
      <c r="J62" s="305" t="s">
        <v>555</v>
      </c>
      <c r="K62" s="305" t="s">
        <v>555</v>
      </c>
      <c r="L62" s="305" t="s">
        <v>555</v>
      </c>
      <c r="M62" s="305" t="s">
        <v>555</v>
      </c>
      <c r="N62" s="208" t="s">
        <v>310</v>
      </c>
      <c r="O62" s="191" t="s">
        <v>555</v>
      </c>
      <c r="P62" s="191" t="s">
        <v>555</v>
      </c>
      <c r="Q62" s="191" t="s">
        <v>559</v>
      </c>
      <c r="R62" s="191" t="s">
        <v>559</v>
      </c>
      <c r="S62" s="191" t="s">
        <v>555</v>
      </c>
      <c r="T62" s="191" t="s">
        <v>559</v>
      </c>
      <c r="U62" s="191" t="s">
        <v>555</v>
      </c>
      <c r="V62" s="368" t="s">
        <v>555</v>
      </c>
    </row>
    <row r="63" spans="1:22" s="211" customFormat="1" ht="14.25" customHeight="1">
      <c r="A63" s="257"/>
      <c r="B63" s="257"/>
      <c r="C63" s="370"/>
      <c r="D63" s="371"/>
      <c r="E63" s="371"/>
      <c r="F63" s="371"/>
      <c r="G63" s="305"/>
      <c r="H63" s="371"/>
      <c r="I63" s="305"/>
      <c r="J63" s="305"/>
      <c r="K63" s="305"/>
      <c r="L63" s="305"/>
      <c r="M63" s="305"/>
      <c r="N63" s="333"/>
      <c r="O63" s="333"/>
      <c r="P63" s="191"/>
      <c r="Q63" s="191"/>
      <c r="R63" s="191"/>
      <c r="S63" s="191"/>
      <c r="T63" s="191"/>
      <c r="U63" s="191"/>
      <c r="V63" s="368"/>
    </row>
    <row r="64" spans="1:23" s="211" customFormat="1" ht="14.25">
      <c r="A64" s="444" t="s">
        <v>254</v>
      </c>
      <c r="B64" s="454"/>
      <c r="C64" s="369">
        <f>SUM(C65)</f>
        <v>2</v>
      </c>
      <c r="D64" s="303">
        <f>SUM(D65)</f>
        <v>2</v>
      </c>
      <c r="E64" s="305" t="s">
        <v>555</v>
      </c>
      <c r="F64" s="303">
        <f>SUM(F65)</f>
        <v>1</v>
      </c>
      <c r="G64" s="305" t="s">
        <v>555</v>
      </c>
      <c r="H64" s="303">
        <f>SUM(H65)</f>
        <v>1</v>
      </c>
      <c r="I64" s="305" t="s">
        <v>555</v>
      </c>
      <c r="J64" s="305" t="s">
        <v>555</v>
      </c>
      <c r="K64" s="305" t="s">
        <v>555</v>
      </c>
      <c r="L64" s="305" t="s">
        <v>555</v>
      </c>
      <c r="M64" s="305" t="s">
        <v>555</v>
      </c>
      <c r="N64" s="208" t="s">
        <v>310</v>
      </c>
      <c r="O64" s="191" t="s">
        <v>555</v>
      </c>
      <c r="P64" s="191" t="s">
        <v>555</v>
      </c>
      <c r="Q64" s="191" t="s">
        <v>559</v>
      </c>
      <c r="R64" s="191" t="s">
        <v>559</v>
      </c>
      <c r="S64" s="191" t="s">
        <v>555</v>
      </c>
      <c r="T64" s="191" t="s">
        <v>559</v>
      </c>
      <c r="U64" s="191" t="s">
        <v>555</v>
      </c>
      <c r="V64" s="368" t="s">
        <v>555</v>
      </c>
      <c r="W64" s="211" t="s">
        <v>549</v>
      </c>
    </row>
    <row r="65" spans="1:22" ht="14.25">
      <c r="A65" s="11"/>
      <c r="B65" s="118" t="s">
        <v>254</v>
      </c>
      <c r="C65" s="196">
        <v>2</v>
      </c>
      <c r="D65" s="195">
        <v>2</v>
      </c>
      <c r="E65" s="255" t="s">
        <v>553</v>
      </c>
      <c r="F65" s="255">
        <v>1</v>
      </c>
      <c r="G65" s="255" t="s">
        <v>553</v>
      </c>
      <c r="H65" s="255">
        <v>1</v>
      </c>
      <c r="I65" s="255" t="s">
        <v>553</v>
      </c>
      <c r="J65" s="255" t="s">
        <v>553</v>
      </c>
      <c r="K65" s="255" t="s">
        <v>553</v>
      </c>
      <c r="L65" s="255" t="s">
        <v>553</v>
      </c>
      <c r="M65" s="255" t="s">
        <v>553</v>
      </c>
      <c r="N65" s="230" t="s">
        <v>310</v>
      </c>
      <c r="O65" s="198" t="s">
        <v>553</v>
      </c>
      <c r="P65" s="198" t="s">
        <v>553</v>
      </c>
      <c r="Q65" s="198" t="s">
        <v>554</v>
      </c>
      <c r="R65" s="198" t="s">
        <v>554</v>
      </c>
      <c r="S65" s="198" t="s">
        <v>553</v>
      </c>
      <c r="T65" s="198" t="s">
        <v>554</v>
      </c>
      <c r="U65" s="198" t="s">
        <v>553</v>
      </c>
      <c r="V65" s="357" t="s">
        <v>553</v>
      </c>
    </row>
    <row r="66" spans="1:22" ht="14.25" customHeight="1">
      <c r="A66" s="20"/>
      <c r="B66" s="20"/>
      <c r="C66" s="364"/>
      <c r="D66" s="256"/>
      <c r="E66" s="256"/>
      <c r="F66" s="256"/>
      <c r="G66" s="256"/>
      <c r="H66" s="256"/>
      <c r="I66" s="256"/>
      <c r="J66" s="256"/>
      <c r="K66" s="256"/>
      <c r="L66" s="256"/>
      <c r="M66" s="363"/>
      <c r="N66" s="226"/>
      <c r="O66" s="226"/>
      <c r="P66" s="226"/>
      <c r="Q66" s="226"/>
      <c r="R66" s="226"/>
      <c r="S66" s="226"/>
      <c r="T66" s="226"/>
      <c r="U66" s="226"/>
      <c r="V66" s="226"/>
    </row>
    <row r="67" spans="1:22" s="211" customFormat="1" ht="14.25">
      <c r="A67" s="444" t="s">
        <v>255</v>
      </c>
      <c r="B67" s="454"/>
      <c r="C67" s="372">
        <v>17392</v>
      </c>
      <c r="D67" s="373">
        <v>5640</v>
      </c>
      <c r="E67" s="373">
        <v>11752</v>
      </c>
      <c r="F67" s="373">
        <v>9363</v>
      </c>
      <c r="G67" s="373">
        <v>4654</v>
      </c>
      <c r="H67" s="373">
        <v>2202</v>
      </c>
      <c r="I67" s="373">
        <v>780</v>
      </c>
      <c r="J67" s="373">
        <v>205</v>
      </c>
      <c r="K67" s="373">
        <v>133</v>
      </c>
      <c r="L67" s="373">
        <v>40</v>
      </c>
      <c r="M67" s="373">
        <v>15</v>
      </c>
      <c r="N67" s="247">
        <v>70359</v>
      </c>
      <c r="O67" s="247">
        <v>9544</v>
      </c>
      <c r="P67" s="247">
        <v>9511</v>
      </c>
      <c r="Q67" s="247">
        <v>22840</v>
      </c>
      <c r="R67" s="247">
        <v>28464</v>
      </c>
      <c r="S67" s="247">
        <v>133513887</v>
      </c>
      <c r="T67" s="247">
        <v>4441437</v>
      </c>
      <c r="U67" s="247">
        <v>15098687</v>
      </c>
      <c r="V67" s="247">
        <v>1140927</v>
      </c>
    </row>
    <row r="68" spans="1:22" s="211" customFormat="1" ht="14.25" customHeight="1">
      <c r="A68" s="257"/>
      <c r="B68" s="257"/>
      <c r="C68" s="369"/>
      <c r="D68" s="374"/>
      <c r="E68" s="371"/>
      <c r="F68" s="371"/>
      <c r="G68" s="371"/>
      <c r="H68" s="371"/>
      <c r="I68" s="371"/>
      <c r="J68" s="371"/>
      <c r="K68" s="371"/>
      <c r="L68" s="371"/>
      <c r="M68" s="375"/>
      <c r="N68" s="333"/>
      <c r="O68" s="333"/>
      <c r="P68" s="333"/>
      <c r="Q68" s="333"/>
      <c r="R68" s="333"/>
      <c r="S68" s="333"/>
      <c r="T68" s="333"/>
      <c r="U68" s="333"/>
      <c r="V68" s="333"/>
    </row>
    <row r="69" spans="1:22" s="211" customFormat="1" ht="14.25">
      <c r="A69" s="444" t="s">
        <v>256</v>
      </c>
      <c r="B69" s="454"/>
      <c r="C69" s="376">
        <f>SUM(C71,'126'!C10)</f>
        <v>40</v>
      </c>
      <c r="D69" s="190">
        <f>SUM(D71,'126'!D10)</f>
        <v>31</v>
      </c>
      <c r="E69" s="190">
        <f>SUM(E71,'126'!E10)</f>
        <v>9</v>
      </c>
      <c r="F69" s="190">
        <f>SUM(F71,'126'!F10)</f>
        <v>10</v>
      </c>
      <c r="G69" s="190">
        <f>SUM(G71,'126'!G10)</f>
        <v>10</v>
      </c>
      <c r="H69" s="190">
        <f>SUM(H71,'126'!H10)</f>
        <v>3</v>
      </c>
      <c r="I69" s="190">
        <f>SUM(I71,'126'!I10)</f>
        <v>3</v>
      </c>
      <c r="J69" s="190">
        <f>SUM(J71,'126'!J10)</f>
        <v>1</v>
      </c>
      <c r="K69" s="191" t="s">
        <v>555</v>
      </c>
      <c r="L69" s="190">
        <f>SUM(L71,'126'!L10)</f>
        <v>2</v>
      </c>
      <c r="M69" s="190">
        <f>SUM(M71,'126'!M10)</f>
        <v>11</v>
      </c>
      <c r="N69" s="247">
        <v>2823</v>
      </c>
      <c r="O69" s="247">
        <v>9</v>
      </c>
      <c r="P69" s="247">
        <v>4</v>
      </c>
      <c r="Q69" s="247">
        <v>875</v>
      </c>
      <c r="R69" s="247">
        <v>1935</v>
      </c>
      <c r="S69" s="247">
        <v>11986725</v>
      </c>
      <c r="T69" s="247">
        <v>19441</v>
      </c>
      <c r="U69" s="247">
        <v>842455</v>
      </c>
      <c r="V69" s="247">
        <v>120679</v>
      </c>
    </row>
    <row r="70" spans="1:22" s="211" customFormat="1" ht="14.25" customHeight="1">
      <c r="A70" s="257"/>
      <c r="B70" s="257"/>
      <c r="C70" s="369"/>
      <c r="D70" s="303"/>
      <c r="E70" s="371"/>
      <c r="F70" s="371"/>
      <c r="G70" s="371"/>
      <c r="H70" s="371"/>
      <c r="I70" s="371"/>
      <c r="J70" s="371"/>
      <c r="K70" s="371"/>
      <c r="L70" s="303"/>
      <c r="M70" s="303"/>
      <c r="N70" s="333"/>
      <c r="O70" s="333"/>
      <c r="P70" s="333"/>
      <c r="Q70" s="333"/>
      <c r="R70" s="333"/>
      <c r="S70" s="333"/>
      <c r="T70" s="333"/>
      <c r="U70" s="333"/>
      <c r="V70" s="333"/>
    </row>
    <row r="71" spans="1:22" s="211" customFormat="1" ht="14.25">
      <c r="A71" s="444" t="s">
        <v>257</v>
      </c>
      <c r="B71" s="454"/>
      <c r="C71" s="369">
        <f>SUM(C72)</f>
        <v>13</v>
      </c>
      <c r="D71" s="303">
        <f>SUM(D72)</f>
        <v>13</v>
      </c>
      <c r="E71" s="305" t="s">
        <v>555</v>
      </c>
      <c r="F71" s="305" t="s">
        <v>555</v>
      </c>
      <c r="G71" s="305" t="s">
        <v>555</v>
      </c>
      <c r="H71" s="305" t="s">
        <v>555</v>
      </c>
      <c r="I71" s="305" t="s">
        <v>555</v>
      </c>
      <c r="J71" s="305" t="s">
        <v>555</v>
      </c>
      <c r="K71" s="305" t="s">
        <v>555</v>
      </c>
      <c r="L71" s="303">
        <f>SUM(L72)</f>
        <v>2</v>
      </c>
      <c r="M71" s="303">
        <f>SUM(M72)</f>
        <v>11</v>
      </c>
      <c r="N71" s="190">
        <v>2699</v>
      </c>
      <c r="O71" s="191" t="s">
        <v>555</v>
      </c>
      <c r="P71" s="191" t="s">
        <v>555</v>
      </c>
      <c r="Q71" s="190">
        <v>838</v>
      </c>
      <c r="R71" s="190">
        <v>1861</v>
      </c>
      <c r="S71" s="190">
        <v>11649744</v>
      </c>
      <c r="T71" s="190">
        <v>18941</v>
      </c>
      <c r="U71" s="190">
        <v>816273</v>
      </c>
      <c r="V71" s="190">
        <v>118376</v>
      </c>
    </row>
    <row r="72" spans="1:22" ht="14.25">
      <c r="A72" s="11"/>
      <c r="B72" s="118" t="s">
        <v>257</v>
      </c>
      <c r="C72" s="196">
        <v>13</v>
      </c>
      <c r="D72" s="195">
        <v>13</v>
      </c>
      <c r="E72" s="255" t="s">
        <v>553</v>
      </c>
      <c r="F72" s="255" t="s">
        <v>553</v>
      </c>
      <c r="G72" s="255" t="s">
        <v>553</v>
      </c>
      <c r="H72" s="255" t="s">
        <v>553</v>
      </c>
      <c r="I72" s="255" t="s">
        <v>553</v>
      </c>
      <c r="J72" s="255" t="s">
        <v>553</v>
      </c>
      <c r="K72" s="255" t="s">
        <v>553</v>
      </c>
      <c r="L72" s="255">
        <v>2</v>
      </c>
      <c r="M72" s="255">
        <v>11</v>
      </c>
      <c r="N72" s="193">
        <v>2699</v>
      </c>
      <c r="O72" s="192" t="s">
        <v>553</v>
      </c>
      <c r="P72" s="192" t="s">
        <v>553</v>
      </c>
      <c r="Q72" s="193">
        <v>838</v>
      </c>
      <c r="R72" s="193">
        <v>1861</v>
      </c>
      <c r="S72" s="193">
        <v>11649744</v>
      </c>
      <c r="T72" s="193">
        <v>18941</v>
      </c>
      <c r="U72" s="193">
        <v>816273</v>
      </c>
      <c r="V72" s="197">
        <v>118376</v>
      </c>
    </row>
    <row r="73" spans="1:22" ht="14.25">
      <c r="A73" s="116"/>
      <c r="B73" s="116"/>
      <c r="C73" s="365"/>
      <c r="D73" s="366"/>
      <c r="E73" s="366"/>
      <c r="F73" s="366"/>
      <c r="G73" s="366"/>
      <c r="H73" s="366"/>
      <c r="I73" s="366"/>
      <c r="J73" s="366"/>
      <c r="K73" s="366"/>
      <c r="L73" s="366"/>
      <c r="M73" s="366"/>
      <c r="N73" s="367"/>
      <c r="O73" s="367"/>
      <c r="P73" s="367"/>
      <c r="Q73" s="367"/>
      <c r="R73" s="367"/>
      <c r="S73" s="367"/>
      <c r="T73" s="367"/>
      <c r="U73" s="367"/>
      <c r="V73" s="367"/>
    </row>
    <row r="74" spans="1:22" ht="14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</sheetData>
  <sheetProtection/>
  <mergeCells count="39">
    <mergeCell ref="L7:L8"/>
    <mergeCell ref="U5:U8"/>
    <mergeCell ref="A10:B10"/>
    <mergeCell ref="A20:B20"/>
    <mergeCell ref="A29:B29"/>
    <mergeCell ref="C5:M5"/>
    <mergeCell ref="D6:E6"/>
    <mergeCell ref="F6:M6"/>
    <mergeCell ref="I7:I8"/>
    <mergeCell ref="J7:J8"/>
    <mergeCell ref="K7:K8"/>
    <mergeCell ref="H7:H8"/>
    <mergeCell ref="A3:V3"/>
    <mergeCell ref="A2:V2"/>
    <mergeCell ref="N5:R5"/>
    <mergeCell ref="O6:P6"/>
    <mergeCell ref="Q6:R6"/>
    <mergeCell ref="A5:B8"/>
    <mergeCell ref="M7:M8"/>
    <mergeCell ref="S5:S8"/>
    <mergeCell ref="T5:T8"/>
    <mergeCell ref="O7:O8"/>
    <mergeCell ref="P7:P8"/>
    <mergeCell ref="Q7:Q8"/>
    <mergeCell ref="R7:R8"/>
    <mergeCell ref="C6:C8"/>
    <mergeCell ref="N6:N8"/>
    <mergeCell ref="D7:D8"/>
    <mergeCell ref="E7:E8"/>
    <mergeCell ref="F7:F8"/>
    <mergeCell ref="G7:G8"/>
    <mergeCell ref="A71:B71"/>
    <mergeCell ref="A40:B40"/>
    <mergeCell ref="A45:B45"/>
    <mergeCell ref="A53:B53"/>
    <mergeCell ref="A62:B62"/>
    <mergeCell ref="A64:B64"/>
    <mergeCell ref="A67:B67"/>
    <mergeCell ref="A69:B69"/>
  </mergeCells>
  <printOptions/>
  <pageMargins left="0.787" right="0.787" top="0.984" bottom="0.984" header="0.512" footer="0.512"/>
  <pageSetup horizontalDpi="600" verticalDpi="600" orientation="landscape" paperSize="8" scale="60" r:id="rId1"/>
  <colBreaks count="1" manualBreakCount="1">
    <brk id="2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view="pageBreakPreview" zoomScale="60" zoomScalePageLayoutView="0" workbookViewId="0" topLeftCell="A44">
      <selection activeCell="A1" sqref="A1"/>
    </sheetView>
  </sheetViews>
  <sheetFormatPr defaultColWidth="10.59765625" defaultRowHeight="15"/>
  <cols>
    <col min="1" max="1" width="2.59765625" style="42" customWidth="1"/>
    <col min="2" max="2" width="50.5" style="42" customWidth="1"/>
    <col min="3" max="13" width="9.59765625" style="8" customWidth="1"/>
    <col min="14" max="14" width="15.09765625" style="8" bestFit="1" customWidth="1"/>
    <col min="15" max="18" width="9.59765625" style="8" customWidth="1"/>
    <col min="19" max="19" width="15" style="8" customWidth="1"/>
    <col min="20" max="20" width="15.09765625" style="8" customWidth="1"/>
    <col min="21" max="22" width="13.59765625" style="8" customWidth="1"/>
    <col min="23" max="24" width="14.09765625" style="8" customWidth="1"/>
    <col min="25" max="16384" width="10.59765625" style="8" customWidth="1"/>
  </cols>
  <sheetData>
    <row r="1" spans="1:24" s="7" customFormat="1" ht="19.5" customHeight="1">
      <c r="A1" s="3" t="s">
        <v>379</v>
      </c>
      <c r="B1" s="4"/>
      <c r="V1" s="5" t="s">
        <v>380</v>
      </c>
      <c r="X1" s="5"/>
    </row>
    <row r="2" spans="1:24" ht="19.5" customHeight="1">
      <c r="A2" s="507"/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6"/>
      <c r="X2" s="6"/>
    </row>
    <row r="3" spans="1:24" ht="19.5" customHeight="1">
      <c r="A3" s="501" t="s">
        <v>565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1"/>
      <c r="W3" s="9"/>
      <c r="X3" s="9"/>
    </row>
    <row r="4" spans="1:24" ht="18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7" t="s">
        <v>444</v>
      </c>
      <c r="W4" s="10"/>
      <c r="X4" s="10"/>
    </row>
    <row r="5" spans="1:22" ht="18" customHeight="1">
      <c r="A5" s="446" t="s">
        <v>439</v>
      </c>
      <c r="B5" s="447"/>
      <c r="C5" s="450" t="s">
        <v>440</v>
      </c>
      <c r="D5" s="484"/>
      <c r="E5" s="484"/>
      <c r="F5" s="484"/>
      <c r="G5" s="484"/>
      <c r="H5" s="484"/>
      <c r="I5" s="484"/>
      <c r="J5" s="484"/>
      <c r="K5" s="484"/>
      <c r="L5" s="484"/>
      <c r="M5" s="451"/>
      <c r="N5" s="450" t="s">
        <v>416</v>
      </c>
      <c r="O5" s="484"/>
      <c r="P5" s="484"/>
      <c r="Q5" s="484"/>
      <c r="R5" s="451"/>
      <c r="S5" s="494" t="s">
        <v>51</v>
      </c>
      <c r="T5" s="494" t="s">
        <v>445</v>
      </c>
      <c r="U5" s="494" t="s">
        <v>172</v>
      </c>
      <c r="V5" s="121"/>
    </row>
    <row r="6" spans="1:22" ht="18" customHeight="1">
      <c r="A6" s="458"/>
      <c r="B6" s="472"/>
      <c r="C6" s="481" t="s">
        <v>52</v>
      </c>
      <c r="D6" s="487" t="s">
        <v>53</v>
      </c>
      <c r="E6" s="486"/>
      <c r="F6" s="487" t="s">
        <v>417</v>
      </c>
      <c r="G6" s="488"/>
      <c r="H6" s="488"/>
      <c r="I6" s="488"/>
      <c r="J6" s="488"/>
      <c r="K6" s="488"/>
      <c r="L6" s="488"/>
      <c r="M6" s="488"/>
      <c r="N6" s="498" t="s">
        <v>52</v>
      </c>
      <c r="O6" s="487" t="s">
        <v>418</v>
      </c>
      <c r="P6" s="486"/>
      <c r="Q6" s="487" t="s">
        <v>419</v>
      </c>
      <c r="R6" s="486"/>
      <c r="S6" s="476"/>
      <c r="T6" s="476"/>
      <c r="U6" s="476"/>
      <c r="V6" s="125" t="s">
        <v>54</v>
      </c>
    </row>
    <row r="7" spans="1:22" ht="18" customHeight="1">
      <c r="A7" s="458"/>
      <c r="B7" s="472"/>
      <c r="C7" s="497"/>
      <c r="D7" s="481" t="s">
        <v>420</v>
      </c>
      <c r="E7" s="481" t="s">
        <v>421</v>
      </c>
      <c r="F7" s="480" t="s">
        <v>446</v>
      </c>
      <c r="G7" s="480" t="s">
        <v>447</v>
      </c>
      <c r="H7" s="480" t="s">
        <v>448</v>
      </c>
      <c r="I7" s="480" t="s">
        <v>449</v>
      </c>
      <c r="J7" s="480" t="s">
        <v>450</v>
      </c>
      <c r="K7" s="480" t="s">
        <v>451</v>
      </c>
      <c r="L7" s="478" t="s">
        <v>452</v>
      </c>
      <c r="M7" s="495" t="s">
        <v>453</v>
      </c>
      <c r="N7" s="499"/>
      <c r="O7" s="481" t="s">
        <v>174</v>
      </c>
      <c r="P7" s="481" t="s">
        <v>175</v>
      </c>
      <c r="Q7" s="481" t="s">
        <v>174</v>
      </c>
      <c r="R7" s="481" t="s">
        <v>175</v>
      </c>
      <c r="S7" s="476"/>
      <c r="T7" s="476"/>
      <c r="U7" s="476"/>
      <c r="V7" s="122" t="s">
        <v>55</v>
      </c>
    </row>
    <row r="8" spans="1:22" ht="18" customHeight="1">
      <c r="A8" s="448"/>
      <c r="B8" s="449"/>
      <c r="C8" s="471"/>
      <c r="D8" s="471"/>
      <c r="E8" s="471"/>
      <c r="F8" s="469"/>
      <c r="G8" s="469"/>
      <c r="H8" s="469"/>
      <c r="I8" s="469"/>
      <c r="J8" s="469"/>
      <c r="K8" s="469"/>
      <c r="L8" s="479"/>
      <c r="M8" s="496"/>
      <c r="N8" s="500"/>
      <c r="O8" s="471"/>
      <c r="P8" s="471"/>
      <c r="Q8" s="471"/>
      <c r="R8" s="471"/>
      <c r="S8" s="477"/>
      <c r="T8" s="477"/>
      <c r="U8" s="477"/>
      <c r="V8" s="126" t="s">
        <v>45</v>
      </c>
    </row>
    <row r="9" spans="1:24" s="42" customFormat="1" ht="18" customHeight="1">
      <c r="A9" s="11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6"/>
      <c r="O9" s="16"/>
      <c r="P9" s="16"/>
      <c r="Q9" s="16"/>
      <c r="R9" s="16"/>
      <c r="S9" s="43"/>
      <c r="T9" s="43"/>
      <c r="U9" s="43"/>
      <c r="V9" s="13"/>
      <c r="X9" s="92"/>
    </row>
    <row r="10" spans="1:22" s="211" customFormat="1" ht="18" customHeight="1">
      <c r="A10" s="505" t="s">
        <v>176</v>
      </c>
      <c r="B10" s="506"/>
      <c r="C10" s="191">
        <f>SUM(C11)</f>
        <v>27</v>
      </c>
      <c r="D10" s="191">
        <f aca="true" t="shared" si="0" ref="D10:J10">SUM(D11)</f>
        <v>18</v>
      </c>
      <c r="E10" s="191">
        <f t="shared" si="0"/>
        <v>9</v>
      </c>
      <c r="F10" s="191">
        <f t="shared" si="0"/>
        <v>10</v>
      </c>
      <c r="G10" s="191">
        <f t="shared" si="0"/>
        <v>10</v>
      </c>
      <c r="H10" s="191">
        <f t="shared" si="0"/>
        <v>3</v>
      </c>
      <c r="I10" s="191">
        <f t="shared" si="0"/>
        <v>3</v>
      </c>
      <c r="J10" s="191">
        <f t="shared" si="0"/>
        <v>1</v>
      </c>
      <c r="K10" s="191" t="s">
        <v>555</v>
      </c>
      <c r="L10" s="191" t="s">
        <v>555</v>
      </c>
      <c r="M10" s="191" t="s">
        <v>555</v>
      </c>
      <c r="N10" s="190">
        <v>124</v>
      </c>
      <c r="O10" s="190">
        <v>9</v>
      </c>
      <c r="P10" s="190">
        <v>4</v>
      </c>
      <c r="Q10" s="190">
        <v>37</v>
      </c>
      <c r="R10" s="190">
        <v>74</v>
      </c>
      <c r="S10" s="190">
        <v>336981</v>
      </c>
      <c r="T10" s="190">
        <v>500</v>
      </c>
      <c r="U10" s="190">
        <v>26182</v>
      </c>
      <c r="V10" s="190">
        <v>2303</v>
      </c>
    </row>
    <row r="11" spans="1:22" s="42" customFormat="1" ht="18" customHeight="1">
      <c r="A11" s="17"/>
      <c r="B11" s="109" t="s">
        <v>176</v>
      </c>
      <c r="C11" s="377">
        <v>27</v>
      </c>
      <c r="D11" s="198">
        <v>18</v>
      </c>
      <c r="E11" s="198">
        <v>9</v>
      </c>
      <c r="F11" s="198">
        <v>10</v>
      </c>
      <c r="G11" s="198">
        <v>10</v>
      </c>
      <c r="H11" s="198">
        <v>3</v>
      </c>
      <c r="I11" s="198">
        <v>3</v>
      </c>
      <c r="J11" s="198">
        <v>1</v>
      </c>
      <c r="K11" s="198" t="s">
        <v>553</v>
      </c>
      <c r="L11" s="198" t="s">
        <v>553</v>
      </c>
      <c r="M11" s="198" t="s">
        <v>553</v>
      </c>
      <c r="N11" s="199">
        <v>124</v>
      </c>
      <c r="O11" s="199">
        <v>9</v>
      </c>
      <c r="P11" s="199">
        <v>4</v>
      </c>
      <c r="Q11" s="199">
        <v>37</v>
      </c>
      <c r="R11" s="199">
        <v>74</v>
      </c>
      <c r="S11" s="199">
        <v>336981</v>
      </c>
      <c r="T11" s="199">
        <v>500</v>
      </c>
      <c r="U11" s="199">
        <v>26182</v>
      </c>
      <c r="V11" s="199">
        <v>2303</v>
      </c>
    </row>
    <row r="12" spans="1:22" s="42" customFormat="1" ht="18" customHeight="1">
      <c r="A12" s="502"/>
      <c r="B12" s="503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3"/>
      <c r="O12" s="193"/>
      <c r="P12" s="193"/>
      <c r="Q12" s="193"/>
      <c r="R12" s="193"/>
      <c r="S12" s="193"/>
      <c r="T12" s="193"/>
      <c r="U12" s="193"/>
      <c r="V12" s="199"/>
    </row>
    <row r="13" spans="1:22" s="211" customFormat="1" ht="18" customHeight="1">
      <c r="A13" s="444" t="s">
        <v>177</v>
      </c>
      <c r="B13" s="445"/>
      <c r="C13" s="191">
        <f>SUM(C15,C19,C23,C26,C30)</f>
        <v>2862</v>
      </c>
      <c r="D13" s="191">
        <f aca="true" t="shared" si="1" ref="D13:V13">SUM(D15,D19,D23,D26,D30)</f>
        <v>1130</v>
      </c>
      <c r="E13" s="191">
        <f t="shared" si="1"/>
        <v>1732</v>
      </c>
      <c r="F13" s="191">
        <f t="shared" si="1"/>
        <v>1618</v>
      </c>
      <c r="G13" s="191">
        <f t="shared" si="1"/>
        <v>813</v>
      </c>
      <c r="H13" s="191">
        <f t="shared" si="1"/>
        <v>332</v>
      </c>
      <c r="I13" s="191">
        <f t="shared" si="1"/>
        <v>80</v>
      </c>
      <c r="J13" s="191">
        <f t="shared" si="1"/>
        <v>11</v>
      </c>
      <c r="K13" s="191">
        <f t="shared" si="1"/>
        <v>7</v>
      </c>
      <c r="L13" s="191">
        <f t="shared" si="1"/>
        <v>1</v>
      </c>
      <c r="M13" s="191" t="s">
        <v>555</v>
      </c>
      <c r="N13" s="191">
        <f t="shared" si="1"/>
        <v>8984</v>
      </c>
      <c r="O13" s="191">
        <f t="shared" si="1"/>
        <v>1206</v>
      </c>
      <c r="P13" s="191">
        <f t="shared" si="1"/>
        <v>1500</v>
      </c>
      <c r="Q13" s="191">
        <f t="shared" si="1"/>
        <v>1831</v>
      </c>
      <c r="R13" s="191">
        <f t="shared" si="1"/>
        <v>4447</v>
      </c>
      <c r="S13" s="191">
        <f t="shared" si="1"/>
        <v>15003481</v>
      </c>
      <c r="T13" s="191">
        <f t="shared" si="1"/>
        <v>97630</v>
      </c>
      <c r="U13" s="191">
        <f t="shared" si="1"/>
        <v>3537807</v>
      </c>
      <c r="V13" s="191">
        <f t="shared" si="1"/>
        <v>236544</v>
      </c>
    </row>
    <row r="14" spans="1:22" s="42" customFormat="1" ht="18" customHeight="1">
      <c r="A14" s="17"/>
      <c r="B14" s="119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247"/>
      <c r="O14" s="247"/>
      <c r="P14" s="247"/>
      <c r="Q14" s="247"/>
      <c r="R14" s="247"/>
      <c r="S14" s="247"/>
      <c r="T14" s="247"/>
      <c r="U14" s="247"/>
      <c r="V14" s="190"/>
    </row>
    <row r="15" spans="1:22" s="211" customFormat="1" ht="18" customHeight="1">
      <c r="A15" s="444" t="s">
        <v>178</v>
      </c>
      <c r="B15" s="445"/>
      <c r="C15" s="191">
        <f>SUM(C16:C17)</f>
        <v>705</v>
      </c>
      <c r="D15" s="191">
        <f aca="true" t="shared" si="2" ref="D15:K15">SUM(D16:D17)</f>
        <v>180</v>
      </c>
      <c r="E15" s="191">
        <f t="shared" si="2"/>
        <v>525</v>
      </c>
      <c r="F15" s="191">
        <f t="shared" si="2"/>
        <v>373</v>
      </c>
      <c r="G15" s="191">
        <f t="shared" si="2"/>
        <v>219</v>
      </c>
      <c r="H15" s="191">
        <f t="shared" si="2"/>
        <v>87</v>
      </c>
      <c r="I15" s="191">
        <f t="shared" si="2"/>
        <v>22</v>
      </c>
      <c r="J15" s="191">
        <f t="shared" si="2"/>
        <v>2</v>
      </c>
      <c r="K15" s="191">
        <f t="shared" si="2"/>
        <v>2</v>
      </c>
      <c r="L15" s="191" t="s">
        <v>555</v>
      </c>
      <c r="M15" s="191" t="s">
        <v>555</v>
      </c>
      <c r="N15" s="191">
        <f aca="true" t="shared" si="3" ref="N15:V15">SUM(N16:N17)</f>
        <v>2302</v>
      </c>
      <c r="O15" s="191">
        <f t="shared" si="3"/>
        <v>410</v>
      </c>
      <c r="P15" s="191">
        <f t="shared" si="3"/>
        <v>485</v>
      </c>
      <c r="Q15" s="191">
        <f t="shared" si="3"/>
        <v>546</v>
      </c>
      <c r="R15" s="191">
        <f t="shared" si="3"/>
        <v>861</v>
      </c>
      <c r="S15" s="191">
        <f t="shared" si="3"/>
        <v>3483385</v>
      </c>
      <c r="T15" s="191">
        <f t="shared" si="3"/>
        <v>26314</v>
      </c>
      <c r="U15" s="191">
        <f t="shared" si="3"/>
        <v>1146602</v>
      </c>
      <c r="V15" s="191">
        <f t="shared" si="3"/>
        <v>49354</v>
      </c>
    </row>
    <row r="16" spans="1:22" s="110" customFormat="1" ht="18" customHeight="1">
      <c r="A16" s="17"/>
      <c r="B16" s="119" t="s">
        <v>179</v>
      </c>
      <c r="C16" s="198">
        <v>546</v>
      </c>
      <c r="D16" s="198">
        <v>131</v>
      </c>
      <c r="E16" s="198">
        <v>415</v>
      </c>
      <c r="F16" s="198">
        <v>292</v>
      </c>
      <c r="G16" s="198">
        <v>172</v>
      </c>
      <c r="H16" s="198">
        <v>63</v>
      </c>
      <c r="I16" s="198">
        <v>15</v>
      </c>
      <c r="J16" s="198">
        <v>2</v>
      </c>
      <c r="K16" s="198">
        <v>2</v>
      </c>
      <c r="L16" s="198" t="s">
        <v>553</v>
      </c>
      <c r="M16" s="198" t="s">
        <v>553</v>
      </c>
      <c r="N16" s="193">
        <v>1770</v>
      </c>
      <c r="O16" s="193">
        <v>317</v>
      </c>
      <c r="P16" s="193">
        <v>390</v>
      </c>
      <c r="Q16" s="193">
        <v>398</v>
      </c>
      <c r="R16" s="193">
        <v>665</v>
      </c>
      <c r="S16" s="193">
        <v>2784475</v>
      </c>
      <c r="T16" s="193">
        <v>18597</v>
      </c>
      <c r="U16" s="193">
        <v>1015973</v>
      </c>
      <c r="V16" s="199">
        <v>37428</v>
      </c>
    </row>
    <row r="17" spans="1:22" s="42" customFormat="1" ht="18" customHeight="1">
      <c r="A17" s="17"/>
      <c r="B17" s="119" t="s">
        <v>180</v>
      </c>
      <c r="C17" s="198">
        <v>159</v>
      </c>
      <c r="D17" s="198">
        <v>49</v>
      </c>
      <c r="E17" s="198">
        <v>110</v>
      </c>
      <c r="F17" s="198">
        <v>81</v>
      </c>
      <c r="G17" s="198">
        <v>47</v>
      </c>
      <c r="H17" s="198">
        <v>24</v>
      </c>
      <c r="I17" s="198">
        <v>7</v>
      </c>
      <c r="J17" s="198" t="s">
        <v>553</v>
      </c>
      <c r="K17" s="198" t="s">
        <v>553</v>
      </c>
      <c r="L17" s="198" t="s">
        <v>553</v>
      </c>
      <c r="M17" s="198" t="s">
        <v>553</v>
      </c>
      <c r="N17" s="193">
        <v>532</v>
      </c>
      <c r="O17" s="193">
        <v>93</v>
      </c>
      <c r="P17" s="193">
        <v>95</v>
      </c>
      <c r="Q17" s="193">
        <v>148</v>
      </c>
      <c r="R17" s="193">
        <v>196</v>
      </c>
      <c r="S17" s="192">
        <v>698910</v>
      </c>
      <c r="T17" s="193">
        <v>7717</v>
      </c>
      <c r="U17" s="193">
        <v>130629</v>
      </c>
      <c r="V17" s="199">
        <v>11926</v>
      </c>
    </row>
    <row r="18" spans="1:22" s="42" customFormat="1" ht="18" customHeight="1">
      <c r="A18" s="17"/>
      <c r="B18" s="119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3"/>
      <c r="O18" s="193"/>
      <c r="P18" s="193"/>
      <c r="Q18" s="193"/>
      <c r="R18" s="193"/>
      <c r="S18" s="192"/>
      <c r="T18" s="193"/>
      <c r="U18" s="193"/>
      <c r="V18" s="199"/>
    </row>
    <row r="19" spans="1:22" s="211" customFormat="1" ht="18" customHeight="1">
      <c r="A19" s="444" t="s">
        <v>181</v>
      </c>
      <c r="B19" s="445"/>
      <c r="C19" s="191">
        <f>SUM(C20:C21)</f>
        <v>353</v>
      </c>
      <c r="D19" s="191">
        <f aca="true" t="shared" si="4" ref="D19:J19">SUM(D20:D21)</f>
        <v>170</v>
      </c>
      <c r="E19" s="191">
        <f t="shared" si="4"/>
        <v>183</v>
      </c>
      <c r="F19" s="191">
        <f t="shared" si="4"/>
        <v>200</v>
      </c>
      <c r="G19" s="191">
        <f t="shared" si="4"/>
        <v>88</v>
      </c>
      <c r="H19" s="191">
        <f t="shared" si="4"/>
        <v>55</v>
      </c>
      <c r="I19" s="191">
        <f t="shared" si="4"/>
        <v>8</v>
      </c>
      <c r="J19" s="191">
        <f t="shared" si="4"/>
        <v>2</v>
      </c>
      <c r="K19" s="381" t="s">
        <v>555</v>
      </c>
      <c r="L19" s="191" t="s">
        <v>555</v>
      </c>
      <c r="M19" s="191" t="s">
        <v>555</v>
      </c>
      <c r="N19" s="191">
        <f aca="true" t="shared" si="5" ref="N19:V19">SUM(N20:N21)</f>
        <v>1103</v>
      </c>
      <c r="O19" s="191">
        <f t="shared" si="5"/>
        <v>179</v>
      </c>
      <c r="P19" s="191">
        <f t="shared" si="5"/>
        <v>114</v>
      </c>
      <c r="Q19" s="191">
        <f t="shared" si="5"/>
        <v>403</v>
      </c>
      <c r="R19" s="191">
        <f t="shared" si="5"/>
        <v>407</v>
      </c>
      <c r="S19" s="191">
        <f t="shared" si="5"/>
        <v>2192768</v>
      </c>
      <c r="T19" s="191">
        <f t="shared" si="5"/>
        <v>15860</v>
      </c>
      <c r="U19" s="191">
        <f t="shared" si="5"/>
        <v>477927</v>
      </c>
      <c r="V19" s="191">
        <f t="shared" si="5"/>
        <v>29632</v>
      </c>
    </row>
    <row r="20" spans="1:22" s="42" customFormat="1" ht="18" customHeight="1">
      <c r="A20" s="17"/>
      <c r="B20" s="119" t="s">
        <v>454</v>
      </c>
      <c r="C20" s="198">
        <v>82</v>
      </c>
      <c r="D20" s="198">
        <v>9</v>
      </c>
      <c r="E20" s="198">
        <v>73</v>
      </c>
      <c r="F20" s="198">
        <v>60</v>
      </c>
      <c r="G20" s="198">
        <v>15</v>
      </c>
      <c r="H20" s="198">
        <v>5</v>
      </c>
      <c r="I20" s="198">
        <v>2</v>
      </c>
      <c r="J20" s="198" t="s">
        <v>553</v>
      </c>
      <c r="K20" s="198" t="s">
        <v>553</v>
      </c>
      <c r="L20" s="198" t="s">
        <v>553</v>
      </c>
      <c r="M20" s="378" t="s">
        <v>553</v>
      </c>
      <c r="N20" s="193">
        <v>203</v>
      </c>
      <c r="O20" s="343">
        <v>80</v>
      </c>
      <c r="P20" s="343">
        <v>34</v>
      </c>
      <c r="Q20" s="343">
        <v>48</v>
      </c>
      <c r="R20" s="343">
        <v>41</v>
      </c>
      <c r="S20" s="342">
        <v>149892</v>
      </c>
      <c r="T20" s="194">
        <v>3360</v>
      </c>
      <c r="U20" s="194">
        <v>41648</v>
      </c>
      <c r="V20" s="199">
        <v>2977</v>
      </c>
    </row>
    <row r="21" spans="1:22" s="42" customFormat="1" ht="18" customHeight="1">
      <c r="A21" s="17"/>
      <c r="B21" s="119" t="s">
        <v>455</v>
      </c>
      <c r="C21" s="198">
        <v>271</v>
      </c>
      <c r="D21" s="198">
        <v>161</v>
      </c>
      <c r="E21" s="198">
        <v>110</v>
      </c>
      <c r="F21" s="198">
        <v>140</v>
      </c>
      <c r="G21" s="198">
        <v>73</v>
      </c>
      <c r="H21" s="198">
        <v>50</v>
      </c>
      <c r="I21" s="198">
        <v>6</v>
      </c>
      <c r="J21" s="198">
        <v>2</v>
      </c>
      <c r="K21" s="198" t="s">
        <v>553</v>
      </c>
      <c r="L21" s="198" t="s">
        <v>553</v>
      </c>
      <c r="M21" s="378" t="s">
        <v>553</v>
      </c>
      <c r="N21" s="193">
        <v>900</v>
      </c>
      <c r="O21" s="343">
        <v>99</v>
      </c>
      <c r="P21" s="343">
        <v>80</v>
      </c>
      <c r="Q21" s="343">
        <v>355</v>
      </c>
      <c r="R21" s="343">
        <v>366</v>
      </c>
      <c r="S21" s="342">
        <v>2042876</v>
      </c>
      <c r="T21" s="194">
        <v>12500</v>
      </c>
      <c r="U21" s="194">
        <v>436279</v>
      </c>
      <c r="V21" s="199">
        <v>26655</v>
      </c>
    </row>
    <row r="22" spans="1:22" s="42" customFormat="1" ht="18" customHeight="1">
      <c r="A22" s="17"/>
      <c r="B22" s="12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193"/>
      <c r="O22" s="343"/>
      <c r="P22" s="343"/>
      <c r="Q22" s="343"/>
      <c r="R22" s="343"/>
      <c r="S22" s="343"/>
      <c r="T22" s="343"/>
      <c r="U22" s="343"/>
      <c r="V22" s="267"/>
    </row>
    <row r="23" spans="1:22" s="211" customFormat="1" ht="18" customHeight="1">
      <c r="A23" s="444" t="s">
        <v>182</v>
      </c>
      <c r="B23" s="504"/>
      <c r="C23" s="191">
        <f>SUM(C24)</f>
        <v>1069</v>
      </c>
      <c r="D23" s="191">
        <f aca="true" t="shared" si="6" ref="D23:K23">SUM(D24)</f>
        <v>520</v>
      </c>
      <c r="E23" s="191">
        <f t="shared" si="6"/>
        <v>549</v>
      </c>
      <c r="F23" s="191">
        <f t="shared" si="6"/>
        <v>599</v>
      </c>
      <c r="G23" s="191">
        <f t="shared" si="6"/>
        <v>309</v>
      </c>
      <c r="H23" s="191">
        <f t="shared" si="6"/>
        <v>117</v>
      </c>
      <c r="I23" s="191">
        <f t="shared" si="6"/>
        <v>34</v>
      </c>
      <c r="J23" s="191">
        <f t="shared" si="6"/>
        <v>7</v>
      </c>
      <c r="K23" s="191">
        <f t="shared" si="6"/>
        <v>3</v>
      </c>
      <c r="L23" s="191" t="s">
        <v>555</v>
      </c>
      <c r="M23" s="191" t="s">
        <v>555</v>
      </c>
      <c r="N23" s="191">
        <f aca="true" t="shared" si="7" ref="N23:V23">SUM(N24)</f>
        <v>3417</v>
      </c>
      <c r="O23" s="191">
        <f t="shared" si="7"/>
        <v>307</v>
      </c>
      <c r="P23" s="191">
        <f t="shared" si="7"/>
        <v>487</v>
      </c>
      <c r="Q23" s="191">
        <f t="shared" si="7"/>
        <v>499</v>
      </c>
      <c r="R23" s="191">
        <f t="shared" si="7"/>
        <v>2124</v>
      </c>
      <c r="S23" s="191">
        <f t="shared" si="7"/>
        <v>6115482</v>
      </c>
      <c r="T23" s="191">
        <f t="shared" si="7"/>
        <v>31188</v>
      </c>
      <c r="U23" s="191">
        <f t="shared" si="7"/>
        <v>1209315</v>
      </c>
      <c r="V23" s="191">
        <f t="shared" si="7"/>
        <v>98573</v>
      </c>
    </row>
    <row r="24" spans="1:22" s="42" customFormat="1" ht="18" customHeight="1">
      <c r="A24" s="8"/>
      <c r="B24" s="119" t="s">
        <v>456</v>
      </c>
      <c r="C24" s="198">
        <v>1069</v>
      </c>
      <c r="D24" s="198">
        <v>520</v>
      </c>
      <c r="E24" s="198">
        <v>549</v>
      </c>
      <c r="F24" s="198">
        <v>599</v>
      </c>
      <c r="G24" s="198">
        <v>309</v>
      </c>
      <c r="H24" s="198">
        <v>117</v>
      </c>
      <c r="I24" s="198">
        <v>34</v>
      </c>
      <c r="J24" s="198">
        <v>7</v>
      </c>
      <c r="K24" s="198">
        <v>3</v>
      </c>
      <c r="L24" s="198" t="s">
        <v>553</v>
      </c>
      <c r="M24" s="198" t="s">
        <v>553</v>
      </c>
      <c r="N24" s="193">
        <v>3417</v>
      </c>
      <c r="O24" s="343">
        <v>307</v>
      </c>
      <c r="P24" s="343">
        <v>487</v>
      </c>
      <c r="Q24" s="343">
        <v>499</v>
      </c>
      <c r="R24" s="343">
        <v>2124</v>
      </c>
      <c r="S24" s="343">
        <v>6115482</v>
      </c>
      <c r="T24" s="343">
        <v>31188</v>
      </c>
      <c r="U24" s="343">
        <v>1209315</v>
      </c>
      <c r="V24" s="199">
        <v>98573</v>
      </c>
    </row>
    <row r="25" spans="1:22" s="42" customFormat="1" ht="18" customHeight="1">
      <c r="A25" s="17"/>
      <c r="B25" s="119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193"/>
      <c r="O25" s="343"/>
      <c r="P25" s="343"/>
      <c r="Q25" s="343"/>
      <c r="R25" s="343"/>
      <c r="S25" s="343"/>
      <c r="T25" s="343"/>
      <c r="U25" s="343"/>
      <c r="V25" s="267"/>
    </row>
    <row r="26" spans="1:22" s="211" customFormat="1" ht="18" customHeight="1">
      <c r="A26" s="444" t="s">
        <v>183</v>
      </c>
      <c r="B26" s="445"/>
      <c r="C26" s="191">
        <f>SUM(C27:C28)</f>
        <v>313</v>
      </c>
      <c r="D26" s="191">
        <f aca="true" t="shared" si="8" ref="D26:I26">SUM(D27:D28)</f>
        <v>88</v>
      </c>
      <c r="E26" s="191">
        <f t="shared" si="8"/>
        <v>225</v>
      </c>
      <c r="F26" s="191">
        <f t="shared" si="8"/>
        <v>187</v>
      </c>
      <c r="G26" s="191">
        <f t="shared" si="8"/>
        <v>94</v>
      </c>
      <c r="H26" s="191">
        <f t="shared" si="8"/>
        <v>30</v>
      </c>
      <c r="I26" s="191">
        <f t="shared" si="8"/>
        <v>2</v>
      </c>
      <c r="J26" s="191" t="s">
        <v>555</v>
      </c>
      <c r="K26" s="191" t="s">
        <v>555</v>
      </c>
      <c r="L26" s="191" t="s">
        <v>555</v>
      </c>
      <c r="M26" s="191" t="s">
        <v>555</v>
      </c>
      <c r="N26" s="191">
        <f aca="true" t="shared" si="9" ref="N26:V26">SUM(N27:N28)</f>
        <v>800</v>
      </c>
      <c r="O26" s="191">
        <f t="shared" si="9"/>
        <v>179</v>
      </c>
      <c r="P26" s="191">
        <f t="shared" si="9"/>
        <v>189</v>
      </c>
      <c r="Q26" s="191">
        <f t="shared" si="9"/>
        <v>140</v>
      </c>
      <c r="R26" s="191">
        <f t="shared" si="9"/>
        <v>292</v>
      </c>
      <c r="S26" s="191">
        <f t="shared" si="9"/>
        <v>1106750</v>
      </c>
      <c r="T26" s="191">
        <f t="shared" si="9"/>
        <v>5196</v>
      </c>
      <c r="U26" s="191">
        <f t="shared" si="9"/>
        <v>302004</v>
      </c>
      <c r="V26" s="191">
        <f t="shared" si="9"/>
        <v>22002</v>
      </c>
    </row>
    <row r="27" spans="1:22" s="42" customFormat="1" ht="18" customHeight="1">
      <c r="A27" s="17"/>
      <c r="B27" s="119" t="s">
        <v>184</v>
      </c>
      <c r="C27" s="198">
        <v>253</v>
      </c>
      <c r="D27" s="198">
        <v>84</v>
      </c>
      <c r="E27" s="198">
        <v>169</v>
      </c>
      <c r="F27" s="198">
        <v>135</v>
      </c>
      <c r="G27" s="198">
        <v>86</v>
      </c>
      <c r="H27" s="198">
        <v>30</v>
      </c>
      <c r="I27" s="198">
        <v>2</v>
      </c>
      <c r="J27" s="198" t="s">
        <v>553</v>
      </c>
      <c r="K27" s="198" t="s">
        <v>553</v>
      </c>
      <c r="L27" s="198" t="s">
        <v>553</v>
      </c>
      <c r="M27" s="198" t="s">
        <v>553</v>
      </c>
      <c r="N27" s="193">
        <v>698</v>
      </c>
      <c r="O27" s="343">
        <v>147</v>
      </c>
      <c r="P27" s="343">
        <v>134</v>
      </c>
      <c r="Q27" s="343">
        <v>135</v>
      </c>
      <c r="R27" s="343">
        <v>282</v>
      </c>
      <c r="S27" s="343">
        <v>1066041</v>
      </c>
      <c r="T27" s="343">
        <v>4669</v>
      </c>
      <c r="U27" s="343">
        <v>287647</v>
      </c>
      <c r="V27" s="199">
        <v>19987</v>
      </c>
    </row>
    <row r="28" spans="1:22" s="42" customFormat="1" ht="18" customHeight="1">
      <c r="A28" s="11"/>
      <c r="B28" s="119" t="s">
        <v>185</v>
      </c>
      <c r="C28" s="198">
        <v>60</v>
      </c>
      <c r="D28" s="198">
        <v>4</v>
      </c>
      <c r="E28" s="198">
        <v>56</v>
      </c>
      <c r="F28" s="198">
        <v>52</v>
      </c>
      <c r="G28" s="198">
        <v>8</v>
      </c>
      <c r="H28" s="198" t="s">
        <v>553</v>
      </c>
      <c r="I28" s="198" t="s">
        <v>553</v>
      </c>
      <c r="J28" s="198" t="s">
        <v>553</v>
      </c>
      <c r="K28" s="198" t="s">
        <v>553</v>
      </c>
      <c r="L28" s="198" t="s">
        <v>553</v>
      </c>
      <c r="M28" s="198" t="s">
        <v>553</v>
      </c>
      <c r="N28" s="193">
        <v>102</v>
      </c>
      <c r="O28" s="343">
        <v>32</v>
      </c>
      <c r="P28" s="343">
        <v>55</v>
      </c>
      <c r="Q28" s="343">
        <v>5</v>
      </c>
      <c r="R28" s="343">
        <v>10</v>
      </c>
      <c r="S28" s="343">
        <v>40709</v>
      </c>
      <c r="T28" s="343">
        <v>527</v>
      </c>
      <c r="U28" s="343">
        <v>14357</v>
      </c>
      <c r="V28" s="199">
        <v>2015</v>
      </c>
    </row>
    <row r="29" spans="1:22" s="42" customFormat="1" ht="18" customHeight="1">
      <c r="A29" s="11"/>
      <c r="B29" s="119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3"/>
      <c r="O29" s="343"/>
      <c r="P29" s="343"/>
      <c r="Q29" s="343"/>
      <c r="R29" s="343"/>
      <c r="S29" s="343"/>
      <c r="T29" s="343"/>
      <c r="U29" s="343"/>
      <c r="V29" s="199"/>
    </row>
    <row r="30" spans="1:22" s="211" customFormat="1" ht="18" customHeight="1">
      <c r="A30" s="444" t="s">
        <v>186</v>
      </c>
      <c r="B30" s="445"/>
      <c r="C30" s="191">
        <f>SUM(C31:C33)</f>
        <v>422</v>
      </c>
      <c r="D30" s="191">
        <f aca="true" t="shared" si="10" ref="D30:I30">SUM(D31:D33)</f>
        <v>172</v>
      </c>
      <c r="E30" s="191">
        <f t="shared" si="10"/>
        <v>250</v>
      </c>
      <c r="F30" s="191">
        <f t="shared" si="10"/>
        <v>259</v>
      </c>
      <c r="G30" s="191">
        <f t="shared" si="10"/>
        <v>103</v>
      </c>
      <c r="H30" s="191">
        <f t="shared" si="10"/>
        <v>43</v>
      </c>
      <c r="I30" s="191">
        <f t="shared" si="10"/>
        <v>14</v>
      </c>
      <c r="J30" s="191" t="s">
        <v>555</v>
      </c>
      <c r="K30" s="191">
        <f>SUM(K31:K33)</f>
        <v>2</v>
      </c>
      <c r="L30" s="191">
        <f>SUM(L31:L33)</f>
        <v>1</v>
      </c>
      <c r="M30" s="191" t="s">
        <v>555</v>
      </c>
      <c r="N30" s="191">
        <f aca="true" t="shared" si="11" ref="N30:V30">SUM(N31:N33)</f>
        <v>1362</v>
      </c>
      <c r="O30" s="191">
        <f t="shared" si="11"/>
        <v>131</v>
      </c>
      <c r="P30" s="191">
        <f t="shared" si="11"/>
        <v>225</v>
      </c>
      <c r="Q30" s="191">
        <f t="shared" si="11"/>
        <v>243</v>
      </c>
      <c r="R30" s="191">
        <f t="shared" si="11"/>
        <v>763</v>
      </c>
      <c r="S30" s="191">
        <f t="shared" si="11"/>
        <v>2105096</v>
      </c>
      <c r="T30" s="191">
        <f t="shared" si="11"/>
        <v>19072</v>
      </c>
      <c r="U30" s="191">
        <f t="shared" si="11"/>
        <v>401959</v>
      </c>
      <c r="V30" s="191">
        <f t="shared" si="11"/>
        <v>36983</v>
      </c>
    </row>
    <row r="31" spans="1:22" s="42" customFormat="1" ht="18" customHeight="1">
      <c r="A31" s="17"/>
      <c r="B31" s="119" t="s">
        <v>187</v>
      </c>
      <c r="C31" s="198">
        <v>60</v>
      </c>
      <c r="D31" s="198">
        <v>34</v>
      </c>
      <c r="E31" s="198">
        <v>26</v>
      </c>
      <c r="F31" s="198">
        <v>29</v>
      </c>
      <c r="G31" s="198">
        <v>23</v>
      </c>
      <c r="H31" s="198">
        <v>6</v>
      </c>
      <c r="I31" s="198">
        <v>2</v>
      </c>
      <c r="J31" s="198" t="s">
        <v>553</v>
      </c>
      <c r="K31" s="198" t="s">
        <v>553</v>
      </c>
      <c r="L31" s="198" t="s">
        <v>553</v>
      </c>
      <c r="M31" s="198" t="s">
        <v>553</v>
      </c>
      <c r="N31" s="193">
        <v>186</v>
      </c>
      <c r="O31" s="343">
        <v>13</v>
      </c>
      <c r="P31" s="343">
        <v>22</v>
      </c>
      <c r="Q31" s="343">
        <v>38</v>
      </c>
      <c r="R31" s="343">
        <v>113</v>
      </c>
      <c r="S31" s="343">
        <v>354631</v>
      </c>
      <c r="T31" s="343">
        <v>7580</v>
      </c>
      <c r="U31" s="343">
        <v>55155</v>
      </c>
      <c r="V31" s="199">
        <v>3776</v>
      </c>
    </row>
    <row r="32" spans="1:22" s="42" customFormat="1" ht="18" customHeight="1">
      <c r="A32" s="17"/>
      <c r="B32" s="119" t="s">
        <v>188</v>
      </c>
      <c r="C32" s="198">
        <v>294</v>
      </c>
      <c r="D32" s="266">
        <v>114</v>
      </c>
      <c r="E32" s="266">
        <v>180</v>
      </c>
      <c r="F32" s="266">
        <v>181</v>
      </c>
      <c r="G32" s="266">
        <v>70</v>
      </c>
      <c r="H32" s="266">
        <v>31</v>
      </c>
      <c r="I32" s="266">
        <v>10</v>
      </c>
      <c r="J32" s="266" t="s">
        <v>553</v>
      </c>
      <c r="K32" s="266">
        <v>1</v>
      </c>
      <c r="L32" s="266">
        <v>1</v>
      </c>
      <c r="M32" s="230" t="s">
        <v>553</v>
      </c>
      <c r="N32" s="193">
        <v>965</v>
      </c>
      <c r="O32" s="343">
        <v>92</v>
      </c>
      <c r="P32" s="343">
        <v>164</v>
      </c>
      <c r="Q32" s="343">
        <v>163</v>
      </c>
      <c r="R32" s="343">
        <v>546</v>
      </c>
      <c r="S32" s="343">
        <v>1430427</v>
      </c>
      <c r="T32" s="343">
        <v>8475</v>
      </c>
      <c r="U32" s="343">
        <v>278890</v>
      </c>
      <c r="V32" s="284">
        <v>27230</v>
      </c>
    </row>
    <row r="33" spans="1:22" s="42" customFormat="1" ht="18" customHeight="1">
      <c r="A33" s="17"/>
      <c r="B33" s="119" t="s">
        <v>189</v>
      </c>
      <c r="C33" s="198">
        <v>68</v>
      </c>
      <c r="D33" s="266">
        <v>24</v>
      </c>
      <c r="E33" s="266">
        <v>44</v>
      </c>
      <c r="F33" s="266">
        <v>49</v>
      </c>
      <c r="G33" s="266">
        <v>10</v>
      </c>
      <c r="H33" s="266">
        <v>6</v>
      </c>
      <c r="I33" s="266">
        <v>2</v>
      </c>
      <c r="J33" s="266" t="s">
        <v>553</v>
      </c>
      <c r="K33" s="266">
        <v>1</v>
      </c>
      <c r="L33" s="266" t="s">
        <v>553</v>
      </c>
      <c r="M33" s="266" t="s">
        <v>553</v>
      </c>
      <c r="N33" s="193">
        <v>211</v>
      </c>
      <c r="O33" s="343">
        <v>26</v>
      </c>
      <c r="P33" s="343">
        <v>39</v>
      </c>
      <c r="Q33" s="343">
        <v>42</v>
      </c>
      <c r="R33" s="343">
        <v>104</v>
      </c>
      <c r="S33" s="343">
        <v>320038</v>
      </c>
      <c r="T33" s="343">
        <v>3017</v>
      </c>
      <c r="U33" s="343">
        <v>67914</v>
      </c>
      <c r="V33" s="284">
        <v>5977</v>
      </c>
    </row>
    <row r="34" spans="1:22" s="42" customFormat="1" ht="18" customHeight="1">
      <c r="A34" s="17"/>
      <c r="B34" s="119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343"/>
      <c r="O34" s="343"/>
      <c r="P34" s="343"/>
      <c r="Q34" s="343"/>
      <c r="R34" s="343"/>
      <c r="S34" s="343"/>
      <c r="T34" s="343"/>
      <c r="U34" s="343"/>
      <c r="V34" s="267"/>
    </row>
    <row r="35" spans="1:22" s="211" customFormat="1" ht="18" customHeight="1">
      <c r="A35" s="444" t="s">
        <v>190</v>
      </c>
      <c r="B35" s="445"/>
      <c r="C35" s="191">
        <f>SUM(C37,C40,C43,C47,C50,C53,C57,C63,C66)</f>
        <v>6421</v>
      </c>
      <c r="D35" s="191">
        <f aca="true" t="shared" si="12" ref="D35:V35">SUM(D37,D40,D43,D47,D50,D53,D57,D63,D66)</f>
        <v>1511</v>
      </c>
      <c r="E35" s="191">
        <f t="shared" si="12"/>
        <v>4910</v>
      </c>
      <c r="F35" s="191">
        <f t="shared" si="12"/>
        <v>3726</v>
      </c>
      <c r="G35" s="191">
        <f t="shared" si="12"/>
        <v>1668</v>
      </c>
      <c r="H35" s="191">
        <f t="shared" si="12"/>
        <v>600</v>
      </c>
      <c r="I35" s="191">
        <f t="shared" si="12"/>
        <v>250</v>
      </c>
      <c r="J35" s="191">
        <f t="shared" si="12"/>
        <v>91</v>
      </c>
      <c r="K35" s="191">
        <f t="shared" si="12"/>
        <v>70</v>
      </c>
      <c r="L35" s="191">
        <f t="shared" si="12"/>
        <v>15</v>
      </c>
      <c r="M35" s="191">
        <f t="shared" si="12"/>
        <v>1</v>
      </c>
      <c r="N35" s="191">
        <f t="shared" si="12"/>
        <v>24549</v>
      </c>
      <c r="O35" s="191">
        <f t="shared" si="12"/>
        <v>3859</v>
      </c>
      <c r="P35" s="191">
        <f t="shared" si="12"/>
        <v>4364</v>
      </c>
      <c r="Q35" s="191">
        <f t="shared" si="12"/>
        <v>5532</v>
      </c>
      <c r="R35" s="191">
        <f t="shared" si="12"/>
        <v>10794</v>
      </c>
      <c r="S35" s="191">
        <f t="shared" si="12"/>
        <v>41589518</v>
      </c>
      <c r="T35" s="191">
        <f t="shared" si="12"/>
        <v>235558</v>
      </c>
      <c r="U35" s="191">
        <f t="shared" si="12"/>
        <v>1659378</v>
      </c>
      <c r="V35" s="191">
        <f t="shared" si="12"/>
        <v>351522</v>
      </c>
    </row>
    <row r="36" spans="1:22" s="211" customFormat="1" ht="18" customHeight="1">
      <c r="A36" s="178"/>
      <c r="B36" s="218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247"/>
      <c r="O36" s="251"/>
      <c r="P36" s="251"/>
      <c r="Q36" s="251"/>
      <c r="R36" s="251"/>
      <c r="S36" s="251"/>
      <c r="T36" s="251"/>
      <c r="U36" s="251"/>
      <c r="V36" s="190"/>
    </row>
    <row r="37" spans="1:23" s="211" customFormat="1" ht="18" customHeight="1">
      <c r="A37" s="444" t="s">
        <v>191</v>
      </c>
      <c r="B37" s="445"/>
      <c r="C37" s="191">
        <f>SUM(C38)</f>
        <v>774</v>
      </c>
      <c r="D37" s="191">
        <f aca="true" t="shared" si="13" ref="D37:J37">SUM(D38)</f>
        <v>316</v>
      </c>
      <c r="E37" s="191">
        <f t="shared" si="13"/>
        <v>458</v>
      </c>
      <c r="F37" s="191">
        <f t="shared" si="13"/>
        <v>302</v>
      </c>
      <c r="G37" s="191">
        <f t="shared" si="13"/>
        <v>182</v>
      </c>
      <c r="H37" s="191">
        <f t="shared" si="13"/>
        <v>94</v>
      </c>
      <c r="I37" s="191">
        <f t="shared" si="13"/>
        <v>77</v>
      </c>
      <c r="J37" s="191">
        <f t="shared" si="13"/>
        <v>61</v>
      </c>
      <c r="K37" s="191">
        <f>SUM(K38)</f>
        <v>48</v>
      </c>
      <c r="L37" s="191">
        <f>SUM(L38)</f>
        <v>10</v>
      </c>
      <c r="M37" s="191" t="s">
        <v>555</v>
      </c>
      <c r="N37" s="191">
        <f aca="true" t="shared" si="14" ref="N37:V37">SUM(N38)</f>
        <v>6531</v>
      </c>
      <c r="O37" s="191">
        <f t="shared" si="14"/>
        <v>375</v>
      </c>
      <c r="P37" s="191">
        <f t="shared" si="14"/>
        <v>451</v>
      </c>
      <c r="Q37" s="191">
        <f t="shared" si="14"/>
        <v>1777</v>
      </c>
      <c r="R37" s="191">
        <f t="shared" si="14"/>
        <v>3928</v>
      </c>
      <c r="S37" s="191">
        <f t="shared" si="14"/>
        <v>17381997</v>
      </c>
      <c r="T37" s="191">
        <f t="shared" si="14"/>
        <v>53882</v>
      </c>
      <c r="U37" s="191">
        <f t="shared" si="14"/>
        <v>578078</v>
      </c>
      <c r="V37" s="191">
        <f t="shared" si="14"/>
        <v>146752</v>
      </c>
      <c r="W37" s="306"/>
    </row>
    <row r="38" spans="1:23" s="110" customFormat="1" ht="18" customHeight="1">
      <c r="A38" s="76"/>
      <c r="B38" s="31" t="s">
        <v>192</v>
      </c>
      <c r="C38" s="198">
        <v>774</v>
      </c>
      <c r="D38" s="198">
        <v>316</v>
      </c>
      <c r="E38" s="198">
        <v>458</v>
      </c>
      <c r="F38" s="198">
        <v>302</v>
      </c>
      <c r="G38" s="198">
        <v>182</v>
      </c>
      <c r="H38" s="198">
        <v>94</v>
      </c>
      <c r="I38" s="198">
        <v>77</v>
      </c>
      <c r="J38" s="198">
        <v>61</v>
      </c>
      <c r="K38" s="198">
        <v>48</v>
      </c>
      <c r="L38" s="198">
        <v>10</v>
      </c>
      <c r="M38" s="198" t="s">
        <v>553</v>
      </c>
      <c r="N38" s="193">
        <v>6531</v>
      </c>
      <c r="O38" s="343">
        <v>375</v>
      </c>
      <c r="P38" s="343">
        <v>451</v>
      </c>
      <c r="Q38" s="343">
        <v>1777</v>
      </c>
      <c r="R38" s="343">
        <v>3928</v>
      </c>
      <c r="S38" s="343">
        <v>17381997</v>
      </c>
      <c r="T38" s="343">
        <v>53882</v>
      </c>
      <c r="U38" s="343">
        <v>578078</v>
      </c>
      <c r="V38" s="199">
        <v>146752</v>
      </c>
      <c r="W38" s="54"/>
    </row>
    <row r="39" spans="1:22" s="42" customFormat="1" ht="18" customHeight="1">
      <c r="A39" s="76"/>
      <c r="B39" s="31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3"/>
      <c r="O39" s="343"/>
      <c r="P39" s="343"/>
      <c r="Q39" s="343"/>
      <c r="R39" s="343"/>
      <c r="S39" s="343"/>
      <c r="T39" s="343"/>
      <c r="U39" s="343"/>
      <c r="V39" s="199"/>
    </row>
    <row r="40" spans="1:22" s="211" customFormat="1" ht="18" customHeight="1">
      <c r="A40" s="444" t="s">
        <v>193</v>
      </c>
      <c r="B40" s="445"/>
      <c r="C40" s="191">
        <f>SUM(C41)</f>
        <v>1190</v>
      </c>
      <c r="D40" s="191">
        <f aca="true" t="shared" si="15" ref="D40:J40">SUM(D41)</f>
        <v>146</v>
      </c>
      <c r="E40" s="191">
        <f t="shared" si="15"/>
        <v>1044</v>
      </c>
      <c r="F40" s="191">
        <f t="shared" si="15"/>
        <v>725</v>
      </c>
      <c r="G40" s="191">
        <f t="shared" si="15"/>
        <v>380</v>
      </c>
      <c r="H40" s="191">
        <f t="shared" si="15"/>
        <v>71</v>
      </c>
      <c r="I40" s="191">
        <f t="shared" si="15"/>
        <v>11</v>
      </c>
      <c r="J40" s="191">
        <f t="shared" si="15"/>
        <v>3</v>
      </c>
      <c r="K40" s="191" t="s">
        <v>555</v>
      </c>
      <c r="L40" s="191" t="s">
        <v>555</v>
      </c>
      <c r="M40" s="191" t="s">
        <v>555</v>
      </c>
      <c r="N40" s="191">
        <f aca="true" t="shared" si="16" ref="N40:V40">SUM(N41)</f>
        <v>3153</v>
      </c>
      <c r="O40" s="191">
        <f t="shared" si="16"/>
        <v>830</v>
      </c>
      <c r="P40" s="191">
        <f t="shared" si="16"/>
        <v>989</v>
      </c>
      <c r="Q40" s="191">
        <f t="shared" si="16"/>
        <v>525</v>
      </c>
      <c r="R40" s="191">
        <f t="shared" si="16"/>
        <v>809</v>
      </c>
      <c r="S40" s="191">
        <f t="shared" si="16"/>
        <v>6104877</v>
      </c>
      <c r="T40" s="191">
        <f t="shared" si="16"/>
        <v>55837</v>
      </c>
      <c r="U40" s="191">
        <f t="shared" si="16"/>
        <v>466941</v>
      </c>
      <c r="V40" s="191">
        <f t="shared" si="16"/>
        <v>47775</v>
      </c>
    </row>
    <row r="41" spans="1:22" s="42" customFormat="1" ht="18" customHeight="1">
      <c r="A41" s="76"/>
      <c r="B41" s="31" t="s">
        <v>193</v>
      </c>
      <c r="C41" s="198">
        <v>1190</v>
      </c>
      <c r="D41" s="198">
        <v>146</v>
      </c>
      <c r="E41" s="198">
        <v>1044</v>
      </c>
      <c r="F41" s="198">
        <v>725</v>
      </c>
      <c r="G41" s="198">
        <v>380</v>
      </c>
      <c r="H41" s="198">
        <v>71</v>
      </c>
      <c r="I41" s="198">
        <v>11</v>
      </c>
      <c r="J41" s="198">
        <v>3</v>
      </c>
      <c r="K41" s="198" t="s">
        <v>553</v>
      </c>
      <c r="L41" s="198" t="s">
        <v>553</v>
      </c>
      <c r="M41" s="198" t="s">
        <v>553</v>
      </c>
      <c r="N41" s="193">
        <v>3153</v>
      </c>
      <c r="O41" s="343">
        <v>830</v>
      </c>
      <c r="P41" s="343">
        <v>989</v>
      </c>
      <c r="Q41" s="343">
        <v>525</v>
      </c>
      <c r="R41" s="343">
        <v>809</v>
      </c>
      <c r="S41" s="343">
        <v>6104877</v>
      </c>
      <c r="T41" s="343">
        <v>55837</v>
      </c>
      <c r="U41" s="343">
        <v>466941</v>
      </c>
      <c r="V41" s="199">
        <v>47775</v>
      </c>
    </row>
    <row r="42" spans="1:22" s="42" customFormat="1" ht="18" customHeight="1">
      <c r="A42" s="76"/>
      <c r="B42" s="31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3"/>
      <c r="O42" s="343"/>
      <c r="P42" s="343"/>
      <c r="Q42" s="343"/>
      <c r="R42" s="343"/>
      <c r="S42" s="343"/>
      <c r="T42" s="343"/>
      <c r="U42" s="343"/>
      <c r="V42" s="199"/>
    </row>
    <row r="43" spans="1:22" s="211" customFormat="1" ht="18" customHeight="1">
      <c r="A43" s="444" t="s">
        <v>194</v>
      </c>
      <c r="B43" s="445"/>
      <c r="C43" s="191">
        <f>SUM(C44:C45)</f>
        <v>181</v>
      </c>
      <c r="D43" s="191">
        <f aca="true" t="shared" si="17" ref="D43:I43">SUM(D44:D45)</f>
        <v>52</v>
      </c>
      <c r="E43" s="191">
        <f t="shared" si="17"/>
        <v>129</v>
      </c>
      <c r="F43" s="191">
        <f t="shared" si="17"/>
        <v>87</v>
      </c>
      <c r="G43" s="191">
        <f t="shared" si="17"/>
        <v>62</v>
      </c>
      <c r="H43" s="191">
        <f t="shared" si="17"/>
        <v>27</v>
      </c>
      <c r="I43" s="191">
        <f t="shared" si="17"/>
        <v>5</v>
      </c>
      <c r="J43" s="191" t="s">
        <v>555</v>
      </c>
      <c r="K43" s="191" t="s">
        <v>555</v>
      </c>
      <c r="L43" s="191" t="s">
        <v>555</v>
      </c>
      <c r="M43" s="191" t="s">
        <v>555</v>
      </c>
      <c r="N43" s="191">
        <f aca="true" t="shared" si="18" ref="N43:V43">SUM(N44:N45)</f>
        <v>587</v>
      </c>
      <c r="O43" s="191">
        <f t="shared" si="18"/>
        <v>123</v>
      </c>
      <c r="P43" s="191">
        <f t="shared" si="18"/>
        <v>91</v>
      </c>
      <c r="Q43" s="191">
        <f t="shared" si="18"/>
        <v>154</v>
      </c>
      <c r="R43" s="191">
        <f t="shared" si="18"/>
        <v>219</v>
      </c>
      <c r="S43" s="191">
        <f t="shared" si="18"/>
        <v>908902</v>
      </c>
      <c r="T43" s="191">
        <f t="shared" si="18"/>
        <v>1940</v>
      </c>
      <c r="U43" s="191">
        <f t="shared" si="18"/>
        <v>19942</v>
      </c>
      <c r="V43" s="191">
        <f t="shared" si="18"/>
        <v>6842</v>
      </c>
    </row>
    <row r="44" spans="1:22" s="42" customFormat="1" ht="18" customHeight="1">
      <c r="A44" s="76"/>
      <c r="B44" s="31" t="s">
        <v>195</v>
      </c>
      <c r="C44" s="198">
        <v>168</v>
      </c>
      <c r="D44" s="198">
        <v>52</v>
      </c>
      <c r="E44" s="198">
        <v>116</v>
      </c>
      <c r="F44" s="198">
        <v>75</v>
      </c>
      <c r="G44" s="198">
        <v>62</v>
      </c>
      <c r="H44" s="198">
        <v>26</v>
      </c>
      <c r="I44" s="198">
        <v>5</v>
      </c>
      <c r="J44" s="198" t="s">
        <v>553</v>
      </c>
      <c r="K44" s="198" t="s">
        <v>553</v>
      </c>
      <c r="L44" s="198" t="s">
        <v>553</v>
      </c>
      <c r="M44" s="198" t="s">
        <v>553</v>
      </c>
      <c r="N44" s="193">
        <v>561</v>
      </c>
      <c r="O44" s="343">
        <v>114</v>
      </c>
      <c r="P44" s="343">
        <v>80</v>
      </c>
      <c r="Q44" s="343">
        <v>154</v>
      </c>
      <c r="R44" s="343">
        <v>213</v>
      </c>
      <c r="S44" s="343">
        <v>891381</v>
      </c>
      <c r="T44" s="343">
        <v>1940</v>
      </c>
      <c r="U44" s="343">
        <v>19392</v>
      </c>
      <c r="V44" s="199">
        <v>6568</v>
      </c>
    </row>
    <row r="45" spans="1:22" s="42" customFormat="1" ht="18" customHeight="1">
      <c r="A45" s="11"/>
      <c r="B45" s="119" t="s">
        <v>196</v>
      </c>
      <c r="C45" s="198">
        <v>13</v>
      </c>
      <c r="D45" s="198" t="s">
        <v>553</v>
      </c>
      <c r="E45" s="198">
        <v>13</v>
      </c>
      <c r="F45" s="198">
        <v>12</v>
      </c>
      <c r="G45" s="198" t="s">
        <v>553</v>
      </c>
      <c r="H45" s="198">
        <v>1</v>
      </c>
      <c r="I45" s="198" t="s">
        <v>553</v>
      </c>
      <c r="J45" s="198" t="s">
        <v>553</v>
      </c>
      <c r="K45" s="198" t="s">
        <v>553</v>
      </c>
      <c r="L45" s="198" t="s">
        <v>553</v>
      </c>
      <c r="M45" s="198" t="s">
        <v>553</v>
      </c>
      <c r="N45" s="193">
        <v>26</v>
      </c>
      <c r="O45" s="193">
        <v>9</v>
      </c>
      <c r="P45" s="193">
        <v>11</v>
      </c>
      <c r="Q45" s="192" t="s">
        <v>553</v>
      </c>
      <c r="R45" s="193">
        <v>6</v>
      </c>
      <c r="S45" s="192">
        <v>17521</v>
      </c>
      <c r="T45" s="192" t="s">
        <v>553</v>
      </c>
      <c r="U45" s="192">
        <v>550</v>
      </c>
      <c r="V45" s="199">
        <v>274</v>
      </c>
    </row>
    <row r="46" spans="1:27" s="42" customFormat="1" ht="18" customHeight="1">
      <c r="A46" s="11"/>
      <c r="B46" s="119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3"/>
      <c r="O46" s="193"/>
      <c r="P46" s="193"/>
      <c r="Q46" s="193"/>
      <c r="R46" s="193"/>
      <c r="S46" s="192"/>
      <c r="T46" s="192"/>
      <c r="U46" s="192"/>
      <c r="V46" s="199"/>
      <c r="W46" s="46"/>
      <c r="X46" s="46"/>
      <c r="Y46" s="46"/>
      <c r="Z46" s="46"/>
      <c r="AA46" s="46"/>
    </row>
    <row r="47" spans="1:22" s="211" customFormat="1" ht="18" customHeight="1">
      <c r="A47" s="444" t="s">
        <v>197</v>
      </c>
      <c r="B47" s="445"/>
      <c r="C47" s="191">
        <f>SUM(C48)</f>
        <v>554</v>
      </c>
      <c r="D47" s="191">
        <f aca="true" t="shared" si="19" ref="D47:K47">SUM(D48)</f>
        <v>66</v>
      </c>
      <c r="E47" s="191">
        <f t="shared" si="19"/>
        <v>488</v>
      </c>
      <c r="F47" s="191">
        <f t="shared" si="19"/>
        <v>337</v>
      </c>
      <c r="G47" s="191">
        <f t="shared" si="19"/>
        <v>149</v>
      </c>
      <c r="H47" s="191">
        <f t="shared" si="19"/>
        <v>54</v>
      </c>
      <c r="I47" s="191">
        <f t="shared" si="19"/>
        <v>9</v>
      </c>
      <c r="J47" s="191">
        <f t="shared" si="19"/>
        <v>3</v>
      </c>
      <c r="K47" s="191">
        <f t="shared" si="19"/>
        <v>2</v>
      </c>
      <c r="L47" s="191" t="s">
        <v>555</v>
      </c>
      <c r="M47" s="191" t="s">
        <v>555</v>
      </c>
      <c r="N47" s="191">
        <f aca="true" t="shared" si="20" ref="N47:V47">SUM(N48)</f>
        <v>1646</v>
      </c>
      <c r="O47" s="191">
        <f t="shared" si="20"/>
        <v>429</v>
      </c>
      <c r="P47" s="191">
        <f t="shared" si="20"/>
        <v>430</v>
      </c>
      <c r="Q47" s="191">
        <f t="shared" si="20"/>
        <v>377</v>
      </c>
      <c r="R47" s="191">
        <f t="shared" si="20"/>
        <v>410</v>
      </c>
      <c r="S47" s="191">
        <f t="shared" si="20"/>
        <v>2650401</v>
      </c>
      <c r="T47" s="191">
        <f t="shared" si="20"/>
        <v>2844</v>
      </c>
      <c r="U47" s="191">
        <f t="shared" si="20"/>
        <v>26587</v>
      </c>
      <c r="V47" s="191">
        <f t="shared" si="20"/>
        <v>17146</v>
      </c>
    </row>
    <row r="48" spans="1:22" s="42" customFormat="1" ht="18" customHeight="1">
      <c r="A48" s="76"/>
      <c r="B48" s="31" t="s">
        <v>197</v>
      </c>
      <c r="C48" s="357">
        <v>554</v>
      </c>
      <c r="D48" s="198">
        <v>66</v>
      </c>
      <c r="E48" s="198">
        <v>488</v>
      </c>
      <c r="F48" s="198">
        <v>337</v>
      </c>
      <c r="G48" s="198">
        <v>149</v>
      </c>
      <c r="H48" s="198">
        <v>54</v>
      </c>
      <c r="I48" s="198">
        <v>9</v>
      </c>
      <c r="J48" s="198">
        <v>3</v>
      </c>
      <c r="K48" s="198">
        <v>2</v>
      </c>
      <c r="L48" s="198" t="s">
        <v>553</v>
      </c>
      <c r="M48" s="198" t="s">
        <v>553</v>
      </c>
      <c r="N48" s="193">
        <v>1646</v>
      </c>
      <c r="O48" s="343">
        <v>429</v>
      </c>
      <c r="P48" s="343">
        <v>430</v>
      </c>
      <c r="Q48" s="343">
        <v>377</v>
      </c>
      <c r="R48" s="343">
        <v>410</v>
      </c>
      <c r="S48" s="343">
        <v>2650401</v>
      </c>
      <c r="T48" s="343">
        <v>2844</v>
      </c>
      <c r="U48" s="343">
        <v>26587</v>
      </c>
      <c r="V48" s="199">
        <v>17146</v>
      </c>
    </row>
    <row r="49" spans="1:22" s="42" customFormat="1" ht="18" customHeight="1">
      <c r="A49" s="11"/>
      <c r="B49" s="119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3"/>
      <c r="O49" s="193"/>
      <c r="P49" s="193"/>
      <c r="Q49" s="193"/>
      <c r="R49" s="193"/>
      <c r="S49" s="192"/>
      <c r="T49" s="192"/>
      <c r="U49" s="192"/>
      <c r="V49" s="199"/>
    </row>
    <row r="50" spans="1:22" s="211" customFormat="1" ht="18" customHeight="1">
      <c r="A50" s="444" t="s">
        <v>198</v>
      </c>
      <c r="B50" s="445"/>
      <c r="C50" s="191">
        <f>SUM(C51)</f>
        <v>116</v>
      </c>
      <c r="D50" s="191">
        <f aca="true" t="shared" si="21" ref="D50:K50">SUM(D51)</f>
        <v>29</v>
      </c>
      <c r="E50" s="191">
        <f t="shared" si="21"/>
        <v>87</v>
      </c>
      <c r="F50" s="191">
        <f t="shared" si="21"/>
        <v>63</v>
      </c>
      <c r="G50" s="191">
        <f t="shared" si="21"/>
        <v>29</v>
      </c>
      <c r="H50" s="191">
        <f t="shared" si="21"/>
        <v>14</v>
      </c>
      <c r="I50" s="191">
        <f t="shared" si="21"/>
        <v>8</v>
      </c>
      <c r="J50" s="191" t="s">
        <v>555</v>
      </c>
      <c r="K50" s="191">
        <f t="shared" si="21"/>
        <v>2</v>
      </c>
      <c r="L50" s="191" t="s">
        <v>555</v>
      </c>
      <c r="M50" s="191" t="s">
        <v>555</v>
      </c>
      <c r="N50" s="191">
        <f aca="true" t="shared" si="22" ref="N50:V50">SUM(N51)</f>
        <v>487</v>
      </c>
      <c r="O50" s="191">
        <f t="shared" si="22"/>
        <v>67</v>
      </c>
      <c r="P50" s="191">
        <f t="shared" si="22"/>
        <v>82</v>
      </c>
      <c r="Q50" s="191">
        <f t="shared" si="22"/>
        <v>108</v>
      </c>
      <c r="R50" s="191">
        <f t="shared" si="22"/>
        <v>230</v>
      </c>
      <c r="S50" s="191">
        <f t="shared" si="22"/>
        <v>739739</v>
      </c>
      <c r="T50" s="191">
        <f t="shared" si="22"/>
        <v>1295</v>
      </c>
      <c r="U50" s="191">
        <f t="shared" si="22"/>
        <v>49475</v>
      </c>
      <c r="V50" s="191">
        <f t="shared" si="22"/>
        <v>7535</v>
      </c>
    </row>
    <row r="51" spans="1:22" s="42" customFormat="1" ht="18" customHeight="1">
      <c r="A51" s="76"/>
      <c r="B51" s="31" t="s">
        <v>199</v>
      </c>
      <c r="C51" s="198">
        <v>116</v>
      </c>
      <c r="D51" s="198">
        <v>29</v>
      </c>
      <c r="E51" s="198">
        <v>87</v>
      </c>
      <c r="F51" s="198">
        <v>63</v>
      </c>
      <c r="G51" s="198">
        <v>29</v>
      </c>
      <c r="H51" s="198">
        <v>14</v>
      </c>
      <c r="I51" s="198">
        <v>8</v>
      </c>
      <c r="J51" s="198" t="s">
        <v>168</v>
      </c>
      <c r="K51" s="198">
        <v>2</v>
      </c>
      <c r="L51" s="198" t="s">
        <v>168</v>
      </c>
      <c r="M51" s="198" t="s">
        <v>168</v>
      </c>
      <c r="N51" s="193">
        <v>487</v>
      </c>
      <c r="O51" s="343">
        <v>67</v>
      </c>
      <c r="P51" s="343">
        <v>82</v>
      </c>
      <c r="Q51" s="343">
        <v>108</v>
      </c>
      <c r="R51" s="343">
        <v>230</v>
      </c>
      <c r="S51" s="343">
        <v>739739</v>
      </c>
      <c r="T51" s="343">
        <v>1295</v>
      </c>
      <c r="U51" s="343">
        <v>49475</v>
      </c>
      <c r="V51" s="199">
        <v>7535</v>
      </c>
    </row>
    <row r="52" spans="1:22" s="42" customFormat="1" ht="18" customHeight="1">
      <c r="A52" s="11"/>
      <c r="B52" s="119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3"/>
      <c r="O52" s="193"/>
      <c r="P52" s="345"/>
      <c r="Q52" s="193"/>
      <c r="R52" s="345"/>
      <c r="S52" s="192"/>
      <c r="T52" s="345"/>
      <c r="U52" s="345"/>
      <c r="V52" s="199"/>
    </row>
    <row r="53" spans="1:22" s="211" customFormat="1" ht="18" customHeight="1">
      <c r="A53" s="444" t="s">
        <v>200</v>
      </c>
      <c r="B53" s="445"/>
      <c r="C53" s="191">
        <f>SUM(C54:C55)</f>
        <v>324</v>
      </c>
      <c r="D53" s="191">
        <f aca="true" t="shared" si="23" ref="D53:K53">SUM(D54:D55)</f>
        <v>58</v>
      </c>
      <c r="E53" s="191">
        <f t="shared" si="23"/>
        <v>266</v>
      </c>
      <c r="F53" s="191">
        <f t="shared" si="23"/>
        <v>161</v>
      </c>
      <c r="G53" s="191">
        <f t="shared" si="23"/>
        <v>112</v>
      </c>
      <c r="H53" s="191">
        <f t="shared" si="23"/>
        <v>39</v>
      </c>
      <c r="I53" s="191">
        <f t="shared" si="23"/>
        <v>10</v>
      </c>
      <c r="J53" s="191">
        <f t="shared" si="23"/>
        <v>1</v>
      </c>
      <c r="K53" s="191">
        <f t="shared" si="23"/>
        <v>1</v>
      </c>
      <c r="L53" s="191" t="s">
        <v>555</v>
      </c>
      <c r="M53" s="191" t="s">
        <v>555</v>
      </c>
      <c r="N53" s="191">
        <f aca="true" t="shared" si="24" ref="N53:V53">SUM(N54:N55)</f>
        <v>1088</v>
      </c>
      <c r="O53" s="191">
        <f t="shared" si="24"/>
        <v>254</v>
      </c>
      <c r="P53" s="191">
        <f t="shared" si="24"/>
        <v>252</v>
      </c>
      <c r="Q53" s="191">
        <f t="shared" si="24"/>
        <v>208</v>
      </c>
      <c r="R53" s="191">
        <f t="shared" si="24"/>
        <v>374</v>
      </c>
      <c r="S53" s="191">
        <f t="shared" si="24"/>
        <v>1736213</v>
      </c>
      <c r="T53" s="191">
        <f t="shared" si="24"/>
        <v>9849</v>
      </c>
      <c r="U53" s="191">
        <f t="shared" si="24"/>
        <v>75082</v>
      </c>
      <c r="V53" s="191">
        <f t="shared" si="24"/>
        <v>17321</v>
      </c>
    </row>
    <row r="54" spans="1:22" s="42" customFormat="1" ht="18" customHeight="1">
      <c r="A54" s="76"/>
      <c r="B54" s="31" t="s">
        <v>457</v>
      </c>
      <c r="C54" s="198">
        <v>243</v>
      </c>
      <c r="D54" s="198">
        <v>42</v>
      </c>
      <c r="E54" s="198">
        <v>201</v>
      </c>
      <c r="F54" s="198">
        <v>120</v>
      </c>
      <c r="G54" s="198">
        <v>81</v>
      </c>
      <c r="H54" s="198">
        <v>33</v>
      </c>
      <c r="I54" s="198">
        <v>8</v>
      </c>
      <c r="J54" s="198">
        <v>1</v>
      </c>
      <c r="K54" s="198" t="s">
        <v>168</v>
      </c>
      <c r="L54" s="198" t="s">
        <v>168</v>
      </c>
      <c r="M54" s="198" t="s">
        <v>561</v>
      </c>
      <c r="N54" s="193">
        <v>819</v>
      </c>
      <c r="O54" s="343">
        <v>185</v>
      </c>
      <c r="P54" s="343">
        <v>194</v>
      </c>
      <c r="Q54" s="343">
        <v>146</v>
      </c>
      <c r="R54" s="343">
        <v>294</v>
      </c>
      <c r="S54" s="343">
        <v>1369979</v>
      </c>
      <c r="T54" s="343">
        <v>5066</v>
      </c>
      <c r="U54" s="343">
        <v>62570</v>
      </c>
      <c r="V54" s="199">
        <v>14230</v>
      </c>
    </row>
    <row r="55" spans="1:22" s="42" customFormat="1" ht="18" customHeight="1">
      <c r="A55" s="11"/>
      <c r="B55" s="119" t="s">
        <v>201</v>
      </c>
      <c r="C55" s="198">
        <v>81</v>
      </c>
      <c r="D55" s="198">
        <v>16</v>
      </c>
      <c r="E55" s="198">
        <v>65</v>
      </c>
      <c r="F55" s="198">
        <v>41</v>
      </c>
      <c r="G55" s="198">
        <v>31</v>
      </c>
      <c r="H55" s="198">
        <v>6</v>
      </c>
      <c r="I55" s="198">
        <v>2</v>
      </c>
      <c r="J55" s="198" t="s">
        <v>561</v>
      </c>
      <c r="K55" s="198">
        <v>1</v>
      </c>
      <c r="L55" s="198" t="s">
        <v>168</v>
      </c>
      <c r="M55" s="198" t="s">
        <v>561</v>
      </c>
      <c r="N55" s="193">
        <v>269</v>
      </c>
      <c r="O55" s="193">
        <v>69</v>
      </c>
      <c r="P55" s="193">
        <v>58</v>
      </c>
      <c r="Q55" s="193">
        <v>62</v>
      </c>
      <c r="R55" s="193">
        <v>80</v>
      </c>
      <c r="S55" s="192">
        <v>366234</v>
      </c>
      <c r="T55" s="192">
        <v>4783</v>
      </c>
      <c r="U55" s="192">
        <v>12512</v>
      </c>
      <c r="V55" s="199">
        <v>3091</v>
      </c>
    </row>
    <row r="56" spans="1:22" s="42" customFormat="1" ht="18" customHeight="1">
      <c r="A56" s="11"/>
      <c r="B56" s="119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3"/>
      <c r="O56" s="193"/>
      <c r="P56" s="193"/>
      <c r="Q56" s="193"/>
      <c r="R56" s="193"/>
      <c r="S56" s="192"/>
      <c r="T56" s="192"/>
      <c r="U56" s="192"/>
      <c r="V56" s="199"/>
    </row>
    <row r="57" spans="1:22" s="211" customFormat="1" ht="18" customHeight="1">
      <c r="A57" s="444" t="s">
        <v>458</v>
      </c>
      <c r="B57" s="445"/>
      <c r="C57" s="191">
        <f>SUM(C58:C61)</f>
        <v>1447</v>
      </c>
      <c r="D57" s="191">
        <f aca="true" t="shared" si="25" ref="D57:J57">SUM(D58:D61)</f>
        <v>324</v>
      </c>
      <c r="E57" s="191">
        <f t="shared" si="25"/>
        <v>1123</v>
      </c>
      <c r="F57" s="191">
        <f t="shared" si="25"/>
        <v>960</v>
      </c>
      <c r="G57" s="191">
        <f t="shared" si="25"/>
        <v>320</v>
      </c>
      <c r="H57" s="191">
        <f t="shared" si="25"/>
        <v>121</v>
      </c>
      <c r="I57" s="191">
        <f t="shared" si="25"/>
        <v>34</v>
      </c>
      <c r="J57" s="191">
        <f t="shared" si="25"/>
        <v>5</v>
      </c>
      <c r="K57" s="191">
        <f>SUM(K58:K61)</f>
        <v>5</v>
      </c>
      <c r="L57" s="191">
        <f>SUM(L58:L61)</f>
        <v>2</v>
      </c>
      <c r="M57" s="191" t="s">
        <v>555</v>
      </c>
      <c r="N57" s="191">
        <f aca="true" t="shared" si="26" ref="N57:V57">SUM(N58:N61)</f>
        <v>4199</v>
      </c>
      <c r="O57" s="191">
        <f t="shared" si="26"/>
        <v>834</v>
      </c>
      <c r="P57" s="191">
        <f t="shared" si="26"/>
        <v>976</v>
      </c>
      <c r="Q57" s="191">
        <f t="shared" si="26"/>
        <v>722</v>
      </c>
      <c r="R57" s="191">
        <f t="shared" si="26"/>
        <v>1667</v>
      </c>
      <c r="S57" s="191">
        <f t="shared" si="26"/>
        <v>3424818</v>
      </c>
      <c r="T57" s="191">
        <f t="shared" si="26"/>
        <v>60681</v>
      </c>
      <c r="U57" s="191">
        <f t="shared" si="26"/>
        <v>152653</v>
      </c>
      <c r="V57" s="191">
        <f t="shared" si="26"/>
        <v>46646</v>
      </c>
    </row>
    <row r="58" spans="1:22" s="42" customFormat="1" ht="18" customHeight="1">
      <c r="A58" s="76"/>
      <c r="B58" s="31" t="s">
        <v>202</v>
      </c>
      <c r="C58" s="198">
        <v>520</v>
      </c>
      <c r="D58" s="198">
        <v>91</v>
      </c>
      <c r="E58" s="198">
        <v>429</v>
      </c>
      <c r="F58" s="198">
        <v>279</v>
      </c>
      <c r="G58" s="198">
        <v>165</v>
      </c>
      <c r="H58" s="198">
        <v>51</v>
      </c>
      <c r="I58" s="198">
        <v>17</v>
      </c>
      <c r="J58" s="198">
        <v>5</v>
      </c>
      <c r="K58" s="198">
        <v>3</v>
      </c>
      <c r="L58" s="198" t="s">
        <v>168</v>
      </c>
      <c r="M58" s="198" t="s">
        <v>562</v>
      </c>
      <c r="N58" s="193">
        <v>1841</v>
      </c>
      <c r="O58" s="343">
        <v>465</v>
      </c>
      <c r="P58" s="343">
        <v>348</v>
      </c>
      <c r="Q58" s="343">
        <v>394</v>
      </c>
      <c r="R58" s="343">
        <v>634</v>
      </c>
      <c r="S58" s="343">
        <v>1282912</v>
      </c>
      <c r="T58" s="343">
        <v>32330</v>
      </c>
      <c r="U58" s="343">
        <v>61672</v>
      </c>
      <c r="V58" s="199">
        <v>17537</v>
      </c>
    </row>
    <row r="59" spans="1:22" s="42" customFormat="1" ht="18" customHeight="1">
      <c r="A59" s="11"/>
      <c r="B59" s="31" t="s">
        <v>203</v>
      </c>
      <c r="C59" s="198">
        <v>686</v>
      </c>
      <c r="D59" s="198">
        <v>151</v>
      </c>
      <c r="E59" s="198">
        <v>535</v>
      </c>
      <c r="F59" s="198">
        <v>553</v>
      </c>
      <c r="G59" s="198">
        <v>94</v>
      </c>
      <c r="H59" s="198">
        <v>29</v>
      </c>
      <c r="I59" s="198">
        <v>7</v>
      </c>
      <c r="J59" s="198" t="s">
        <v>561</v>
      </c>
      <c r="K59" s="198">
        <v>2</v>
      </c>
      <c r="L59" s="198">
        <v>1</v>
      </c>
      <c r="M59" s="198" t="s">
        <v>168</v>
      </c>
      <c r="N59" s="193">
        <v>1525</v>
      </c>
      <c r="O59" s="193">
        <v>258</v>
      </c>
      <c r="P59" s="193">
        <v>500</v>
      </c>
      <c r="Q59" s="193">
        <v>158</v>
      </c>
      <c r="R59" s="193">
        <v>609</v>
      </c>
      <c r="S59" s="192">
        <v>1416837</v>
      </c>
      <c r="T59" s="192">
        <v>13703</v>
      </c>
      <c r="U59" s="192">
        <v>69872</v>
      </c>
      <c r="V59" s="199">
        <v>21333</v>
      </c>
    </row>
    <row r="60" spans="1:22" s="42" customFormat="1" ht="18" customHeight="1">
      <c r="A60" s="22"/>
      <c r="B60" s="31" t="s">
        <v>311</v>
      </c>
      <c r="C60" s="198">
        <v>85</v>
      </c>
      <c r="D60" s="198">
        <v>33</v>
      </c>
      <c r="E60" s="198">
        <v>52</v>
      </c>
      <c r="F60" s="198">
        <v>14</v>
      </c>
      <c r="G60" s="198">
        <v>34</v>
      </c>
      <c r="H60" s="198">
        <v>29</v>
      </c>
      <c r="I60" s="198">
        <v>7</v>
      </c>
      <c r="J60" s="198" t="s">
        <v>168</v>
      </c>
      <c r="K60" s="198" t="s">
        <v>168</v>
      </c>
      <c r="L60" s="198">
        <v>1</v>
      </c>
      <c r="M60" s="378" t="s">
        <v>563</v>
      </c>
      <c r="N60" s="193">
        <v>465</v>
      </c>
      <c r="O60" s="193">
        <v>59</v>
      </c>
      <c r="P60" s="193">
        <v>36</v>
      </c>
      <c r="Q60" s="193">
        <v>112</v>
      </c>
      <c r="R60" s="193">
        <v>258</v>
      </c>
      <c r="S60" s="192">
        <v>306727</v>
      </c>
      <c r="T60" s="192">
        <v>13434</v>
      </c>
      <c r="U60" s="192">
        <v>6834</v>
      </c>
      <c r="V60" s="199">
        <v>2739</v>
      </c>
    </row>
    <row r="61" spans="1:22" s="42" customFormat="1" ht="18" customHeight="1">
      <c r="A61" s="11"/>
      <c r="B61" s="31" t="s">
        <v>312</v>
      </c>
      <c r="C61" s="198">
        <v>156</v>
      </c>
      <c r="D61" s="198">
        <v>49</v>
      </c>
      <c r="E61" s="198">
        <v>107</v>
      </c>
      <c r="F61" s="198">
        <v>114</v>
      </c>
      <c r="G61" s="198">
        <v>27</v>
      </c>
      <c r="H61" s="198">
        <v>12</v>
      </c>
      <c r="I61" s="198">
        <v>3</v>
      </c>
      <c r="J61" s="198" t="s">
        <v>168</v>
      </c>
      <c r="K61" s="198" t="s">
        <v>561</v>
      </c>
      <c r="L61" s="198" t="s">
        <v>564</v>
      </c>
      <c r="M61" s="198" t="s">
        <v>168</v>
      </c>
      <c r="N61" s="193">
        <v>368</v>
      </c>
      <c r="O61" s="193">
        <v>52</v>
      </c>
      <c r="P61" s="193">
        <v>92</v>
      </c>
      <c r="Q61" s="193">
        <v>58</v>
      </c>
      <c r="R61" s="193">
        <v>166</v>
      </c>
      <c r="S61" s="192">
        <v>418342</v>
      </c>
      <c r="T61" s="192">
        <v>1214</v>
      </c>
      <c r="U61" s="192">
        <v>14275</v>
      </c>
      <c r="V61" s="199">
        <v>5037</v>
      </c>
    </row>
    <row r="62" spans="1:22" s="42" customFormat="1" ht="18" customHeight="1">
      <c r="A62" s="11"/>
      <c r="B62" s="31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3"/>
      <c r="O62" s="193"/>
      <c r="P62" s="193"/>
      <c r="Q62" s="193"/>
      <c r="R62" s="193"/>
      <c r="S62" s="192"/>
      <c r="T62" s="192"/>
      <c r="U62" s="192"/>
      <c r="V62" s="199"/>
    </row>
    <row r="63" spans="1:22" s="211" customFormat="1" ht="18" customHeight="1">
      <c r="A63" s="444" t="s">
        <v>204</v>
      </c>
      <c r="B63" s="445"/>
      <c r="C63" s="191">
        <f>SUM(C64)</f>
        <v>347</v>
      </c>
      <c r="D63" s="191">
        <f aca="true" t="shared" si="27" ref="D63:J63">SUM(D64)</f>
        <v>89</v>
      </c>
      <c r="E63" s="191">
        <f t="shared" si="27"/>
        <v>258</v>
      </c>
      <c r="F63" s="191">
        <f t="shared" si="27"/>
        <v>206</v>
      </c>
      <c r="G63" s="191">
        <f t="shared" si="27"/>
        <v>121</v>
      </c>
      <c r="H63" s="191">
        <f t="shared" si="27"/>
        <v>17</v>
      </c>
      <c r="I63" s="191">
        <f t="shared" si="27"/>
        <v>2</v>
      </c>
      <c r="J63" s="191">
        <f t="shared" si="27"/>
        <v>1</v>
      </c>
      <c r="K63" s="191" t="s">
        <v>555</v>
      </c>
      <c r="L63" s="191" t="s">
        <v>555</v>
      </c>
      <c r="M63" s="191" t="s">
        <v>555</v>
      </c>
      <c r="N63" s="191">
        <f aca="true" t="shared" si="28" ref="N63:V63">SUM(N64)</f>
        <v>924</v>
      </c>
      <c r="O63" s="191">
        <f t="shared" si="28"/>
        <v>239</v>
      </c>
      <c r="P63" s="191">
        <f t="shared" si="28"/>
        <v>227</v>
      </c>
      <c r="Q63" s="191">
        <f t="shared" si="28"/>
        <v>233</v>
      </c>
      <c r="R63" s="191">
        <f t="shared" si="28"/>
        <v>225</v>
      </c>
      <c r="S63" s="191">
        <f t="shared" si="28"/>
        <v>1856388</v>
      </c>
      <c r="T63" s="191">
        <f t="shared" si="28"/>
        <v>9335</v>
      </c>
      <c r="U63" s="191">
        <f t="shared" si="28"/>
        <v>60875</v>
      </c>
      <c r="V63" s="191">
        <f t="shared" si="28"/>
        <v>10324</v>
      </c>
    </row>
    <row r="64" spans="1:22" s="42" customFormat="1" ht="18" customHeight="1">
      <c r="A64" s="76"/>
      <c r="B64" s="31" t="s">
        <v>204</v>
      </c>
      <c r="C64" s="198">
        <v>347</v>
      </c>
      <c r="D64" s="198">
        <v>89</v>
      </c>
      <c r="E64" s="198">
        <v>258</v>
      </c>
      <c r="F64" s="198">
        <v>206</v>
      </c>
      <c r="G64" s="198">
        <v>121</v>
      </c>
      <c r="H64" s="198">
        <v>17</v>
      </c>
      <c r="I64" s="198">
        <v>2</v>
      </c>
      <c r="J64" s="198">
        <v>1</v>
      </c>
      <c r="K64" s="198" t="s">
        <v>168</v>
      </c>
      <c r="L64" s="198" t="s">
        <v>168</v>
      </c>
      <c r="M64" s="198" t="s">
        <v>168</v>
      </c>
      <c r="N64" s="193">
        <v>924</v>
      </c>
      <c r="O64" s="343">
        <v>239</v>
      </c>
      <c r="P64" s="343">
        <v>227</v>
      </c>
      <c r="Q64" s="343">
        <v>233</v>
      </c>
      <c r="R64" s="343">
        <v>225</v>
      </c>
      <c r="S64" s="343">
        <v>1856388</v>
      </c>
      <c r="T64" s="343">
        <v>9335</v>
      </c>
      <c r="U64" s="343">
        <v>60875</v>
      </c>
      <c r="V64" s="199">
        <v>10324</v>
      </c>
    </row>
    <row r="65" spans="1:22" s="42" customFormat="1" ht="18" customHeight="1">
      <c r="A65" s="76"/>
      <c r="B65" s="31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3"/>
      <c r="O65" s="343"/>
      <c r="P65" s="343"/>
      <c r="Q65" s="343"/>
      <c r="R65" s="343"/>
      <c r="S65" s="343"/>
      <c r="T65" s="343"/>
      <c r="U65" s="343"/>
      <c r="V65" s="199"/>
    </row>
    <row r="66" spans="1:22" s="211" customFormat="1" ht="18" customHeight="1">
      <c r="A66" s="444" t="s">
        <v>205</v>
      </c>
      <c r="B66" s="445"/>
      <c r="C66" s="191">
        <f>SUM(C67:C72)</f>
        <v>1488</v>
      </c>
      <c r="D66" s="191">
        <f aca="true" t="shared" si="29" ref="D66:J66">SUM(D67:D72)</f>
        <v>431</v>
      </c>
      <c r="E66" s="191">
        <f t="shared" si="29"/>
        <v>1057</v>
      </c>
      <c r="F66" s="191">
        <f t="shared" si="29"/>
        <v>885</v>
      </c>
      <c r="G66" s="191">
        <f t="shared" si="29"/>
        <v>313</v>
      </c>
      <c r="H66" s="191">
        <f t="shared" si="29"/>
        <v>163</v>
      </c>
      <c r="I66" s="191">
        <f t="shared" si="29"/>
        <v>94</v>
      </c>
      <c r="J66" s="191">
        <f t="shared" si="29"/>
        <v>17</v>
      </c>
      <c r="K66" s="191">
        <f aca="true" t="shared" si="30" ref="K66:V66">SUM(K67:K72)</f>
        <v>12</v>
      </c>
      <c r="L66" s="191">
        <f t="shared" si="30"/>
        <v>3</v>
      </c>
      <c r="M66" s="191">
        <f t="shared" si="30"/>
        <v>1</v>
      </c>
      <c r="N66" s="191">
        <f t="shared" si="30"/>
        <v>5934</v>
      </c>
      <c r="O66" s="191">
        <f t="shared" si="30"/>
        <v>708</v>
      </c>
      <c r="P66" s="191">
        <f t="shared" si="30"/>
        <v>866</v>
      </c>
      <c r="Q66" s="191">
        <f t="shared" si="30"/>
        <v>1428</v>
      </c>
      <c r="R66" s="191">
        <f t="shared" si="30"/>
        <v>2932</v>
      </c>
      <c r="S66" s="191">
        <f t="shared" si="30"/>
        <v>6786183</v>
      </c>
      <c r="T66" s="191">
        <f t="shared" si="30"/>
        <v>39895</v>
      </c>
      <c r="U66" s="191">
        <f t="shared" si="30"/>
        <v>229745</v>
      </c>
      <c r="V66" s="191">
        <f t="shared" si="30"/>
        <v>51181</v>
      </c>
    </row>
    <row r="67" spans="1:22" s="42" customFormat="1" ht="18" customHeight="1">
      <c r="A67" s="76"/>
      <c r="B67" s="31" t="s">
        <v>206</v>
      </c>
      <c r="C67" s="198">
        <v>158</v>
      </c>
      <c r="D67" s="198">
        <v>8</v>
      </c>
      <c r="E67" s="198">
        <v>150</v>
      </c>
      <c r="F67" s="198">
        <v>117</v>
      </c>
      <c r="G67" s="198">
        <v>26</v>
      </c>
      <c r="H67" s="198">
        <v>12</v>
      </c>
      <c r="I67" s="198">
        <v>3</v>
      </c>
      <c r="J67" s="198" t="s">
        <v>168</v>
      </c>
      <c r="K67" s="198" t="s">
        <v>168</v>
      </c>
      <c r="L67" s="198" t="s">
        <v>168</v>
      </c>
      <c r="M67" s="198" t="s">
        <v>561</v>
      </c>
      <c r="N67" s="193">
        <v>382</v>
      </c>
      <c r="O67" s="343">
        <v>124</v>
      </c>
      <c r="P67" s="343">
        <v>111</v>
      </c>
      <c r="Q67" s="343">
        <v>54</v>
      </c>
      <c r="R67" s="343">
        <v>93</v>
      </c>
      <c r="S67" s="343">
        <v>277297</v>
      </c>
      <c r="T67" s="343">
        <v>3069</v>
      </c>
      <c r="U67" s="343">
        <v>5283</v>
      </c>
      <c r="V67" s="198" t="s">
        <v>561</v>
      </c>
    </row>
    <row r="68" spans="1:22" s="42" customFormat="1" ht="18" customHeight="1">
      <c r="A68" s="11"/>
      <c r="B68" s="21" t="s">
        <v>173</v>
      </c>
      <c r="C68" s="198">
        <v>579</v>
      </c>
      <c r="D68" s="198">
        <v>225</v>
      </c>
      <c r="E68" s="198">
        <v>354</v>
      </c>
      <c r="F68" s="198">
        <v>248</v>
      </c>
      <c r="G68" s="198">
        <v>166</v>
      </c>
      <c r="H68" s="198">
        <v>99</v>
      </c>
      <c r="I68" s="198">
        <v>50</v>
      </c>
      <c r="J68" s="198">
        <v>8</v>
      </c>
      <c r="K68" s="198">
        <v>7</v>
      </c>
      <c r="L68" s="198">
        <v>1</v>
      </c>
      <c r="M68" s="198" t="s">
        <v>168</v>
      </c>
      <c r="N68" s="193">
        <v>2769</v>
      </c>
      <c r="O68" s="193">
        <v>251</v>
      </c>
      <c r="P68" s="345">
        <v>248</v>
      </c>
      <c r="Q68" s="193">
        <v>643</v>
      </c>
      <c r="R68" s="345">
        <v>1627</v>
      </c>
      <c r="S68" s="192">
        <v>2783736</v>
      </c>
      <c r="T68" s="345">
        <v>13260</v>
      </c>
      <c r="U68" s="345">
        <v>52776</v>
      </c>
      <c r="V68" s="199">
        <v>17851</v>
      </c>
    </row>
    <row r="69" spans="1:22" s="42" customFormat="1" ht="18" customHeight="1">
      <c r="A69" s="11"/>
      <c r="B69" s="119" t="s">
        <v>207</v>
      </c>
      <c r="C69" s="198">
        <v>99</v>
      </c>
      <c r="D69" s="198">
        <v>24</v>
      </c>
      <c r="E69" s="198">
        <v>75</v>
      </c>
      <c r="F69" s="198">
        <v>69</v>
      </c>
      <c r="G69" s="198">
        <v>21</v>
      </c>
      <c r="H69" s="198">
        <v>8</v>
      </c>
      <c r="I69" s="198" t="s">
        <v>168</v>
      </c>
      <c r="J69" s="198">
        <v>1</v>
      </c>
      <c r="K69" s="198" t="s">
        <v>168</v>
      </c>
      <c r="L69" s="198" t="s">
        <v>168</v>
      </c>
      <c r="M69" s="198" t="s">
        <v>562</v>
      </c>
      <c r="N69" s="193">
        <v>241</v>
      </c>
      <c r="O69" s="193">
        <v>45</v>
      </c>
      <c r="P69" s="193">
        <v>66</v>
      </c>
      <c r="Q69" s="193">
        <v>44</v>
      </c>
      <c r="R69" s="193">
        <v>86</v>
      </c>
      <c r="S69" s="346">
        <v>222903</v>
      </c>
      <c r="T69" s="193">
        <v>1705</v>
      </c>
      <c r="U69" s="347">
        <v>23943</v>
      </c>
      <c r="V69" s="199">
        <v>2454</v>
      </c>
    </row>
    <row r="70" spans="1:22" s="42" customFormat="1" ht="18" customHeight="1">
      <c r="A70" s="11"/>
      <c r="B70" s="119" t="s">
        <v>459</v>
      </c>
      <c r="C70" s="198">
        <v>62</v>
      </c>
      <c r="D70" s="198">
        <v>7</v>
      </c>
      <c r="E70" s="198">
        <v>55</v>
      </c>
      <c r="F70" s="198">
        <v>38</v>
      </c>
      <c r="G70" s="198">
        <v>15</v>
      </c>
      <c r="H70" s="198">
        <v>8</v>
      </c>
      <c r="I70" s="198" t="s">
        <v>562</v>
      </c>
      <c r="J70" s="198" t="s">
        <v>562</v>
      </c>
      <c r="K70" s="198">
        <v>1</v>
      </c>
      <c r="L70" s="198" t="s">
        <v>562</v>
      </c>
      <c r="M70" s="198" t="s">
        <v>562</v>
      </c>
      <c r="N70" s="193">
        <v>207</v>
      </c>
      <c r="O70" s="350">
        <v>51</v>
      </c>
      <c r="P70" s="350">
        <v>55</v>
      </c>
      <c r="Q70" s="350">
        <v>26</v>
      </c>
      <c r="R70" s="350">
        <v>75</v>
      </c>
      <c r="S70" s="350">
        <v>116147</v>
      </c>
      <c r="T70" s="350">
        <v>3764</v>
      </c>
      <c r="U70" s="350">
        <v>7843</v>
      </c>
      <c r="V70" s="199">
        <v>1715</v>
      </c>
    </row>
    <row r="71" spans="1:22" s="42" customFormat="1" ht="18" customHeight="1">
      <c r="A71" s="11"/>
      <c r="B71" s="15" t="s">
        <v>460</v>
      </c>
      <c r="C71" s="198">
        <v>53</v>
      </c>
      <c r="D71" s="198">
        <v>29</v>
      </c>
      <c r="E71" s="198">
        <v>24</v>
      </c>
      <c r="F71" s="198">
        <v>34</v>
      </c>
      <c r="G71" s="198">
        <v>13</v>
      </c>
      <c r="H71" s="198">
        <v>5</v>
      </c>
      <c r="I71" s="198" t="s">
        <v>562</v>
      </c>
      <c r="J71" s="198" t="s">
        <v>562</v>
      </c>
      <c r="K71" s="198" t="s">
        <v>562</v>
      </c>
      <c r="L71" s="198">
        <v>1</v>
      </c>
      <c r="M71" s="198" t="s">
        <v>562</v>
      </c>
      <c r="N71" s="193">
        <v>181</v>
      </c>
      <c r="O71" s="193">
        <v>14</v>
      </c>
      <c r="P71" s="193">
        <v>19</v>
      </c>
      <c r="Q71" s="193">
        <v>34</v>
      </c>
      <c r="R71" s="193">
        <v>114</v>
      </c>
      <c r="S71" s="193">
        <v>202259</v>
      </c>
      <c r="T71" s="193">
        <v>38</v>
      </c>
      <c r="U71" s="193">
        <v>7015</v>
      </c>
      <c r="V71" s="199">
        <v>2826</v>
      </c>
    </row>
    <row r="72" spans="1:22" s="42" customFormat="1" ht="18" customHeight="1">
      <c r="A72" s="11"/>
      <c r="B72" s="132" t="s">
        <v>208</v>
      </c>
      <c r="C72" s="198">
        <v>537</v>
      </c>
      <c r="D72" s="198">
        <v>138</v>
      </c>
      <c r="E72" s="198">
        <v>399</v>
      </c>
      <c r="F72" s="198">
        <v>379</v>
      </c>
      <c r="G72" s="198">
        <v>72</v>
      </c>
      <c r="H72" s="198">
        <v>31</v>
      </c>
      <c r="I72" s="198">
        <v>41</v>
      </c>
      <c r="J72" s="198">
        <v>8</v>
      </c>
      <c r="K72" s="198">
        <v>4</v>
      </c>
      <c r="L72" s="198">
        <v>1</v>
      </c>
      <c r="M72" s="198">
        <v>1</v>
      </c>
      <c r="N72" s="193">
        <v>2154</v>
      </c>
      <c r="O72" s="193">
        <v>223</v>
      </c>
      <c r="P72" s="193">
        <v>367</v>
      </c>
      <c r="Q72" s="193">
        <v>627</v>
      </c>
      <c r="R72" s="193">
        <v>937</v>
      </c>
      <c r="S72" s="193">
        <v>3183841</v>
      </c>
      <c r="T72" s="193">
        <v>18059</v>
      </c>
      <c r="U72" s="193">
        <v>132885</v>
      </c>
      <c r="V72" s="199">
        <v>26335</v>
      </c>
    </row>
    <row r="73" spans="1:22" s="42" customFormat="1" ht="18" customHeight="1">
      <c r="A73" s="11"/>
      <c r="B73" s="119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3"/>
      <c r="O73" s="193"/>
      <c r="P73" s="193"/>
      <c r="Q73" s="193"/>
      <c r="R73" s="193"/>
      <c r="S73" s="193"/>
      <c r="T73" s="193"/>
      <c r="U73" s="193"/>
      <c r="V73" s="199"/>
    </row>
    <row r="74" spans="1:22" s="211" customFormat="1" ht="18" customHeight="1">
      <c r="A74" s="444" t="s">
        <v>209</v>
      </c>
      <c r="B74" s="445"/>
      <c r="C74" s="191">
        <v>1115</v>
      </c>
      <c r="D74" s="191">
        <v>566</v>
      </c>
      <c r="E74" s="191">
        <v>549</v>
      </c>
      <c r="F74" s="191">
        <v>401</v>
      </c>
      <c r="G74" s="191">
        <v>283</v>
      </c>
      <c r="H74" s="191">
        <v>237</v>
      </c>
      <c r="I74" s="191">
        <v>151</v>
      </c>
      <c r="J74" s="191">
        <v>25</v>
      </c>
      <c r="K74" s="191">
        <v>6</v>
      </c>
      <c r="L74" s="191">
        <v>9</v>
      </c>
      <c r="M74" s="191">
        <v>3</v>
      </c>
      <c r="N74" s="191">
        <v>7092</v>
      </c>
      <c r="O74" s="191">
        <v>601</v>
      </c>
      <c r="P74" s="191">
        <v>282</v>
      </c>
      <c r="Q74" s="191">
        <v>4738</v>
      </c>
      <c r="R74" s="191">
        <v>1471</v>
      </c>
      <c r="S74" s="191">
        <v>21291255</v>
      </c>
      <c r="T74" s="191">
        <v>2789204</v>
      </c>
      <c r="U74" s="191">
        <v>2136390</v>
      </c>
      <c r="V74" s="191">
        <v>18429</v>
      </c>
    </row>
    <row r="75" spans="1:22" s="42" customFormat="1" ht="18" customHeight="1">
      <c r="A75" s="76"/>
      <c r="B75" s="79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247"/>
      <c r="O75" s="251"/>
      <c r="P75" s="251"/>
      <c r="Q75" s="251"/>
      <c r="R75" s="251"/>
      <c r="S75" s="251"/>
      <c r="T75" s="251"/>
      <c r="U75" s="251"/>
      <c r="V75" s="190"/>
    </row>
    <row r="76" spans="1:28" s="211" customFormat="1" ht="18" customHeight="1">
      <c r="A76" s="444" t="s">
        <v>210</v>
      </c>
      <c r="B76" s="445"/>
      <c r="C76" s="191">
        <f>SUM(C77)</f>
        <v>812</v>
      </c>
      <c r="D76" s="191">
        <f aca="true" t="shared" si="31" ref="D76:J76">SUM(D77)</f>
        <v>538</v>
      </c>
      <c r="E76" s="191">
        <f t="shared" si="31"/>
        <v>274</v>
      </c>
      <c r="F76" s="191">
        <f t="shared" si="31"/>
        <v>170</v>
      </c>
      <c r="G76" s="191">
        <f t="shared" si="31"/>
        <v>225</v>
      </c>
      <c r="H76" s="191">
        <f t="shared" si="31"/>
        <v>223</v>
      </c>
      <c r="I76" s="191">
        <f t="shared" si="31"/>
        <v>151</v>
      </c>
      <c r="J76" s="191">
        <f t="shared" si="31"/>
        <v>25</v>
      </c>
      <c r="K76" s="191">
        <f aca="true" t="shared" si="32" ref="K76:U76">SUM(K77)</f>
        <v>6</v>
      </c>
      <c r="L76" s="191">
        <f t="shared" si="32"/>
        <v>9</v>
      </c>
      <c r="M76" s="191">
        <f t="shared" si="32"/>
        <v>3</v>
      </c>
      <c r="N76" s="191">
        <f t="shared" si="32"/>
        <v>6477</v>
      </c>
      <c r="O76" s="191">
        <f t="shared" si="32"/>
        <v>310</v>
      </c>
      <c r="P76" s="191">
        <f t="shared" si="32"/>
        <v>153</v>
      </c>
      <c r="Q76" s="191">
        <f t="shared" si="32"/>
        <v>4621</v>
      </c>
      <c r="R76" s="191">
        <f t="shared" si="32"/>
        <v>1393</v>
      </c>
      <c r="S76" s="191">
        <f t="shared" si="32"/>
        <v>20696144</v>
      </c>
      <c r="T76" s="191">
        <f t="shared" si="32"/>
        <v>2727255</v>
      </c>
      <c r="U76" s="191">
        <f t="shared" si="32"/>
        <v>2034914</v>
      </c>
      <c r="V76" s="191" t="s">
        <v>555</v>
      </c>
      <c r="W76" s="257"/>
      <c r="X76" s="257"/>
      <c r="Y76" s="257"/>
      <c r="Z76" s="257"/>
      <c r="AA76" s="257"/>
      <c r="AB76" s="257"/>
    </row>
    <row r="77" spans="1:22" ht="15" customHeight="1">
      <c r="A77" s="102"/>
      <c r="B77" s="135" t="s">
        <v>210</v>
      </c>
      <c r="C77" s="379">
        <v>812</v>
      </c>
      <c r="D77" s="379">
        <v>538</v>
      </c>
      <c r="E77" s="379">
        <v>274</v>
      </c>
      <c r="F77" s="379">
        <v>170</v>
      </c>
      <c r="G77" s="379">
        <v>225</v>
      </c>
      <c r="H77" s="379">
        <v>223</v>
      </c>
      <c r="I77" s="379">
        <v>151</v>
      </c>
      <c r="J77" s="379">
        <v>25</v>
      </c>
      <c r="K77" s="379">
        <v>6</v>
      </c>
      <c r="L77" s="379">
        <v>9</v>
      </c>
      <c r="M77" s="379">
        <v>3</v>
      </c>
      <c r="N77" s="380">
        <v>6477</v>
      </c>
      <c r="O77" s="380">
        <v>310</v>
      </c>
      <c r="P77" s="380">
        <v>153</v>
      </c>
      <c r="Q77" s="380">
        <v>4621</v>
      </c>
      <c r="R77" s="380">
        <v>1393</v>
      </c>
      <c r="S77" s="380">
        <v>20696144</v>
      </c>
      <c r="T77" s="380">
        <v>2727255</v>
      </c>
      <c r="U77" s="380">
        <v>2034914</v>
      </c>
      <c r="V77" s="379" t="s">
        <v>562</v>
      </c>
    </row>
    <row r="78" spans="1:21" ht="14.25">
      <c r="A78" s="8"/>
      <c r="B78" s="8"/>
      <c r="N78" s="44"/>
      <c r="O78" s="45"/>
      <c r="P78" s="45"/>
      <c r="Q78" s="45"/>
      <c r="R78" s="45"/>
      <c r="S78" s="45"/>
      <c r="T78" s="45"/>
      <c r="U78" s="45"/>
    </row>
    <row r="79" spans="14:21" ht="14.25">
      <c r="N79" s="44"/>
      <c r="O79" s="45"/>
      <c r="P79" s="45"/>
      <c r="Q79" s="45"/>
      <c r="R79" s="45"/>
      <c r="S79" s="45"/>
      <c r="T79" s="45"/>
      <c r="U79" s="45"/>
    </row>
    <row r="80" spans="14:21" ht="14.25">
      <c r="N80" s="47"/>
      <c r="O80" s="48"/>
      <c r="P80" s="48"/>
      <c r="Q80" s="48"/>
      <c r="R80" s="48"/>
      <c r="S80" s="48"/>
      <c r="T80" s="48"/>
      <c r="U80" s="48"/>
    </row>
    <row r="81" spans="14:21" ht="14.25">
      <c r="N81" s="47"/>
      <c r="O81" s="47"/>
      <c r="P81" s="47"/>
      <c r="Q81" s="47"/>
      <c r="R81" s="47"/>
      <c r="S81" s="47"/>
      <c r="T81" s="47"/>
      <c r="U81" s="47"/>
    </row>
    <row r="82" spans="14:21" ht="14.25">
      <c r="N82" s="44"/>
      <c r="O82" s="45"/>
      <c r="P82" s="45"/>
      <c r="Q82" s="45"/>
      <c r="R82" s="45"/>
      <c r="S82" s="45"/>
      <c r="T82" s="45"/>
      <c r="U82" s="45"/>
    </row>
    <row r="83" spans="14:21" ht="14.25">
      <c r="N83" s="44"/>
      <c r="O83" s="45"/>
      <c r="P83" s="45"/>
      <c r="Q83" s="45"/>
      <c r="R83" s="45"/>
      <c r="S83" s="45"/>
      <c r="T83" s="45"/>
      <c r="U83" s="45"/>
    </row>
    <row r="84" spans="14:21" ht="14.25">
      <c r="N84" s="44"/>
      <c r="O84" s="45"/>
      <c r="P84" s="45"/>
      <c r="Q84" s="45"/>
      <c r="R84" s="45"/>
      <c r="S84" s="45"/>
      <c r="T84" s="45"/>
      <c r="U84" s="45"/>
    </row>
    <row r="85" spans="14:21" ht="14.25">
      <c r="N85" s="44"/>
      <c r="O85" s="45"/>
      <c r="P85" s="45"/>
      <c r="Q85" s="45"/>
      <c r="R85" s="45"/>
      <c r="S85" s="45"/>
      <c r="T85" s="45"/>
      <c r="U85" s="45"/>
    </row>
    <row r="86" spans="14:21" ht="14.25">
      <c r="N86" s="44"/>
      <c r="O86" s="45"/>
      <c r="P86" s="45"/>
      <c r="Q86" s="45"/>
      <c r="R86" s="45"/>
      <c r="S86" s="45"/>
      <c r="T86" s="45"/>
      <c r="U86" s="45"/>
    </row>
    <row r="87" spans="14:21" ht="14.25">
      <c r="N87" s="44"/>
      <c r="O87" s="45"/>
      <c r="P87" s="45"/>
      <c r="Q87" s="45"/>
      <c r="R87" s="45"/>
      <c r="S87" s="45"/>
      <c r="T87" s="45"/>
      <c r="U87" s="45"/>
    </row>
    <row r="88" spans="14:21" ht="14.25">
      <c r="N88" s="47"/>
      <c r="O88" s="47"/>
      <c r="P88" s="47"/>
      <c r="Q88" s="47"/>
      <c r="R88" s="47"/>
      <c r="S88" s="47"/>
      <c r="T88" s="47"/>
      <c r="U88" s="47"/>
    </row>
  </sheetData>
  <sheetProtection/>
  <mergeCells count="48">
    <mergeCell ref="U5:U8"/>
    <mergeCell ref="N6:N8"/>
    <mergeCell ref="D7:D8"/>
    <mergeCell ref="E7:E8"/>
    <mergeCell ref="A2:V2"/>
    <mergeCell ref="C5:M5"/>
    <mergeCell ref="D6:E6"/>
    <mergeCell ref="F6:M6"/>
    <mergeCell ref="N5:R5"/>
    <mergeCell ref="A3:V3"/>
    <mergeCell ref="T5:T8"/>
    <mergeCell ref="R7:R8"/>
    <mergeCell ref="A10:B10"/>
    <mergeCell ref="P7:P8"/>
    <mergeCell ref="Q7:Q8"/>
    <mergeCell ref="Q6:R6"/>
    <mergeCell ref="O6:P6"/>
    <mergeCell ref="A5:B8"/>
    <mergeCell ref="I7:I8"/>
    <mergeCell ref="C6:C8"/>
    <mergeCell ref="A13:B13"/>
    <mergeCell ref="S5:S8"/>
    <mergeCell ref="A15:B15"/>
    <mergeCell ref="M7:M8"/>
    <mergeCell ref="O7:O8"/>
    <mergeCell ref="H7:H8"/>
    <mergeCell ref="J7:J8"/>
    <mergeCell ref="F7:F8"/>
    <mergeCell ref="G7:G8"/>
    <mergeCell ref="K7:K8"/>
    <mergeCell ref="L7:L8"/>
    <mergeCell ref="A12:B12"/>
    <mergeCell ref="A19:B19"/>
    <mergeCell ref="A37:B37"/>
    <mergeCell ref="A40:B40"/>
    <mergeCell ref="A43:B43"/>
    <mergeCell ref="A35:B35"/>
    <mergeCell ref="A23:B23"/>
    <mergeCell ref="A26:B26"/>
    <mergeCell ref="A30:B30"/>
    <mergeCell ref="A47:B47"/>
    <mergeCell ref="A66:B66"/>
    <mergeCell ref="A74:B74"/>
    <mergeCell ref="A76:B76"/>
    <mergeCell ref="A50:B50"/>
    <mergeCell ref="A53:B53"/>
    <mergeCell ref="A57:B57"/>
    <mergeCell ref="A63:B6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54" r:id="rId1"/>
  <rowBreaks count="1" manualBreakCount="1">
    <brk id="78" max="255" man="1"/>
  </rowBreaks>
  <colBreaks count="1" manualBreakCount="1">
    <brk id="2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7"/>
  <sheetViews>
    <sheetView tabSelected="1" view="pageBreakPreview" zoomScale="60" zoomScalePageLayoutView="0" workbookViewId="0" topLeftCell="A1">
      <selection activeCell="A1" sqref="A1"/>
    </sheetView>
  </sheetViews>
  <sheetFormatPr defaultColWidth="10.59765625" defaultRowHeight="15"/>
  <cols>
    <col min="1" max="1" width="2.59765625" style="8" customWidth="1"/>
    <col min="2" max="2" width="46.19921875" style="8" customWidth="1"/>
    <col min="3" max="13" width="9.59765625" style="8" customWidth="1"/>
    <col min="14" max="14" width="12.59765625" style="8" customWidth="1"/>
    <col min="15" max="18" width="9.59765625" style="8" customWidth="1"/>
    <col min="19" max="19" width="15" style="8" customWidth="1"/>
    <col min="20" max="20" width="15.09765625" style="8" customWidth="1"/>
    <col min="21" max="22" width="13.59765625" style="8" customWidth="1"/>
    <col min="23" max="24" width="14.09765625" style="8" customWidth="1"/>
    <col min="25" max="16384" width="10.59765625" style="8" customWidth="1"/>
  </cols>
  <sheetData>
    <row r="1" spans="1:24" s="4" customFormat="1" ht="19.5" customHeight="1">
      <c r="A1" s="3" t="s">
        <v>377</v>
      </c>
      <c r="V1" s="5" t="s">
        <v>378</v>
      </c>
      <c r="X1" s="5"/>
    </row>
    <row r="2" spans="1:24" s="42" customFormat="1" ht="19.5" customHeight="1">
      <c r="A2" s="483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99"/>
      <c r="X2" s="99"/>
    </row>
    <row r="3" spans="1:24" s="42" customFormat="1" ht="19.5" customHeight="1">
      <c r="A3" s="501" t="s">
        <v>566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1"/>
      <c r="W3" s="88"/>
      <c r="X3" s="88"/>
    </row>
    <row r="4" spans="1:24" s="42" customFormat="1" ht="18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508" t="s">
        <v>444</v>
      </c>
      <c r="V4" s="508"/>
      <c r="W4" s="89"/>
      <c r="X4" s="89"/>
    </row>
    <row r="5" spans="1:22" s="42" customFormat="1" ht="18" customHeight="1">
      <c r="A5" s="446" t="s">
        <v>439</v>
      </c>
      <c r="B5" s="447"/>
      <c r="C5" s="450" t="s">
        <v>461</v>
      </c>
      <c r="D5" s="484"/>
      <c r="E5" s="484"/>
      <c r="F5" s="484"/>
      <c r="G5" s="484"/>
      <c r="H5" s="484"/>
      <c r="I5" s="484"/>
      <c r="J5" s="484"/>
      <c r="K5" s="484"/>
      <c r="L5" s="484"/>
      <c r="M5" s="451"/>
      <c r="N5" s="450" t="s">
        <v>416</v>
      </c>
      <c r="O5" s="484"/>
      <c r="P5" s="484"/>
      <c r="Q5" s="484"/>
      <c r="R5" s="451"/>
      <c r="S5" s="494" t="s">
        <v>51</v>
      </c>
      <c r="T5" s="494" t="s">
        <v>462</v>
      </c>
      <c r="U5" s="494" t="s">
        <v>172</v>
      </c>
      <c r="V5" s="121"/>
    </row>
    <row r="6" spans="1:22" s="42" customFormat="1" ht="18" customHeight="1">
      <c r="A6" s="458"/>
      <c r="B6" s="472"/>
      <c r="C6" s="481" t="s">
        <v>52</v>
      </c>
      <c r="D6" s="487" t="s">
        <v>53</v>
      </c>
      <c r="E6" s="486"/>
      <c r="F6" s="487" t="s">
        <v>417</v>
      </c>
      <c r="G6" s="488"/>
      <c r="H6" s="488"/>
      <c r="I6" s="488"/>
      <c r="J6" s="488"/>
      <c r="K6" s="488"/>
      <c r="L6" s="488"/>
      <c r="M6" s="488"/>
      <c r="N6" s="498" t="s">
        <v>52</v>
      </c>
      <c r="O6" s="487" t="s">
        <v>418</v>
      </c>
      <c r="P6" s="486"/>
      <c r="Q6" s="487" t="s">
        <v>419</v>
      </c>
      <c r="R6" s="486"/>
      <c r="S6" s="476"/>
      <c r="T6" s="476"/>
      <c r="U6" s="476"/>
      <c r="V6" s="125" t="s">
        <v>54</v>
      </c>
    </row>
    <row r="7" spans="1:22" s="42" customFormat="1" ht="18" customHeight="1">
      <c r="A7" s="458"/>
      <c r="B7" s="472"/>
      <c r="C7" s="497"/>
      <c r="D7" s="481" t="s">
        <v>420</v>
      </c>
      <c r="E7" s="481" t="s">
        <v>421</v>
      </c>
      <c r="F7" s="480" t="s">
        <v>422</v>
      </c>
      <c r="G7" s="480" t="s">
        <v>423</v>
      </c>
      <c r="H7" s="480" t="s">
        <v>424</v>
      </c>
      <c r="I7" s="480" t="s">
        <v>425</v>
      </c>
      <c r="J7" s="480" t="s">
        <v>426</v>
      </c>
      <c r="K7" s="480" t="s">
        <v>427</v>
      </c>
      <c r="L7" s="478" t="s">
        <v>428</v>
      </c>
      <c r="M7" s="495" t="s">
        <v>429</v>
      </c>
      <c r="N7" s="499"/>
      <c r="O7" s="481" t="s">
        <v>174</v>
      </c>
      <c r="P7" s="481" t="s">
        <v>175</v>
      </c>
      <c r="Q7" s="481" t="s">
        <v>174</v>
      </c>
      <c r="R7" s="481" t="s">
        <v>175</v>
      </c>
      <c r="S7" s="476"/>
      <c r="T7" s="476"/>
      <c r="U7" s="476"/>
      <c r="V7" s="122" t="s">
        <v>55</v>
      </c>
    </row>
    <row r="8" spans="1:22" s="42" customFormat="1" ht="18" customHeight="1">
      <c r="A8" s="448"/>
      <c r="B8" s="449"/>
      <c r="C8" s="471"/>
      <c r="D8" s="471"/>
      <c r="E8" s="471"/>
      <c r="F8" s="469"/>
      <c r="G8" s="469"/>
      <c r="H8" s="469"/>
      <c r="I8" s="469"/>
      <c r="J8" s="469"/>
      <c r="K8" s="469"/>
      <c r="L8" s="479"/>
      <c r="M8" s="496"/>
      <c r="N8" s="500"/>
      <c r="O8" s="471"/>
      <c r="P8" s="471"/>
      <c r="Q8" s="471"/>
      <c r="R8" s="471"/>
      <c r="S8" s="477"/>
      <c r="T8" s="477"/>
      <c r="U8" s="477"/>
      <c r="V8" s="126" t="s">
        <v>45</v>
      </c>
    </row>
    <row r="9" spans="1:24" s="42" customFormat="1" ht="18" customHeight="1">
      <c r="A9" s="11"/>
      <c r="B9" s="12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6"/>
      <c r="O9" s="16"/>
      <c r="P9" s="16"/>
      <c r="Q9" s="16"/>
      <c r="R9" s="16"/>
      <c r="S9" s="43"/>
      <c r="T9" s="43"/>
      <c r="U9" s="43"/>
      <c r="V9" s="13"/>
      <c r="X9" s="92"/>
    </row>
    <row r="10" spans="1:22" s="211" customFormat="1" ht="18" customHeight="1">
      <c r="A10" s="444" t="s">
        <v>263</v>
      </c>
      <c r="B10" s="445"/>
      <c r="C10" s="175">
        <f aca="true" t="shared" si="0" ref="C10:H10">SUM(C11)</f>
        <v>303</v>
      </c>
      <c r="D10" s="175">
        <f t="shared" si="0"/>
        <v>28</v>
      </c>
      <c r="E10" s="175">
        <f t="shared" si="0"/>
        <v>275</v>
      </c>
      <c r="F10" s="175">
        <f t="shared" si="0"/>
        <v>231</v>
      </c>
      <c r="G10" s="175">
        <f t="shared" si="0"/>
        <v>58</v>
      </c>
      <c r="H10" s="175">
        <f t="shared" si="0"/>
        <v>14</v>
      </c>
      <c r="I10" s="175" t="s">
        <v>555</v>
      </c>
      <c r="J10" s="175" t="s">
        <v>555</v>
      </c>
      <c r="K10" s="175" t="s">
        <v>555</v>
      </c>
      <c r="L10" s="175" t="s">
        <v>555</v>
      </c>
      <c r="M10" s="175" t="s">
        <v>555</v>
      </c>
      <c r="N10" s="175">
        <f aca="true" t="shared" si="1" ref="N10:V10">SUM(N11)</f>
        <v>615</v>
      </c>
      <c r="O10" s="175">
        <f t="shared" si="1"/>
        <v>291</v>
      </c>
      <c r="P10" s="175">
        <f t="shared" si="1"/>
        <v>129</v>
      </c>
      <c r="Q10" s="175">
        <f t="shared" si="1"/>
        <v>117</v>
      </c>
      <c r="R10" s="175">
        <f t="shared" si="1"/>
        <v>78</v>
      </c>
      <c r="S10" s="175">
        <f t="shared" si="1"/>
        <v>595111</v>
      </c>
      <c r="T10" s="175">
        <f t="shared" si="1"/>
        <v>61949</v>
      </c>
      <c r="U10" s="175">
        <f t="shared" si="1"/>
        <v>101476</v>
      </c>
      <c r="V10" s="175">
        <f t="shared" si="1"/>
        <v>18429</v>
      </c>
    </row>
    <row r="11" spans="1:22" s="42" customFormat="1" ht="18.75" customHeight="1">
      <c r="A11" s="17"/>
      <c r="B11" s="119" t="s">
        <v>263</v>
      </c>
      <c r="C11" s="200">
        <v>303</v>
      </c>
      <c r="D11" s="200">
        <v>28</v>
      </c>
      <c r="E11" s="200">
        <v>275</v>
      </c>
      <c r="F11" s="200">
        <v>231</v>
      </c>
      <c r="G11" s="200">
        <v>58</v>
      </c>
      <c r="H11" s="200">
        <v>14</v>
      </c>
      <c r="I11" s="200" t="s">
        <v>553</v>
      </c>
      <c r="J11" s="200" t="s">
        <v>553</v>
      </c>
      <c r="K11" s="200" t="s">
        <v>553</v>
      </c>
      <c r="L11" s="200" t="s">
        <v>553</v>
      </c>
      <c r="M11" s="382" t="s">
        <v>553</v>
      </c>
      <c r="N11" s="202">
        <v>615</v>
      </c>
      <c r="O11" s="200">
        <v>291</v>
      </c>
      <c r="P11" s="200">
        <v>129</v>
      </c>
      <c r="Q11" s="200">
        <v>117</v>
      </c>
      <c r="R11" s="200">
        <v>78</v>
      </c>
      <c r="S11" s="200">
        <v>595111</v>
      </c>
      <c r="T11" s="200">
        <v>61949</v>
      </c>
      <c r="U11" s="200">
        <v>101476</v>
      </c>
      <c r="V11" s="200">
        <v>18429</v>
      </c>
    </row>
    <row r="12" spans="1:24" s="42" customFormat="1" ht="18" customHeight="1">
      <c r="A12" s="17"/>
      <c r="B12" s="119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382"/>
      <c r="N12" s="202"/>
      <c r="O12" s="200"/>
      <c r="P12" s="200"/>
      <c r="Q12" s="200"/>
      <c r="R12" s="200"/>
      <c r="S12" s="200"/>
      <c r="T12" s="200"/>
      <c r="U12" s="200"/>
      <c r="V12" s="200"/>
      <c r="X12" s="92"/>
    </row>
    <row r="13" spans="1:24" s="211" customFormat="1" ht="18" customHeight="1">
      <c r="A13" s="444" t="s">
        <v>264</v>
      </c>
      <c r="B13" s="445"/>
      <c r="C13" s="175">
        <f>SUM(C15,C23,C27,C30,C34)</f>
        <v>1960</v>
      </c>
      <c r="D13" s="175">
        <f aca="true" t="shared" si="2" ref="D13:V13">SUM(D15,D23,D27,D30,D34)</f>
        <v>558</v>
      </c>
      <c r="E13" s="175">
        <f t="shared" si="2"/>
        <v>1402</v>
      </c>
      <c r="F13" s="175">
        <f t="shared" si="2"/>
        <v>1110</v>
      </c>
      <c r="G13" s="175">
        <f t="shared" si="2"/>
        <v>508</v>
      </c>
      <c r="H13" s="175">
        <f t="shared" si="2"/>
        <v>253</v>
      </c>
      <c r="I13" s="175">
        <f t="shared" si="2"/>
        <v>66</v>
      </c>
      <c r="J13" s="175">
        <f t="shared" si="2"/>
        <v>13</v>
      </c>
      <c r="K13" s="175">
        <f t="shared" si="2"/>
        <v>9</v>
      </c>
      <c r="L13" s="175">
        <f t="shared" si="2"/>
        <v>1</v>
      </c>
      <c r="M13" s="175" t="s">
        <v>555</v>
      </c>
      <c r="N13" s="175">
        <f t="shared" si="2"/>
        <v>6704</v>
      </c>
      <c r="O13" s="175">
        <f t="shared" si="2"/>
        <v>1376</v>
      </c>
      <c r="P13" s="175">
        <f t="shared" si="2"/>
        <v>905</v>
      </c>
      <c r="Q13" s="175">
        <f t="shared" si="2"/>
        <v>2375</v>
      </c>
      <c r="R13" s="175">
        <f t="shared" si="2"/>
        <v>2048</v>
      </c>
      <c r="S13" s="175">
        <f t="shared" si="2"/>
        <v>11148763</v>
      </c>
      <c r="T13" s="175">
        <f t="shared" si="2"/>
        <v>303908</v>
      </c>
      <c r="U13" s="175">
        <f t="shared" si="2"/>
        <v>2276607</v>
      </c>
      <c r="V13" s="175">
        <f t="shared" si="2"/>
        <v>196338</v>
      </c>
      <c r="X13" s="189"/>
    </row>
    <row r="14" spans="1:24" s="42" customFormat="1" ht="18" customHeight="1">
      <c r="A14" s="76"/>
      <c r="B14" s="79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2"/>
      <c r="O14" s="202"/>
      <c r="P14" s="202"/>
      <c r="Q14" s="202"/>
      <c r="R14" s="202"/>
      <c r="S14" s="202"/>
      <c r="T14" s="202"/>
      <c r="U14" s="202"/>
      <c r="V14" s="202"/>
      <c r="X14" s="92"/>
    </row>
    <row r="15" spans="1:22" s="211" customFormat="1" ht="18" customHeight="1">
      <c r="A15" s="444" t="s">
        <v>265</v>
      </c>
      <c r="B15" s="445"/>
      <c r="C15" s="175">
        <f>SUM(C16:C21)</f>
        <v>632</v>
      </c>
      <c r="D15" s="175">
        <f aca="true" t="shared" si="3" ref="D15:K15">SUM(D16:D21)</f>
        <v>128</v>
      </c>
      <c r="E15" s="175">
        <f t="shared" si="3"/>
        <v>504</v>
      </c>
      <c r="F15" s="175">
        <f t="shared" si="3"/>
        <v>405</v>
      </c>
      <c r="G15" s="175">
        <f t="shared" si="3"/>
        <v>144</v>
      </c>
      <c r="H15" s="175">
        <f t="shared" si="3"/>
        <v>60</v>
      </c>
      <c r="I15" s="175">
        <f t="shared" si="3"/>
        <v>14</v>
      </c>
      <c r="J15" s="175">
        <f t="shared" si="3"/>
        <v>6</v>
      </c>
      <c r="K15" s="175">
        <f t="shared" si="3"/>
        <v>3</v>
      </c>
      <c r="L15" s="175" t="s">
        <v>555</v>
      </c>
      <c r="M15" s="175" t="s">
        <v>555</v>
      </c>
      <c r="N15" s="175">
        <f aca="true" t="shared" si="4" ref="N15:V15">SUM(N16:N21)</f>
        <v>1932</v>
      </c>
      <c r="O15" s="175">
        <f t="shared" si="4"/>
        <v>534</v>
      </c>
      <c r="P15" s="175">
        <f t="shared" si="4"/>
        <v>226</v>
      </c>
      <c r="Q15" s="175">
        <f t="shared" si="4"/>
        <v>716</v>
      </c>
      <c r="R15" s="175">
        <f t="shared" si="4"/>
        <v>456</v>
      </c>
      <c r="S15" s="175">
        <f t="shared" si="4"/>
        <v>3150963</v>
      </c>
      <c r="T15" s="175">
        <f t="shared" si="4"/>
        <v>57044</v>
      </c>
      <c r="U15" s="175">
        <f t="shared" si="4"/>
        <v>839933</v>
      </c>
      <c r="V15" s="175">
        <f t="shared" si="4"/>
        <v>96902</v>
      </c>
    </row>
    <row r="16" spans="1:22" s="42" customFormat="1" ht="18" customHeight="1">
      <c r="A16" s="17"/>
      <c r="B16" s="119" t="s">
        <v>463</v>
      </c>
      <c r="C16" s="200">
        <v>67</v>
      </c>
      <c r="D16" s="200">
        <v>10</v>
      </c>
      <c r="E16" s="200">
        <v>57</v>
      </c>
      <c r="F16" s="200">
        <v>33</v>
      </c>
      <c r="G16" s="200">
        <v>16</v>
      </c>
      <c r="H16" s="200">
        <v>16</v>
      </c>
      <c r="I16" s="200">
        <v>1</v>
      </c>
      <c r="J16" s="200" t="s">
        <v>553</v>
      </c>
      <c r="K16" s="200">
        <v>1</v>
      </c>
      <c r="L16" s="200" t="s">
        <v>553</v>
      </c>
      <c r="M16" s="200" t="s">
        <v>553</v>
      </c>
      <c r="N16" s="202">
        <v>256</v>
      </c>
      <c r="O16" s="200">
        <v>63</v>
      </c>
      <c r="P16" s="200">
        <v>33</v>
      </c>
      <c r="Q16" s="200">
        <v>101</v>
      </c>
      <c r="R16" s="200">
        <v>59</v>
      </c>
      <c r="S16" s="200">
        <v>370099</v>
      </c>
      <c r="T16" s="200">
        <v>5528</v>
      </c>
      <c r="U16" s="200">
        <v>151996</v>
      </c>
      <c r="V16" s="200">
        <v>5437</v>
      </c>
    </row>
    <row r="17" spans="1:22" s="42" customFormat="1" ht="18" customHeight="1">
      <c r="A17" s="17"/>
      <c r="B17" s="119" t="s">
        <v>464</v>
      </c>
      <c r="C17" s="200">
        <v>245</v>
      </c>
      <c r="D17" s="200">
        <v>107</v>
      </c>
      <c r="E17" s="200">
        <v>138</v>
      </c>
      <c r="F17" s="200">
        <v>106</v>
      </c>
      <c r="G17" s="200">
        <v>85</v>
      </c>
      <c r="H17" s="200">
        <v>37</v>
      </c>
      <c r="I17" s="200">
        <v>11</v>
      </c>
      <c r="J17" s="200">
        <v>4</v>
      </c>
      <c r="K17" s="200">
        <v>2</v>
      </c>
      <c r="L17" s="200" t="s">
        <v>553</v>
      </c>
      <c r="M17" s="200" t="s">
        <v>553</v>
      </c>
      <c r="N17" s="202">
        <v>1030</v>
      </c>
      <c r="O17" s="200">
        <v>132</v>
      </c>
      <c r="P17" s="200">
        <v>104</v>
      </c>
      <c r="Q17" s="200">
        <v>462</v>
      </c>
      <c r="R17" s="200">
        <v>332</v>
      </c>
      <c r="S17" s="200">
        <v>2300063</v>
      </c>
      <c r="T17" s="200">
        <v>36009</v>
      </c>
      <c r="U17" s="200">
        <v>624478</v>
      </c>
      <c r="V17" s="200">
        <v>88938</v>
      </c>
    </row>
    <row r="18" spans="1:22" s="42" customFormat="1" ht="18" customHeight="1">
      <c r="A18" s="17"/>
      <c r="B18" s="15" t="s">
        <v>258</v>
      </c>
      <c r="C18" s="200">
        <v>184</v>
      </c>
      <c r="D18" s="200">
        <v>1</v>
      </c>
      <c r="E18" s="200">
        <v>183</v>
      </c>
      <c r="F18" s="200">
        <v>158</v>
      </c>
      <c r="G18" s="200">
        <v>22</v>
      </c>
      <c r="H18" s="200">
        <v>4</v>
      </c>
      <c r="I18" s="200" t="s">
        <v>553</v>
      </c>
      <c r="J18" s="200" t="s">
        <v>553</v>
      </c>
      <c r="K18" s="200" t="s">
        <v>553</v>
      </c>
      <c r="L18" s="200" t="s">
        <v>553</v>
      </c>
      <c r="M18" s="200" t="s">
        <v>553</v>
      </c>
      <c r="N18" s="202">
        <v>319</v>
      </c>
      <c r="O18" s="200">
        <v>202</v>
      </c>
      <c r="P18" s="200">
        <v>47</v>
      </c>
      <c r="Q18" s="200">
        <v>53</v>
      </c>
      <c r="R18" s="200">
        <v>17</v>
      </c>
      <c r="S18" s="200">
        <v>165961</v>
      </c>
      <c r="T18" s="200">
        <v>3760</v>
      </c>
      <c r="U18" s="200">
        <v>29421</v>
      </c>
      <c r="V18" s="200">
        <v>1485</v>
      </c>
    </row>
    <row r="19" spans="1:22" s="42" customFormat="1" ht="18" customHeight="1">
      <c r="A19" s="17"/>
      <c r="B19" s="15" t="s">
        <v>259</v>
      </c>
      <c r="C19" s="200">
        <v>25</v>
      </c>
      <c r="D19" s="200">
        <v>8</v>
      </c>
      <c r="E19" s="200">
        <v>17</v>
      </c>
      <c r="F19" s="200">
        <v>15</v>
      </c>
      <c r="G19" s="200">
        <v>5</v>
      </c>
      <c r="H19" s="200">
        <v>3</v>
      </c>
      <c r="I19" s="200">
        <v>1</v>
      </c>
      <c r="J19" s="200">
        <v>1</v>
      </c>
      <c r="K19" s="200" t="s">
        <v>553</v>
      </c>
      <c r="L19" s="200" t="s">
        <v>553</v>
      </c>
      <c r="M19" s="200" t="s">
        <v>553</v>
      </c>
      <c r="N19" s="202">
        <v>102</v>
      </c>
      <c r="O19" s="200">
        <v>18</v>
      </c>
      <c r="P19" s="200">
        <v>6</v>
      </c>
      <c r="Q19" s="200">
        <v>61</v>
      </c>
      <c r="R19" s="200">
        <v>17</v>
      </c>
      <c r="S19" s="200">
        <v>173223</v>
      </c>
      <c r="T19" s="200">
        <v>2178</v>
      </c>
      <c r="U19" s="200">
        <v>19543</v>
      </c>
      <c r="V19" s="200">
        <v>1042</v>
      </c>
    </row>
    <row r="20" spans="1:22" s="42" customFormat="1" ht="18" customHeight="1">
      <c r="A20" s="17"/>
      <c r="B20" s="15" t="s">
        <v>260</v>
      </c>
      <c r="C20" s="200">
        <v>101</v>
      </c>
      <c r="D20" s="200">
        <v>2</v>
      </c>
      <c r="E20" s="200">
        <v>99</v>
      </c>
      <c r="F20" s="200">
        <v>86</v>
      </c>
      <c r="G20" s="200">
        <v>13</v>
      </c>
      <c r="H20" s="200" t="s">
        <v>553</v>
      </c>
      <c r="I20" s="200">
        <v>1</v>
      </c>
      <c r="J20" s="200">
        <v>1</v>
      </c>
      <c r="K20" s="200" t="s">
        <v>553</v>
      </c>
      <c r="L20" s="200" t="s">
        <v>553</v>
      </c>
      <c r="M20" s="200" t="s">
        <v>553</v>
      </c>
      <c r="N20" s="202">
        <v>203</v>
      </c>
      <c r="O20" s="200">
        <v>106</v>
      </c>
      <c r="P20" s="200">
        <v>32</v>
      </c>
      <c r="Q20" s="200">
        <v>37</v>
      </c>
      <c r="R20" s="200">
        <v>28</v>
      </c>
      <c r="S20" s="200">
        <v>127045</v>
      </c>
      <c r="T20" s="200">
        <v>9569</v>
      </c>
      <c r="U20" s="200">
        <v>12430</v>
      </c>
      <c r="V20" s="200" t="s">
        <v>553</v>
      </c>
    </row>
    <row r="21" spans="1:22" s="42" customFormat="1" ht="18" customHeight="1">
      <c r="A21" s="17"/>
      <c r="B21" s="15" t="s">
        <v>261</v>
      </c>
      <c r="C21" s="200">
        <v>10</v>
      </c>
      <c r="D21" s="200" t="s">
        <v>553</v>
      </c>
      <c r="E21" s="200">
        <v>10</v>
      </c>
      <c r="F21" s="200">
        <v>7</v>
      </c>
      <c r="G21" s="200">
        <v>3</v>
      </c>
      <c r="H21" s="200" t="s">
        <v>553</v>
      </c>
      <c r="I21" s="200" t="s">
        <v>553</v>
      </c>
      <c r="J21" s="200" t="s">
        <v>553</v>
      </c>
      <c r="K21" s="200" t="s">
        <v>553</v>
      </c>
      <c r="L21" s="200" t="s">
        <v>553</v>
      </c>
      <c r="M21" s="200" t="s">
        <v>553</v>
      </c>
      <c r="N21" s="202">
        <v>22</v>
      </c>
      <c r="O21" s="200">
        <v>13</v>
      </c>
      <c r="P21" s="200">
        <v>4</v>
      </c>
      <c r="Q21" s="200">
        <v>2</v>
      </c>
      <c r="R21" s="200">
        <v>3</v>
      </c>
      <c r="S21" s="200">
        <v>14572</v>
      </c>
      <c r="T21" s="200" t="s">
        <v>553</v>
      </c>
      <c r="U21" s="200">
        <v>2065</v>
      </c>
      <c r="V21" s="200" t="s">
        <v>553</v>
      </c>
    </row>
    <row r="22" spans="1:24" s="42" customFormat="1" ht="15" customHeight="1">
      <c r="A22" s="17"/>
      <c r="B22" s="15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2"/>
      <c r="O22" s="200"/>
      <c r="P22" s="200"/>
      <c r="Q22" s="200"/>
      <c r="R22" s="200"/>
      <c r="S22" s="200"/>
      <c r="T22" s="200"/>
      <c r="U22" s="200"/>
      <c r="V22" s="200"/>
      <c r="X22" s="92"/>
    </row>
    <row r="23" spans="1:22" s="211" customFormat="1" ht="18" customHeight="1">
      <c r="A23" s="444" t="s">
        <v>266</v>
      </c>
      <c r="B23" s="445"/>
      <c r="C23" s="175">
        <f>SUM(C24:C25)</f>
        <v>293</v>
      </c>
      <c r="D23" s="175">
        <f aca="true" t="shared" si="5" ref="D23:V23">SUM(D24:D25)</f>
        <v>56</v>
      </c>
      <c r="E23" s="175">
        <f t="shared" si="5"/>
        <v>237</v>
      </c>
      <c r="F23" s="175">
        <f t="shared" si="5"/>
        <v>178</v>
      </c>
      <c r="G23" s="175">
        <f t="shared" si="5"/>
        <v>82</v>
      </c>
      <c r="H23" s="175">
        <f t="shared" si="5"/>
        <v>23</v>
      </c>
      <c r="I23" s="175">
        <f t="shared" si="5"/>
        <v>7</v>
      </c>
      <c r="J23" s="175">
        <f t="shared" si="5"/>
        <v>1</v>
      </c>
      <c r="K23" s="175">
        <f t="shared" si="5"/>
        <v>2</v>
      </c>
      <c r="L23" s="175">
        <f t="shared" si="5"/>
        <v>0</v>
      </c>
      <c r="M23" s="175">
        <f t="shared" si="5"/>
        <v>0</v>
      </c>
      <c r="N23" s="175">
        <f t="shared" si="5"/>
        <v>905</v>
      </c>
      <c r="O23" s="175">
        <f t="shared" si="5"/>
        <v>189</v>
      </c>
      <c r="P23" s="175">
        <f t="shared" si="5"/>
        <v>209</v>
      </c>
      <c r="Q23" s="175">
        <f t="shared" si="5"/>
        <v>207</v>
      </c>
      <c r="R23" s="175">
        <f t="shared" si="5"/>
        <v>300</v>
      </c>
      <c r="S23" s="175">
        <f t="shared" si="5"/>
        <v>1582877</v>
      </c>
      <c r="T23" s="175">
        <f t="shared" si="5"/>
        <v>31246</v>
      </c>
      <c r="U23" s="175">
        <f t="shared" si="5"/>
        <v>355555</v>
      </c>
      <c r="V23" s="175">
        <f t="shared" si="5"/>
        <v>28391</v>
      </c>
    </row>
    <row r="24" spans="1:22" s="42" customFormat="1" ht="18" customHeight="1">
      <c r="A24" s="17"/>
      <c r="B24" s="119" t="s">
        <v>267</v>
      </c>
      <c r="C24" s="200">
        <v>173</v>
      </c>
      <c r="D24" s="200">
        <v>30</v>
      </c>
      <c r="E24" s="200">
        <v>143</v>
      </c>
      <c r="F24" s="200">
        <v>98</v>
      </c>
      <c r="G24" s="200">
        <v>57</v>
      </c>
      <c r="H24" s="200">
        <v>15</v>
      </c>
      <c r="I24" s="200">
        <v>3</v>
      </c>
      <c r="J24" s="200" t="s">
        <v>553</v>
      </c>
      <c r="K24" s="200" t="s">
        <v>553</v>
      </c>
      <c r="L24" s="200" t="s">
        <v>553</v>
      </c>
      <c r="M24" s="200" t="s">
        <v>553</v>
      </c>
      <c r="N24" s="202">
        <v>494</v>
      </c>
      <c r="O24" s="200">
        <v>126</v>
      </c>
      <c r="P24" s="200">
        <v>125</v>
      </c>
      <c r="Q24" s="200">
        <v>103</v>
      </c>
      <c r="R24" s="200">
        <v>140</v>
      </c>
      <c r="S24" s="200">
        <v>676379</v>
      </c>
      <c r="T24" s="200">
        <v>28195</v>
      </c>
      <c r="U24" s="200">
        <v>147191</v>
      </c>
      <c r="V24" s="200">
        <v>13516</v>
      </c>
    </row>
    <row r="25" spans="1:22" s="42" customFormat="1" ht="18" customHeight="1">
      <c r="A25" s="17"/>
      <c r="B25" s="119" t="s">
        <v>268</v>
      </c>
      <c r="C25" s="200">
        <v>120</v>
      </c>
      <c r="D25" s="200">
        <v>26</v>
      </c>
      <c r="E25" s="200">
        <v>94</v>
      </c>
      <c r="F25" s="200">
        <v>80</v>
      </c>
      <c r="G25" s="200">
        <v>25</v>
      </c>
      <c r="H25" s="200">
        <v>8</v>
      </c>
      <c r="I25" s="200">
        <v>4</v>
      </c>
      <c r="J25" s="200">
        <v>1</v>
      </c>
      <c r="K25" s="200">
        <v>2</v>
      </c>
      <c r="L25" s="200" t="s">
        <v>553</v>
      </c>
      <c r="M25" s="200" t="s">
        <v>553</v>
      </c>
      <c r="N25" s="202">
        <v>411</v>
      </c>
      <c r="O25" s="200">
        <v>63</v>
      </c>
      <c r="P25" s="200">
        <v>84</v>
      </c>
      <c r="Q25" s="200">
        <v>104</v>
      </c>
      <c r="R25" s="200">
        <v>160</v>
      </c>
      <c r="S25" s="200">
        <v>906498</v>
      </c>
      <c r="T25" s="200">
        <v>3051</v>
      </c>
      <c r="U25" s="200">
        <v>208364</v>
      </c>
      <c r="V25" s="200">
        <v>14875</v>
      </c>
    </row>
    <row r="26" spans="1:24" s="42" customFormat="1" ht="15" customHeight="1">
      <c r="A26" s="17"/>
      <c r="B26" s="119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2"/>
      <c r="O26" s="200"/>
      <c r="P26" s="200"/>
      <c r="Q26" s="200"/>
      <c r="R26" s="200"/>
      <c r="S26" s="200"/>
      <c r="T26" s="200"/>
      <c r="U26" s="200"/>
      <c r="V26" s="200"/>
      <c r="X26" s="92"/>
    </row>
    <row r="27" spans="1:22" s="211" customFormat="1" ht="18" customHeight="1">
      <c r="A27" s="444" t="s">
        <v>269</v>
      </c>
      <c r="B27" s="504"/>
      <c r="C27" s="175">
        <f>SUM(C28)</f>
        <v>179</v>
      </c>
      <c r="D27" s="175">
        <f aca="true" t="shared" si="6" ref="D27:K27">SUM(D28)</f>
        <v>59</v>
      </c>
      <c r="E27" s="175">
        <f t="shared" si="6"/>
        <v>120</v>
      </c>
      <c r="F27" s="175">
        <f t="shared" si="6"/>
        <v>101</v>
      </c>
      <c r="G27" s="175">
        <f t="shared" si="6"/>
        <v>38</v>
      </c>
      <c r="H27" s="175">
        <f t="shared" si="6"/>
        <v>28</v>
      </c>
      <c r="I27" s="175">
        <f t="shared" si="6"/>
        <v>8</v>
      </c>
      <c r="J27" s="175">
        <f t="shared" si="6"/>
        <v>3</v>
      </c>
      <c r="K27" s="175">
        <f t="shared" si="6"/>
        <v>1</v>
      </c>
      <c r="L27" s="175" t="s">
        <v>555</v>
      </c>
      <c r="M27" s="175" t="s">
        <v>555</v>
      </c>
      <c r="N27" s="175">
        <f aca="true" t="shared" si="7" ref="N27:V27">SUM(N28)</f>
        <v>692</v>
      </c>
      <c r="O27" s="175">
        <f t="shared" si="7"/>
        <v>98</v>
      </c>
      <c r="P27" s="175">
        <f t="shared" si="7"/>
        <v>90</v>
      </c>
      <c r="Q27" s="175">
        <f t="shared" si="7"/>
        <v>202</v>
      </c>
      <c r="R27" s="175">
        <f t="shared" si="7"/>
        <v>302</v>
      </c>
      <c r="S27" s="175">
        <f t="shared" si="7"/>
        <v>902528</v>
      </c>
      <c r="T27" s="175">
        <f t="shared" si="7"/>
        <v>14572</v>
      </c>
      <c r="U27" s="175">
        <f t="shared" si="7"/>
        <v>222509</v>
      </c>
      <c r="V27" s="175">
        <f t="shared" si="7"/>
        <v>16222</v>
      </c>
    </row>
    <row r="28" spans="1:22" s="42" customFormat="1" ht="18" customHeight="1">
      <c r="A28" s="17"/>
      <c r="B28" s="119" t="s">
        <v>48</v>
      </c>
      <c r="C28" s="200">
        <v>179</v>
      </c>
      <c r="D28" s="200">
        <v>59</v>
      </c>
      <c r="E28" s="200">
        <v>120</v>
      </c>
      <c r="F28" s="200">
        <v>101</v>
      </c>
      <c r="G28" s="200">
        <v>38</v>
      </c>
      <c r="H28" s="200">
        <v>28</v>
      </c>
      <c r="I28" s="200">
        <v>8</v>
      </c>
      <c r="J28" s="200">
        <v>3</v>
      </c>
      <c r="K28" s="200">
        <v>1</v>
      </c>
      <c r="L28" s="200" t="s">
        <v>553</v>
      </c>
      <c r="M28" s="200" t="s">
        <v>553</v>
      </c>
      <c r="N28" s="202">
        <v>692</v>
      </c>
      <c r="O28" s="200">
        <v>98</v>
      </c>
      <c r="P28" s="200">
        <v>90</v>
      </c>
      <c r="Q28" s="200">
        <v>202</v>
      </c>
      <c r="R28" s="200">
        <v>302</v>
      </c>
      <c r="S28" s="200">
        <v>902528</v>
      </c>
      <c r="T28" s="200">
        <v>14572</v>
      </c>
      <c r="U28" s="200">
        <v>222509</v>
      </c>
      <c r="V28" s="200">
        <v>16222</v>
      </c>
    </row>
    <row r="29" spans="1:24" s="42" customFormat="1" ht="18" customHeight="1">
      <c r="A29" s="17"/>
      <c r="B29" s="119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2"/>
      <c r="O29" s="200"/>
      <c r="P29" s="200"/>
      <c r="Q29" s="200"/>
      <c r="R29" s="200"/>
      <c r="S29" s="200"/>
      <c r="T29" s="200"/>
      <c r="U29" s="200"/>
      <c r="V29" s="200"/>
      <c r="X29" s="92"/>
    </row>
    <row r="30" spans="1:22" s="211" customFormat="1" ht="18" customHeight="1">
      <c r="A30" s="444" t="s">
        <v>270</v>
      </c>
      <c r="B30" s="445"/>
      <c r="C30" s="175">
        <f>SUM(C31:C32)</f>
        <v>773</v>
      </c>
      <c r="D30" s="175">
        <f aca="true" t="shared" si="8" ref="D30:K30">SUM(D31:D32)</f>
        <v>282</v>
      </c>
      <c r="E30" s="175">
        <f t="shared" si="8"/>
        <v>491</v>
      </c>
      <c r="F30" s="175">
        <f t="shared" si="8"/>
        <v>382</v>
      </c>
      <c r="G30" s="175">
        <f t="shared" si="8"/>
        <v>230</v>
      </c>
      <c r="H30" s="175">
        <f t="shared" si="8"/>
        <v>129</v>
      </c>
      <c r="I30" s="175">
        <f t="shared" si="8"/>
        <v>28</v>
      </c>
      <c r="J30" s="175">
        <f t="shared" si="8"/>
        <v>3</v>
      </c>
      <c r="K30" s="175">
        <f t="shared" si="8"/>
        <v>1</v>
      </c>
      <c r="L30" s="175" t="s">
        <v>555</v>
      </c>
      <c r="M30" s="175" t="s">
        <v>555</v>
      </c>
      <c r="N30" s="175">
        <f aca="true" t="shared" si="9" ref="N30:V30">SUM(N31:N32)</f>
        <v>2728</v>
      </c>
      <c r="O30" s="175">
        <f t="shared" si="9"/>
        <v>521</v>
      </c>
      <c r="P30" s="175">
        <f t="shared" si="9"/>
        <v>348</v>
      </c>
      <c r="Q30" s="175">
        <f t="shared" si="9"/>
        <v>1075</v>
      </c>
      <c r="R30" s="175">
        <f t="shared" si="9"/>
        <v>784</v>
      </c>
      <c r="S30" s="175">
        <f t="shared" si="9"/>
        <v>4791610</v>
      </c>
      <c r="T30" s="175">
        <f t="shared" si="9"/>
        <v>196692</v>
      </c>
      <c r="U30" s="175">
        <f t="shared" si="9"/>
        <v>667992</v>
      </c>
      <c r="V30" s="175">
        <f t="shared" si="9"/>
        <v>46781</v>
      </c>
    </row>
    <row r="31" spans="1:22" s="42" customFormat="1" ht="18" customHeight="1">
      <c r="A31" s="17"/>
      <c r="B31" s="119" t="s">
        <v>271</v>
      </c>
      <c r="C31" s="200">
        <v>707</v>
      </c>
      <c r="D31" s="200">
        <v>239</v>
      </c>
      <c r="E31" s="200">
        <v>468</v>
      </c>
      <c r="F31" s="200">
        <v>365</v>
      </c>
      <c r="G31" s="200">
        <v>208</v>
      </c>
      <c r="H31" s="200">
        <v>110</v>
      </c>
      <c r="I31" s="200">
        <v>22</v>
      </c>
      <c r="J31" s="200">
        <v>2</v>
      </c>
      <c r="K31" s="200" t="s">
        <v>553</v>
      </c>
      <c r="L31" s="200" t="s">
        <v>553</v>
      </c>
      <c r="M31" s="200" t="s">
        <v>553</v>
      </c>
      <c r="N31" s="202">
        <v>2365</v>
      </c>
      <c r="O31" s="200">
        <v>496</v>
      </c>
      <c r="P31" s="200">
        <v>329</v>
      </c>
      <c r="Q31" s="200">
        <v>880</v>
      </c>
      <c r="R31" s="200">
        <v>660</v>
      </c>
      <c r="S31" s="200">
        <v>4264080</v>
      </c>
      <c r="T31" s="200">
        <v>180239</v>
      </c>
      <c r="U31" s="200">
        <v>629244</v>
      </c>
      <c r="V31" s="200">
        <v>43908</v>
      </c>
    </row>
    <row r="32" spans="1:22" s="42" customFormat="1" ht="18" customHeight="1">
      <c r="A32" s="17"/>
      <c r="B32" s="15" t="s">
        <v>272</v>
      </c>
      <c r="C32" s="200">
        <v>66</v>
      </c>
      <c r="D32" s="200">
        <v>43</v>
      </c>
      <c r="E32" s="200">
        <v>23</v>
      </c>
      <c r="F32" s="200">
        <v>17</v>
      </c>
      <c r="G32" s="200">
        <v>22</v>
      </c>
      <c r="H32" s="200">
        <v>19</v>
      </c>
      <c r="I32" s="200">
        <v>6</v>
      </c>
      <c r="J32" s="200">
        <v>1</v>
      </c>
      <c r="K32" s="200">
        <v>1</v>
      </c>
      <c r="L32" s="200" t="s">
        <v>553</v>
      </c>
      <c r="M32" s="200" t="s">
        <v>553</v>
      </c>
      <c r="N32" s="202">
        <v>363</v>
      </c>
      <c r="O32" s="200">
        <v>25</v>
      </c>
      <c r="P32" s="200">
        <v>19</v>
      </c>
      <c r="Q32" s="200">
        <v>195</v>
      </c>
      <c r="R32" s="200">
        <v>124</v>
      </c>
      <c r="S32" s="200">
        <v>527530</v>
      </c>
      <c r="T32" s="200">
        <v>16453</v>
      </c>
      <c r="U32" s="200">
        <v>38748</v>
      </c>
      <c r="V32" s="200">
        <v>2873</v>
      </c>
    </row>
    <row r="33" spans="1:24" s="42" customFormat="1" ht="18" customHeight="1">
      <c r="A33" s="17"/>
      <c r="B33" s="119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2"/>
      <c r="O33" s="200"/>
      <c r="P33" s="200"/>
      <c r="Q33" s="200"/>
      <c r="R33" s="200"/>
      <c r="S33" s="200"/>
      <c r="T33" s="200"/>
      <c r="U33" s="200"/>
      <c r="V33" s="200"/>
      <c r="X33" s="92"/>
    </row>
    <row r="34" spans="1:22" s="211" customFormat="1" ht="18" customHeight="1">
      <c r="A34" s="444" t="s">
        <v>273</v>
      </c>
      <c r="B34" s="445"/>
      <c r="C34" s="175">
        <f>SUM(C35)</f>
        <v>83</v>
      </c>
      <c r="D34" s="175">
        <f aca="true" t="shared" si="10" ref="D34:I34">SUM(D35)</f>
        <v>33</v>
      </c>
      <c r="E34" s="175">
        <f t="shared" si="10"/>
        <v>50</v>
      </c>
      <c r="F34" s="175">
        <f t="shared" si="10"/>
        <v>44</v>
      </c>
      <c r="G34" s="175">
        <f t="shared" si="10"/>
        <v>14</v>
      </c>
      <c r="H34" s="175">
        <f t="shared" si="10"/>
        <v>13</v>
      </c>
      <c r="I34" s="175">
        <f t="shared" si="10"/>
        <v>9</v>
      </c>
      <c r="J34" s="175" t="s">
        <v>555</v>
      </c>
      <c r="K34" s="175">
        <f>SUM(K35)</f>
        <v>2</v>
      </c>
      <c r="L34" s="175">
        <f>SUM(L35)</f>
        <v>1</v>
      </c>
      <c r="M34" s="175" t="s">
        <v>555</v>
      </c>
      <c r="N34" s="175">
        <f aca="true" t="shared" si="11" ref="N34:V34">SUM(N35)</f>
        <v>447</v>
      </c>
      <c r="O34" s="175">
        <f t="shared" si="11"/>
        <v>34</v>
      </c>
      <c r="P34" s="175">
        <f t="shared" si="11"/>
        <v>32</v>
      </c>
      <c r="Q34" s="175">
        <f t="shared" si="11"/>
        <v>175</v>
      </c>
      <c r="R34" s="175">
        <f t="shared" si="11"/>
        <v>206</v>
      </c>
      <c r="S34" s="175">
        <f t="shared" si="11"/>
        <v>720785</v>
      </c>
      <c r="T34" s="175">
        <f t="shared" si="11"/>
        <v>4354</v>
      </c>
      <c r="U34" s="175">
        <f t="shared" si="11"/>
        <v>190618</v>
      </c>
      <c r="V34" s="175">
        <f t="shared" si="11"/>
        <v>8042</v>
      </c>
    </row>
    <row r="35" spans="1:22" s="42" customFormat="1" ht="18" customHeight="1">
      <c r="A35" s="17"/>
      <c r="B35" s="119" t="s">
        <v>49</v>
      </c>
      <c r="C35" s="200">
        <v>83</v>
      </c>
      <c r="D35" s="200">
        <v>33</v>
      </c>
      <c r="E35" s="200">
        <v>50</v>
      </c>
      <c r="F35" s="200">
        <v>44</v>
      </c>
      <c r="G35" s="200">
        <v>14</v>
      </c>
      <c r="H35" s="200">
        <v>13</v>
      </c>
      <c r="I35" s="200">
        <v>9</v>
      </c>
      <c r="J35" s="200" t="s">
        <v>553</v>
      </c>
      <c r="K35" s="200">
        <v>2</v>
      </c>
      <c r="L35" s="200">
        <v>1</v>
      </c>
      <c r="M35" s="200" t="s">
        <v>553</v>
      </c>
      <c r="N35" s="202">
        <v>447</v>
      </c>
      <c r="O35" s="200">
        <v>34</v>
      </c>
      <c r="P35" s="200">
        <v>32</v>
      </c>
      <c r="Q35" s="200">
        <v>175</v>
      </c>
      <c r="R35" s="200">
        <v>206</v>
      </c>
      <c r="S35" s="200">
        <v>720785</v>
      </c>
      <c r="T35" s="200">
        <v>4354</v>
      </c>
      <c r="U35" s="200">
        <v>190618</v>
      </c>
      <c r="V35" s="200">
        <v>8042</v>
      </c>
    </row>
    <row r="36" spans="1:24" s="42" customFormat="1" ht="18" customHeight="1">
      <c r="A36" s="17"/>
      <c r="B36" s="119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2"/>
      <c r="O36" s="200"/>
      <c r="P36" s="200"/>
      <c r="Q36" s="200"/>
      <c r="R36" s="200"/>
      <c r="S36" s="200"/>
      <c r="T36" s="200"/>
      <c r="U36" s="200"/>
      <c r="V36" s="200"/>
      <c r="X36" s="92"/>
    </row>
    <row r="37" spans="1:24" s="211" customFormat="1" ht="18" customHeight="1">
      <c r="A37" s="444" t="s">
        <v>274</v>
      </c>
      <c r="B37" s="445"/>
      <c r="C37" s="175">
        <f>SUM(C39,C43,C48,C52,C57,C62,C65,C68,C72)</f>
        <v>4994</v>
      </c>
      <c r="D37" s="175">
        <f aca="true" t="shared" si="12" ref="D37:V37">SUM(D39,D43,D48,D52,D57,D62,D65,D68,D72)</f>
        <v>1844</v>
      </c>
      <c r="E37" s="175">
        <f t="shared" si="12"/>
        <v>3150</v>
      </c>
      <c r="F37" s="175">
        <f t="shared" si="12"/>
        <v>2498</v>
      </c>
      <c r="G37" s="175">
        <f t="shared" si="12"/>
        <v>1372</v>
      </c>
      <c r="H37" s="175">
        <f t="shared" si="12"/>
        <v>777</v>
      </c>
      <c r="I37" s="175">
        <f t="shared" si="12"/>
        <v>230</v>
      </c>
      <c r="J37" s="175">
        <f t="shared" si="12"/>
        <v>64</v>
      </c>
      <c r="K37" s="175">
        <f t="shared" si="12"/>
        <v>41</v>
      </c>
      <c r="L37" s="175">
        <f t="shared" si="12"/>
        <v>12</v>
      </c>
      <c r="M37" s="175" t="s">
        <v>555</v>
      </c>
      <c r="N37" s="175">
        <f t="shared" si="12"/>
        <v>20207</v>
      </c>
      <c r="O37" s="175">
        <f t="shared" si="12"/>
        <v>2493</v>
      </c>
      <c r="P37" s="175">
        <f t="shared" si="12"/>
        <v>2456</v>
      </c>
      <c r="Q37" s="175">
        <f t="shared" si="12"/>
        <v>7489</v>
      </c>
      <c r="R37" s="175">
        <f t="shared" si="12"/>
        <v>7769</v>
      </c>
      <c r="S37" s="175">
        <f t="shared" si="12"/>
        <v>32494145</v>
      </c>
      <c r="T37" s="175">
        <f t="shared" si="12"/>
        <v>995696</v>
      </c>
      <c r="U37" s="175">
        <f t="shared" si="12"/>
        <v>4646050</v>
      </c>
      <c r="V37" s="175">
        <f t="shared" si="12"/>
        <v>217415</v>
      </c>
      <c r="X37" s="189"/>
    </row>
    <row r="38" spans="1:22" s="42" customFormat="1" ht="18" customHeight="1">
      <c r="A38" s="76"/>
      <c r="B38" s="79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2"/>
      <c r="O38" s="310"/>
      <c r="P38" s="310"/>
      <c r="Q38" s="310"/>
      <c r="R38" s="310"/>
      <c r="S38" s="310"/>
      <c r="T38" s="310"/>
      <c r="U38" s="310"/>
      <c r="V38" s="310"/>
    </row>
    <row r="39" spans="1:22" s="211" customFormat="1" ht="18" customHeight="1">
      <c r="A39" s="444" t="s">
        <v>275</v>
      </c>
      <c r="B39" s="445"/>
      <c r="C39" s="175">
        <f>SUM(C40:C41)</f>
        <v>868</v>
      </c>
      <c r="D39" s="175">
        <f aca="true" t="shared" si="13" ref="D39:V39">SUM(D40:D41)</f>
        <v>249</v>
      </c>
      <c r="E39" s="175">
        <f t="shared" si="13"/>
        <v>619</v>
      </c>
      <c r="F39" s="175">
        <f t="shared" si="13"/>
        <v>524</v>
      </c>
      <c r="G39" s="175">
        <f t="shared" si="13"/>
        <v>258</v>
      </c>
      <c r="H39" s="175">
        <f t="shared" si="13"/>
        <v>66</v>
      </c>
      <c r="I39" s="175">
        <f t="shared" si="13"/>
        <v>12</v>
      </c>
      <c r="J39" s="175">
        <f t="shared" si="13"/>
        <v>3</v>
      </c>
      <c r="K39" s="175">
        <f t="shared" si="13"/>
        <v>4</v>
      </c>
      <c r="L39" s="175">
        <f t="shared" si="13"/>
        <v>1</v>
      </c>
      <c r="M39" s="175" t="s">
        <v>555</v>
      </c>
      <c r="N39" s="175">
        <f t="shared" si="13"/>
        <v>2501</v>
      </c>
      <c r="O39" s="175">
        <f t="shared" si="13"/>
        <v>334</v>
      </c>
      <c r="P39" s="175">
        <f t="shared" si="13"/>
        <v>528</v>
      </c>
      <c r="Q39" s="175">
        <f t="shared" si="13"/>
        <v>466</v>
      </c>
      <c r="R39" s="175">
        <f t="shared" si="13"/>
        <v>1173</v>
      </c>
      <c r="S39" s="175">
        <f t="shared" si="13"/>
        <v>3582331</v>
      </c>
      <c r="T39" s="175">
        <f t="shared" si="13"/>
        <v>31850</v>
      </c>
      <c r="U39" s="175">
        <f t="shared" si="13"/>
        <v>778833</v>
      </c>
      <c r="V39" s="175">
        <f t="shared" si="13"/>
        <v>37612</v>
      </c>
    </row>
    <row r="40" spans="1:22" s="42" customFormat="1" ht="18" customHeight="1">
      <c r="A40" s="17"/>
      <c r="B40" s="119" t="s">
        <v>276</v>
      </c>
      <c r="C40" s="200">
        <v>517</v>
      </c>
      <c r="D40" s="200">
        <v>165</v>
      </c>
      <c r="E40" s="200">
        <v>352</v>
      </c>
      <c r="F40" s="200">
        <v>296</v>
      </c>
      <c r="G40" s="200">
        <v>173</v>
      </c>
      <c r="H40" s="200">
        <v>39</v>
      </c>
      <c r="I40" s="200">
        <v>6</v>
      </c>
      <c r="J40" s="200">
        <v>2</v>
      </c>
      <c r="K40" s="200">
        <v>1</v>
      </c>
      <c r="L40" s="200" t="s">
        <v>553</v>
      </c>
      <c r="M40" s="200" t="s">
        <v>553</v>
      </c>
      <c r="N40" s="202">
        <v>1450</v>
      </c>
      <c r="O40" s="202">
        <v>245</v>
      </c>
      <c r="P40" s="202">
        <v>285</v>
      </c>
      <c r="Q40" s="202">
        <v>357</v>
      </c>
      <c r="R40" s="202">
        <v>563</v>
      </c>
      <c r="S40" s="202">
        <v>2449163</v>
      </c>
      <c r="T40" s="202">
        <v>11155</v>
      </c>
      <c r="U40" s="202">
        <v>513230</v>
      </c>
      <c r="V40" s="202">
        <v>23240</v>
      </c>
    </row>
    <row r="41" spans="1:22" s="42" customFormat="1" ht="18" customHeight="1">
      <c r="A41" s="11"/>
      <c r="B41" s="119" t="s">
        <v>277</v>
      </c>
      <c r="C41" s="200">
        <v>351</v>
      </c>
      <c r="D41" s="200">
        <v>84</v>
      </c>
      <c r="E41" s="200">
        <v>267</v>
      </c>
      <c r="F41" s="200">
        <v>228</v>
      </c>
      <c r="G41" s="200">
        <v>85</v>
      </c>
      <c r="H41" s="200">
        <v>27</v>
      </c>
      <c r="I41" s="200">
        <v>6</v>
      </c>
      <c r="J41" s="200">
        <v>1</v>
      </c>
      <c r="K41" s="200">
        <v>3</v>
      </c>
      <c r="L41" s="200">
        <v>1</v>
      </c>
      <c r="M41" s="200" t="s">
        <v>553</v>
      </c>
      <c r="N41" s="202">
        <v>1051</v>
      </c>
      <c r="O41" s="202">
        <v>89</v>
      </c>
      <c r="P41" s="202">
        <v>243</v>
      </c>
      <c r="Q41" s="202">
        <v>109</v>
      </c>
      <c r="R41" s="202">
        <v>610</v>
      </c>
      <c r="S41" s="202">
        <v>1133168</v>
      </c>
      <c r="T41" s="202">
        <v>20695</v>
      </c>
      <c r="U41" s="202">
        <v>265603</v>
      </c>
      <c r="V41" s="202">
        <v>14372</v>
      </c>
    </row>
    <row r="42" spans="1:23" s="42" customFormat="1" ht="18" customHeight="1">
      <c r="A42" s="11"/>
      <c r="B42" s="119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2"/>
      <c r="O42" s="202"/>
      <c r="P42" s="202"/>
      <c r="Q42" s="202"/>
      <c r="R42" s="202"/>
      <c r="S42" s="200"/>
      <c r="T42" s="200"/>
      <c r="U42" s="200"/>
      <c r="V42" s="202"/>
      <c r="W42" s="100"/>
    </row>
    <row r="43" spans="1:22" s="211" customFormat="1" ht="18" customHeight="1">
      <c r="A43" s="444" t="s">
        <v>278</v>
      </c>
      <c r="B43" s="445"/>
      <c r="C43" s="175">
        <f>SUM(C44:C46)</f>
        <v>161</v>
      </c>
      <c r="D43" s="175">
        <f aca="true" t="shared" si="14" ref="D43:K43">SUM(D44:D46)</f>
        <v>78</v>
      </c>
      <c r="E43" s="175">
        <f t="shared" si="14"/>
        <v>83</v>
      </c>
      <c r="F43" s="175">
        <f t="shared" si="14"/>
        <v>62</v>
      </c>
      <c r="G43" s="175">
        <f t="shared" si="14"/>
        <v>44</v>
      </c>
      <c r="H43" s="175">
        <f t="shared" si="14"/>
        <v>43</v>
      </c>
      <c r="I43" s="175">
        <f t="shared" si="14"/>
        <v>9</v>
      </c>
      <c r="J43" s="175">
        <f t="shared" si="14"/>
        <v>1</v>
      </c>
      <c r="K43" s="175">
        <f t="shared" si="14"/>
        <v>2</v>
      </c>
      <c r="L43" s="175" t="s">
        <v>555</v>
      </c>
      <c r="M43" s="175" t="s">
        <v>555</v>
      </c>
      <c r="N43" s="175">
        <f aca="true" t="shared" si="15" ref="N43:V43">SUM(N44:N46)</f>
        <v>752</v>
      </c>
      <c r="O43" s="175">
        <f t="shared" si="15"/>
        <v>73</v>
      </c>
      <c r="P43" s="175">
        <f t="shared" si="15"/>
        <v>61</v>
      </c>
      <c r="Q43" s="175">
        <f t="shared" si="15"/>
        <v>381</v>
      </c>
      <c r="R43" s="175">
        <f t="shared" si="15"/>
        <v>237</v>
      </c>
      <c r="S43" s="175">
        <f t="shared" si="15"/>
        <v>1749705</v>
      </c>
      <c r="T43" s="175">
        <f t="shared" si="15"/>
        <v>63556</v>
      </c>
      <c r="U43" s="175">
        <f t="shared" si="15"/>
        <v>273139</v>
      </c>
      <c r="V43" s="175">
        <f t="shared" si="15"/>
        <v>17450</v>
      </c>
    </row>
    <row r="44" spans="1:22" s="42" customFormat="1" ht="18" customHeight="1">
      <c r="A44" s="17"/>
      <c r="B44" s="119" t="s">
        <v>279</v>
      </c>
      <c r="C44" s="200">
        <v>77</v>
      </c>
      <c r="D44" s="200">
        <v>47</v>
      </c>
      <c r="E44" s="200">
        <v>30</v>
      </c>
      <c r="F44" s="200">
        <v>20</v>
      </c>
      <c r="G44" s="200">
        <v>25</v>
      </c>
      <c r="H44" s="200">
        <v>26</v>
      </c>
      <c r="I44" s="200">
        <v>6</v>
      </c>
      <c r="J44" s="200" t="s">
        <v>553</v>
      </c>
      <c r="K44" s="200" t="s">
        <v>553</v>
      </c>
      <c r="L44" s="200" t="s">
        <v>553</v>
      </c>
      <c r="M44" s="200" t="s">
        <v>553</v>
      </c>
      <c r="N44" s="202">
        <v>364</v>
      </c>
      <c r="O44" s="202">
        <v>32</v>
      </c>
      <c r="P44" s="202">
        <v>13</v>
      </c>
      <c r="Q44" s="202">
        <v>226</v>
      </c>
      <c r="R44" s="202">
        <v>93</v>
      </c>
      <c r="S44" s="202">
        <v>947395</v>
      </c>
      <c r="T44" s="202">
        <v>59924</v>
      </c>
      <c r="U44" s="202">
        <v>192737</v>
      </c>
      <c r="V44" s="202">
        <v>6993</v>
      </c>
    </row>
    <row r="45" spans="1:22" s="42" customFormat="1" ht="18" customHeight="1">
      <c r="A45" s="11"/>
      <c r="B45" s="119" t="s">
        <v>280</v>
      </c>
      <c r="C45" s="200">
        <v>34</v>
      </c>
      <c r="D45" s="200">
        <v>3</v>
      </c>
      <c r="E45" s="200">
        <v>31</v>
      </c>
      <c r="F45" s="200">
        <v>23</v>
      </c>
      <c r="G45" s="200">
        <v>8</v>
      </c>
      <c r="H45" s="200">
        <v>3</v>
      </c>
      <c r="I45" s="200" t="s">
        <v>553</v>
      </c>
      <c r="J45" s="200" t="s">
        <v>553</v>
      </c>
      <c r="K45" s="200" t="s">
        <v>553</v>
      </c>
      <c r="L45" s="200" t="s">
        <v>553</v>
      </c>
      <c r="M45" s="200" t="s">
        <v>553</v>
      </c>
      <c r="N45" s="202">
        <v>84</v>
      </c>
      <c r="O45" s="202">
        <v>24</v>
      </c>
      <c r="P45" s="202">
        <v>29</v>
      </c>
      <c r="Q45" s="202">
        <v>13</v>
      </c>
      <c r="R45" s="202">
        <v>18</v>
      </c>
      <c r="S45" s="200">
        <v>84382</v>
      </c>
      <c r="T45" s="200">
        <v>66</v>
      </c>
      <c r="U45" s="200">
        <v>11565</v>
      </c>
      <c r="V45" s="202">
        <v>1573</v>
      </c>
    </row>
    <row r="46" spans="1:22" s="42" customFormat="1" ht="18" customHeight="1">
      <c r="A46" s="11"/>
      <c r="B46" s="119" t="s">
        <v>281</v>
      </c>
      <c r="C46" s="200">
        <v>50</v>
      </c>
      <c r="D46" s="200">
        <v>28</v>
      </c>
      <c r="E46" s="200">
        <v>22</v>
      </c>
      <c r="F46" s="200">
        <v>19</v>
      </c>
      <c r="G46" s="200">
        <v>11</v>
      </c>
      <c r="H46" s="200">
        <v>14</v>
      </c>
      <c r="I46" s="200">
        <v>3</v>
      </c>
      <c r="J46" s="200">
        <v>1</v>
      </c>
      <c r="K46" s="200">
        <v>2</v>
      </c>
      <c r="L46" s="200" t="s">
        <v>553</v>
      </c>
      <c r="M46" s="200" t="s">
        <v>553</v>
      </c>
      <c r="N46" s="202">
        <v>304</v>
      </c>
      <c r="O46" s="202">
        <v>17</v>
      </c>
      <c r="P46" s="382">
        <v>19</v>
      </c>
      <c r="Q46" s="202">
        <v>142</v>
      </c>
      <c r="R46" s="382">
        <v>126</v>
      </c>
      <c r="S46" s="200">
        <v>717928</v>
      </c>
      <c r="T46" s="382">
        <v>3566</v>
      </c>
      <c r="U46" s="382">
        <v>68837</v>
      </c>
      <c r="V46" s="202">
        <v>8884</v>
      </c>
    </row>
    <row r="47" spans="1:22" s="42" customFormat="1" ht="18" customHeight="1">
      <c r="A47" s="11"/>
      <c r="B47" s="119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2"/>
      <c r="O47" s="202"/>
      <c r="P47" s="382"/>
      <c r="Q47" s="202"/>
      <c r="R47" s="382"/>
      <c r="S47" s="200"/>
      <c r="T47" s="382"/>
      <c r="U47" s="382"/>
      <c r="V47" s="202"/>
    </row>
    <row r="48" spans="1:22" s="211" customFormat="1" ht="18" customHeight="1">
      <c r="A48" s="444" t="s">
        <v>282</v>
      </c>
      <c r="B48" s="445"/>
      <c r="C48" s="175">
        <f>SUM(C49:C50)</f>
        <v>891</v>
      </c>
      <c r="D48" s="175">
        <f aca="true" t="shared" si="16" ref="D48:K48">SUM(D49:D50)</f>
        <v>674</v>
      </c>
      <c r="E48" s="175">
        <f t="shared" si="16"/>
        <v>217</v>
      </c>
      <c r="F48" s="175">
        <f t="shared" si="16"/>
        <v>152</v>
      </c>
      <c r="G48" s="175">
        <f t="shared" si="16"/>
        <v>362</v>
      </c>
      <c r="H48" s="175">
        <f t="shared" si="16"/>
        <v>316</v>
      </c>
      <c r="I48" s="175">
        <f t="shared" si="16"/>
        <v>55</v>
      </c>
      <c r="J48" s="175">
        <f t="shared" si="16"/>
        <v>2</v>
      </c>
      <c r="K48" s="175">
        <f t="shared" si="16"/>
        <v>4</v>
      </c>
      <c r="L48" s="175" t="s">
        <v>555</v>
      </c>
      <c r="M48" s="175" t="s">
        <v>555</v>
      </c>
      <c r="N48" s="175">
        <f aca="true" t="shared" si="17" ref="N48:V48">SUM(N49:N50)</f>
        <v>4343</v>
      </c>
      <c r="O48" s="175">
        <f t="shared" si="17"/>
        <v>240</v>
      </c>
      <c r="P48" s="175">
        <f t="shared" si="17"/>
        <v>153</v>
      </c>
      <c r="Q48" s="175">
        <f t="shared" si="17"/>
        <v>2621</v>
      </c>
      <c r="R48" s="175">
        <f t="shared" si="17"/>
        <v>1329</v>
      </c>
      <c r="S48" s="175">
        <f t="shared" si="17"/>
        <v>13554461</v>
      </c>
      <c r="T48" s="175">
        <f t="shared" si="17"/>
        <v>446284</v>
      </c>
      <c r="U48" s="175">
        <f t="shared" si="17"/>
        <v>410849</v>
      </c>
      <c r="V48" s="175">
        <f t="shared" si="17"/>
        <v>7586</v>
      </c>
    </row>
    <row r="49" spans="1:22" s="42" customFormat="1" ht="18" customHeight="1">
      <c r="A49" s="17"/>
      <c r="B49" s="119" t="s">
        <v>465</v>
      </c>
      <c r="C49" s="200">
        <v>610</v>
      </c>
      <c r="D49" s="200">
        <v>558</v>
      </c>
      <c r="E49" s="200">
        <v>52</v>
      </c>
      <c r="F49" s="200">
        <v>56</v>
      </c>
      <c r="G49" s="200">
        <v>264</v>
      </c>
      <c r="H49" s="200">
        <v>255</v>
      </c>
      <c r="I49" s="200">
        <v>35</v>
      </c>
      <c r="J49" s="200" t="s">
        <v>553</v>
      </c>
      <c r="K49" s="200" t="s">
        <v>553</v>
      </c>
      <c r="L49" s="200" t="s">
        <v>553</v>
      </c>
      <c r="M49" s="200" t="s">
        <v>553</v>
      </c>
      <c r="N49" s="202">
        <v>2981</v>
      </c>
      <c r="O49" s="202">
        <v>58</v>
      </c>
      <c r="P49" s="202">
        <v>28</v>
      </c>
      <c r="Q49" s="202">
        <v>1958</v>
      </c>
      <c r="R49" s="202">
        <v>937</v>
      </c>
      <c r="S49" s="202">
        <v>11508396</v>
      </c>
      <c r="T49" s="202">
        <v>329147</v>
      </c>
      <c r="U49" s="202">
        <v>310540</v>
      </c>
      <c r="V49" s="200" t="s">
        <v>553</v>
      </c>
    </row>
    <row r="50" spans="1:22" s="42" customFormat="1" ht="18" customHeight="1">
      <c r="A50" s="11"/>
      <c r="B50" s="119" t="s">
        <v>283</v>
      </c>
      <c r="C50" s="200">
        <v>281</v>
      </c>
      <c r="D50" s="200">
        <v>116</v>
      </c>
      <c r="E50" s="200">
        <v>165</v>
      </c>
      <c r="F50" s="200">
        <v>96</v>
      </c>
      <c r="G50" s="200">
        <v>98</v>
      </c>
      <c r="H50" s="200">
        <v>61</v>
      </c>
      <c r="I50" s="200">
        <v>20</v>
      </c>
      <c r="J50" s="200">
        <v>2</v>
      </c>
      <c r="K50" s="200">
        <v>4</v>
      </c>
      <c r="L50" s="200" t="s">
        <v>553</v>
      </c>
      <c r="M50" s="200" t="s">
        <v>553</v>
      </c>
      <c r="N50" s="202">
        <v>1362</v>
      </c>
      <c r="O50" s="202">
        <v>182</v>
      </c>
      <c r="P50" s="202">
        <v>125</v>
      </c>
      <c r="Q50" s="202">
        <v>663</v>
      </c>
      <c r="R50" s="202">
        <v>392</v>
      </c>
      <c r="S50" s="200">
        <v>2046065</v>
      </c>
      <c r="T50" s="200">
        <v>117137</v>
      </c>
      <c r="U50" s="200">
        <v>100309</v>
      </c>
      <c r="V50" s="200">
        <v>7586</v>
      </c>
    </row>
    <row r="51" spans="1:22" s="42" customFormat="1" ht="18" customHeight="1">
      <c r="A51" s="11"/>
      <c r="B51" s="12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2"/>
      <c r="O51" s="202"/>
      <c r="P51" s="202"/>
      <c r="Q51" s="202"/>
      <c r="R51" s="202"/>
      <c r="S51" s="202"/>
      <c r="T51" s="202"/>
      <c r="U51" s="202"/>
      <c r="V51" s="315"/>
    </row>
    <row r="52" spans="1:22" s="211" customFormat="1" ht="18" customHeight="1">
      <c r="A52" s="444" t="s">
        <v>284</v>
      </c>
      <c r="B52" s="445"/>
      <c r="C52" s="175">
        <f>SUM(C53:C55)</f>
        <v>893</v>
      </c>
      <c r="D52" s="175">
        <f aca="true" t="shared" si="18" ref="D52:L52">SUM(D53:D55)</f>
        <v>238</v>
      </c>
      <c r="E52" s="175">
        <f t="shared" si="18"/>
        <v>655</v>
      </c>
      <c r="F52" s="175">
        <f t="shared" si="18"/>
        <v>369</v>
      </c>
      <c r="G52" s="175">
        <f t="shared" si="18"/>
        <v>208</v>
      </c>
      <c r="H52" s="175">
        <f t="shared" si="18"/>
        <v>131</v>
      </c>
      <c r="I52" s="175">
        <f t="shared" si="18"/>
        <v>107</v>
      </c>
      <c r="J52" s="175">
        <f t="shared" si="18"/>
        <v>47</v>
      </c>
      <c r="K52" s="175">
        <f t="shared" si="18"/>
        <v>24</v>
      </c>
      <c r="L52" s="175">
        <f t="shared" si="18"/>
        <v>7</v>
      </c>
      <c r="M52" s="175" t="s">
        <v>555</v>
      </c>
      <c r="N52" s="175">
        <f aca="true" t="shared" si="19" ref="N52:V52">SUM(N53:N55)</f>
        <v>6008</v>
      </c>
      <c r="O52" s="175">
        <f t="shared" si="19"/>
        <v>565</v>
      </c>
      <c r="P52" s="175">
        <f t="shared" si="19"/>
        <v>554</v>
      </c>
      <c r="Q52" s="175">
        <f t="shared" si="19"/>
        <v>2149</v>
      </c>
      <c r="R52" s="175">
        <f t="shared" si="19"/>
        <v>2740</v>
      </c>
      <c r="S52" s="175">
        <f t="shared" si="19"/>
        <v>4226706</v>
      </c>
      <c r="T52" s="175">
        <f t="shared" si="19"/>
        <v>180687</v>
      </c>
      <c r="U52" s="175">
        <f t="shared" si="19"/>
        <v>602960</v>
      </c>
      <c r="V52" s="175">
        <f t="shared" si="19"/>
        <v>37886</v>
      </c>
    </row>
    <row r="53" spans="1:22" s="42" customFormat="1" ht="18" customHeight="1">
      <c r="A53" s="11"/>
      <c r="B53" s="119" t="s">
        <v>285</v>
      </c>
      <c r="C53" s="200">
        <v>315</v>
      </c>
      <c r="D53" s="200">
        <v>136</v>
      </c>
      <c r="E53" s="200">
        <v>179</v>
      </c>
      <c r="F53" s="200">
        <v>128</v>
      </c>
      <c r="G53" s="200">
        <v>104</v>
      </c>
      <c r="H53" s="200">
        <v>51</v>
      </c>
      <c r="I53" s="200">
        <v>16</v>
      </c>
      <c r="J53" s="200">
        <v>9</v>
      </c>
      <c r="K53" s="200">
        <v>6</v>
      </c>
      <c r="L53" s="200">
        <v>1</v>
      </c>
      <c r="M53" s="200" t="s">
        <v>553</v>
      </c>
      <c r="N53" s="202">
        <v>1583</v>
      </c>
      <c r="O53" s="202">
        <v>138</v>
      </c>
      <c r="P53" s="202">
        <v>144</v>
      </c>
      <c r="Q53" s="202">
        <v>442</v>
      </c>
      <c r="R53" s="202">
        <v>859</v>
      </c>
      <c r="S53" s="202">
        <v>2570507</v>
      </c>
      <c r="T53" s="202">
        <v>78868</v>
      </c>
      <c r="U53" s="202">
        <v>493305</v>
      </c>
      <c r="V53" s="315">
        <v>29091</v>
      </c>
    </row>
    <row r="54" spans="1:22" s="42" customFormat="1" ht="18" customHeight="1">
      <c r="A54" s="11"/>
      <c r="B54" s="119" t="s">
        <v>286</v>
      </c>
      <c r="C54" s="200">
        <v>367</v>
      </c>
      <c r="D54" s="200">
        <v>65</v>
      </c>
      <c r="E54" s="200">
        <v>302</v>
      </c>
      <c r="F54" s="200">
        <v>101</v>
      </c>
      <c r="G54" s="200">
        <v>50</v>
      </c>
      <c r="H54" s="200">
        <v>65</v>
      </c>
      <c r="I54" s="200">
        <v>89</v>
      </c>
      <c r="J54" s="200">
        <v>38</v>
      </c>
      <c r="K54" s="200">
        <v>18</v>
      </c>
      <c r="L54" s="200">
        <v>6</v>
      </c>
      <c r="M54" s="200" t="s">
        <v>553</v>
      </c>
      <c r="N54" s="202">
        <v>3892</v>
      </c>
      <c r="O54" s="202">
        <v>301</v>
      </c>
      <c r="P54" s="202">
        <v>241</v>
      </c>
      <c r="Q54" s="202">
        <v>1630</v>
      </c>
      <c r="R54" s="202">
        <v>1720</v>
      </c>
      <c r="S54" s="202">
        <v>1096520</v>
      </c>
      <c r="T54" s="202">
        <v>92547</v>
      </c>
      <c r="U54" s="202">
        <v>8344</v>
      </c>
      <c r="V54" s="315" t="s">
        <v>553</v>
      </c>
    </row>
    <row r="55" spans="1:22" s="42" customFormat="1" ht="18" customHeight="1">
      <c r="A55" s="22"/>
      <c r="B55" s="119" t="s">
        <v>287</v>
      </c>
      <c r="C55" s="200">
        <v>211</v>
      </c>
      <c r="D55" s="200">
        <v>37</v>
      </c>
      <c r="E55" s="200">
        <v>174</v>
      </c>
      <c r="F55" s="200">
        <v>140</v>
      </c>
      <c r="G55" s="200">
        <v>54</v>
      </c>
      <c r="H55" s="200">
        <v>15</v>
      </c>
      <c r="I55" s="200">
        <v>2</v>
      </c>
      <c r="J55" s="200" t="s">
        <v>553</v>
      </c>
      <c r="K55" s="200" t="s">
        <v>553</v>
      </c>
      <c r="L55" s="200" t="s">
        <v>553</v>
      </c>
      <c r="M55" s="382" t="s">
        <v>553</v>
      </c>
      <c r="N55" s="202">
        <v>533</v>
      </c>
      <c r="O55" s="202">
        <v>126</v>
      </c>
      <c r="P55" s="202">
        <v>169</v>
      </c>
      <c r="Q55" s="202">
        <v>77</v>
      </c>
      <c r="R55" s="202">
        <v>161</v>
      </c>
      <c r="S55" s="202">
        <v>559679</v>
      </c>
      <c r="T55" s="202">
        <v>9272</v>
      </c>
      <c r="U55" s="202">
        <v>101311</v>
      </c>
      <c r="V55" s="310">
        <v>8795</v>
      </c>
    </row>
    <row r="56" spans="1:22" s="42" customFormat="1" ht="18" customHeight="1">
      <c r="A56" s="22"/>
      <c r="B56" s="119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382"/>
      <c r="N56" s="202"/>
      <c r="O56" s="202"/>
      <c r="P56" s="202"/>
      <c r="Q56" s="202"/>
      <c r="R56" s="202"/>
      <c r="S56" s="202"/>
      <c r="T56" s="202"/>
      <c r="U56" s="202"/>
      <c r="V56" s="310"/>
    </row>
    <row r="57" spans="1:22" s="211" customFormat="1" ht="18" customHeight="1">
      <c r="A57" s="444" t="s">
        <v>313</v>
      </c>
      <c r="B57" s="454"/>
      <c r="C57" s="383">
        <f>SUM(C58:C60)</f>
        <v>427</v>
      </c>
      <c r="D57" s="175">
        <f aca="true" t="shared" si="20" ref="D57:K57">SUM(D58:D60)</f>
        <v>170</v>
      </c>
      <c r="E57" s="175">
        <f t="shared" si="20"/>
        <v>257</v>
      </c>
      <c r="F57" s="175">
        <f t="shared" si="20"/>
        <v>232</v>
      </c>
      <c r="G57" s="175">
        <f t="shared" si="20"/>
        <v>127</v>
      </c>
      <c r="H57" s="175">
        <f t="shared" si="20"/>
        <v>55</v>
      </c>
      <c r="I57" s="175">
        <f t="shared" si="20"/>
        <v>9</v>
      </c>
      <c r="J57" s="175">
        <f t="shared" si="20"/>
        <v>3</v>
      </c>
      <c r="K57" s="175">
        <f t="shared" si="20"/>
        <v>1</v>
      </c>
      <c r="L57" s="175" t="s">
        <v>555</v>
      </c>
      <c r="M57" s="175" t="s">
        <v>555</v>
      </c>
      <c r="N57" s="175">
        <f aca="true" t="shared" si="21" ref="N57:V57">SUM(N58:N60)</f>
        <v>1383</v>
      </c>
      <c r="O57" s="175">
        <f t="shared" si="21"/>
        <v>233</v>
      </c>
      <c r="P57" s="175">
        <f t="shared" si="21"/>
        <v>168</v>
      </c>
      <c r="Q57" s="175">
        <f t="shared" si="21"/>
        <v>495</v>
      </c>
      <c r="R57" s="175">
        <f t="shared" si="21"/>
        <v>487</v>
      </c>
      <c r="S57" s="175">
        <f t="shared" si="21"/>
        <v>2721815</v>
      </c>
      <c r="T57" s="175">
        <f t="shared" si="21"/>
        <v>101741</v>
      </c>
      <c r="U57" s="175">
        <f t="shared" si="21"/>
        <v>764802</v>
      </c>
      <c r="V57" s="175">
        <f t="shared" si="21"/>
        <v>38989</v>
      </c>
    </row>
    <row r="58" spans="1:22" s="42" customFormat="1" ht="18" customHeight="1">
      <c r="A58" s="17"/>
      <c r="B58" s="51" t="s">
        <v>262</v>
      </c>
      <c r="C58" s="201">
        <v>195</v>
      </c>
      <c r="D58" s="200">
        <v>69</v>
      </c>
      <c r="E58" s="200">
        <v>126</v>
      </c>
      <c r="F58" s="200">
        <v>102</v>
      </c>
      <c r="G58" s="200">
        <v>67</v>
      </c>
      <c r="H58" s="200">
        <v>19</v>
      </c>
      <c r="I58" s="200">
        <v>7</v>
      </c>
      <c r="J58" s="200" t="s">
        <v>561</v>
      </c>
      <c r="K58" s="200" t="s">
        <v>564</v>
      </c>
      <c r="L58" s="200" t="s">
        <v>168</v>
      </c>
      <c r="M58" s="200" t="s">
        <v>168</v>
      </c>
      <c r="N58" s="202">
        <v>611</v>
      </c>
      <c r="O58" s="202">
        <v>126</v>
      </c>
      <c r="P58" s="202">
        <v>84</v>
      </c>
      <c r="Q58" s="202">
        <v>222</v>
      </c>
      <c r="R58" s="202">
        <v>179</v>
      </c>
      <c r="S58" s="202">
        <v>1508823</v>
      </c>
      <c r="T58" s="202">
        <v>12566</v>
      </c>
      <c r="U58" s="202">
        <v>465960</v>
      </c>
      <c r="V58" s="310">
        <v>17678</v>
      </c>
    </row>
    <row r="59" spans="1:22" s="42" customFormat="1" ht="18" customHeight="1">
      <c r="A59" s="11"/>
      <c r="B59" s="51" t="s">
        <v>466</v>
      </c>
      <c r="C59" s="201">
        <v>160</v>
      </c>
      <c r="D59" s="200">
        <v>64</v>
      </c>
      <c r="E59" s="200">
        <v>96</v>
      </c>
      <c r="F59" s="200">
        <v>99</v>
      </c>
      <c r="G59" s="200">
        <v>38</v>
      </c>
      <c r="H59" s="200">
        <v>23</v>
      </c>
      <c r="I59" s="200" t="s">
        <v>560</v>
      </c>
      <c r="J59" s="200" t="s">
        <v>168</v>
      </c>
      <c r="K59" s="200" t="s">
        <v>168</v>
      </c>
      <c r="L59" s="200" t="s">
        <v>168</v>
      </c>
      <c r="M59" s="200" t="s">
        <v>168</v>
      </c>
      <c r="N59" s="202">
        <v>424</v>
      </c>
      <c r="O59" s="202">
        <v>75</v>
      </c>
      <c r="P59" s="202">
        <v>68</v>
      </c>
      <c r="Q59" s="202">
        <v>125</v>
      </c>
      <c r="R59" s="202">
        <v>156</v>
      </c>
      <c r="S59" s="202">
        <v>669244</v>
      </c>
      <c r="T59" s="202">
        <v>3218</v>
      </c>
      <c r="U59" s="202">
        <v>178199</v>
      </c>
      <c r="V59" s="310">
        <v>14299</v>
      </c>
    </row>
    <row r="60" spans="1:22" s="42" customFormat="1" ht="18" customHeight="1">
      <c r="A60" s="11"/>
      <c r="B60" s="118" t="s">
        <v>288</v>
      </c>
      <c r="C60" s="201">
        <v>72</v>
      </c>
      <c r="D60" s="200">
        <v>37</v>
      </c>
      <c r="E60" s="200">
        <v>35</v>
      </c>
      <c r="F60" s="200">
        <v>31</v>
      </c>
      <c r="G60" s="200">
        <v>22</v>
      </c>
      <c r="H60" s="200">
        <v>13</v>
      </c>
      <c r="I60" s="200">
        <v>2</v>
      </c>
      <c r="J60" s="200">
        <v>3</v>
      </c>
      <c r="K60" s="200">
        <v>1</v>
      </c>
      <c r="L60" s="200" t="s">
        <v>168</v>
      </c>
      <c r="M60" s="200" t="s">
        <v>168</v>
      </c>
      <c r="N60" s="202">
        <v>348</v>
      </c>
      <c r="O60" s="202">
        <v>32</v>
      </c>
      <c r="P60" s="202">
        <v>16</v>
      </c>
      <c r="Q60" s="202">
        <v>148</v>
      </c>
      <c r="R60" s="202">
        <v>152</v>
      </c>
      <c r="S60" s="202">
        <v>543748</v>
      </c>
      <c r="T60" s="202">
        <v>85957</v>
      </c>
      <c r="U60" s="202">
        <v>120643</v>
      </c>
      <c r="V60" s="310">
        <v>7012</v>
      </c>
    </row>
    <row r="61" spans="1:22" s="42" customFormat="1" ht="18" customHeight="1">
      <c r="A61" s="11"/>
      <c r="B61" s="118"/>
      <c r="C61" s="201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2"/>
      <c r="O61" s="202"/>
      <c r="P61" s="202"/>
      <c r="Q61" s="202"/>
      <c r="R61" s="202"/>
      <c r="S61" s="202"/>
      <c r="T61" s="202"/>
      <c r="U61" s="202"/>
      <c r="V61" s="310"/>
    </row>
    <row r="62" spans="1:22" s="211" customFormat="1" ht="18" customHeight="1">
      <c r="A62" s="444" t="s">
        <v>289</v>
      </c>
      <c r="B62" s="454"/>
      <c r="C62" s="175">
        <f>SUM(C63)</f>
        <v>154</v>
      </c>
      <c r="D62" s="175">
        <f aca="true" t="shared" si="22" ref="D62:I62">SUM(D63)</f>
        <v>48</v>
      </c>
      <c r="E62" s="175">
        <f t="shared" si="22"/>
        <v>106</v>
      </c>
      <c r="F62" s="175">
        <f t="shared" si="22"/>
        <v>104</v>
      </c>
      <c r="G62" s="175">
        <f t="shared" si="22"/>
        <v>41</v>
      </c>
      <c r="H62" s="175">
        <f t="shared" si="22"/>
        <v>6</v>
      </c>
      <c r="I62" s="175">
        <f t="shared" si="22"/>
        <v>3</v>
      </c>
      <c r="J62" s="175" t="s">
        <v>555</v>
      </c>
      <c r="K62" s="175" t="s">
        <v>555</v>
      </c>
      <c r="L62" s="175" t="s">
        <v>555</v>
      </c>
      <c r="M62" s="175" t="s">
        <v>555</v>
      </c>
      <c r="N62" s="175">
        <f aca="true" t="shared" si="23" ref="N62:V62">SUM(N63)</f>
        <v>379</v>
      </c>
      <c r="O62" s="175">
        <f t="shared" si="23"/>
        <v>99</v>
      </c>
      <c r="P62" s="175">
        <f t="shared" si="23"/>
        <v>70</v>
      </c>
      <c r="Q62" s="175">
        <f t="shared" si="23"/>
        <v>96</v>
      </c>
      <c r="R62" s="175">
        <f t="shared" si="23"/>
        <v>114</v>
      </c>
      <c r="S62" s="175">
        <f t="shared" si="23"/>
        <v>601285</v>
      </c>
      <c r="T62" s="175">
        <f t="shared" si="23"/>
        <v>44755</v>
      </c>
      <c r="U62" s="175">
        <f t="shared" si="23"/>
        <v>81826</v>
      </c>
      <c r="V62" s="175">
        <f t="shared" si="23"/>
        <v>5659</v>
      </c>
    </row>
    <row r="63" spans="1:22" s="42" customFormat="1" ht="18" customHeight="1">
      <c r="A63" s="11"/>
      <c r="B63" s="118" t="s">
        <v>290</v>
      </c>
      <c r="C63" s="201">
        <v>154</v>
      </c>
      <c r="D63" s="200">
        <v>48</v>
      </c>
      <c r="E63" s="200">
        <v>106</v>
      </c>
      <c r="F63" s="200">
        <v>104</v>
      </c>
      <c r="G63" s="200">
        <v>41</v>
      </c>
      <c r="H63" s="200">
        <v>6</v>
      </c>
      <c r="I63" s="200">
        <v>3</v>
      </c>
      <c r="J63" s="200" t="s">
        <v>168</v>
      </c>
      <c r="K63" s="200" t="s">
        <v>168</v>
      </c>
      <c r="L63" s="200" t="s">
        <v>168</v>
      </c>
      <c r="M63" s="200" t="s">
        <v>562</v>
      </c>
      <c r="N63" s="202">
        <v>379</v>
      </c>
      <c r="O63" s="202">
        <v>99</v>
      </c>
      <c r="P63" s="202">
        <v>70</v>
      </c>
      <c r="Q63" s="202">
        <v>96</v>
      </c>
      <c r="R63" s="202">
        <v>114</v>
      </c>
      <c r="S63" s="202">
        <v>601285</v>
      </c>
      <c r="T63" s="202">
        <v>44755</v>
      </c>
      <c r="U63" s="202">
        <v>81826</v>
      </c>
      <c r="V63" s="310">
        <v>5659</v>
      </c>
    </row>
    <row r="64" spans="1:22" s="42" customFormat="1" ht="18" customHeight="1">
      <c r="A64" s="11"/>
      <c r="B64" s="118"/>
      <c r="C64" s="201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2"/>
      <c r="O64" s="202"/>
      <c r="P64" s="202"/>
      <c r="Q64" s="202"/>
      <c r="R64" s="202"/>
      <c r="S64" s="202"/>
      <c r="T64" s="202"/>
      <c r="U64" s="202"/>
      <c r="V64" s="310"/>
    </row>
    <row r="65" spans="1:22" s="211" customFormat="1" ht="18" customHeight="1">
      <c r="A65" s="444" t="s">
        <v>291</v>
      </c>
      <c r="B65" s="454"/>
      <c r="C65" s="383">
        <f>SUM(C66)</f>
        <v>199</v>
      </c>
      <c r="D65" s="175">
        <f aca="true" t="shared" si="24" ref="D65:I65">SUM(D66)</f>
        <v>69</v>
      </c>
      <c r="E65" s="175">
        <f t="shared" si="24"/>
        <v>130</v>
      </c>
      <c r="F65" s="175">
        <f t="shared" si="24"/>
        <v>119</v>
      </c>
      <c r="G65" s="175">
        <f t="shared" si="24"/>
        <v>54</v>
      </c>
      <c r="H65" s="175">
        <f t="shared" si="24"/>
        <v>24</v>
      </c>
      <c r="I65" s="175">
        <f t="shared" si="24"/>
        <v>2</v>
      </c>
      <c r="J65" s="175" t="s">
        <v>555</v>
      </c>
      <c r="K65" s="175" t="s">
        <v>555</v>
      </c>
      <c r="L65" s="175" t="s">
        <v>555</v>
      </c>
      <c r="M65" s="175" t="s">
        <v>555</v>
      </c>
      <c r="N65" s="175">
        <f aca="true" t="shared" si="25" ref="N65:V65">SUM(N66)</f>
        <v>548</v>
      </c>
      <c r="O65" s="175">
        <f t="shared" si="25"/>
        <v>130</v>
      </c>
      <c r="P65" s="175">
        <f t="shared" si="25"/>
        <v>80</v>
      </c>
      <c r="Q65" s="175">
        <f t="shared" si="25"/>
        <v>162</v>
      </c>
      <c r="R65" s="175">
        <f t="shared" si="25"/>
        <v>176</v>
      </c>
      <c r="S65" s="175">
        <f t="shared" si="25"/>
        <v>725423</v>
      </c>
      <c r="T65" s="175">
        <f t="shared" si="25"/>
        <v>10010</v>
      </c>
      <c r="U65" s="175">
        <f t="shared" si="25"/>
        <v>283945</v>
      </c>
      <c r="V65" s="175">
        <f t="shared" si="25"/>
        <v>10482</v>
      </c>
    </row>
    <row r="66" spans="1:22" s="42" customFormat="1" ht="18" customHeight="1">
      <c r="A66" s="11"/>
      <c r="B66" s="118" t="s">
        <v>50</v>
      </c>
      <c r="C66" s="201">
        <v>199</v>
      </c>
      <c r="D66" s="200">
        <v>69</v>
      </c>
      <c r="E66" s="200">
        <v>130</v>
      </c>
      <c r="F66" s="200">
        <v>119</v>
      </c>
      <c r="G66" s="200">
        <v>54</v>
      </c>
      <c r="H66" s="200">
        <v>24</v>
      </c>
      <c r="I66" s="200">
        <v>2</v>
      </c>
      <c r="J66" s="200" t="s">
        <v>563</v>
      </c>
      <c r="K66" s="200" t="s">
        <v>168</v>
      </c>
      <c r="L66" s="200" t="s">
        <v>561</v>
      </c>
      <c r="M66" s="200" t="s">
        <v>564</v>
      </c>
      <c r="N66" s="202">
        <v>548</v>
      </c>
      <c r="O66" s="202">
        <v>130</v>
      </c>
      <c r="P66" s="202">
        <v>80</v>
      </c>
      <c r="Q66" s="202">
        <v>162</v>
      </c>
      <c r="R66" s="202">
        <v>176</v>
      </c>
      <c r="S66" s="202">
        <v>725423</v>
      </c>
      <c r="T66" s="202">
        <v>10010</v>
      </c>
      <c r="U66" s="202">
        <v>283945</v>
      </c>
      <c r="V66" s="310">
        <v>10482</v>
      </c>
    </row>
    <row r="67" spans="1:22" s="42" customFormat="1" ht="14.25" customHeight="1">
      <c r="A67" s="11"/>
      <c r="B67" s="118"/>
      <c r="C67" s="201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2"/>
      <c r="O67" s="202"/>
      <c r="P67" s="202"/>
      <c r="Q67" s="202"/>
      <c r="R67" s="202"/>
      <c r="S67" s="202"/>
      <c r="T67" s="202"/>
      <c r="U67" s="202"/>
      <c r="V67" s="310"/>
    </row>
    <row r="68" spans="1:22" s="211" customFormat="1" ht="18" customHeight="1">
      <c r="A68" s="444" t="s">
        <v>292</v>
      </c>
      <c r="B68" s="454"/>
      <c r="C68" s="383">
        <f aca="true" t="shared" si="26" ref="C68:H68">SUM(C69:C70)</f>
        <v>111</v>
      </c>
      <c r="D68" s="175">
        <f t="shared" si="26"/>
        <v>13</v>
      </c>
      <c r="E68" s="175">
        <f t="shared" si="26"/>
        <v>98</v>
      </c>
      <c r="F68" s="175">
        <f t="shared" si="26"/>
        <v>89</v>
      </c>
      <c r="G68" s="175">
        <f t="shared" si="26"/>
        <v>19</v>
      </c>
      <c r="H68" s="175">
        <f t="shared" si="26"/>
        <v>3</v>
      </c>
      <c r="I68" s="175" t="s">
        <v>555</v>
      </c>
      <c r="J68" s="175" t="s">
        <v>555</v>
      </c>
      <c r="K68" s="175" t="s">
        <v>555</v>
      </c>
      <c r="L68" s="175" t="s">
        <v>555</v>
      </c>
      <c r="M68" s="175" t="s">
        <v>555</v>
      </c>
      <c r="N68" s="175">
        <f aca="true" t="shared" si="27" ref="N68:V68">SUM(N69:N70)</f>
        <v>214</v>
      </c>
      <c r="O68" s="175">
        <f t="shared" si="27"/>
        <v>88</v>
      </c>
      <c r="P68" s="175">
        <f t="shared" si="27"/>
        <v>56</v>
      </c>
      <c r="Q68" s="175">
        <f t="shared" si="27"/>
        <v>37</v>
      </c>
      <c r="R68" s="175">
        <f t="shared" si="27"/>
        <v>33</v>
      </c>
      <c r="S68" s="175">
        <f t="shared" si="27"/>
        <v>207479</v>
      </c>
      <c r="T68" s="175">
        <f t="shared" si="27"/>
        <v>3824</v>
      </c>
      <c r="U68" s="175">
        <f t="shared" si="27"/>
        <v>119943</v>
      </c>
      <c r="V68" s="175">
        <f t="shared" si="27"/>
        <v>5211</v>
      </c>
    </row>
    <row r="69" spans="1:22" s="42" customFormat="1" ht="18" customHeight="1">
      <c r="A69" s="11"/>
      <c r="B69" s="119" t="s">
        <v>467</v>
      </c>
      <c r="C69" s="200">
        <v>66</v>
      </c>
      <c r="D69" s="200">
        <v>4</v>
      </c>
      <c r="E69" s="200">
        <v>62</v>
      </c>
      <c r="F69" s="200">
        <v>53</v>
      </c>
      <c r="G69" s="200">
        <v>10</v>
      </c>
      <c r="H69" s="200">
        <v>3</v>
      </c>
      <c r="I69" s="200" t="s">
        <v>564</v>
      </c>
      <c r="J69" s="200" t="s">
        <v>564</v>
      </c>
      <c r="K69" s="200" t="s">
        <v>564</v>
      </c>
      <c r="L69" s="200" t="s">
        <v>564</v>
      </c>
      <c r="M69" s="200" t="s">
        <v>564</v>
      </c>
      <c r="N69" s="202">
        <v>129</v>
      </c>
      <c r="O69" s="202">
        <v>59</v>
      </c>
      <c r="P69" s="202">
        <v>32</v>
      </c>
      <c r="Q69" s="202">
        <v>17</v>
      </c>
      <c r="R69" s="202">
        <v>21</v>
      </c>
      <c r="S69" s="202">
        <v>132986</v>
      </c>
      <c r="T69" s="202">
        <v>3097</v>
      </c>
      <c r="U69" s="202">
        <v>95541</v>
      </c>
      <c r="V69" s="310">
        <v>2143</v>
      </c>
    </row>
    <row r="70" spans="1:22" s="42" customFormat="1" ht="18" customHeight="1">
      <c r="A70" s="11"/>
      <c r="B70" s="119" t="s">
        <v>468</v>
      </c>
      <c r="C70" s="200">
        <v>45</v>
      </c>
      <c r="D70" s="200">
        <v>9</v>
      </c>
      <c r="E70" s="200">
        <v>36</v>
      </c>
      <c r="F70" s="200">
        <v>36</v>
      </c>
      <c r="G70" s="200">
        <v>9</v>
      </c>
      <c r="H70" s="200" t="s">
        <v>564</v>
      </c>
      <c r="I70" s="200" t="s">
        <v>564</v>
      </c>
      <c r="J70" s="200" t="s">
        <v>564</v>
      </c>
      <c r="K70" s="200" t="s">
        <v>564</v>
      </c>
      <c r="L70" s="200" t="s">
        <v>564</v>
      </c>
      <c r="M70" s="200" t="s">
        <v>564</v>
      </c>
      <c r="N70" s="202">
        <v>85</v>
      </c>
      <c r="O70" s="202">
        <v>29</v>
      </c>
      <c r="P70" s="202">
        <v>24</v>
      </c>
      <c r="Q70" s="202">
        <v>20</v>
      </c>
      <c r="R70" s="202">
        <v>12</v>
      </c>
      <c r="S70" s="202">
        <v>74493</v>
      </c>
      <c r="T70" s="202">
        <v>727</v>
      </c>
      <c r="U70" s="202">
        <v>24402</v>
      </c>
      <c r="V70" s="310">
        <v>3068</v>
      </c>
    </row>
    <row r="71" spans="1:22" s="42" customFormat="1" ht="18" customHeight="1">
      <c r="A71" s="11"/>
      <c r="B71" s="119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2"/>
      <c r="O71" s="202"/>
      <c r="P71" s="202"/>
      <c r="Q71" s="202"/>
      <c r="R71" s="202"/>
      <c r="S71" s="202"/>
      <c r="T71" s="202"/>
      <c r="U71" s="202"/>
      <c r="V71" s="310"/>
    </row>
    <row r="72" spans="1:22" s="211" customFormat="1" ht="18" customHeight="1">
      <c r="A72" s="444" t="s">
        <v>314</v>
      </c>
      <c r="B72" s="454"/>
      <c r="C72" s="383">
        <f>SUM(C73:C75)</f>
        <v>1290</v>
      </c>
      <c r="D72" s="175">
        <f aca="true" t="shared" si="28" ref="D72:L72">SUM(D73:D75)</f>
        <v>305</v>
      </c>
      <c r="E72" s="175">
        <f t="shared" si="28"/>
        <v>985</v>
      </c>
      <c r="F72" s="175">
        <f t="shared" si="28"/>
        <v>847</v>
      </c>
      <c r="G72" s="175">
        <f t="shared" si="28"/>
        <v>259</v>
      </c>
      <c r="H72" s="175">
        <f t="shared" si="28"/>
        <v>133</v>
      </c>
      <c r="I72" s="175">
        <f t="shared" si="28"/>
        <v>33</v>
      </c>
      <c r="J72" s="175">
        <f t="shared" si="28"/>
        <v>8</v>
      </c>
      <c r="K72" s="175">
        <f t="shared" si="28"/>
        <v>6</v>
      </c>
      <c r="L72" s="175">
        <f t="shared" si="28"/>
        <v>4</v>
      </c>
      <c r="M72" s="175" t="s">
        <v>555</v>
      </c>
      <c r="N72" s="175">
        <f aca="true" t="shared" si="29" ref="N72:V72">SUM(N73:N75)</f>
        <v>4079</v>
      </c>
      <c r="O72" s="175">
        <f t="shared" si="29"/>
        <v>731</v>
      </c>
      <c r="P72" s="175">
        <f t="shared" si="29"/>
        <v>786</v>
      </c>
      <c r="Q72" s="175">
        <f t="shared" si="29"/>
        <v>1082</v>
      </c>
      <c r="R72" s="175">
        <f t="shared" si="29"/>
        <v>1480</v>
      </c>
      <c r="S72" s="175">
        <f t="shared" si="29"/>
        <v>5124940</v>
      </c>
      <c r="T72" s="175">
        <f t="shared" si="29"/>
        <v>112989</v>
      </c>
      <c r="U72" s="175">
        <f t="shared" si="29"/>
        <v>1329753</v>
      </c>
      <c r="V72" s="175">
        <f t="shared" si="29"/>
        <v>56540</v>
      </c>
    </row>
    <row r="73" spans="1:22" s="42" customFormat="1" ht="18" customHeight="1">
      <c r="A73" s="17"/>
      <c r="B73" s="51" t="s">
        <v>315</v>
      </c>
      <c r="C73" s="201">
        <v>374</v>
      </c>
      <c r="D73" s="19">
        <v>7</v>
      </c>
      <c r="E73" s="19">
        <v>367</v>
      </c>
      <c r="F73" s="19">
        <v>356</v>
      </c>
      <c r="G73" s="19">
        <v>17</v>
      </c>
      <c r="H73" s="19">
        <v>1</v>
      </c>
      <c r="I73" s="19" t="s">
        <v>434</v>
      </c>
      <c r="J73" s="19" t="s">
        <v>434</v>
      </c>
      <c r="K73" s="19" t="s">
        <v>434</v>
      </c>
      <c r="L73" s="19" t="s">
        <v>434</v>
      </c>
      <c r="M73" s="19" t="s">
        <v>434</v>
      </c>
      <c r="N73" s="202">
        <v>566</v>
      </c>
      <c r="O73" s="130">
        <v>185</v>
      </c>
      <c r="P73" s="130">
        <v>346</v>
      </c>
      <c r="Q73" s="130">
        <v>15</v>
      </c>
      <c r="R73" s="130">
        <v>20</v>
      </c>
      <c r="S73" s="130">
        <v>315572</v>
      </c>
      <c r="T73" s="130">
        <v>7643</v>
      </c>
      <c r="U73" s="130">
        <v>24340</v>
      </c>
      <c r="V73" s="134">
        <v>5445</v>
      </c>
    </row>
    <row r="74" spans="1:22" s="42" customFormat="1" ht="18" customHeight="1">
      <c r="A74" s="11"/>
      <c r="B74" s="51" t="s">
        <v>316</v>
      </c>
      <c r="C74" s="201">
        <v>274</v>
      </c>
      <c r="D74" s="19">
        <v>77</v>
      </c>
      <c r="E74" s="19">
        <v>197</v>
      </c>
      <c r="F74" s="19">
        <v>156</v>
      </c>
      <c r="G74" s="19">
        <v>69</v>
      </c>
      <c r="H74" s="19">
        <v>44</v>
      </c>
      <c r="I74" s="19">
        <v>5</v>
      </c>
      <c r="J74" s="19" t="s">
        <v>432</v>
      </c>
      <c r="K74" s="19" t="s">
        <v>432</v>
      </c>
      <c r="L74" s="19" t="s">
        <v>432</v>
      </c>
      <c r="M74" s="19" t="s">
        <v>432</v>
      </c>
      <c r="N74" s="202">
        <v>809</v>
      </c>
      <c r="O74" s="130">
        <v>150</v>
      </c>
      <c r="P74" s="130">
        <v>153</v>
      </c>
      <c r="Q74" s="130">
        <v>205</v>
      </c>
      <c r="R74" s="130">
        <v>301</v>
      </c>
      <c r="S74" s="130">
        <v>814943</v>
      </c>
      <c r="T74" s="130">
        <v>10270</v>
      </c>
      <c r="U74" s="130">
        <v>53133</v>
      </c>
      <c r="V74" s="134">
        <v>11749</v>
      </c>
    </row>
    <row r="75" spans="1:26" s="42" customFormat="1" ht="18" customHeight="1">
      <c r="A75" s="11"/>
      <c r="B75" s="118" t="s">
        <v>317</v>
      </c>
      <c r="C75" s="201">
        <v>642</v>
      </c>
      <c r="D75" s="19">
        <v>221</v>
      </c>
      <c r="E75" s="19">
        <v>421</v>
      </c>
      <c r="F75" s="19">
        <v>335</v>
      </c>
      <c r="G75" s="19">
        <v>173</v>
      </c>
      <c r="H75" s="19">
        <v>88</v>
      </c>
      <c r="I75" s="19">
        <v>28</v>
      </c>
      <c r="J75" s="19">
        <v>8</v>
      </c>
      <c r="K75" s="19">
        <v>6</v>
      </c>
      <c r="L75" s="19">
        <v>4</v>
      </c>
      <c r="M75" s="19" t="s">
        <v>375</v>
      </c>
      <c r="N75" s="202">
        <v>2704</v>
      </c>
      <c r="O75" s="130">
        <v>396</v>
      </c>
      <c r="P75" s="130">
        <v>287</v>
      </c>
      <c r="Q75" s="130">
        <v>862</v>
      </c>
      <c r="R75" s="130">
        <v>1159</v>
      </c>
      <c r="S75" s="130">
        <v>3994425</v>
      </c>
      <c r="T75" s="130">
        <v>95076</v>
      </c>
      <c r="U75" s="134">
        <v>1252280</v>
      </c>
      <c r="V75" s="134">
        <v>39346</v>
      </c>
      <c r="W75" s="78"/>
      <c r="X75" s="78"/>
      <c r="Y75" s="78"/>
      <c r="Z75" s="78"/>
    </row>
    <row r="76" spans="1:22" ht="14.25">
      <c r="A76" s="52"/>
      <c r="B76" s="137"/>
      <c r="C76" s="63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64"/>
      <c r="O76" s="139"/>
      <c r="P76" s="139"/>
      <c r="Q76" s="139"/>
      <c r="R76" s="139"/>
      <c r="S76" s="139"/>
      <c r="T76" s="139"/>
      <c r="U76" s="139"/>
      <c r="V76" s="140"/>
    </row>
    <row r="77" ht="14.25">
      <c r="C77" s="20"/>
    </row>
  </sheetData>
  <sheetProtection/>
  <mergeCells count="46">
    <mergeCell ref="A43:B43"/>
    <mergeCell ref="A2:V2"/>
    <mergeCell ref="C5:M5"/>
    <mergeCell ref="D6:E6"/>
    <mergeCell ref="F6:M6"/>
    <mergeCell ref="N5:R5"/>
    <mergeCell ref="A27:B27"/>
    <mergeCell ref="A30:B30"/>
    <mergeCell ref="A34:B34"/>
    <mergeCell ref="A3:V3"/>
    <mergeCell ref="O6:P6"/>
    <mergeCell ref="Q6:R6"/>
    <mergeCell ref="U4:V4"/>
    <mergeCell ref="A5:B8"/>
    <mergeCell ref="S5:S8"/>
    <mergeCell ref="T5:T8"/>
    <mergeCell ref="U5:U8"/>
    <mergeCell ref="C6:C8"/>
    <mergeCell ref="I7:I8"/>
    <mergeCell ref="J7:J8"/>
    <mergeCell ref="K7:K8"/>
    <mergeCell ref="L7:L8"/>
    <mergeCell ref="E7:E8"/>
    <mergeCell ref="F7:F8"/>
    <mergeCell ref="G7:G8"/>
    <mergeCell ref="H7:H8"/>
    <mergeCell ref="R7:R8"/>
    <mergeCell ref="A10:B10"/>
    <mergeCell ref="A13:B13"/>
    <mergeCell ref="A15:B15"/>
    <mergeCell ref="M7:M8"/>
    <mergeCell ref="O7:O8"/>
    <mergeCell ref="P7:P8"/>
    <mergeCell ref="Q7:Q8"/>
    <mergeCell ref="N6:N8"/>
    <mergeCell ref="D7:D8"/>
    <mergeCell ref="A23:B23"/>
    <mergeCell ref="A65:B65"/>
    <mergeCell ref="A68:B68"/>
    <mergeCell ref="A72:B72"/>
    <mergeCell ref="A48:B48"/>
    <mergeCell ref="A52:B52"/>
    <mergeCell ref="A57:B57"/>
    <mergeCell ref="A62:B62"/>
    <mergeCell ref="A37:B37"/>
    <mergeCell ref="A39:B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1"/>
  <sheetViews>
    <sheetView tabSelected="1" view="pageBreakPreview" zoomScale="60" zoomScalePageLayoutView="0" workbookViewId="0" topLeftCell="A34">
      <selection activeCell="A1" sqref="A1"/>
    </sheetView>
  </sheetViews>
  <sheetFormatPr defaultColWidth="10.59765625" defaultRowHeight="15"/>
  <cols>
    <col min="1" max="1" width="2.59765625" style="8" customWidth="1"/>
    <col min="2" max="4" width="9.59765625" style="8" customWidth="1"/>
    <col min="5" max="5" width="15" style="8" customWidth="1"/>
    <col min="6" max="7" width="9.59765625" style="8" customWidth="1"/>
    <col min="8" max="8" width="15.09765625" style="8" customWidth="1"/>
    <col min="9" max="10" width="9.59765625" style="8" customWidth="1"/>
    <col min="11" max="11" width="14.69921875" style="8" customWidth="1"/>
    <col min="12" max="13" width="8.69921875" style="8" customWidth="1"/>
    <col min="14" max="14" width="17.5" style="8" customWidth="1"/>
    <col min="15" max="15" width="17.59765625" style="20" customWidth="1"/>
    <col min="16" max="19" width="17.59765625" style="8" customWidth="1"/>
    <col min="20" max="20" width="3.59765625" style="8" customWidth="1"/>
    <col min="21" max="16384" width="10.59765625" style="8" customWidth="1"/>
  </cols>
  <sheetData>
    <row r="1" spans="1:19" s="7" customFormat="1" ht="19.5" customHeight="1">
      <c r="A1" s="3" t="s">
        <v>389</v>
      </c>
      <c r="O1" s="56"/>
      <c r="S1" s="5" t="s">
        <v>388</v>
      </c>
    </row>
    <row r="2" spans="1:22" ht="19.5" customHeight="1">
      <c r="A2" s="483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23"/>
      <c r="M2" s="23"/>
      <c r="N2" s="23"/>
      <c r="O2" s="507"/>
      <c r="P2" s="507"/>
      <c r="Q2" s="507"/>
      <c r="R2" s="507"/>
      <c r="S2" s="507"/>
      <c r="T2" s="6"/>
      <c r="U2" s="23"/>
      <c r="V2" s="23"/>
    </row>
    <row r="3" spans="1:20" ht="19.5" customHeight="1">
      <c r="A3" s="509" t="s">
        <v>383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M3" s="425" t="s">
        <v>384</v>
      </c>
      <c r="N3" s="425"/>
      <c r="O3" s="425"/>
      <c r="P3" s="425"/>
      <c r="Q3" s="425"/>
      <c r="R3" s="425"/>
      <c r="S3" s="425"/>
      <c r="T3" s="9"/>
    </row>
    <row r="4" spans="1:19" ht="18" customHeight="1" thickBot="1">
      <c r="A4" s="42"/>
      <c r="B4" s="89"/>
      <c r="C4" s="89"/>
      <c r="D4" s="89"/>
      <c r="E4" s="89"/>
      <c r="F4" s="89"/>
      <c r="G4" s="89"/>
      <c r="H4" s="89"/>
      <c r="I4" s="89"/>
      <c r="J4" s="89"/>
      <c r="K4" s="92" t="s">
        <v>365</v>
      </c>
      <c r="M4" s="59"/>
      <c r="N4" s="59"/>
      <c r="O4" s="40"/>
      <c r="P4" s="40"/>
      <c r="Q4" s="40"/>
      <c r="R4" s="40"/>
      <c r="S4" s="60"/>
    </row>
    <row r="5" spans="1:19" ht="28.5" customHeight="1">
      <c r="A5" s="535" t="s">
        <v>62</v>
      </c>
      <c r="B5" s="536"/>
      <c r="C5" s="540" t="s">
        <v>63</v>
      </c>
      <c r="D5" s="541"/>
      <c r="E5" s="542"/>
      <c r="F5" s="540" t="s">
        <v>64</v>
      </c>
      <c r="G5" s="541"/>
      <c r="H5" s="542"/>
      <c r="I5" s="540" t="s">
        <v>65</v>
      </c>
      <c r="J5" s="541"/>
      <c r="K5" s="541"/>
      <c r="L5" s="11"/>
      <c r="M5" s="418" t="s">
        <v>294</v>
      </c>
      <c r="N5" s="457"/>
      <c r="O5" s="519" t="s">
        <v>1</v>
      </c>
      <c r="P5" s="520"/>
      <c r="Q5" s="521" t="s">
        <v>2</v>
      </c>
      <c r="R5" s="522"/>
      <c r="S5" s="516" t="s">
        <v>527</v>
      </c>
    </row>
    <row r="6" spans="1:19" ht="15" customHeight="1">
      <c r="A6" s="509"/>
      <c r="B6" s="537"/>
      <c r="C6" s="533" t="s">
        <v>68</v>
      </c>
      <c r="D6" s="533" t="s">
        <v>66</v>
      </c>
      <c r="E6" s="531" t="s">
        <v>67</v>
      </c>
      <c r="F6" s="533" t="s">
        <v>68</v>
      </c>
      <c r="G6" s="533" t="s">
        <v>66</v>
      </c>
      <c r="H6" s="531" t="s">
        <v>67</v>
      </c>
      <c r="I6" s="533" t="s">
        <v>68</v>
      </c>
      <c r="J6" s="533" t="s">
        <v>66</v>
      </c>
      <c r="K6" s="543" t="s">
        <v>67</v>
      </c>
      <c r="M6" s="425"/>
      <c r="N6" s="459"/>
      <c r="O6" s="523" t="s">
        <v>293</v>
      </c>
      <c r="P6" s="524" t="s">
        <v>369</v>
      </c>
      <c r="Q6" s="524" t="s">
        <v>293</v>
      </c>
      <c r="R6" s="524" t="s">
        <v>369</v>
      </c>
      <c r="S6" s="517"/>
    </row>
    <row r="7" spans="1:19" ht="15" customHeight="1">
      <c r="A7" s="538"/>
      <c r="B7" s="539"/>
      <c r="C7" s="534"/>
      <c r="D7" s="534"/>
      <c r="E7" s="532"/>
      <c r="F7" s="534"/>
      <c r="G7" s="534"/>
      <c r="H7" s="532"/>
      <c r="I7" s="534"/>
      <c r="J7" s="534"/>
      <c r="K7" s="544"/>
      <c r="M7" s="426"/>
      <c r="N7" s="460"/>
      <c r="O7" s="456"/>
      <c r="P7" s="525"/>
      <c r="Q7" s="525"/>
      <c r="R7" s="525"/>
      <c r="S7" s="518"/>
    </row>
    <row r="8" spans="1:19" ht="15" customHeight="1">
      <c r="A8" s="514" t="s">
        <v>69</v>
      </c>
      <c r="B8" s="515"/>
      <c r="C8" s="190">
        <f>SUM(C10,C12)</f>
        <v>22764</v>
      </c>
      <c r="D8" s="190">
        <f aca="true" t="shared" si="0" ref="D8:K8">SUM(D10,D12)</f>
        <v>115499</v>
      </c>
      <c r="E8" s="190">
        <f t="shared" si="0"/>
        <v>554623563</v>
      </c>
      <c r="F8" s="190">
        <f t="shared" si="0"/>
        <v>5372</v>
      </c>
      <c r="G8" s="190">
        <f t="shared" si="0"/>
        <v>45309</v>
      </c>
      <c r="H8" s="190">
        <f t="shared" si="0"/>
        <v>421297811</v>
      </c>
      <c r="I8" s="190">
        <f t="shared" si="0"/>
        <v>17392</v>
      </c>
      <c r="J8" s="190">
        <f t="shared" si="0"/>
        <v>70359</v>
      </c>
      <c r="K8" s="190">
        <f t="shared" si="0"/>
        <v>133522887</v>
      </c>
      <c r="L8" s="11"/>
      <c r="M8" s="17"/>
      <c r="N8" s="115"/>
      <c r="O8" s="75"/>
      <c r="P8" s="75"/>
      <c r="Q8" s="170"/>
      <c r="R8" s="170"/>
      <c r="S8" s="161"/>
    </row>
    <row r="9" spans="1:19" ht="15" customHeight="1">
      <c r="A9" s="179"/>
      <c r="B9" s="180"/>
      <c r="C9" s="387"/>
      <c r="D9" s="387"/>
      <c r="E9" s="387"/>
      <c r="F9" s="387"/>
      <c r="G9" s="387"/>
      <c r="H9" s="387"/>
      <c r="I9" s="387"/>
      <c r="J9" s="387"/>
      <c r="K9" s="387"/>
      <c r="L9" s="11"/>
      <c r="M9" s="510" t="s">
        <v>295</v>
      </c>
      <c r="N9" s="511"/>
      <c r="O9" s="260">
        <f>SUM(O11,O16:O19)</f>
        <v>4866</v>
      </c>
      <c r="P9" s="260">
        <f>SUM(P11,P16:P19)</f>
        <v>4557</v>
      </c>
      <c r="Q9" s="388">
        <f>100*O9/O$9</f>
        <v>100</v>
      </c>
      <c r="R9" s="388">
        <f>100*P9/P$9</f>
        <v>100</v>
      </c>
      <c r="S9" s="340">
        <f>100*(P9-O9)/O9</f>
        <v>-6.350184956843403</v>
      </c>
    </row>
    <row r="10" spans="1:19" ht="15" customHeight="1">
      <c r="A10" s="444" t="s">
        <v>70</v>
      </c>
      <c r="B10" s="504"/>
      <c r="C10" s="190">
        <f>SUM(C14:C21)</f>
        <v>17106</v>
      </c>
      <c r="D10" s="190">
        <f aca="true" t="shared" si="1" ref="D10:K10">SUM(D14:D21)</f>
        <v>93527</v>
      </c>
      <c r="E10" s="190">
        <f t="shared" si="1"/>
        <v>501334008</v>
      </c>
      <c r="F10" s="190">
        <f t="shared" si="1"/>
        <v>4593</v>
      </c>
      <c r="G10" s="190">
        <f t="shared" si="1"/>
        <v>40439</v>
      </c>
      <c r="H10" s="190">
        <f t="shared" si="1"/>
        <v>396501729</v>
      </c>
      <c r="I10" s="190">
        <f t="shared" si="1"/>
        <v>12513</v>
      </c>
      <c r="J10" s="190">
        <f t="shared" si="1"/>
        <v>53088</v>
      </c>
      <c r="K10" s="190">
        <f t="shared" si="1"/>
        <v>104832279</v>
      </c>
      <c r="L10" s="11"/>
      <c r="M10" s="17"/>
      <c r="N10" s="115"/>
      <c r="O10" s="260"/>
      <c r="P10" s="260"/>
      <c r="Q10" s="388"/>
      <c r="R10" s="388"/>
      <c r="S10" s="340"/>
    </row>
    <row r="11" spans="1:19" ht="15" customHeight="1">
      <c r="A11" s="179"/>
      <c r="B11" s="180"/>
      <c r="C11" s="387"/>
      <c r="D11" s="387"/>
      <c r="E11" s="387"/>
      <c r="F11" s="387"/>
      <c r="G11" s="387"/>
      <c r="H11" s="387"/>
      <c r="I11" s="387"/>
      <c r="J11" s="387"/>
      <c r="K11" s="387"/>
      <c r="L11" s="24"/>
      <c r="M11" s="512" t="s">
        <v>296</v>
      </c>
      <c r="N11" s="513"/>
      <c r="O11" s="260">
        <f>SUM(O12:O15)</f>
        <v>2024</v>
      </c>
      <c r="P11" s="260">
        <f>SUM(P12:P15)</f>
        <v>2086</v>
      </c>
      <c r="Q11" s="388">
        <f>100*O11/O$9</f>
        <v>41.5947390053432</v>
      </c>
      <c r="R11" s="388">
        <f>100*P11/P$9</f>
        <v>45.775729646697386</v>
      </c>
      <c r="S11" s="340">
        <f aca="true" t="shared" si="2" ref="S11:S19">100*(P11-O11)/O11</f>
        <v>3.0632411067193677</v>
      </c>
    </row>
    <row r="12" spans="1:19" ht="15" customHeight="1">
      <c r="A12" s="444" t="s">
        <v>71</v>
      </c>
      <c r="B12" s="504"/>
      <c r="C12" s="190">
        <f>SUM(C23,C26,C32,C42,C49,C55,C63,C69)</f>
        <v>5658</v>
      </c>
      <c r="D12" s="190">
        <f aca="true" t="shared" si="3" ref="D12:K12">SUM(D23,D26,D32,D42,D49,D55,D63,D69)</f>
        <v>21972</v>
      </c>
      <c r="E12" s="190">
        <f t="shared" si="3"/>
        <v>53289555</v>
      </c>
      <c r="F12" s="190">
        <f t="shared" si="3"/>
        <v>779</v>
      </c>
      <c r="G12" s="190">
        <f t="shared" si="3"/>
        <v>4870</v>
      </c>
      <c r="H12" s="190">
        <f t="shared" si="3"/>
        <v>24796082</v>
      </c>
      <c r="I12" s="190">
        <f t="shared" si="3"/>
        <v>4879</v>
      </c>
      <c r="J12" s="190">
        <f t="shared" si="3"/>
        <v>17271</v>
      </c>
      <c r="K12" s="190">
        <f t="shared" si="3"/>
        <v>28690608</v>
      </c>
      <c r="L12" s="24"/>
      <c r="M12" s="18"/>
      <c r="N12" s="171" t="s">
        <v>297</v>
      </c>
      <c r="O12" s="260">
        <v>753</v>
      </c>
      <c r="P12" s="260">
        <v>732</v>
      </c>
      <c r="Q12" s="388">
        <f aca="true" t="shared" si="4" ref="Q12:Q19">100*O12/O$9</f>
        <v>15.474722564734895</v>
      </c>
      <c r="R12" s="388">
        <f aca="true" t="shared" si="5" ref="R12:R19">100*P12/P$9</f>
        <v>16.063199473337722</v>
      </c>
      <c r="S12" s="340">
        <f t="shared" si="2"/>
        <v>-2.7888446215139444</v>
      </c>
    </row>
    <row r="13" spans="1:19" ht="15" customHeight="1">
      <c r="A13" s="528"/>
      <c r="B13" s="529"/>
      <c r="C13" s="267"/>
      <c r="D13" s="267"/>
      <c r="E13" s="267"/>
      <c r="F13" s="267"/>
      <c r="G13" s="267"/>
      <c r="H13" s="267"/>
      <c r="I13" s="267"/>
      <c r="J13" s="267"/>
      <c r="K13" s="267"/>
      <c r="L13" s="24"/>
      <c r="M13" s="18"/>
      <c r="N13" s="171" t="s">
        <v>298</v>
      </c>
      <c r="O13" s="260">
        <v>394</v>
      </c>
      <c r="P13" s="260">
        <v>407</v>
      </c>
      <c r="Q13" s="388">
        <f t="shared" si="4"/>
        <v>8.096999588984792</v>
      </c>
      <c r="R13" s="388">
        <f t="shared" si="5"/>
        <v>8.931314461268379</v>
      </c>
      <c r="S13" s="340">
        <f t="shared" si="2"/>
        <v>3.299492385786802</v>
      </c>
    </row>
    <row r="14" spans="1:19" ht="15" customHeight="1">
      <c r="A14" s="512" t="s">
        <v>72</v>
      </c>
      <c r="B14" s="530"/>
      <c r="C14" s="199">
        <f>SUM(F14,I14)</f>
        <v>9984</v>
      </c>
      <c r="D14" s="199">
        <f>SUM(G14,J14)</f>
        <v>62508</v>
      </c>
      <c r="E14" s="199">
        <f>SUM(H14,K14)</f>
        <v>410142616</v>
      </c>
      <c r="F14" s="199">
        <v>3311</v>
      </c>
      <c r="G14" s="199">
        <v>31859</v>
      </c>
      <c r="H14" s="199">
        <v>345530900</v>
      </c>
      <c r="I14" s="199">
        <v>6673</v>
      </c>
      <c r="J14" s="199">
        <v>30649</v>
      </c>
      <c r="K14" s="199">
        <v>64611716</v>
      </c>
      <c r="L14" s="24"/>
      <c r="M14" s="18"/>
      <c r="N14" s="171" t="s">
        <v>299</v>
      </c>
      <c r="O14" s="260">
        <v>286</v>
      </c>
      <c r="P14" s="260">
        <v>262</v>
      </c>
      <c r="Q14" s="388">
        <f t="shared" si="4"/>
        <v>5.877517468146322</v>
      </c>
      <c r="R14" s="388">
        <f t="shared" si="5"/>
        <v>5.749396532806671</v>
      </c>
      <c r="S14" s="340">
        <f t="shared" si="2"/>
        <v>-8.391608391608392</v>
      </c>
    </row>
    <row r="15" spans="1:19" ht="15" customHeight="1">
      <c r="A15" s="526" t="s">
        <v>73</v>
      </c>
      <c r="B15" s="527"/>
      <c r="C15" s="199">
        <f aca="true" t="shared" si="6" ref="C15:C21">SUM(F15,I15)</f>
        <v>1324</v>
      </c>
      <c r="D15" s="199">
        <f aca="true" t="shared" si="7" ref="D15:D21">SUM(G15,J15)</f>
        <v>6035</v>
      </c>
      <c r="E15" s="199">
        <f aca="true" t="shared" si="8" ref="E15:E21">SUM(H15,K15)</f>
        <v>19729753</v>
      </c>
      <c r="F15" s="199">
        <v>302</v>
      </c>
      <c r="G15" s="199">
        <v>2185</v>
      </c>
      <c r="H15" s="199">
        <v>13107221</v>
      </c>
      <c r="I15" s="199">
        <v>1022</v>
      </c>
      <c r="J15" s="199">
        <v>3850</v>
      </c>
      <c r="K15" s="199">
        <v>6622532</v>
      </c>
      <c r="L15" s="24"/>
      <c r="M15" s="18"/>
      <c r="N15" s="171" t="s">
        <v>300</v>
      </c>
      <c r="O15" s="260">
        <v>591</v>
      </c>
      <c r="P15" s="260">
        <v>685</v>
      </c>
      <c r="Q15" s="388">
        <f t="shared" si="4"/>
        <v>12.145499383477189</v>
      </c>
      <c r="R15" s="388">
        <f t="shared" si="5"/>
        <v>15.031819179284618</v>
      </c>
      <c r="S15" s="340">
        <f t="shared" si="2"/>
        <v>15.905245346869712</v>
      </c>
    </row>
    <row r="16" spans="1:19" ht="15" customHeight="1">
      <c r="A16" s="526" t="s">
        <v>74</v>
      </c>
      <c r="B16" s="527"/>
      <c r="C16" s="199">
        <f t="shared" si="6"/>
        <v>2044</v>
      </c>
      <c r="D16" s="199">
        <f t="shared" si="7"/>
        <v>9355</v>
      </c>
      <c r="E16" s="199">
        <f t="shared" si="8"/>
        <v>33148903</v>
      </c>
      <c r="F16" s="199">
        <v>467</v>
      </c>
      <c r="G16" s="199">
        <v>3113</v>
      </c>
      <c r="H16" s="199">
        <v>20915116</v>
      </c>
      <c r="I16" s="199">
        <v>1577</v>
      </c>
      <c r="J16" s="199">
        <v>6242</v>
      </c>
      <c r="K16" s="199">
        <v>12233787</v>
      </c>
      <c r="L16" s="24"/>
      <c r="M16" s="512" t="s">
        <v>301</v>
      </c>
      <c r="N16" s="513"/>
      <c r="O16" s="260">
        <v>438</v>
      </c>
      <c r="P16" s="260">
        <v>388</v>
      </c>
      <c r="Q16" s="388">
        <f t="shared" si="4"/>
        <v>9.001233045622689</v>
      </c>
      <c r="R16" s="388">
        <f t="shared" si="5"/>
        <v>8.514373491332016</v>
      </c>
      <c r="S16" s="340">
        <f t="shared" si="2"/>
        <v>-11.415525114155251</v>
      </c>
    </row>
    <row r="17" spans="1:19" ht="15" customHeight="1">
      <c r="A17" s="526" t="s">
        <v>75</v>
      </c>
      <c r="B17" s="527"/>
      <c r="C17" s="199">
        <f t="shared" si="6"/>
        <v>592</v>
      </c>
      <c r="D17" s="199">
        <f t="shared" si="7"/>
        <v>2103</v>
      </c>
      <c r="E17" s="199">
        <f t="shared" si="8"/>
        <v>3485384</v>
      </c>
      <c r="F17" s="199">
        <v>46</v>
      </c>
      <c r="G17" s="199">
        <v>188</v>
      </c>
      <c r="H17" s="199">
        <v>743405</v>
      </c>
      <c r="I17" s="199">
        <v>546</v>
      </c>
      <c r="J17" s="199">
        <v>1915</v>
      </c>
      <c r="K17" s="199">
        <v>2741979</v>
      </c>
      <c r="L17" s="24"/>
      <c r="M17" s="512" t="s">
        <v>302</v>
      </c>
      <c r="N17" s="513"/>
      <c r="O17" s="260">
        <v>492</v>
      </c>
      <c r="P17" s="260">
        <v>471</v>
      </c>
      <c r="Q17" s="388">
        <f t="shared" si="4"/>
        <v>10.110974106041924</v>
      </c>
      <c r="R17" s="388">
        <f t="shared" si="5"/>
        <v>10.33574720210665</v>
      </c>
      <c r="S17" s="340">
        <f t="shared" si="2"/>
        <v>-4.2682926829268295</v>
      </c>
    </row>
    <row r="18" spans="1:19" ht="15" customHeight="1">
      <c r="A18" s="526" t="s">
        <v>76</v>
      </c>
      <c r="B18" s="527"/>
      <c r="C18" s="199">
        <f t="shared" si="6"/>
        <v>577</v>
      </c>
      <c r="D18" s="199">
        <f t="shared" si="7"/>
        <v>1679</v>
      </c>
      <c r="E18" s="199">
        <f t="shared" si="8"/>
        <v>2708798</v>
      </c>
      <c r="F18" s="199">
        <v>48</v>
      </c>
      <c r="G18" s="199">
        <v>221</v>
      </c>
      <c r="H18" s="199">
        <v>843577</v>
      </c>
      <c r="I18" s="199">
        <v>529</v>
      </c>
      <c r="J18" s="199">
        <v>1458</v>
      </c>
      <c r="K18" s="199">
        <v>1865221</v>
      </c>
      <c r="L18" s="24"/>
      <c r="M18" s="512" t="s">
        <v>303</v>
      </c>
      <c r="N18" s="513"/>
      <c r="O18" s="260">
        <v>1623</v>
      </c>
      <c r="P18" s="260">
        <v>1313</v>
      </c>
      <c r="Q18" s="388">
        <f t="shared" si="4"/>
        <v>33.353884093711464</v>
      </c>
      <c r="R18" s="388">
        <f t="shared" si="5"/>
        <v>28.812815448760148</v>
      </c>
      <c r="S18" s="340">
        <f t="shared" si="2"/>
        <v>-19.100431300061615</v>
      </c>
    </row>
    <row r="19" spans="1:19" ht="15" customHeight="1">
      <c r="A19" s="526" t="s">
        <v>77</v>
      </c>
      <c r="B19" s="527"/>
      <c r="C19" s="199">
        <f t="shared" si="6"/>
        <v>1335</v>
      </c>
      <c r="D19" s="199">
        <f t="shared" si="7"/>
        <v>6014</v>
      </c>
      <c r="E19" s="199">
        <f t="shared" si="8"/>
        <v>14133635</v>
      </c>
      <c r="F19" s="199">
        <v>208</v>
      </c>
      <c r="G19" s="199">
        <v>1387</v>
      </c>
      <c r="H19" s="199">
        <v>5590848</v>
      </c>
      <c r="I19" s="199">
        <v>1127</v>
      </c>
      <c r="J19" s="199">
        <v>4627</v>
      </c>
      <c r="K19" s="199">
        <v>8542787</v>
      </c>
      <c r="L19" s="24"/>
      <c r="M19" s="512" t="s">
        <v>304</v>
      </c>
      <c r="N19" s="513"/>
      <c r="O19" s="389">
        <v>289</v>
      </c>
      <c r="P19" s="260">
        <v>299</v>
      </c>
      <c r="Q19" s="388">
        <f t="shared" si="4"/>
        <v>5.939169749280723</v>
      </c>
      <c r="R19" s="388">
        <f t="shared" si="5"/>
        <v>6.561334211103796</v>
      </c>
      <c r="S19" s="340">
        <f t="shared" si="2"/>
        <v>3.4602076124567476</v>
      </c>
    </row>
    <row r="20" spans="1:19" ht="15" customHeight="1">
      <c r="A20" s="526" t="s">
        <v>78</v>
      </c>
      <c r="B20" s="527"/>
      <c r="C20" s="199">
        <f t="shared" si="6"/>
        <v>600</v>
      </c>
      <c r="D20" s="199">
        <f t="shared" si="7"/>
        <v>2173</v>
      </c>
      <c r="E20" s="199">
        <f t="shared" si="8"/>
        <v>4234710</v>
      </c>
      <c r="F20" s="199">
        <v>73</v>
      </c>
      <c r="G20" s="199">
        <v>354</v>
      </c>
      <c r="H20" s="199">
        <v>1248312</v>
      </c>
      <c r="I20" s="199">
        <v>527</v>
      </c>
      <c r="J20" s="199">
        <v>1819</v>
      </c>
      <c r="K20" s="199">
        <v>2986398</v>
      </c>
      <c r="L20" s="24"/>
      <c r="M20" s="61"/>
      <c r="N20" s="172"/>
      <c r="O20" s="114"/>
      <c r="P20" s="114"/>
      <c r="Q20" s="173"/>
      <c r="R20" s="173"/>
      <c r="S20" s="174"/>
    </row>
    <row r="21" spans="1:19" ht="15" customHeight="1">
      <c r="A21" s="526" t="s">
        <v>79</v>
      </c>
      <c r="B21" s="527"/>
      <c r="C21" s="199">
        <f t="shared" si="6"/>
        <v>650</v>
      </c>
      <c r="D21" s="199">
        <f t="shared" si="7"/>
        <v>3660</v>
      </c>
      <c r="E21" s="199">
        <f t="shared" si="8"/>
        <v>13750209</v>
      </c>
      <c r="F21" s="199">
        <v>138</v>
      </c>
      <c r="G21" s="199">
        <v>1132</v>
      </c>
      <c r="H21" s="199">
        <v>8522350</v>
      </c>
      <c r="I21" s="199">
        <v>512</v>
      </c>
      <c r="J21" s="199">
        <v>2528</v>
      </c>
      <c r="K21" s="199">
        <v>5227859</v>
      </c>
      <c r="L21" s="24"/>
      <c r="M21" s="8" t="s">
        <v>387</v>
      </c>
      <c r="N21" s="58"/>
      <c r="O21" s="49"/>
      <c r="P21" s="55"/>
      <c r="Q21" s="55"/>
      <c r="R21" s="55"/>
      <c r="S21" s="55"/>
    </row>
    <row r="22" spans="1:19" ht="15" customHeight="1">
      <c r="A22" s="87"/>
      <c r="B22" s="111"/>
      <c r="C22" s="267"/>
      <c r="D22" s="267"/>
      <c r="E22" s="267"/>
      <c r="F22" s="267"/>
      <c r="G22" s="267"/>
      <c r="H22" s="267"/>
      <c r="I22" s="267"/>
      <c r="J22" s="267"/>
      <c r="K22" s="267"/>
      <c r="L22" s="24"/>
      <c r="M22" s="24"/>
      <c r="N22" s="58"/>
      <c r="O22" s="49"/>
      <c r="P22" s="53"/>
      <c r="Q22" s="53"/>
      <c r="R22" s="55"/>
      <c r="S22" s="58"/>
    </row>
    <row r="23" spans="1:19" ht="15" customHeight="1">
      <c r="A23" s="444" t="s">
        <v>80</v>
      </c>
      <c r="B23" s="504"/>
      <c r="C23" s="190">
        <f>SUM(C24)</f>
        <v>241</v>
      </c>
      <c r="D23" s="190">
        <f aca="true" t="shared" si="9" ref="D23:K23">SUM(D24)</f>
        <v>1148</v>
      </c>
      <c r="E23" s="190">
        <f t="shared" si="9"/>
        <v>2897471</v>
      </c>
      <c r="F23" s="190">
        <f t="shared" si="9"/>
        <v>78</v>
      </c>
      <c r="G23" s="190">
        <f t="shared" si="9"/>
        <v>583</v>
      </c>
      <c r="H23" s="190">
        <f t="shared" si="9"/>
        <v>2109922</v>
      </c>
      <c r="I23" s="190">
        <f t="shared" si="9"/>
        <v>163</v>
      </c>
      <c r="J23" s="190">
        <f t="shared" si="9"/>
        <v>565</v>
      </c>
      <c r="K23" s="190">
        <f t="shared" si="9"/>
        <v>787549</v>
      </c>
      <c r="L23" s="24"/>
      <c r="M23" s="24"/>
      <c r="N23" s="58"/>
      <c r="O23" s="49"/>
      <c r="P23" s="53"/>
      <c r="Q23" s="53"/>
      <c r="R23" s="55"/>
      <c r="S23" s="58"/>
    </row>
    <row r="24" spans="1:19" ht="15" customHeight="1">
      <c r="A24" s="176"/>
      <c r="B24" s="206" t="s">
        <v>81</v>
      </c>
      <c r="C24" s="199">
        <f>SUM(F24,I24)</f>
        <v>241</v>
      </c>
      <c r="D24" s="199">
        <f>SUM(G24,J24)</f>
        <v>1148</v>
      </c>
      <c r="E24" s="199">
        <f>SUM(H24,K24)</f>
        <v>2897471</v>
      </c>
      <c r="F24" s="384">
        <v>78</v>
      </c>
      <c r="G24" s="384">
        <v>583</v>
      </c>
      <c r="H24" s="384">
        <v>2109922</v>
      </c>
      <c r="I24" s="384">
        <v>163</v>
      </c>
      <c r="J24" s="384">
        <v>565</v>
      </c>
      <c r="K24" s="384">
        <v>787549</v>
      </c>
      <c r="L24" s="24"/>
      <c r="M24" s="24"/>
      <c r="N24" s="58"/>
      <c r="O24" s="49"/>
      <c r="P24" s="53"/>
      <c r="Q24" s="53"/>
      <c r="R24" s="55"/>
      <c r="S24" s="58"/>
    </row>
    <row r="25" spans="1:19" ht="15" customHeight="1">
      <c r="A25" s="25"/>
      <c r="B25" s="50"/>
      <c r="C25" s="267"/>
      <c r="D25" s="267"/>
      <c r="E25" s="267"/>
      <c r="F25" s="267"/>
      <c r="G25" s="267"/>
      <c r="H25" s="267"/>
      <c r="I25" s="267"/>
      <c r="J25" s="267"/>
      <c r="K25" s="267"/>
      <c r="L25" s="24"/>
      <c r="M25" s="24"/>
      <c r="N25" s="58"/>
      <c r="O25" s="49"/>
      <c r="P25" s="53"/>
      <c r="Q25" s="53"/>
      <c r="R25" s="55"/>
      <c r="S25" s="58"/>
    </row>
    <row r="26" spans="1:19" ht="15" customHeight="1">
      <c r="A26" s="444" t="s">
        <v>82</v>
      </c>
      <c r="B26" s="504"/>
      <c r="C26" s="190">
        <f>SUM(C27:C30)</f>
        <v>717</v>
      </c>
      <c r="D26" s="190">
        <f aca="true" t="shared" si="10" ref="D26:K26">SUM(D27:D30)</f>
        <v>2775</v>
      </c>
      <c r="E26" s="190">
        <f t="shared" si="10"/>
        <v>6968368</v>
      </c>
      <c r="F26" s="190">
        <f t="shared" si="10"/>
        <v>169</v>
      </c>
      <c r="G26" s="190">
        <f t="shared" si="10"/>
        <v>810</v>
      </c>
      <c r="H26" s="190">
        <f t="shared" si="10"/>
        <v>3567356</v>
      </c>
      <c r="I26" s="190">
        <f t="shared" si="10"/>
        <v>548</v>
      </c>
      <c r="J26" s="190">
        <f t="shared" si="10"/>
        <v>1965</v>
      </c>
      <c r="K26" s="190">
        <f t="shared" si="10"/>
        <v>3401012</v>
      </c>
      <c r="L26" s="24"/>
      <c r="M26" s="24"/>
      <c r="N26" s="58"/>
      <c r="O26" s="55"/>
      <c r="P26" s="55"/>
      <c r="Q26" s="55"/>
      <c r="R26" s="55"/>
      <c r="S26" s="55"/>
    </row>
    <row r="27" spans="1:19" ht="15" customHeight="1">
      <c r="A27" s="25"/>
      <c r="B27" s="50" t="s">
        <v>83</v>
      </c>
      <c r="C27" s="199">
        <f aca="true" t="shared" si="11" ref="C27:E30">SUM(F27,I27)</f>
        <v>194</v>
      </c>
      <c r="D27" s="199">
        <f t="shared" si="11"/>
        <v>782</v>
      </c>
      <c r="E27" s="199">
        <f t="shared" si="11"/>
        <v>1548435</v>
      </c>
      <c r="F27" s="384">
        <v>24</v>
      </c>
      <c r="G27" s="384">
        <v>112</v>
      </c>
      <c r="H27" s="384">
        <v>431870</v>
      </c>
      <c r="I27" s="384">
        <v>170</v>
      </c>
      <c r="J27" s="384">
        <v>670</v>
      </c>
      <c r="K27" s="384">
        <v>1116565</v>
      </c>
      <c r="L27" s="24"/>
      <c r="M27" s="20"/>
      <c r="N27" s="425" t="s">
        <v>385</v>
      </c>
      <c r="O27" s="425"/>
      <c r="P27" s="425"/>
      <c r="Q27" s="425"/>
      <c r="R27" s="425"/>
      <c r="S27" s="33"/>
    </row>
    <row r="28" spans="1:19" ht="15" customHeight="1" thickBot="1">
      <c r="A28" s="25"/>
      <c r="B28" s="50" t="s">
        <v>84</v>
      </c>
      <c r="C28" s="199">
        <f t="shared" si="11"/>
        <v>336</v>
      </c>
      <c r="D28" s="199">
        <f t="shared" si="11"/>
        <v>1378</v>
      </c>
      <c r="E28" s="199">
        <f t="shared" si="11"/>
        <v>4160627</v>
      </c>
      <c r="F28" s="384">
        <v>127</v>
      </c>
      <c r="G28" s="384">
        <v>618</v>
      </c>
      <c r="H28" s="384">
        <v>2736356</v>
      </c>
      <c r="I28" s="384">
        <v>209</v>
      </c>
      <c r="J28" s="384">
        <v>760</v>
      </c>
      <c r="K28" s="384">
        <v>1424271</v>
      </c>
      <c r="L28" s="24"/>
      <c r="M28" s="59"/>
      <c r="N28" s="59"/>
      <c r="O28" s="40"/>
      <c r="P28" s="40"/>
      <c r="Q28" s="40"/>
      <c r="R28" s="40"/>
      <c r="S28" s="60"/>
    </row>
    <row r="29" spans="1:19" ht="15" customHeight="1">
      <c r="A29" s="25"/>
      <c r="B29" s="50" t="s">
        <v>85</v>
      </c>
      <c r="C29" s="199">
        <f t="shared" si="11"/>
        <v>143</v>
      </c>
      <c r="D29" s="199">
        <f t="shared" si="11"/>
        <v>485</v>
      </c>
      <c r="E29" s="199">
        <f t="shared" si="11"/>
        <v>902801</v>
      </c>
      <c r="F29" s="384">
        <v>14</v>
      </c>
      <c r="G29" s="384">
        <v>71</v>
      </c>
      <c r="H29" s="384">
        <v>259334</v>
      </c>
      <c r="I29" s="384">
        <v>129</v>
      </c>
      <c r="J29" s="384">
        <v>414</v>
      </c>
      <c r="K29" s="384">
        <v>643467</v>
      </c>
      <c r="L29" s="24"/>
      <c r="M29" s="418" t="s">
        <v>294</v>
      </c>
      <c r="N29" s="457"/>
      <c r="O29" s="519" t="s">
        <v>3</v>
      </c>
      <c r="P29" s="520"/>
      <c r="Q29" s="521" t="s">
        <v>4</v>
      </c>
      <c r="R29" s="522"/>
      <c r="S29" s="516" t="s">
        <v>527</v>
      </c>
    </row>
    <row r="30" spans="1:19" ht="15" customHeight="1">
      <c r="A30" s="25"/>
      <c r="B30" s="50" t="s">
        <v>86</v>
      </c>
      <c r="C30" s="199">
        <f t="shared" si="11"/>
        <v>44</v>
      </c>
      <c r="D30" s="199">
        <f t="shared" si="11"/>
        <v>130</v>
      </c>
      <c r="E30" s="199">
        <f t="shared" si="11"/>
        <v>356505</v>
      </c>
      <c r="F30" s="384">
        <v>4</v>
      </c>
      <c r="G30" s="384">
        <v>9</v>
      </c>
      <c r="H30" s="384">
        <v>139796</v>
      </c>
      <c r="I30" s="384">
        <v>40</v>
      </c>
      <c r="J30" s="384">
        <v>121</v>
      </c>
      <c r="K30" s="384">
        <v>216709</v>
      </c>
      <c r="L30" s="24"/>
      <c r="M30" s="425"/>
      <c r="N30" s="459"/>
      <c r="O30" s="523" t="s">
        <v>293</v>
      </c>
      <c r="P30" s="524" t="s">
        <v>369</v>
      </c>
      <c r="Q30" s="524" t="s">
        <v>293</v>
      </c>
      <c r="R30" s="524" t="s">
        <v>369</v>
      </c>
      <c r="S30" s="517"/>
    </row>
    <row r="31" spans="1:19" ht="15" customHeight="1">
      <c r="A31" s="25"/>
      <c r="B31" s="50"/>
      <c r="C31" s="267"/>
      <c r="D31" s="267"/>
      <c r="E31" s="267"/>
      <c r="F31" s="267"/>
      <c r="G31" s="267"/>
      <c r="H31" s="267"/>
      <c r="I31" s="267"/>
      <c r="J31" s="267"/>
      <c r="K31" s="267"/>
      <c r="L31" s="24"/>
      <c r="M31" s="426"/>
      <c r="N31" s="460"/>
      <c r="O31" s="456"/>
      <c r="P31" s="525"/>
      <c r="Q31" s="525"/>
      <c r="R31" s="525"/>
      <c r="S31" s="518"/>
    </row>
    <row r="32" spans="1:19" ht="15" customHeight="1">
      <c r="A32" s="444" t="s">
        <v>87</v>
      </c>
      <c r="B32" s="504"/>
      <c r="C32" s="190">
        <f>SUM(C33:C40)</f>
        <v>1174</v>
      </c>
      <c r="D32" s="190">
        <f aca="true" t="shared" si="12" ref="D32:I32">SUM(D33:D40)</f>
        <v>6397</v>
      </c>
      <c r="E32" s="190">
        <f t="shared" si="12"/>
        <v>19977260</v>
      </c>
      <c r="F32" s="190">
        <f t="shared" si="12"/>
        <v>213</v>
      </c>
      <c r="G32" s="190">
        <v>1929</v>
      </c>
      <c r="H32" s="190">
        <v>10416591</v>
      </c>
      <c r="I32" s="190">
        <f t="shared" si="12"/>
        <v>961</v>
      </c>
      <c r="J32" s="190">
        <v>4637</v>
      </c>
      <c r="K32" s="190">
        <v>9757804</v>
      </c>
      <c r="L32" s="24"/>
      <c r="M32" s="17"/>
      <c r="N32" s="115"/>
      <c r="O32" s="75"/>
      <c r="P32" s="75"/>
      <c r="Q32" s="170"/>
      <c r="R32" s="170"/>
      <c r="S32" s="161"/>
    </row>
    <row r="33" spans="1:19" ht="15" customHeight="1">
      <c r="A33" s="25"/>
      <c r="B33" s="50" t="s">
        <v>88</v>
      </c>
      <c r="C33" s="199">
        <f aca="true" t="shared" si="13" ref="C33:C40">SUM(F33,I33)</f>
        <v>236</v>
      </c>
      <c r="D33" s="199">
        <f aca="true" t="shared" si="14" ref="D33:D40">SUM(G33,J33)</f>
        <v>742</v>
      </c>
      <c r="E33" s="199">
        <f aca="true" t="shared" si="15" ref="E33:E40">SUM(H33,K33)</f>
        <v>1412202</v>
      </c>
      <c r="F33" s="384">
        <v>25</v>
      </c>
      <c r="G33" s="384">
        <v>113</v>
      </c>
      <c r="H33" s="384">
        <v>530680</v>
      </c>
      <c r="I33" s="384">
        <v>211</v>
      </c>
      <c r="J33" s="384">
        <v>629</v>
      </c>
      <c r="K33" s="384">
        <v>881522</v>
      </c>
      <c r="L33" s="24"/>
      <c r="M33" s="510" t="s">
        <v>295</v>
      </c>
      <c r="N33" s="511"/>
      <c r="O33" s="260">
        <f>SUM(O35,O40:O43)</f>
        <v>18417</v>
      </c>
      <c r="P33" s="260">
        <f>SUM(P35,P40:P43)</f>
        <v>19150</v>
      </c>
      <c r="Q33" s="388">
        <f>100*O33/O$33</f>
        <v>100</v>
      </c>
      <c r="R33" s="388">
        <f>100*P33/P$33</f>
        <v>100</v>
      </c>
      <c r="S33" s="388">
        <f>100*(P33-O33)/O33</f>
        <v>3.980018461204322</v>
      </c>
    </row>
    <row r="34" spans="1:19" ht="15" customHeight="1">
      <c r="A34" s="25"/>
      <c r="B34" s="50" t="s">
        <v>89</v>
      </c>
      <c r="C34" s="199">
        <f t="shared" si="13"/>
        <v>278</v>
      </c>
      <c r="D34" s="199">
        <f t="shared" si="14"/>
        <v>1138</v>
      </c>
      <c r="E34" s="199">
        <f t="shared" si="15"/>
        <v>2503858</v>
      </c>
      <c r="F34" s="384">
        <v>28</v>
      </c>
      <c r="G34" s="384">
        <v>136</v>
      </c>
      <c r="H34" s="384">
        <v>962905</v>
      </c>
      <c r="I34" s="384">
        <v>250</v>
      </c>
      <c r="J34" s="384">
        <v>1002</v>
      </c>
      <c r="K34" s="384">
        <v>1540953</v>
      </c>
      <c r="L34" s="24"/>
      <c r="M34" s="17"/>
      <c r="N34" s="115"/>
      <c r="O34" s="260"/>
      <c r="P34" s="260"/>
      <c r="Q34" s="388"/>
      <c r="R34" s="388"/>
      <c r="S34" s="340"/>
    </row>
    <row r="35" spans="1:19" ht="15" customHeight="1">
      <c r="A35" s="25"/>
      <c r="B35" s="50" t="s">
        <v>90</v>
      </c>
      <c r="C35" s="199">
        <f t="shared" si="13"/>
        <v>544</v>
      </c>
      <c r="D35" s="199">
        <f t="shared" si="14"/>
        <v>4370</v>
      </c>
      <c r="E35" s="199">
        <f t="shared" si="15"/>
        <v>15871242</v>
      </c>
      <c r="F35" s="384">
        <v>154</v>
      </c>
      <c r="G35" s="384">
        <v>1660</v>
      </c>
      <c r="H35" s="384">
        <v>8900715</v>
      </c>
      <c r="I35" s="384">
        <v>390</v>
      </c>
      <c r="J35" s="384">
        <v>2710</v>
      </c>
      <c r="K35" s="384">
        <v>6970527</v>
      </c>
      <c r="L35" s="24"/>
      <c r="M35" s="512" t="s">
        <v>296</v>
      </c>
      <c r="N35" s="513"/>
      <c r="O35" s="260">
        <f>SUM(O36:O39)</f>
        <v>9581</v>
      </c>
      <c r="P35" s="260">
        <f>SUM(P36:P39)</f>
        <v>11164</v>
      </c>
      <c r="Q35" s="388">
        <f>100*O35/O$33</f>
        <v>52.02258782646468</v>
      </c>
      <c r="R35" s="388">
        <f>100*P35/P$33</f>
        <v>58.297650130548305</v>
      </c>
      <c r="S35" s="388">
        <f aca="true" t="shared" si="16" ref="S35:S43">100*(P35-O35)/O35</f>
        <v>16.522283686462792</v>
      </c>
    </row>
    <row r="36" spans="1:20" ht="15" customHeight="1">
      <c r="A36" s="25"/>
      <c r="B36" s="50" t="s">
        <v>91</v>
      </c>
      <c r="C36" s="199">
        <f t="shared" si="13"/>
        <v>11</v>
      </c>
      <c r="D36" s="199">
        <f t="shared" si="14"/>
        <v>24</v>
      </c>
      <c r="E36" s="199">
        <f t="shared" si="15"/>
        <v>29608</v>
      </c>
      <c r="F36" s="378" t="s">
        <v>168</v>
      </c>
      <c r="G36" s="378" t="s">
        <v>168</v>
      </c>
      <c r="H36" s="378" t="s">
        <v>168</v>
      </c>
      <c r="I36" s="384">
        <v>11</v>
      </c>
      <c r="J36" s="378">
        <v>24</v>
      </c>
      <c r="K36" s="378">
        <v>29608</v>
      </c>
      <c r="L36" s="24"/>
      <c r="M36" s="18"/>
      <c r="N36" s="171" t="s">
        <v>297</v>
      </c>
      <c r="O36" s="260">
        <v>2983</v>
      </c>
      <c r="P36" s="260">
        <v>3428</v>
      </c>
      <c r="Q36" s="388">
        <f aca="true" t="shared" si="17" ref="Q36:R43">100*O36/O$33</f>
        <v>16.196991909648695</v>
      </c>
      <c r="R36" s="388">
        <f t="shared" si="17"/>
        <v>17.900783289817234</v>
      </c>
      <c r="S36" s="388">
        <f t="shared" si="16"/>
        <v>14.917867918203152</v>
      </c>
      <c r="T36" s="62"/>
    </row>
    <row r="37" spans="1:19" ht="15" customHeight="1">
      <c r="A37" s="25"/>
      <c r="B37" s="50" t="s">
        <v>92</v>
      </c>
      <c r="C37" s="199">
        <f t="shared" si="13"/>
        <v>23</v>
      </c>
      <c r="D37" s="199">
        <f t="shared" si="14"/>
        <v>0</v>
      </c>
      <c r="E37" s="199">
        <f t="shared" si="15"/>
        <v>0</v>
      </c>
      <c r="F37" s="384">
        <v>1</v>
      </c>
      <c r="G37" s="378" t="s">
        <v>167</v>
      </c>
      <c r="H37" s="378" t="s">
        <v>167</v>
      </c>
      <c r="I37" s="384">
        <v>22</v>
      </c>
      <c r="J37" s="378" t="s">
        <v>167</v>
      </c>
      <c r="K37" s="378" t="s">
        <v>167</v>
      </c>
      <c r="L37" s="24"/>
      <c r="M37" s="18"/>
      <c r="N37" s="171" t="s">
        <v>298</v>
      </c>
      <c r="O37" s="260">
        <v>2280</v>
      </c>
      <c r="P37" s="260">
        <v>2551</v>
      </c>
      <c r="Q37" s="388">
        <f t="shared" si="17"/>
        <v>12.379866427756964</v>
      </c>
      <c r="R37" s="388">
        <f t="shared" si="17"/>
        <v>13.321148825065274</v>
      </c>
      <c r="S37" s="388">
        <f t="shared" si="16"/>
        <v>11.885964912280702</v>
      </c>
    </row>
    <row r="38" spans="1:19" ht="15" customHeight="1">
      <c r="A38" s="25"/>
      <c r="B38" s="50" t="s">
        <v>93</v>
      </c>
      <c r="C38" s="199">
        <f t="shared" si="13"/>
        <v>32</v>
      </c>
      <c r="D38" s="199">
        <f t="shared" si="14"/>
        <v>89</v>
      </c>
      <c r="E38" s="199">
        <f t="shared" si="15"/>
        <v>107403</v>
      </c>
      <c r="F38" s="384">
        <v>3</v>
      </c>
      <c r="G38" s="378">
        <v>11</v>
      </c>
      <c r="H38" s="378">
        <v>12441</v>
      </c>
      <c r="I38" s="384">
        <v>29</v>
      </c>
      <c r="J38" s="378">
        <v>78</v>
      </c>
      <c r="K38" s="378">
        <v>94962</v>
      </c>
      <c r="L38" s="24"/>
      <c r="M38" s="18"/>
      <c r="N38" s="171" t="s">
        <v>299</v>
      </c>
      <c r="O38" s="260">
        <v>1985</v>
      </c>
      <c r="P38" s="260">
        <v>2200</v>
      </c>
      <c r="Q38" s="388">
        <f t="shared" si="17"/>
        <v>10.77808546451648</v>
      </c>
      <c r="R38" s="388">
        <f t="shared" si="17"/>
        <v>11.488250652741515</v>
      </c>
      <c r="S38" s="388">
        <f t="shared" si="16"/>
        <v>10.831234256926953</v>
      </c>
    </row>
    <row r="39" spans="1:19" ht="15" customHeight="1">
      <c r="A39" s="25"/>
      <c r="B39" s="50" t="s">
        <v>94</v>
      </c>
      <c r="C39" s="199">
        <f t="shared" si="13"/>
        <v>12</v>
      </c>
      <c r="D39" s="199">
        <f t="shared" si="14"/>
        <v>34</v>
      </c>
      <c r="E39" s="199">
        <f t="shared" si="15"/>
        <v>52947</v>
      </c>
      <c r="F39" s="378" t="s">
        <v>561</v>
      </c>
      <c r="G39" s="378" t="s">
        <v>561</v>
      </c>
      <c r="H39" s="378" t="s">
        <v>168</v>
      </c>
      <c r="I39" s="384">
        <v>12</v>
      </c>
      <c r="J39" s="384">
        <v>34</v>
      </c>
      <c r="K39" s="384">
        <v>52947</v>
      </c>
      <c r="L39" s="24"/>
      <c r="M39" s="18"/>
      <c r="N39" s="171" t="s">
        <v>300</v>
      </c>
      <c r="O39" s="260">
        <v>2333</v>
      </c>
      <c r="P39" s="260">
        <v>2985</v>
      </c>
      <c r="Q39" s="388">
        <f t="shared" si="17"/>
        <v>12.667644024542541</v>
      </c>
      <c r="R39" s="388">
        <f t="shared" si="17"/>
        <v>15.587467362924283</v>
      </c>
      <c r="S39" s="388">
        <f t="shared" si="16"/>
        <v>27.946849549935706</v>
      </c>
    </row>
    <row r="40" spans="1:19" ht="15" customHeight="1">
      <c r="A40" s="25"/>
      <c r="B40" s="50" t="s">
        <v>95</v>
      </c>
      <c r="C40" s="199">
        <f t="shared" si="13"/>
        <v>38</v>
      </c>
      <c r="D40" s="199">
        <f t="shared" si="14"/>
        <v>0</v>
      </c>
      <c r="E40" s="199">
        <f t="shared" si="15"/>
        <v>0</v>
      </c>
      <c r="F40" s="378">
        <v>2</v>
      </c>
      <c r="G40" s="378" t="s">
        <v>567</v>
      </c>
      <c r="H40" s="378" t="s">
        <v>568</v>
      </c>
      <c r="I40" s="384">
        <v>36</v>
      </c>
      <c r="J40" s="378" t="s">
        <v>167</v>
      </c>
      <c r="K40" s="378" t="s">
        <v>569</v>
      </c>
      <c r="L40" s="24"/>
      <c r="M40" s="512" t="s">
        <v>301</v>
      </c>
      <c r="N40" s="513"/>
      <c r="O40" s="260">
        <v>1707</v>
      </c>
      <c r="P40" s="260">
        <v>1606</v>
      </c>
      <c r="Q40" s="388">
        <f t="shared" si="17"/>
        <v>9.268610522886464</v>
      </c>
      <c r="R40" s="388">
        <f t="shared" si="17"/>
        <v>8.386422976501306</v>
      </c>
      <c r="S40" s="340">
        <f t="shared" si="16"/>
        <v>-5.916813122437024</v>
      </c>
    </row>
    <row r="41" spans="1:19" ht="15" customHeight="1">
      <c r="A41" s="25"/>
      <c r="B41" s="50"/>
      <c r="C41" s="267"/>
      <c r="D41" s="267"/>
      <c r="E41" s="267"/>
      <c r="F41" s="267"/>
      <c r="G41" s="267"/>
      <c r="H41" s="267"/>
      <c r="I41" s="267"/>
      <c r="J41" s="267"/>
      <c r="K41" s="267"/>
      <c r="L41" s="24"/>
      <c r="M41" s="512" t="s">
        <v>302</v>
      </c>
      <c r="N41" s="513"/>
      <c r="O41" s="260">
        <v>1625</v>
      </c>
      <c r="P41" s="260">
        <v>1741</v>
      </c>
      <c r="Q41" s="388">
        <f t="shared" si="17"/>
        <v>8.82336971276538</v>
      </c>
      <c r="R41" s="388">
        <f t="shared" si="17"/>
        <v>9.091383812010443</v>
      </c>
      <c r="S41" s="388">
        <f t="shared" si="16"/>
        <v>7.138461538461539</v>
      </c>
    </row>
    <row r="42" spans="1:19" ht="15" customHeight="1">
      <c r="A42" s="444" t="s">
        <v>96</v>
      </c>
      <c r="B42" s="504"/>
      <c r="C42" s="190">
        <f>SUM(C43:C47)</f>
        <v>1032</v>
      </c>
      <c r="D42" s="190">
        <f aca="true" t="shared" si="18" ref="D42:K42">SUM(D43:D47)</f>
        <v>4065</v>
      </c>
      <c r="E42" s="190">
        <f t="shared" si="18"/>
        <v>9967456</v>
      </c>
      <c r="F42" s="190">
        <f t="shared" si="18"/>
        <v>112</v>
      </c>
      <c r="G42" s="190">
        <f t="shared" si="18"/>
        <v>649</v>
      </c>
      <c r="H42" s="190">
        <f t="shared" si="18"/>
        <v>4004551</v>
      </c>
      <c r="I42" s="190">
        <f t="shared" si="18"/>
        <v>920</v>
      </c>
      <c r="J42" s="190">
        <f t="shared" si="18"/>
        <v>3416</v>
      </c>
      <c r="K42" s="190">
        <f t="shared" si="18"/>
        <v>5962905</v>
      </c>
      <c r="L42" s="24"/>
      <c r="M42" s="512" t="s">
        <v>303</v>
      </c>
      <c r="N42" s="513"/>
      <c r="O42" s="260">
        <v>4162</v>
      </c>
      <c r="P42" s="260">
        <v>3271</v>
      </c>
      <c r="Q42" s="388">
        <f t="shared" si="17"/>
        <v>22.598685996633545</v>
      </c>
      <c r="R42" s="388">
        <f t="shared" si="17"/>
        <v>17.080939947780678</v>
      </c>
      <c r="S42" s="340">
        <f t="shared" si="16"/>
        <v>-21.407976934166268</v>
      </c>
    </row>
    <row r="43" spans="1:19" ht="15" customHeight="1">
      <c r="A43" s="25"/>
      <c r="B43" s="50" t="s">
        <v>97</v>
      </c>
      <c r="C43" s="199">
        <f aca="true" t="shared" si="19" ref="C43:E47">SUM(F43,I43)</f>
        <v>288</v>
      </c>
      <c r="D43" s="199">
        <f t="shared" si="19"/>
        <v>1329</v>
      </c>
      <c r="E43" s="199">
        <f t="shared" si="19"/>
        <v>3328099</v>
      </c>
      <c r="F43" s="384">
        <v>36</v>
      </c>
      <c r="G43" s="384">
        <v>260</v>
      </c>
      <c r="H43" s="384">
        <v>1345458</v>
      </c>
      <c r="I43" s="384">
        <v>252</v>
      </c>
      <c r="J43" s="384">
        <v>1069</v>
      </c>
      <c r="K43" s="384">
        <v>1982641</v>
      </c>
      <c r="L43" s="24"/>
      <c r="M43" s="512" t="s">
        <v>304</v>
      </c>
      <c r="N43" s="513"/>
      <c r="O43" s="389">
        <v>1342</v>
      </c>
      <c r="P43" s="260">
        <v>1368</v>
      </c>
      <c r="Q43" s="388">
        <f t="shared" si="17"/>
        <v>7.286745941249932</v>
      </c>
      <c r="R43" s="388">
        <f t="shared" si="17"/>
        <v>7.143603133159269</v>
      </c>
      <c r="S43" s="388">
        <f t="shared" si="16"/>
        <v>1.9374068554396424</v>
      </c>
    </row>
    <row r="44" spans="1:19" ht="15" customHeight="1">
      <c r="A44" s="25"/>
      <c r="B44" s="50" t="s">
        <v>98</v>
      </c>
      <c r="C44" s="199">
        <f t="shared" si="19"/>
        <v>182</v>
      </c>
      <c r="D44" s="199">
        <f t="shared" si="19"/>
        <v>631</v>
      </c>
      <c r="E44" s="199">
        <f t="shared" si="19"/>
        <v>1543329</v>
      </c>
      <c r="F44" s="384">
        <v>22</v>
      </c>
      <c r="G44" s="384">
        <v>116</v>
      </c>
      <c r="H44" s="384">
        <v>591771</v>
      </c>
      <c r="I44" s="384">
        <v>160</v>
      </c>
      <c r="J44" s="384">
        <v>515</v>
      </c>
      <c r="K44" s="384">
        <v>951558</v>
      </c>
      <c r="L44" s="24"/>
      <c r="M44" s="61"/>
      <c r="N44" s="172"/>
      <c r="O44" s="114"/>
      <c r="P44" s="114"/>
      <c r="Q44" s="173"/>
      <c r="R44" s="173"/>
      <c r="S44" s="174"/>
    </row>
    <row r="45" spans="1:19" ht="15" customHeight="1">
      <c r="A45" s="25"/>
      <c r="B45" s="50" t="s">
        <v>99</v>
      </c>
      <c r="C45" s="199">
        <f t="shared" si="19"/>
        <v>193</v>
      </c>
      <c r="D45" s="199">
        <f t="shared" si="19"/>
        <v>715</v>
      </c>
      <c r="E45" s="199">
        <f t="shared" si="19"/>
        <v>2208706</v>
      </c>
      <c r="F45" s="384">
        <v>27</v>
      </c>
      <c r="G45" s="384">
        <v>147</v>
      </c>
      <c r="H45" s="384">
        <v>1465645</v>
      </c>
      <c r="I45" s="384">
        <v>166</v>
      </c>
      <c r="J45" s="384">
        <v>568</v>
      </c>
      <c r="K45" s="384">
        <v>743061</v>
      </c>
      <c r="L45" s="24"/>
      <c r="M45" s="8" t="s">
        <v>387</v>
      </c>
      <c r="N45" s="24"/>
      <c r="O45" s="17"/>
      <c r="P45" s="18"/>
      <c r="Q45" s="18"/>
      <c r="R45" s="14"/>
      <c r="S45" s="24"/>
    </row>
    <row r="46" spans="1:19" ht="15" customHeight="1">
      <c r="A46" s="25"/>
      <c r="B46" s="50" t="s">
        <v>100</v>
      </c>
      <c r="C46" s="199">
        <f t="shared" si="19"/>
        <v>141</v>
      </c>
      <c r="D46" s="199">
        <f t="shared" si="19"/>
        <v>510</v>
      </c>
      <c r="E46" s="199">
        <f t="shared" si="19"/>
        <v>1132895</v>
      </c>
      <c r="F46" s="384">
        <v>7</v>
      </c>
      <c r="G46" s="384">
        <v>46</v>
      </c>
      <c r="H46" s="384">
        <v>289502</v>
      </c>
      <c r="I46" s="384">
        <v>134</v>
      </c>
      <c r="J46" s="384">
        <v>464</v>
      </c>
      <c r="K46" s="384">
        <v>843393</v>
      </c>
      <c r="L46" s="24"/>
      <c r="M46" s="24"/>
      <c r="N46" s="24"/>
      <c r="O46" s="17"/>
      <c r="P46" s="17"/>
      <c r="Q46" s="17"/>
      <c r="R46" s="17"/>
      <c r="S46" s="17"/>
    </row>
    <row r="47" spans="1:19" ht="15" customHeight="1">
      <c r="A47" s="25"/>
      <c r="B47" s="50" t="s">
        <v>101</v>
      </c>
      <c r="C47" s="199">
        <f t="shared" si="19"/>
        <v>228</v>
      </c>
      <c r="D47" s="199">
        <f t="shared" si="19"/>
        <v>880</v>
      </c>
      <c r="E47" s="199">
        <f t="shared" si="19"/>
        <v>1754427</v>
      </c>
      <c r="F47" s="384">
        <v>20</v>
      </c>
      <c r="G47" s="384">
        <v>80</v>
      </c>
      <c r="H47" s="384">
        <v>312175</v>
      </c>
      <c r="I47" s="384">
        <v>208</v>
      </c>
      <c r="J47" s="384">
        <v>800</v>
      </c>
      <c r="K47" s="384">
        <v>1442252</v>
      </c>
      <c r="L47" s="24"/>
      <c r="M47" s="24"/>
      <c r="N47" s="24"/>
      <c r="O47" s="17"/>
      <c r="P47" s="17"/>
      <c r="Q47" s="17"/>
      <c r="R47" s="17"/>
      <c r="S47" s="17"/>
    </row>
    <row r="48" spans="1:19" ht="15" customHeight="1">
      <c r="A48" s="25"/>
      <c r="B48" s="50"/>
      <c r="C48" s="267"/>
      <c r="D48" s="267"/>
      <c r="E48" s="267"/>
      <c r="F48" s="267"/>
      <c r="G48" s="267"/>
      <c r="H48" s="267"/>
      <c r="I48" s="267"/>
      <c r="J48" s="267"/>
      <c r="K48" s="267"/>
      <c r="L48" s="24"/>
      <c r="M48" s="24"/>
      <c r="N48" s="24"/>
      <c r="O48" s="17"/>
      <c r="P48" s="17"/>
      <c r="Q48" s="17"/>
      <c r="R48" s="17"/>
      <c r="S48" s="17"/>
    </row>
    <row r="49" spans="1:19" ht="15" customHeight="1">
      <c r="A49" s="444" t="s">
        <v>102</v>
      </c>
      <c r="B49" s="504"/>
      <c r="C49" s="190">
        <f>SUM(C50:C53)</f>
        <v>738</v>
      </c>
      <c r="D49" s="190">
        <f aca="true" t="shared" si="20" ref="D49:K49">SUM(D50:D53)</f>
        <v>2310</v>
      </c>
      <c r="E49" s="190">
        <f t="shared" si="20"/>
        <v>4118833</v>
      </c>
      <c r="F49" s="190">
        <f t="shared" si="20"/>
        <v>53</v>
      </c>
      <c r="G49" s="190">
        <f t="shared" si="20"/>
        <v>282</v>
      </c>
      <c r="H49" s="190">
        <f t="shared" si="20"/>
        <v>1445991</v>
      </c>
      <c r="I49" s="190">
        <f t="shared" si="20"/>
        <v>685</v>
      </c>
      <c r="J49" s="190">
        <f t="shared" si="20"/>
        <v>2028</v>
      </c>
      <c r="K49" s="190">
        <f t="shared" si="20"/>
        <v>2672842</v>
      </c>
      <c r="L49" s="24"/>
      <c r="M49" s="24"/>
      <c r="N49" s="24"/>
      <c r="O49" s="17"/>
      <c r="P49" s="17"/>
      <c r="Q49" s="17"/>
      <c r="R49" s="17"/>
      <c r="S49" s="17"/>
    </row>
    <row r="50" spans="1:19" ht="15" customHeight="1">
      <c r="A50" s="112"/>
      <c r="B50" s="50" t="s">
        <v>103</v>
      </c>
      <c r="C50" s="199">
        <f aca="true" t="shared" si="21" ref="C50:E53">SUM(F50,I50)</f>
        <v>216</v>
      </c>
      <c r="D50" s="199">
        <f t="shared" si="21"/>
        <v>637</v>
      </c>
      <c r="E50" s="199">
        <f t="shared" si="21"/>
        <v>774544</v>
      </c>
      <c r="F50" s="384">
        <v>6</v>
      </c>
      <c r="G50" s="384">
        <v>26</v>
      </c>
      <c r="H50" s="384">
        <v>68600</v>
      </c>
      <c r="I50" s="384">
        <v>210</v>
      </c>
      <c r="J50" s="384">
        <v>611</v>
      </c>
      <c r="K50" s="384">
        <v>705944</v>
      </c>
      <c r="L50" s="24"/>
      <c r="M50" s="24"/>
      <c r="N50" s="24"/>
      <c r="O50" s="57"/>
      <c r="P50" s="34"/>
      <c r="Q50" s="34"/>
      <c r="R50" s="34"/>
      <c r="S50" s="34"/>
    </row>
    <row r="51" spans="1:19" ht="15" customHeight="1">
      <c r="A51" s="112"/>
      <c r="B51" s="50" t="s">
        <v>104</v>
      </c>
      <c r="C51" s="199">
        <f t="shared" si="21"/>
        <v>115</v>
      </c>
      <c r="D51" s="199">
        <f t="shared" si="21"/>
        <v>366</v>
      </c>
      <c r="E51" s="199">
        <f t="shared" si="21"/>
        <v>671873</v>
      </c>
      <c r="F51" s="384">
        <v>13</v>
      </c>
      <c r="G51" s="384">
        <v>49</v>
      </c>
      <c r="H51" s="384">
        <v>247130</v>
      </c>
      <c r="I51" s="384">
        <v>102</v>
      </c>
      <c r="J51" s="384">
        <v>317</v>
      </c>
      <c r="K51" s="384">
        <v>424743</v>
      </c>
      <c r="L51" s="24"/>
      <c r="M51" s="20"/>
      <c r="N51" s="425" t="s">
        <v>386</v>
      </c>
      <c r="O51" s="425"/>
      <c r="P51" s="425"/>
      <c r="Q51" s="425"/>
      <c r="R51" s="425"/>
      <c r="S51" s="33"/>
    </row>
    <row r="52" spans="1:19" ht="15" customHeight="1" thickBot="1">
      <c r="A52" s="112"/>
      <c r="B52" s="50" t="s">
        <v>105</v>
      </c>
      <c r="C52" s="199">
        <f t="shared" si="21"/>
        <v>276</v>
      </c>
      <c r="D52" s="199">
        <f t="shared" si="21"/>
        <v>844</v>
      </c>
      <c r="E52" s="199">
        <f t="shared" si="21"/>
        <v>1303551</v>
      </c>
      <c r="F52" s="384">
        <v>22</v>
      </c>
      <c r="G52" s="384">
        <v>70</v>
      </c>
      <c r="H52" s="384">
        <v>156661</v>
      </c>
      <c r="I52" s="384">
        <v>254</v>
      </c>
      <c r="J52" s="384">
        <v>774</v>
      </c>
      <c r="K52" s="384">
        <v>1146890</v>
      </c>
      <c r="L52" s="24"/>
      <c r="M52" s="59"/>
      <c r="N52" s="59"/>
      <c r="O52" s="40"/>
      <c r="P52" s="40"/>
      <c r="Q52" s="40"/>
      <c r="R52" s="40"/>
      <c r="S52" s="60"/>
    </row>
    <row r="53" spans="1:19" ht="15" customHeight="1">
      <c r="A53" s="112"/>
      <c r="B53" s="50" t="s">
        <v>106</v>
      </c>
      <c r="C53" s="199">
        <f t="shared" si="21"/>
        <v>131</v>
      </c>
      <c r="D53" s="199">
        <f t="shared" si="21"/>
        <v>463</v>
      </c>
      <c r="E53" s="199">
        <f t="shared" si="21"/>
        <v>1368865</v>
      </c>
      <c r="F53" s="384">
        <v>12</v>
      </c>
      <c r="G53" s="384">
        <v>137</v>
      </c>
      <c r="H53" s="384">
        <v>973600</v>
      </c>
      <c r="I53" s="384">
        <v>119</v>
      </c>
      <c r="J53" s="384">
        <v>326</v>
      </c>
      <c r="K53" s="384">
        <v>395265</v>
      </c>
      <c r="L53" s="24"/>
      <c r="M53" s="418" t="s">
        <v>294</v>
      </c>
      <c r="N53" s="457"/>
      <c r="O53" s="519" t="s">
        <v>5</v>
      </c>
      <c r="P53" s="520"/>
      <c r="Q53" s="521" t="s">
        <v>4</v>
      </c>
      <c r="R53" s="522"/>
      <c r="S53" s="516" t="s">
        <v>528</v>
      </c>
    </row>
    <row r="54" spans="1:19" ht="15" customHeight="1">
      <c r="A54" s="112"/>
      <c r="B54" s="50"/>
      <c r="C54" s="267"/>
      <c r="D54" s="267"/>
      <c r="E54" s="267"/>
      <c r="F54" s="267"/>
      <c r="G54" s="267"/>
      <c r="H54" s="267"/>
      <c r="I54" s="267"/>
      <c r="J54" s="267"/>
      <c r="K54" s="267"/>
      <c r="L54" s="24"/>
      <c r="M54" s="425"/>
      <c r="N54" s="459"/>
      <c r="O54" s="523" t="s">
        <v>293</v>
      </c>
      <c r="P54" s="524" t="s">
        <v>369</v>
      </c>
      <c r="Q54" s="524" t="s">
        <v>293</v>
      </c>
      <c r="R54" s="524" t="s">
        <v>369</v>
      </c>
      <c r="S54" s="517"/>
    </row>
    <row r="55" spans="1:19" ht="15" customHeight="1">
      <c r="A55" s="444" t="s">
        <v>107</v>
      </c>
      <c r="B55" s="504"/>
      <c r="C55" s="190">
        <f>SUM(C56:C61)</f>
        <v>689</v>
      </c>
      <c r="D55" s="190">
        <f aca="true" t="shared" si="22" ref="D55:I55">SUM(D56:D61)</f>
        <v>2001</v>
      </c>
      <c r="E55" s="190">
        <f t="shared" si="22"/>
        <v>2679676</v>
      </c>
      <c r="F55" s="190">
        <f t="shared" si="22"/>
        <v>63</v>
      </c>
      <c r="G55" s="190">
        <v>231</v>
      </c>
      <c r="H55" s="190">
        <v>643957</v>
      </c>
      <c r="I55" s="190">
        <f t="shared" si="22"/>
        <v>626</v>
      </c>
      <c r="J55" s="190">
        <v>1770</v>
      </c>
      <c r="K55" s="190">
        <v>2035719</v>
      </c>
      <c r="L55" s="24"/>
      <c r="M55" s="426"/>
      <c r="N55" s="460"/>
      <c r="O55" s="456"/>
      <c r="P55" s="525"/>
      <c r="Q55" s="525"/>
      <c r="R55" s="525"/>
      <c r="S55" s="518"/>
    </row>
    <row r="56" spans="1:19" ht="15" customHeight="1">
      <c r="A56" s="25"/>
      <c r="B56" s="50" t="s">
        <v>108</v>
      </c>
      <c r="C56" s="199">
        <f aca="true" t="shared" si="23" ref="C56:E58">SUM(F56,I56)</f>
        <v>114</v>
      </c>
      <c r="D56" s="199">
        <f t="shared" si="23"/>
        <v>404</v>
      </c>
      <c r="E56" s="199">
        <f t="shared" si="23"/>
        <v>609582</v>
      </c>
      <c r="F56" s="384">
        <v>16</v>
      </c>
      <c r="G56" s="384">
        <v>87</v>
      </c>
      <c r="H56" s="384">
        <v>184593</v>
      </c>
      <c r="I56" s="384">
        <v>98</v>
      </c>
      <c r="J56" s="384">
        <v>317</v>
      </c>
      <c r="K56" s="384">
        <v>424989</v>
      </c>
      <c r="L56" s="24"/>
      <c r="M56" s="17"/>
      <c r="N56" s="115"/>
      <c r="O56" s="75"/>
      <c r="P56" s="75"/>
      <c r="Q56" s="170"/>
      <c r="R56" s="170"/>
      <c r="S56" s="161"/>
    </row>
    <row r="57" spans="1:19" ht="15" customHeight="1">
      <c r="A57" s="25"/>
      <c r="B57" s="50" t="s">
        <v>109</v>
      </c>
      <c r="C57" s="199">
        <f t="shared" si="23"/>
        <v>113</v>
      </c>
      <c r="D57" s="199">
        <f t="shared" si="23"/>
        <v>319</v>
      </c>
      <c r="E57" s="199">
        <f t="shared" si="23"/>
        <v>460767</v>
      </c>
      <c r="F57" s="384">
        <v>18</v>
      </c>
      <c r="G57" s="378">
        <v>52</v>
      </c>
      <c r="H57" s="378">
        <v>140141</v>
      </c>
      <c r="I57" s="384">
        <v>95</v>
      </c>
      <c r="J57" s="378">
        <v>267</v>
      </c>
      <c r="K57" s="378">
        <v>320626</v>
      </c>
      <c r="L57" s="24"/>
      <c r="M57" s="510" t="s">
        <v>295</v>
      </c>
      <c r="N57" s="511"/>
      <c r="O57" s="260">
        <f>SUM(O59,O64:O67)</f>
        <v>9061628</v>
      </c>
      <c r="P57" s="260">
        <f>SUM(P59,P64:P67)</f>
        <v>10729578</v>
      </c>
      <c r="Q57" s="260">
        <f>100*O57/O$57</f>
        <v>100</v>
      </c>
      <c r="R57" s="260">
        <f>100*P57/P$57</f>
        <v>100</v>
      </c>
      <c r="S57" s="340">
        <f>100*(P57-O57)/O57</f>
        <v>18.406736626133846</v>
      </c>
    </row>
    <row r="58" spans="1:19" ht="15" customHeight="1">
      <c r="A58" s="25"/>
      <c r="B58" s="50" t="s">
        <v>110</v>
      </c>
      <c r="C58" s="199">
        <f t="shared" si="23"/>
        <v>162</v>
      </c>
      <c r="D58" s="199">
        <f t="shared" si="23"/>
        <v>440</v>
      </c>
      <c r="E58" s="199">
        <f t="shared" si="23"/>
        <v>582932</v>
      </c>
      <c r="F58" s="384">
        <v>9</v>
      </c>
      <c r="G58" s="384">
        <v>36</v>
      </c>
      <c r="H58" s="384">
        <v>109447</v>
      </c>
      <c r="I58" s="384">
        <v>153</v>
      </c>
      <c r="J58" s="384">
        <v>404</v>
      </c>
      <c r="K58" s="384">
        <v>473485</v>
      </c>
      <c r="L58" s="24"/>
      <c r="M58" s="17"/>
      <c r="N58" s="115"/>
      <c r="O58" s="260"/>
      <c r="P58" s="260"/>
      <c r="Q58" s="260"/>
      <c r="R58" s="260"/>
      <c r="S58" s="340"/>
    </row>
    <row r="59" spans="1:19" ht="15" customHeight="1">
      <c r="A59" s="25"/>
      <c r="B59" s="50" t="s">
        <v>111</v>
      </c>
      <c r="C59" s="199">
        <v>146</v>
      </c>
      <c r="D59" s="199">
        <v>384</v>
      </c>
      <c r="E59" s="199">
        <v>403383</v>
      </c>
      <c r="F59" s="384">
        <v>10</v>
      </c>
      <c r="G59" s="378" t="s">
        <v>570</v>
      </c>
      <c r="H59" s="378" t="s">
        <v>167</v>
      </c>
      <c r="I59" s="384">
        <v>136</v>
      </c>
      <c r="J59" s="378" t="s">
        <v>167</v>
      </c>
      <c r="K59" s="378" t="s">
        <v>167</v>
      </c>
      <c r="L59" s="24"/>
      <c r="M59" s="512" t="s">
        <v>296</v>
      </c>
      <c r="N59" s="513"/>
      <c r="O59" s="260">
        <f>SUM(O60:O63)</f>
        <v>5031968</v>
      </c>
      <c r="P59" s="260">
        <f>SUM(P60:P63)</f>
        <v>6401083</v>
      </c>
      <c r="Q59" s="390">
        <f aca="true" t="shared" si="24" ref="Q59:Q67">100*O59/O$57</f>
        <v>55.530507321642425</v>
      </c>
      <c r="R59" s="390">
        <f>100*P59/P$57</f>
        <v>59.6582922459765</v>
      </c>
      <c r="S59" s="340">
        <f aca="true" t="shared" si="25" ref="S59:S67">100*(P59-O59)/O59</f>
        <v>27.208340752564403</v>
      </c>
    </row>
    <row r="60" spans="1:19" ht="15" customHeight="1">
      <c r="A60" s="25"/>
      <c r="B60" s="50" t="s">
        <v>112</v>
      </c>
      <c r="C60" s="199">
        <v>59</v>
      </c>
      <c r="D60" s="199">
        <v>175</v>
      </c>
      <c r="E60" s="199">
        <v>169832</v>
      </c>
      <c r="F60" s="384">
        <v>1</v>
      </c>
      <c r="G60" s="378" t="s">
        <v>571</v>
      </c>
      <c r="H60" s="378" t="s">
        <v>167</v>
      </c>
      <c r="I60" s="384">
        <v>58</v>
      </c>
      <c r="J60" s="378" t="s">
        <v>570</v>
      </c>
      <c r="K60" s="378" t="s">
        <v>572</v>
      </c>
      <c r="L60" s="24"/>
      <c r="M60" s="18"/>
      <c r="N60" s="171" t="s">
        <v>297</v>
      </c>
      <c r="O60" s="260">
        <v>1400615</v>
      </c>
      <c r="P60" s="260">
        <v>1888720</v>
      </c>
      <c r="Q60" s="390">
        <f t="shared" si="24"/>
        <v>15.4565493087997</v>
      </c>
      <c r="R60" s="390">
        <f aca="true" t="shared" si="26" ref="R60:R67">100*P60/P$57</f>
        <v>17.602929024794825</v>
      </c>
      <c r="S60" s="340">
        <f t="shared" si="25"/>
        <v>34.84933404254559</v>
      </c>
    </row>
    <row r="61" spans="1:19" ht="15" customHeight="1">
      <c r="A61" s="25"/>
      <c r="B61" s="50" t="s">
        <v>113</v>
      </c>
      <c r="C61" s="199">
        <f>SUM(F61,I61)</f>
        <v>95</v>
      </c>
      <c r="D61" s="199">
        <f>SUM(G61,J61)</f>
        <v>279</v>
      </c>
      <c r="E61" s="199">
        <f>SUM(H61,K61)</f>
        <v>453180</v>
      </c>
      <c r="F61" s="384">
        <v>9</v>
      </c>
      <c r="G61" s="384">
        <v>28</v>
      </c>
      <c r="H61" s="384">
        <v>154226</v>
      </c>
      <c r="I61" s="384">
        <v>86</v>
      </c>
      <c r="J61" s="384">
        <v>251</v>
      </c>
      <c r="K61" s="384">
        <v>298954</v>
      </c>
      <c r="L61" s="24"/>
      <c r="M61" s="18"/>
      <c r="N61" s="171" t="s">
        <v>298</v>
      </c>
      <c r="O61" s="260">
        <v>1527414</v>
      </c>
      <c r="P61" s="260">
        <v>1670578</v>
      </c>
      <c r="Q61" s="390">
        <f t="shared" si="24"/>
        <v>16.855845329338173</v>
      </c>
      <c r="R61" s="390">
        <f t="shared" si="26"/>
        <v>15.569838813791186</v>
      </c>
      <c r="S61" s="340">
        <f t="shared" si="25"/>
        <v>9.372966333947444</v>
      </c>
    </row>
    <row r="62" spans="1:19" ht="15" customHeight="1">
      <c r="A62" s="25"/>
      <c r="B62" s="50"/>
      <c r="C62" s="267"/>
      <c r="D62" s="267"/>
      <c r="E62" s="267"/>
      <c r="F62" s="267"/>
      <c r="G62" s="267"/>
      <c r="H62" s="267"/>
      <c r="I62" s="267"/>
      <c r="J62" s="267"/>
      <c r="K62" s="267"/>
      <c r="L62" s="24"/>
      <c r="M62" s="18"/>
      <c r="N62" s="171" t="s">
        <v>299</v>
      </c>
      <c r="O62" s="260">
        <v>1002487</v>
      </c>
      <c r="P62" s="260">
        <v>1194587</v>
      </c>
      <c r="Q62" s="390">
        <f t="shared" si="24"/>
        <v>11.062990005769382</v>
      </c>
      <c r="R62" s="390">
        <f t="shared" si="26"/>
        <v>11.133587919301206</v>
      </c>
      <c r="S62" s="340">
        <f t="shared" si="25"/>
        <v>19.162343252331453</v>
      </c>
    </row>
    <row r="63" spans="1:19" ht="15" customHeight="1">
      <c r="A63" s="444" t="s">
        <v>114</v>
      </c>
      <c r="B63" s="504"/>
      <c r="C63" s="190">
        <f>SUM(C64:C67)</f>
        <v>880</v>
      </c>
      <c r="D63" s="190">
        <f aca="true" t="shared" si="27" ref="D63:K63">SUM(D64:D67)</f>
        <v>2684</v>
      </c>
      <c r="E63" s="190">
        <f t="shared" si="27"/>
        <v>5511764</v>
      </c>
      <c r="F63" s="190">
        <f t="shared" si="27"/>
        <v>71</v>
      </c>
      <c r="G63" s="190">
        <f t="shared" si="27"/>
        <v>330</v>
      </c>
      <c r="H63" s="190">
        <f t="shared" si="27"/>
        <v>2151443</v>
      </c>
      <c r="I63" s="190">
        <f t="shared" si="27"/>
        <v>809</v>
      </c>
      <c r="J63" s="190">
        <f t="shared" si="27"/>
        <v>2354</v>
      </c>
      <c r="K63" s="190">
        <f t="shared" si="27"/>
        <v>3360321</v>
      </c>
      <c r="L63" s="24"/>
      <c r="M63" s="18"/>
      <c r="N63" s="171" t="s">
        <v>300</v>
      </c>
      <c r="O63" s="260">
        <v>1101452</v>
      </c>
      <c r="P63" s="260">
        <v>1647198</v>
      </c>
      <c r="Q63" s="390">
        <f t="shared" si="24"/>
        <v>12.155122677735172</v>
      </c>
      <c r="R63" s="390">
        <f t="shared" si="26"/>
        <v>15.35193648808928</v>
      </c>
      <c r="S63" s="340">
        <f t="shared" si="25"/>
        <v>49.547869539480615</v>
      </c>
    </row>
    <row r="64" spans="1:19" ht="15" customHeight="1">
      <c r="A64" s="25"/>
      <c r="B64" s="50" t="s">
        <v>115</v>
      </c>
      <c r="C64" s="199">
        <f aca="true" t="shared" si="28" ref="C64:E67">SUM(F64,I64)</f>
        <v>288</v>
      </c>
      <c r="D64" s="199">
        <f t="shared" si="28"/>
        <v>963</v>
      </c>
      <c r="E64" s="199">
        <f t="shared" si="28"/>
        <v>3033095</v>
      </c>
      <c r="F64" s="384">
        <v>32</v>
      </c>
      <c r="G64" s="384">
        <v>174</v>
      </c>
      <c r="H64" s="384">
        <v>1748649</v>
      </c>
      <c r="I64" s="384">
        <v>256</v>
      </c>
      <c r="J64" s="384">
        <v>789</v>
      </c>
      <c r="K64" s="384">
        <v>1284446</v>
      </c>
      <c r="L64" s="24"/>
      <c r="M64" s="512" t="s">
        <v>301</v>
      </c>
      <c r="N64" s="513"/>
      <c r="O64" s="260">
        <v>717365</v>
      </c>
      <c r="P64" s="260">
        <v>815533</v>
      </c>
      <c r="Q64" s="390">
        <f t="shared" si="24"/>
        <v>7.916513456522382</v>
      </c>
      <c r="R64" s="390">
        <f t="shared" si="26"/>
        <v>7.600792873680587</v>
      </c>
      <c r="S64" s="340">
        <f t="shared" si="25"/>
        <v>13.684526008377883</v>
      </c>
    </row>
    <row r="65" spans="1:19" ht="15" customHeight="1">
      <c r="A65" s="25"/>
      <c r="B65" s="50" t="s">
        <v>116</v>
      </c>
      <c r="C65" s="199">
        <f t="shared" si="28"/>
        <v>196</v>
      </c>
      <c r="D65" s="199">
        <f t="shared" si="28"/>
        <v>513</v>
      </c>
      <c r="E65" s="199">
        <f t="shared" si="28"/>
        <v>575007</v>
      </c>
      <c r="F65" s="384">
        <v>4</v>
      </c>
      <c r="G65" s="378">
        <v>15</v>
      </c>
      <c r="H65" s="378">
        <v>21250</v>
      </c>
      <c r="I65" s="384">
        <v>192</v>
      </c>
      <c r="J65" s="378">
        <v>498</v>
      </c>
      <c r="K65" s="378">
        <v>553757</v>
      </c>
      <c r="L65" s="24"/>
      <c r="M65" s="512" t="s">
        <v>302</v>
      </c>
      <c r="N65" s="513"/>
      <c r="O65" s="260">
        <v>1310970</v>
      </c>
      <c r="P65" s="260">
        <v>1585230</v>
      </c>
      <c r="Q65" s="390">
        <f t="shared" si="24"/>
        <v>14.467267912564939</v>
      </c>
      <c r="R65" s="390">
        <f t="shared" si="26"/>
        <v>14.774392804637797</v>
      </c>
      <c r="S65" s="340">
        <f t="shared" si="25"/>
        <v>20.92038719421497</v>
      </c>
    </row>
    <row r="66" spans="1:19" ht="15" customHeight="1">
      <c r="A66" s="25"/>
      <c r="B66" s="50" t="s">
        <v>117</v>
      </c>
      <c r="C66" s="199">
        <f t="shared" si="28"/>
        <v>317</v>
      </c>
      <c r="D66" s="199">
        <f t="shared" si="28"/>
        <v>1036</v>
      </c>
      <c r="E66" s="199">
        <f t="shared" si="28"/>
        <v>1660455</v>
      </c>
      <c r="F66" s="384">
        <v>32</v>
      </c>
      <c r="G66" s="378">
        <v>133</v>
      </c>
      <c r="H66" s="378">
        <v>370064</v>
      </c>
      <c r="I66" s="384">
        <v>285</v>
      </c>
      <c r="J66" s="378">
        <v>903</v>
      </c>
      <c r="K66" s="378">
        <v>1290391</v>
      </c>
      <c r="L66" s="24"/>
      <c r="M66" s="512" t="s">
        <v>303</v>
      </c>
      <c r="N66" s="513"/>
      <c r="O66" s="260">
        <v>1448870</v>
      </c>
      <c r="P66" s="260">
        <v>1289649</v>
      </c>
      <c r="Q66" s="390">
        <f t="shared" si="24"/>
        <v>15.989069513778318</v>
      </c>
      <c r="R66" s="390">
        <f t="shared" si="26"/>
        <v>12.019568709971631</v>
      </c>
      <c r="S66" s="340">
        <f t="shared" si="25"/>
        <v>-10.989322713562984</v>
      </c>
    </row>
    <row r="67" spans="1:19" ht="15" customHeight="1">
      <c r="A67" s="25"/>
      <c r="B67" s="50" t="s">
        <v>118</v>
      </c>
      <c r="C67" s="199">
        <f t="shared" si="28"/>
        <v>79</v>
      </c>
      <c r="D67" s="199">
        <f t="shared" si="28"/>
        <v>172</v>
      </c>
      <c r="E67" s="199">
        <f t="shared" si="28"/>
        <v>243207</v>
      </c>
      <c r="F67" s="378">
        <v>3</v>
      </c>
      <c r="G67" s="378">
        <v>8</v>
      </c>
      <c r="H67" s="378">
        <v>11480</v>
      </c>
      <c r="I67" s="384">
        <v>76</v>
      </c>
      <c r="J67" s="378">
        <v>164</v>
      </c>
      <c r="K67" s="378">
        <v>231727</v>
      </c>
      <c r="L67" s="24"/>
      <c r="M67" s="512" t="s">
        <v>304</v>
      </c>
      <c r="N67" s="513"/>
      <c r="O67" s="389">
        <v>552455</v>
      </c>
      <c r="P67" s="260">
        <v>638083</v>
      </c>
      <c r="Q67" s="390">
        <f t="shared" si="24"/>
        <v>6.096641795491936</v>
      </c>
      <c r="R67" s="390">
        <f t="shared" si="26"/>
        <v>5.946953365733489</v>
      </c>
      <c r="S67" s="340">
        <f t="shared" si="25"/>
        <v>15.499542949199482</v>
      </c>
    </row>
    <row r="68" spans="1:19" ht="15" customHeight="1">
      <c r="A68" s="25"/>
      <c r="B68" s="50"/>
      <c r="C68" s="267"/>
      <c r="D68" s="267"/>
      <c r="E68" s="267"/>
      <c r="F68" s="267"/>
      <c r="G68" s="267"/>
      <c r="H68" s="267"/>
      <c r="I68" s="267"/>
      <c r="J68" s="267"/>
      <c r="K68" s="267"/>
      <c r="L68" s="24"/>
      <c r="M68" s="61"/>
      <c r="N68" s="172"/>
      <c r="O68" s="114"/>
      <c r="P68" s="114"/>
      <c r="Q68" s="173"/>
      <c r="R68" s="173"/>
      <c r="S68" s="174"/>
    </row>
    <row r="69" spans="1:13" ht="15" customHeight="1">
      <c r="A69" s="444" t="s">
        <v>119</v>
      </c>
      <c r="B69" s="504"/>
      <c r="C69" s="190">
        <f>SUM(C70)</f>
        <v>187</v>
      </c>
      <c r="D69" s="190">
        <f aca="true" t="shared" si="29" ref="D69:K69">SUM(D70)</f>
        <v>592</v>
      </c>
      <c r="E69" s="190">
        <f t="shared" si="29"/>
        <v>1168727</v>
      </c>
      <c r="F69" s="190">
        <f t="shared" si="29"/>
        <v>20</v>
      </c>
      <c r="G69" s="190">
        <f t="shared" si="29"/>
        <v>56</v>
      </c>
      <c r="H69" s="190">
        <f t="shared" si="29"/>
        <v>456271</v>
      </c>
      <c r="I69" s="190">
        <f t="shared" si="29"/>
        <v>167</v>
      </c>
      <c r="J69" s="190">
        <f t="shared" si="29"/>
        <v>536</v>
      </c>
      <c r="K69" s="190">
        <f t="shared" si="29"/>
        <v>712456</v>
      </c>
      <c r="L69" s="24"/>
      <c r="M69" s="8" t="s">
        <v>387</v>
      </c>
    </row>
    <row r="70" spans="1:12" ht="15" customHeight="1">
      <c r="A70" s="26"/>
      <c r="B70" s="113" t="s">
        <v>120</v>
      </c>
      <c r="C70" s="385">
        <f>SUM(F70,I70)</f>
        <v>187</v>
      </c>
      <c r="D70" s="380">
        <f>SUM(G70,J70)</f>
        <v>592</v>
      </c>
      <c r="E70" s="380">
        <f>SUM(H70,K70)</f>
        <v>1168727</v>
      </c>
      <c r="F70" s="380">
        <v>20</v>
      </c>
      <c r="G70" s="386">
        <v>56</v>
      </c>
      <c r="H70" s="386">
        <v>456271</v>
      </c>
      <c r="I70" s="386">
        <v>167</v>
      </c>
      <c r="J70" s="386">
        <v>536</v>
      </c>
      <c r="K70" s="386">
        <v>712456</v>
      </c>
      <c r="L70" s="24"/>
    </row>
    <row r="71" spans="1:12" ht="15" customHeight="1">
      <c r="A71" s="8" t="s">
        <v>387</v>
      </c>
      <c r="L71" s="24"/>
    </row>
    <row r="72" ht="15" customHeight="1"/>
    <row r="73" ht="15" customHeight="1"/>
  </sheetData>
  <sheetProtection/>
  <mergeCells count="81">
    <mergeCell ref="A2:K2"/>
    <mergeCell ref="O2:S2"/>
    <mergeCell ref="A5:B7"/>
    <mergeCell ref="C5:E5"/>
    <mergeCell ref="F5:H5"/>
    <mergeCell ref="I5:K5"/>
    <mergeCell ref="K6:K7"/>
    <mergeCell ref="M5:N7"/>
    <mergeCell ref="J6:J7"/>
    <mergeCell ref="I6:I7"/>
    <mergeCell ref="A13:B13"/>
    <mergeCell ref="A14:B14"/>
    <mergeCell ref="H6:H7"/>
    <mergeCell ref="A10:B10"/>
    <mergeCell ref="A12:B12"/>
    <mergeCell ref="D6:D7"/>
    <mergeCell ref="E6:E7"/>
    <mergeCell ref="C6:C7"/>
    <mergeCell ref="F6:F7"/>
    <mergeCell ref="G6:G7"/>
    <mergeCell ref="M66:N66"/>
    <mergeCell ref="M67:N67"/>
    <mergeCell ref="A15:B15"/>
    <mergeCell ref="A16:B16"/>
    <mergeCell ref="M64:N64"/>
    <mergeCell ref="M65:N65"/>
    <mergeCell ref="A17:B17"/>
    <mergeCell ref="A18:B18"/>
    <mergeCell ref="M57:N57"/>
    <mergeCell ref="M59:N59"/>
    <mergeCell ref="A42:B42"/>
    <mergeCell ref="A49:B49"/>
    <mergeCell ref="Q53:R53"/>
    <mergeCell ref="S53:S55"/>
    <mergeCell ref="Q54:Q55"/>
    <mergeCell ref="R54:R55"/>
    <mergeCell ref="M53:N55"/>
    <mergeCell ref="O53:P53"/>
    <mergeCell ref="O54:O55"/>
    <mergeCell ref="P54:P55"/>
    <mergeCell ref="Q30:Q31"/>
    <mergeCell ref="R30:R31"/>
    <mergeCell ref="A26:B26"/>
    <mergeCell ref="A32:B32"/>
    <mergeCell ref="A19:B19"/>
    <mergeCell ref="A20:B20"/>
    <mergeCell ref="A21:B21"/>
    <mergeCell ref="A23:B23"/>
    <mergeCell ref="M40:N40"/>
    <mergeCell ref="M41:N41"/>
    <mergeCell ref="M42:N42"/>
    <mergeCell ref="M43:N43"/>
    <mergeCell ref="S29:S31"/>
    <mergeCell ref="N51:R51"/>
    <mergeCell ref="O29:P29"/>
    <mergeCell ref="Q29:R29"/>
    <mergeCell ref="O30:O31"/>
    <mergeCell ref="P30:P31"/>
    <mergeCell ref="M17:N17"/>
    <mergeCell ref="M18:N18"/>
    <mergeCell ref="M19:N19"/>
    <mergeCell ref="N27:R27"/>
    <mergeCell ref="A69:B69"/>
    <mergeCell ref="A55:B55"/>
    <mergeCell ref="A63:B63"/>
    <mergeCell ref="M29:N31"/>
    <mergeCell ref="M33:N33"/>
    <mergeCell ref="M35:N35"/>
    <mergeCell ref="M16:N16"/>
    <mergeCell ref="O5:P5"/>
    <mergeCell ref="Q5:R5"/>
    <mergeCell ref="O6:O7"/>
    <mergeCell ref="P6:P7"/>
    <mergeCell ref="Q6:Q7"/>
    <mergeCell ref="R6:R7"/>
    <mergeCell ref="A3:K3"/>
    <mergeCell ref="M3:S3"/>
    <mergeCell ref="M9:N9"/>
    <mergeCell ref="M11:N11"/>
    <mergeCell ref="A8:B8"/>
    <mergeCell ref="S5:S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3.59765625" style="20" customWidth="1"/>
    <col min="2" max="2" width="15.19921875" style="20" customWidth="1"/>
    <col min="3" max="3" width="11.69921875" style="20" customWidth="1"/>
    <col min="4" max="4" width="10.59765625" style="20" customWidth="1"/>
    <col min="5" max="5" width="13.69921875" style="20" customWidth="1"/>
    <col min="6" max="6" width="10.59765625" style="20" customWidth="1"/>
    <col min="7" max="7" width="15" style="20" customWidth="1"/>
    <col min="8" max="8" width="13.8984375" style="20" customWidth="1"/>
    <col min="9" max="10" width="10.59765625" style="20" customWidth="1"/>
    <col min="11" max="11" width="11.59765625" style="17" customWidth="1"/>
    <col min="12" max="13" width="10.59765625" style="17" customWidth="1"/>
    <col min="14" max="14" width="12.69921875" style="17" customWidth="1"/>
    <col min="15" max="16" width="10.59765625" style="20" customWidth="1"/>
    <col min="17" max="17" width="12.5" style="20" customWidth="1"/>
    <col min="18" max="19" width="10.59765625" style="20" customWidth="1"/>
    <col min="20" max="20" width="13.59765625" style="20" customWidth="1"/>
    <col min="21" max="16384" width="10.59765625" style="20" customWidth="1"/>
  </cols>
  <sheetData>
    <row r="1" spans="1:20" ht="14.25">
      <c r="A1" s="27" t="s">
        <v>410</v>
      </c>
      <c r="T1" s="74" t="s">
        <v>411</v>
      </c>
    </row>
    <row r="3" spans="1:20" ht="14.25">
      <c r="A3" s="8"/>
      <c r="B3" s="9"/>
      <c r="C3" s="8"/>
      <c r="D3" s="9"/>
      <c r="E3" s="9"/>
      <c r="F3" s="33" t="s">
        <v>482</v>
      </c>
      <c r="G3" s="9"/>
      <c r="H3" s="9"/>
      <c r="I3" s="9"/>
      <c r="J3" s="9"/>
      <c r="K3" s="9"/>
      <c r="L3" s="8"/>
      <c r="M3" s="20"/>
      <c r="N3" s="33"/>
      <c r="P3" s="33"/>
      <c r="Q3" s="33"/>
      <c r="R3" s="33"/>
      <c r="S3" s="33"/>
      <c r="T3" s="9"/>
    </row>
    <row r="4" spans="1:20" ht="15" thickBot="1">
      <c r="A4" s="8"/>
      <c r="B4" s="10"/>
      <c r="C4" s="10"/>
      <c r="D4" s="10"/>
      <c r="E4" s="10"/>
      <c r="F4" s="10"/>
      <c r="G4" s="10"/>
      <c r="H4" s="10"/>
      <c r="I4" s="10"/>
      <c r="J4" s="10"/>
      <c r="K4" s="8"/>
      <c r="L4" s="8"/>
      <c r="M4" s="20"/>
      <c r="N4" s="20"/>
      <c r="O4" s="10"/>
      <c r="P4" s="10"/>
      <c r="Q4" s="10"/>
      <c r="R4" s="10"/>
      <c r="S4" s="13"/>
      <c r="T4" s="13" t="s">
        <v>483</v>
      </c>
    </row>
    <row r="5" spans="1:20" ht="14.25">
      <c r="A5" s="446" t="s">
        <v>62</v>
      </c>
      <c r="B5" s="447"/>
      <c r="C5" s="450" t="s">
        <v>63</v>
      </c>
      <c r="D5" s="484"/>
      <c r="E5" s="451"/>
      <c r="F5" s="450" t="s">
        <v>296</v>
      </c>
      <c r="G5" s="484"/>
      <c r="H5" s="451"/>
      <c r="I5" s="450" t="s">
        <v>301</v>
      </c>
      <c r="J5" s="484"/>
      <c r="K5" s="484"/>
      <c r="L5" s="450" t="s">
        <v>484</v>
      </c>
      <c r="M5" s="484"/>
      <c r="N5" s="484"/>
      <c r="O5" s="450" t="s">
        <v>303</v>
      </c>
      <c r="P5" s="484"/>
      <c r="Q5" s="484"/>
      <c r="R5" s="450" t="s">
        <v>304</v>
      </c>
      <c r="S5" s="484"/>
      <c r="T5" s="484"/>
    </row>
    <row r="6" spans="1:20" ht="14.25" customHeight="1">
      <c r="A6" s="425"/>
      <c r="B6" s="472"/>
      <c r="C6" s="481" t="s">
        <v>485</v>
      </c>
      <c r="D6" s="481" t="s">
        <v>66</v>
      </c>
      <c r="E6" s="547" t="s">
        <v>67</v>
      </c>
      <c r="F6" s="481" t="s">
        <v>485</v>
      </c>
      <c r="G6" s="481" t="s">
        <v>66</v>
      </c>
      <c r="H6" s="547" t="s">
        <v>67</v>
      </c>
      <c r="I6" s="481" t="s">
        <v>485</v>
      </c>
      <c r="J6" s="481" t="s">
        <v>66</v>
      </c>
      <c r="K6" s="550" t="s">
        <v>67</v>
      </c>
      <c r="L6" s="481" t="s">
        <v>485</v>
      </c>
      <c r="M6" s="481" t="s">
        <v>66</v>
      </c>
      <c r="N6" s="550" t="s">
        <v>67</v>
      </c>
      <c r="O6" s="481" t="s">
        <v>485</v>
      </c>
      <c r="P6" s="481" t="s">
        <v>66</v>
      </c>
      <c r="Q6" s="550" t="s">
        <v>67</v>
      </c>
      <c r="R6" s="481" t="s">
        <v>485</v>
      </c>
      <c r="S6" s="481" t="s">
        <v>66</v>
      </c>
      <c r="T6" s="550" t="s">
        <v>67</v>
      </c>
    </row>
    <row r="7" spans="1:20" ht="14.25">
      <c r="A7" s="552"/>
      <c r="B7" s="553"/>
      <c r="C7" s="549"/>
      <c r="D7" s="549"/>
      <c r="E7" s="548"/>
      <c r="F7" s="549"/>
      <c r="G7" s="549"/>
      <c r="H7" s="548"/>
      <c r="I7" s="549"/>
      <c r="J7" s="549"/>
      <c r="K7" s="551"/>
      <c r="L7" s="549"/>
      <c r="M7" s="549"/>
      <c r="N7" s="551"/>
      <c r="O7" s="549"/>
      <c r="P7" s="549"/>
      <c r="Q7" s="551"/>
      <c r="R7" s="549"/>
      <c r="S7" s="549"/>
      <c r="T7" s="551"/>
    </row>
    <row r="8" spans="1:20" s="257" customFormat="1" ht="14.25">
      <c r="A8" s="514" t="s">
        <v>69</v>
      </c>
      <c r="B8" s="515"/>
      <c r="C8" s="210">
        <f>SUM(C10,C21)</f>
        <v>4557</v>
      </c>
      <c r="D8" s="210">
        <f aca="true" t="shared" si="0" ref="D8:R8">SUM(D10,D21)</f>
        <v>19150</v>
      </c>
      <c r="E8" s="210">
        <f t="shared" si="0"/>
        <v>10729578</v>
      </c>
      <c r="F8" s="210">
        <f t="shared" si="0"/>
        <v>2086</v>
      </c>
      <c r="G8" s="210">
        <f t="shared" si="0"/>
        <v>11164</v>
      </c>
      <c r="H8" s="210">
        <f t="shared" si="0"/>
        <v>6401083</v>
      </c>
      <c r="I8" s="210">
        <f t="shared" si="0"/>
        <v>388</v>
      </c>
      <c r="J8" s="210">
        <v>1606</v>
      </c>
      <c r="K8" s="210">
        <v>815533</v>
      </c>
      <c r="L8" s="210">
        <f t="shared" si="0"/>
        <v>471</v>
      </c>
      <c r="M8" s="210">
        <f t="shared" si="0"/>
        <v>1741</v>
      </c>
      <c r="N8" s="210">
        <f t="shared" si="0"/>
        <v>1585230</v>
      </c>
      <c r="O8" s="210">
        <f t="shared" si="0"/>
        <v>1313</v>
      </c>
      <c r="P8" s="210">
        <f t="shared" si="0"/>
        <v>3271</v>
      </c>
      <c r="Q8" s="210">
        <f t="shared" si="0"/>
        <v>1289649</v>
      </c>
      <c r="R8" s="210">
        <f t="shared" si="0"/>
        <v>299</v>
      </c>
      <c r="S8" s="210">
        <v>1368</v>
      </c>
      <c r="T8" s="210">
        <v>638083</v>
      </c>
    </row>
    <row r="9" spans="1:20" s="78" customFormat="1" ht="14.25" customHeight="1">
      <c r="A9" s="176"/>
      <c r="B9" s="177"/>
      <c r="C9" s="175"/>
      <c r="D9" s="175"/>
      <c r="E9" s="175"/>
      <c r="F9" s="175"/>
      <c r="G9" s="175"/>
      <c r="H9" s="175"/>
      <c r="I9" s="175"/>
      <c r="J9" s="175"/>
      <c r="K9" s="175"/>
      <c r="L9" s="261"/>
      <c r="M9" s="175"/>
      <c r="N9" s="175"/>
      <c r="O9" s="175"/>
      <c r="P9" s="175"/>
      <c r="Q9" s="175"/>
      <c r="R9" s="175"/>
      <c r="S9" s="175"/>
      <c r="T9" s="210"/>
    </row>
    <row r="10" spans="1:20" s="257" customFormat="1" ht="14.25">
      <c r="A10" s="444" t="s">
        <v>70</v>
      </c>
      <c r="B10" s="504"/>
      <c r="C10" s="175">
        <f>SUM(C12:C19)</f>
        <v>3579</v>
      </c>
      <c r="D10" s="175">
        <f aca="true" t="shared" si="1" ref="D10:R10">SUM(D12:D19)</f>
        <v>15589</v>
      </c>
      <c r="E10" s="175">
        <f t="shared" si="1"/>
        <v>8702726</v>
      </c>
      <c r="F10" s="175">
        <f t="shared" si="1"/>
        <v>1612</v>
      </c>
      <c r="G10" s="175">
        <f t="shared" si="1"/>
        <v>9122</v>
      </c>
      <c r="H10" s="175">
        <f t="shared" si="1"/>
        <v>5212710</v>
      </c>
      <c r="I10" s="175">
        <f t="shared" si="1"/>
        <v>318</v>
      </c>
      <c r="J10" s="175">
        <v>1365</v>
      </c>
      <c r="K10" s="175">
        <v>684872</v>
      </c>
      <c r="L10" s="175">
        <f t="shared" si="1"/>
        <v>351</v>
      </c>
      <c r="M10" s="175">
        <f t="shared" si="1"/>
        <v>1384</v>
      </c>
      <c r="N10" s="175">
        <f t="shared" si="1"/>
        <v>1249447</v>
      </c>
      <c r="O10" s="175">
        <f t="shared" si="1"/>
        <v>1075</v>
      </c>
      <c r="P10" s="175">
        <f t="shared" si="1"/>
        <v>2681</v>
      </c>
      <c r="Q10" s="175">
        <f t="shared" si="1"/>
        <v>1088428</v>
      </c>
      <c r="R10" s="175">
        <f t="shared" si="1"/>
        <v>223</v>
      </c>
      <c r="S10" s="175">
        <v>1037</v>
      </c>
      <c r="T10" s="175">
        <v>467269</v>
      </c>
    </row>
    <row r="11" spans="1:20" s="78" customFormat="1" ht="14.25" customHeight="1">
      <c r="A11" s="179"/>
      <c r="B11" s="180"/>
      <c r="C11" s="181"/>
      <c r="D11" s="181"/>
      <c r="E11" s="181"/>
      <c r="F11" s="181"/>
      <c r="G11" s="181"/>
      <c r="H11" s="181"/>
      <c r="I11" s="181"/>
      <c r="J11" s="181"/>
      <c r="K11" s="181"/>
      <c r="L11" s="136"/>
      <c r="M11" s="181"/>
      <c r="N11" s="181"/>
      <c r="O11" s="181"/>
      <c r="P11" s="181"/>
      <c r="Q11" s="181"/>
      <c r="R11" s="181"/>
      <c r="S11" s="181"/>
      <c r="T11" s="123"/>
    </row>
    <row r="12" spans="1:20" s="78" customFormat="1" ht="14.25">
      <c r="A12" s="545" t="s">
        <v>72</v>
      </c>
      <c r="B12" s="546"/>
      <c r="C12" s="181">
        <v>2251</v>
      </c>
      <c r="D12" s="181">
        <v>10507</v>
      </c>
      <c r="E12" s="181">
        <v>5840956</v>
      </c>
      <c r="F12" s="181">
        <v>1006</v>
      </c>
      <c r="G12" s="181">
        <v>6043</v>
      </c>
      <c r="H12" s="181">
        <v>3427659</v>
      </c>
      <c r="I12" s="181">
        <v>204</v>
      </c>
      <c r="J12" s="181">
        <v>941</v>
      </c>
      <c r="K12" s="181">
        <v>486279</v>
      </c>
      <c r="L12" s="136">
        <v>216</v>
      </c>
      <c r="M12" s="181">
        <v>974</v>
      </c>
      <c r="N12" s="181">
        <v>877774</v>
      </c>
      <c r="O12" s="181">
        <v>690</v>
      </c>
      <c r="P12" s="181">
        <v>1857</v>
      </c>
      <c r="Q12" s="181">
        <v>741263</v>
      </c>
      <c r="R12" s="181">
        <v>135</v>
      </c>
      <c r="S12" s="181">
        <v>692</v>
      </c>
      <c r="T12" s="123">
        <v>307981</v>
      </c>
    </row>
    <row r="13" spans="1:20" s="78" customFormat="1" ht="14.25" customHeight="1">
      <c r="A13" s="545" t="s">
        <v>73</v>
      </c>
      <c r="B13" s="546"/>
      <c r="C13" s="181">
        <v>223</v>
      </c>
      <c r="D13" s="181">
        <v>736</v>
      </c>
      <c r="E13" s="181">
        <v>434526</v>
      </c>
      <c r="F13" s="181">
        <v>119</v>
      </c>
      <c r="G13" s="181">
        <v>476</v>
      </c>
      <c r="H13" s="181">
        <v>271952</v>
      </c>
      <c r="I13" s="181">
        <v>11</v>
      </c>
      <c r="J13" s="181">
        <v>31</v>
      </c>
      <c r="K13" s="181">
        <v>16740</v>
      </c>
      <c r="L13" s="136">
        <v>32</v>
      </c>
      <c r="M13" s="181">
        <v>84</v>
      </c>
      <c r="N13" s="181">
        <v>79634</v>
      </c>
      <c r="O13" s="181">
        <v>48</v>
      </c>
      <c r="P13" s="181">
        <v>94</v>
      </c>
      <c r="Q13" s="181">
        <v>38126</v>
      </c>
      <c r="R13" s="181">
        <v>13</v>
      </c>
      <c r="S13" s="181">
        <v>51</v>
      </c>
      <c r="T13" s="123">
        <v>28074</v>
      </c>
    </row>
    <row r="14" spans="1:20" s="78" customFormat="1" ht="14.25" customHeight="1">
      <c r="A14" s="545" t="s">
        <v>74</v>
      </c>
      <c r="B14" s="546"/>
      <c r="C14" s="181">
        <v>401</v>
      </c>
      <c r="D14" s="181">
        <v>1753</v>
      </c>
      <c r="E14" s="181">
        <v>973431</v>
      </c>
      <c r="F14" s="181">
        <v>187</v>
      </c>
      <c r="G14" s="181">
        <v>957</v>
      </c>
      <c r="H14" s="181">
        <v>532272</v>
      </c>
      <c r="I14" s="181">
        <v>46</v>
      </c>
      <c r="J14" s="181">
        <v>202</v>
      </c>
      <c r="K14" s="181">
        <v>100791</v>
      </c>
      <c r="L14" s="136">
        <v>37</v>
      </c>
      <c r="M14" s="181">
        <v>143</v>
      </c>
      <c r="N14" s="181">
        <v>135011</v>
      </c>
      <c r="O14" s="181">
        <v>95</v>
      </c>
      <c r="P14" s="181">
        <v>236</v>
      </c>
      <c r="Q14" s="181">
        <v>113656</v>
      </c>
      <c r="R14" s="181">
        <v>36</v>
      </c>
      <c r="S14" s="181">
        <v>215</v>
      </c>
      <c r="T14" s="123">
        <v>91701</v>
      </c>
    </row>
    <row r="15" spans="1:20" s="78" customFormat="1" ht="14.25" customHeight="1">
      <c r="A15" s="545" t="s">
        <v>75</v>
      </c>
      <c r="B15" s="546"/>
      <c r="C15" s="181">
        <v>96</v>
      </c>
      <c r="D15" s="181">
        <v>312</v>
      </c>
      <c r="E15" s="181">
        <v>179435</v>
      </c>
      <c r="F15" s="181">
        <v>45</v>
      </c>
      <c r="G15" s="181">
        <v>203</v>
      </c>
      <c r="H15" s="181">
        <v>129844</v>
      </c>
      <c r="I15" s="181">
        <v>4</v>
      </c>
      <c r="J15" s="181">
        <v>17</v>
      </c>
      <c r="K15" s="181">
        <v>6420</v>
      </c>
      <c r="L15" s="136">
        <v>10</v>
      </c>
      <c r="M15" s="181">
        <v>22</v>
      </c>
      <c r="N15" s="181">
        <v>17621</v>
      </c>
      <c r="O15" s="181">
        <v>31</v>
      </c>
      <c r="P15" s="181">
        <v>61</v>
      </c>
      <c r="Q15" s="181">
        <v>21499</v>
      </c>
      <c r="R15" s="181">
        <v>6</v>
      </c>
      <c r="S15" s="181">
        <v>9</v>
      </c>
      <c r="T15" s="123">
        <v>4051</v>
      </c>
    </row>
    <row r="16" spans="1:20" s="78" customFormat="1" ht="14.25" customHeight="1">
      <c r="A16" s="545" t="s">
        <v>76</v>
      </c>
      <c r="B16" s="546"/>
      <c r="C16" s="181">
        <v>67</v>
      </c>
      <c r="D16" s="181">
        <v>166</v>
      </c>
      <c r="E16" s="181">
        <v>81165</v>
      </c>
      <c r="F16" s="181">
        <v>38</v>
      </c>
      <c r="G16" s="181">
        <v>113</v>
      </c>
      <c r="H16" s="181">
        <v>55158</v>
      </c>
      <c r="I16" s="181">
        <v>6</v>
      </c>
      <c r="J16" s="181" t="s">
        <v>167</v>
      </c>
      <c r="K16" s="181" t="s">
        <v>167</v>
      </c>
      <c r="L16" s="136">
        <v>10</v>
      </c>
      <c r="M16" s="181">
        <v>19</v>
      </c>
      <c r="N16" s="181">
        <v>16050</v>
      </c>
      <c r="O16" s="181">
        <v>11</v>
      </c>
      <c r="P16" s="181">
        <v>15</v>
      </c>
      <c r="Q16" s="181">
        <v>4290</v>
      </c>
      <c r="R16" s="181">
        <v>2</v>
      </c>
      <c r="S16" s="181" t="s">
        <v>167</v>
      </c>
      <c r="T16" s="123" t="s">
        <v>167</v>
      </c>
    </row>
    <row r="17" spans="1:20" s="78" customFormat="1" ht="14.25" customHeight="1">
      <c r="A17" s="545" t="s">
        <v>77</v>
      </c>
      <c r="B17" s="546"/>
      <c r="C17" s="181">
        <v>309</v>
      </c>
      <c r="D17" s="181">
        <v>1099</v>
      </c>
      <c r="E17" s="181">
        <v>638632</v>
      </c>
      <c r="F17" s="181">
        <v>114</v>
      </c>
      <c r="G17" s="181">
        <v>663</v>
      </c>
      <c r="H17" s="181">
        <v>427225</v>
      </c>
      <c r="I17" s="181">
        <v>19</v>
      </c>
      <c r="J17" s="181">
        <v>59</v>
      </c>
      <c r="K17" s="181">
        <v>27120</v>
      </c>
      <c r="L17" s="136">
        <v>18</v>
      </c>
      <c r="M17" s="181">
        <v>55</v>
      </c>
      <c r="N17" s="181">
        <v>50455</v>
      </c>
      <c r="O17" s="181">
        <v>141</v>
      </c>
      <c r="P17" s="181">
        <v>297</v>
      </c>
      <c r="Q17" s="181">
        <v>117315</v>
      </c>
      <c r="R17" s="181">
        <v>17</v>
      </c>
      <c r="S17" s="181">
        <v>25</v>
      </c>
      <c r="T17" s="123">
        <v>16517</v>
      </c>
    </row>
    <row r="18" spans="1:20" s="78" customFormat="1" ht="14.25" customHeight="1">
      <c r="A18" s="545" t="s">
        <v>78</v>
      </c>
      <c r="B18" s="546"/>
      <c r="C18" s="181">
        <v>110</v>
      </c>
      <c r="D18" s="181">
        <v>343</v>
      </c>
      <c r="E18" s="181">
        <v>208071</v>
      </c>
      <c r="F18" s="181">
        <v>54</v>
      </c>
      <c r="G18" s="181">
        <v>206</v>
      </c>
      <c r="H18" s="181">
        <v>124484</v>
      </c>
      <c r="I18" s="181">
        <v>8</v>
      </c>
      <c r="J18" s="181">
        <v>23</v>
      </c>
      <c r="K18" s="181">
        <v>10104</v>
      </c>
      <c r="L18" s="136">
        <v>14</v>
      </c>
      <c r="M18" s="181">
        <v>47</v>
      </c>
      <c r="N18" s="181">
        <v>45192</v>
      </c>
      <c r="O18" s="181">
        <v>25</v>
      </c>
      <c r="P18" s="181">
        <v>42</v>
      </c>
      <c r="Q18" s="181">
        <v>17992</v>
      </c>
      <c r="R18" s="181">
        <v>9</v>
      </c>
      <c r="S18" s="181">
        <v>25</v>
      </c>
      <c r="T18" s="123">
        <v>10299</v>
      </c>
    </row>
    <row r="19" spans="1:20" s="78" customFormat="1" ht="14.25" customHeight="1">
      <c r="A19" s="545" t="s">
        <v>79</v>
      </c>
      <c r="B19" s="546"/>
      <c r="C19" s="181">
        <v>122</v>
      </c>
      <c r="D19" s="181">
        <v>673</v>
      </c>
      <c r="E19" s="181">
        <v>346510</v>
      </c>
      <c r="F19" s="181">
        <v>49</v>
      </c>
      <c r="G19" s="181">
        <v>461</v>
      </c>
      <c r="H19" s="181">
        <v>244116</v>
      </c>
      <c r="I19" s="181">
        <v>20</v>
      </c>
      <c r="J19" s="181" t="s">
        <v>167</v>
      </c>
      <c r="K19" s="181" t="s">
        <v>167</v>
      </c>
      <c r="L19" s="136">
        <v>14</v>
      </c>
      <c r="M19" s="181">
        <v>40</v>
      </c>
      <c r="N19" s="181">
        <v>27710</v>
      </c>
      <c r="O19" s="181">
        <v>34</v>
      </c>
      <c r="P19" s="181">
        <v>79</v>
      </c>
      <c r="Q19" s="181">
        <v>34287</v>
      </c>
      <c r="R19" s="181">
        <v>5</v>
      </c>
      <c r="S19" s="181" t="s">
        <v>167</v>
      </c>
      <c r="T19" s="123" t="s">
        <v>167</v>
      </c>
    </row>
    <row r="20" spans="1:20" s="78" customFormat="1" ht="14.25" customHeight="1">
      <c r="A20" s="444"/>
      <c r="B20" s="504"/>
      <c r="C20" s="181"/>
      <c r="D20" s="181"/>
      <c r="E20" s="181"/>
      <c r="F20" s="181"/>
      <c r="G20" s="181"/>
      <c r="H20" s="181"/>
      <c r="I20" s="181"/>
      <c r="J20" s="181"/>
      <c r="K20" s="181"/>
      <c r="L20" s="136"/>
      <c r="M20" s="181"/>
      <c r="N20" s="181"/>
      <c r="O20" s="181"/>
      <c r="P20" s="181"/>
      <c r="Q20" s="181"/>
      <c r="R20" s="181"/>
      <c r="S20" s="181"/>
      <c r="T20" s="123"/>
    </row>
    <row r="21" spans="1:20" s="257" customFormat="1" ht="14.25">
      <c r="A21" s="444" t="s">
        <v>486</v>
      </c>
      <c r="B21" s="504"/>
      <c r="C21" s="175">
        <f>SUM(C23:C55)</f>
        <v>978</v>
      </c>
      <c r="D21" s="175">
        <v>3561</v>
      </c>
      <c r="E21" s="175">
        <v>2026852</v>
      </c>
      <c r="F21" s="175">
        <f>SUM(F23:F55)</f>
        <v>474</v>
      </c>
      <c r="G21" s="175">
        <v>2042</v>
      </c>
      <c r="H21" s="175">
        <v>1188373</v>
      </c>
      <c r="I21" s="175">
        <f>SUM(I23:I55)</f>
        <v>70</v>
      </c>
      <c r="J21" s="175">
        <v>241</v>
      </c>
      <c r="K21" s="175">
        <v>130661</v>
      </c>
      <c r="L21" s="261">
        <v>120</v>
      </c>
      <c r="M21" s="175">
        <v>357</v>
      </c>
      <c r="N21" s="175">
        <v>335783</v>
      </c>
      <c r="O21" s="175">
        <f>SUM(O23:O55)</f>
        <v>238</v>
      </c>
      <c r="P21" s="175">
        <v>590</v>
      </c>
      <c r="Q21" s="175">
        <v>201221</v>
      </c>
      <c r="R21" s="175">
        <f>SUM(R23:R55)</f>
        <v>76</v>
      </c>
      <c r="S21" s="175">
        <v>331</v>
      </c>
      <c r="T21" s="210">
        <v>170814</v>
      </c>
    </row>
    <row r="22" spans="1:20" s="78" customFormat="1" ht="14.25" customHeight="1">
      <c r="A22" s="179"/>
      <c r="B22" s="180"/>
      <c r="C22" s="181"/>
      <c r="D22" s="181"/>
      <c r="E22" s="181"/>
      <c r="F22" s="181"/>
      <c r="G22" s="181"/>
      <c r="H22" s="181"/>
      <c r="I22" s="123"/>
      <c r="J22" s="181"/>
      <c r="K22" s="181"/>
      <c r="L22" s="136"/>
      <c r="M22" s="181"/>
      <c r="N22" s="181"/>
      <c r="O22" s="181"/>
      <c r="P22" s="181"/>
      <c r="Q22" s="181"/>
      <c r="R22" s="181"/>
      <c r="S22" s="181"/>
      <c r="T22" s="123"/>
    </row>
    <row r="23" spans="1:20" s="78" customFormat="1" ht="14.25">
      <c r="A23" s="178"/>
      <c r="B23" s="119" t="s">
        <v>81</v>
      </c>
      <c r="C23" s="181">
        <v>61</v>
      </c>
      <c r="D23" s="181">
        <v>150</v>
      </c>
      <c r="E23" s="181">
        <v>74455</v>
      </c>
      <c r="F23" s="181">
        <v>29</v>
      </c>
      <c r="G23" s="181">
        <v>79</v>
      </c>
      <c r="H23" s="181">
        <v>45067</v>
      </c>
      <c r="I23" s="203">
        <v>3</v>
      </c>
      <c r="J23" s="181">
        <v>9</v>
      </c>
      <c r="K23" s="181">
        <v>2380</v>
      </c>
      <c r="L23" s="136">
        <v>4</v>
      </c>
      <c r="M23" s="181">
        <v>10</v>
      </c>
      <c r="N23" s="181">
        <v>5960</v>
      </c>
      <c r="O23" s="181">
        <v>21</v>
      </c>
      <c r="P23" s="181">
        <v>43</v>
      </c>
      <c r="Q23" s="181">
        <v>14848</v>
      </c>
      <c r="R23" s="181">
        <v>4</v>
      </c>
      <c r="S23" s="181">
        <v>9</v>
      </c>
      <c r="T23" s="123">
        <v>6200</v>
      </c>
    </row>
    <row r="24" spans="1:20" s="78" customFormat="1" ht="14.25" customHeight="1">
      <c r="A24" s="25"/>
      <c r="B24" s="119" t="s">
        <v>83</v>
      </c>
      <c r="C24" s="19">
        <v>43</v>
      </c>
      <c r="D24" s="19">
        <v>128</v>
      </c>
      <c r="E24" s="19">
        <v>67167</v>
      </c>
      <c r="F24" s="136">
        <v>19</v>
      </c>
      <c r="G24" s="136">
        <v>69</v>
      </c>
      <c r="H24" s="136">
        <v>37051</v>
      </c>
      <c r="I24" s="181">
        <v>2</v>
      </c>
      <c r="J24" s="136" t="s">
        <v>167</v>
      </c>
      <c r="K24" s="136" t="s">
        <v>167</v>
      </c>
      <c r="L24" s="136">
        <v>8</v>
      </c>
      <c r="M24" s="19">
        <v>25</v>
      </c>
      <c r="N24" s="19">
        <v>17839</v>
      </c>
      <c r="O24" s="32">
        <v>13</v>
      </c>
      <c r="P24" s="19">
        <v>27</v>
      </c>
      <c r="Q24" s="19">
        <v>7973</v>
      </c>
      <c r="R24" s="19">
        <v>1</v>
      </c>
      <c r="S24" s="19" t="s">
        <v>167</v>
      </c>
      <c r="T24" s="123" t="s">
        <v>167</v>
      </c>
    </row>
    <row r="25" spans="1:20" s="78" customFormat="1" ht="14.25">
      <c r="A25" s="25"/>
      <c r="B25" s="119" t="s">
        <v>84</v>
      </c>
      <c r="C25" s="19">
        <v>45</v>
      </c>
      <c r="D25" s="19">
        <v>157</v>
      </c>
      <c r="E25" s="19">
        <v>123037</v>
      </c>
      <c r="F25" s="19">
        <v>15</v>
      </c>
      <c r="G25" s="19">
        <v>83</v>
      </c>
      <c r="H25" s="19">
        <v>56264</v>
      </c>
      <c r="I25" s="136">
        <v>6</v>
      </c>
      <c r="J25" s="19">
        <v>21</v>
      </c>
      <c r="K25" s="19">
        <v>22960</v>
      </c>
      <c r="L25" s="136">
        <v>5</v>
      </c>
      <c r="M25" s="19">
        <v>10</v>
      </c>
      <c r="N25" s="32">
        <v>12220</v>
      </c>
      <c r="O25" s="19">
        <v>13</v>
      </c>
      <c r="P25" s="19">
        <v>24</v>
      </c>
      <c r="Q25" s="19">
        <v>10310</v>
      </c>
      <c r="R25" s="19">
        <v>6</v>
      </c>
      <c r="S25" s="19">
        <v>19</v>
      </c>
      <c r="T25" s="123">
        <v>21283</v>
      </c>
    </row>
    <row r="26" spans="1:20" s="78" customFormat="1" ht="14.25">
      <c r="A26" s="178"/>
      <c r="B26" s="119" t="s">
        <v>85</v>
      </c>
      <c r="C26" s="181">
        <v>30</v>
      </c>
      <c r="D26" s="181">
        <v>125</v>
      </c>
      <c r="E26" s="181">
        <v>56655</v>
      </c>
      <c r="F26" s="181">
        <v>13</v>
      </c>
      <c r="G26" s="181">
        <v>77</v>
      </c>
      <c r="H26" s="181">
        <v>42240</v>
      </c>
      <c r="I26" s="19">
        <v>1</v>
      </c>
      <c r="J26" s="181" t="s">
        <v>167</v>
      </c>
      <c r="K26" s="181" t="s">
        <v>167</v>
      </c>
      <c r="L26" s="136">
        <v>2</v>
      </c>
      <c r="M26" s="181" t="s">
        <v>167</v>
      </c>
      <c r="N26" s="32" t="s">
        <v>167</v>
      </c>
      <c r="O26" s="19">
        <v>11</v>
      </c>
      <c r="P26" s="19">
        <v>33</v>
      </c>
      <c r="Q26" s="19">
        <v>9690</v>
      </c>
      <c r="R26" s="19">
        <v>3</v>
      </c>
      <c r="S26" s="19">
        <v>8</v>
      </c>
      <c r="T26" s="123">
        <v>2025</v>
      </c>
    </row>
    <row r="27" spans="1:20" s="78" customFormat="1" ht="14.25" customHeight="1">
      <c r="A27" s="25"/>
      <c r="B27" s="119" t="s">
        <v>86</v>
      </c>
      <c r="C27" s="19">
        <v>9</v>
      </c>
      <c r="D27" s="19">
        <v>28</v>
      </c>
      <c r="E27" s="19">
        <v>12667</v>
      </c>
      <c r="F27" s="136">
        <v>6</v>
      </c>
      <c r="G27" s="136">
        <v>22</v>
      </c>
      <c r="H27" s="136">
        <v>10857</v>
      </c>
      <c r="I27" s="181" t="s">
        <v>168</v>
      </c>
      <c r="J27" s="136" t="s">
        <v>168</v>
      </c>
      <c r="K27" s="136" t="s">
        <v>168</v>
      </c>
      <c r="L27" s="136">
        <v>1</v>
      </c>
      <c r="M27" s="19" t="s">
        <v>167</v>
      </c>
      <c r="N27" s="32" t="s">
        <v>167</v>
      </c>
      <c r="O27" s="32">
        <v>2</v>
      </c>
      <c r="P27" s="32" t="s">
        <v>167</v>
      </c>
      <c r="Q27" s="32" t="s">
        <v>167</v>
      </c>
      <c r="R27" s="32" t="s">
        <v>168</v>
      </c>
      <c r="S27" s="19" t="s">
        <v>168</v>
      </c>
      <c r="T27" s="123" t="s">
        <v>168</v>
      </c>
    </row>
    <row r="28" spans="1:20" s="78" customFormat="1" ht="14.25">
      <c r="A28" s="25"/>
      <c r="B28" s="119" t="s">
        <v>88</v>
      </c>
      <c r="C28" s="19">
        <v>23</v>
      </c>
      <c r="D28" s="19">
        <v>52</v>
      </c>
      <c r="E28" s="19">
        <v>25391</v>
      </c>
      <c r="F28" s="136">
        <v>11</v>
      </c>
      <c r="G28" s="136">
        <v>29</v>
      </c>
      <c r="H28" s="136">
        <v>13990</v>
      </c>
      <c r="I28" s="136" t="s">
        <v>168</v>
      </c>
      <c r="J28" s="136" t="s">
        <v>168</v>
      </c>
      <c r="K28" s="136" t="s">
        <v>168</v>
      </c>
      <c r="L28" s="136">
        <v>5</v>
      </c>
      <c r="M28" s="19" t="s">
        <v>167</v>
      </c>
      <c r="N28" s="32" t="s">
        <v>167</v>
      </c>
      <c r="O28" s="32">
        <v>5</v>
      </c>
      <c r="P28" s="32">
        <v>8</v>
      </c>
      <c r="Q28" s="32">
        <v>2770</v>
      </c>
      <c r="R28" s="32">
        <v>2</v>
      </c>
      <c r="S28" s="19" t="s">
        <v>167</v>
      </c>
      <c r="T28" s="123" t="s">
        <v>167</v>
      </c>
    </row>
    <row r="29" spans="1:20" s="78" customFormat="1" ht="14.25">
      <c r="A29" s="25"/>
      <c r="B29" s="119" t="s">
        <v>89</v>
      </c>
      <c r="C29" s="19">
        <v>52</v>
      </c>
      <c r="D29" s="19">
        <v>186</v>
      </c>
      <c r="E29" s="19">
        <v>99909</v>
      </c>
      <c r="F29" s="136">
        <v>17</v>
      </c>
      <c r="G29" s="136">
        <v>88</v>
      </c>
      <c r="H29" s="136">
        <v>38728</v>
      </c>
      <c r="I29" s="136">
        <v>9</v>
      </c>
      <c r="J29" s="136">
        <v>30</v>
      </c>
      <c r="K29" s="136">
        <v>12442</v>
      </c>
      <c r="L29" s="136">
        <v>6</v>
      </c>
      <c r="M29" s="19">
        <v>16</v>
      </c>
      <c r="N29" s="181">
        <v>28648</v>
      </c>
      <c r="O29" s="181">
        <v>15</v>
      </c>
      <c r="P29" s="181">
        <v>31</v>
      </c>
      <c r="Q29" s="181">
        <v>10978</v>
      </c>
      <c r="R29" s="181">
        <v>5</v>
      </c>
      <c r="S29" s="181">
        <v>21</v>
      </c>
      <c r="T29" s="123">
        <v>9113</v>
      </c>
    </row>
    <row r="30" spans="1:20" s="78" customFormat="1" ht="14.25">
      <c r="A30" s="25"/>
      <c r="B30" s="119" t="s">
        <v>90</v>
      </c>
      <c r="C30" s="19">
        <v>177</v>
      </c>
      <c r="D30" s="19">
        <v>1018</v>
      </c>
      <c r="E30" s="19">
        <v>487343</v>
      </c>
      <c r="F30" s="136">
        <v>70</v>
      </c>
      <c r="G30" s="136">
        <v>477</v>
      </c>
      <c r="H30" s="136">
        <v>247271</v>
      </c>
      <c r="I30" s="136">
        <v>16</v>
      </c>
      <c r="J30" s="136">
        <v>87</v>
      </c>
      <c r="K30" s="136">
        <v>47152</v>
      </c>
      <c r="L30" s="136">
        <v>15</v>
      </c>
      <c r="M30" s="19">
        <v>67</v>
      </c>
      <c r="N30" s="181">
        <v>60786</v>
      </c>
      <c r="O30" s="181">
        <v>56</v>
      </c>
      <c r="P30" s="181">
        <v>220</v>
      </c>
      <c r="Q30" s="181">
        <v>68740</v>
      </c>
      <c r="R30" s="181">
        <v>20</v>
      </c>
      <c r="S30" s="181">
        <v>167</v>
      </c>
      <c r="T30" s="123">
        <v>63394</v>
      </c>
    </row>
    <row r="31" spans="1:20" s="78" customFormat="1" ht="14.25">
      <c r="A31" s="25"/>
      <c r="B31" s="119" t="s">
        <v>91</v>
      </c>
      <c r="C31" s="19">
        <v>5</v>
      </c>
      <c r="D31" s="19">
        <v>10</v>
      </c>
      <c r="E31" s="19">
        <v>7660</v>
      </c>
      <c r="F31" s="19">
        <v>3</v>
      </c>
      <c r="G31" s="19">
        <v>6</v>
      </c>
      <c r="H31" s="19">
        <v>6540</v>
      </c>
      <c r="I31" s="136">
        <v>1</v>
      </c>
      <c r="J31" s="19" t="s">
        <v>167</v>
      </c>
      <c r="K31" s="19" t="s">
        <v>167</v>
      </c>
      <c r="L31" s="136" t="s">
        <v>168</v>
      </c>
      <c r="M31" s="19" t="s">
        <v>168</v>
      </c>
      <c r="N31" s="181" t="s">
        <v>168</v>
      </c>
      <c r="O31" s="181">
        <v>1</v>
      </c>
      <c r="P31" s="181" t="s">
        <v>167</v>
      </c>
      <c r="Q31" s="181" t="s">
        <v>167</v>
      </c>
      <c r="R31" s="181" t="s">
        <v>168</v>
      </c>
      <c r="S31" s="181" t="s">
        <v>168</v>
      </c>
      <c r="T31" s="123" t="s">
        <v>168</v>
      </c>
    </row>
    <row r="32" spans="1:20" s="78" customFormat="1" ht="14.25">
      <c r="A32" s="178"/>
      <c r="B32" s="119" t="s">
        <v>92</v>
      </c>
      <c r="C32" s="181">
        <v>9</v>
      </c>
      <c r="D32" s="181">
        <v>34</v>
      </c>
      <c r="E32" s="181">
        <v>26181</v>
      </c>
      <c r="F32" s="181">
        <v>9</v>
      </c>
      <c r="G32" s="181">
        <v>34</v>
      </c>
      <c r="H32" s="181">
        <v>26181</v>
      </c>
      <c r="I32" s="19" t="s">
        <v>168</v>
      </c>
      <c r="J32" s="181" t="s">
        <v>168</v>
      </c>
      <c r="K32" s="181" t="s">
        <v>168</v>
      </c>
      <c r="L32" s="136" t="s">
        <v>168</v>
      </c>
      <c r="M32" s="181" t="s">
        <v>168</v>
      </c>
      <c r="N32" s="181" t="s">
        <v>168</v>
      </c>
      <c r="O32" s="181" t="s">
        <v>168</v>
      </c>
      <c r="P32" s="181" t="s">
        <v>168</v>
      </c>
      <c r="Q32" s="181" t="s">
        <v>168</v>
      </c>
      <c r="R32" s="181" t="s">
        <v>168</v>
      </c>
      <c r="S32" s="181" t="s">
        <v>168</v>
      </c>
      <c r="T32" s="123" t="s">
        <v>168</v>
      </c>
    </row>
    <row r="33" spans="1:20" s="78" customFormat="1" ht="14.25" customHeight="1">
      <c r="A33" s="25"/>
      <c r="B33" s="119" t="s">
        <v>93</v>
      </c>
      <c r="C33" s="19">
        <v>2</v>
      </c>
      <c r="D33" s="19" t="s">
        <v>167</v>
      </c>
      <c r="E33" s="19" t="s">
        <v>167</v>
      </c>
      <c r="F33" s="136" t="s">
        <v>168</v>
      </c>
      <c r="G33" s="136" t="s">
        <v>168</v>
      </c>
      <c r="H33" s="136" t="s">
        <v>168</v>
      </c>
      <c r="I33" s="181">
        <v>1</v>
      </c>
      <c r="J33" s="136" t="s">
        <v>167</v>
      </c>
      <c r="K33" s="136" t="s">
        <v>167</v>
      </c>
      <c r="L33" s="136" t="s">
        <v>168</v>
      </c>
      <c r="M33" s="19" t="s">
        <v>168</v>
      </c>
      <c r="N33" s="181" t="s">
        <v>168</v>
      </c>
      <c r="O33" s="181">
        <v>1</v>
      </c>
      <c r="P33" s="181" t="s">
        <v>167</v>
      </c>
      <c r="Q33" s="181" t="s">
        <v>167</v>
      </c>
      <c r="R33" s="181" t="s">
        <v>168</v>
      </c>
      <c r="S33" s="181" t="s">
        <v>168</v>
      </c>
      <c r="T33" s="123" t="s">
        <v>168</v>
      </c>
    </row>
    <row r="34" spans="1:20" s="78" customFormat="1" ht="14.25">
      <c r="A34" s="25"/>
      <c r="B34" s="119" t="s">
        <v>94</v>
      </c>
      <c r="C34" s="19">
        <v>12</v>
      </c>
      <c r="D34" s="19">
        <v>28</v>
      </c>
      <c r="E34" s="19">
        <v>16212</v>
      </c>
      <c r="F34" s="136">
        <v>9</v>
      </c>
      <c r="G34" s="136">
        <v>22</v>
      </c>
      <c r="H34" s="136">
        <v>12140</v>
      </c>
      <c r="I34" s="136">
        <v>1</v>
      </c>
      <c r="J34" s="136" t="s">
        <v>167</v>
      </c>
      <c r="K34" s="136" t="s">
        <v>167</v>
      </c>
      <c r="L34" s="136" t="s">
        <v>168</v>
      </c>
      <c r="M34" s="19" t="s">
        <v>168</v>
      </c>
      <c r="N34" s="181" t="s">
        <v>168</v>
      </c>
      <c r="O34" s="181">
        <v>2</v>
      </c>
      <c r="P34" s="181" t="s">
        <v>167</v>
      </c>
      <c r="Q34" s="181" t="s">
        <v>167</v>
      </c>
      <c r="R34" s="181" t="s">
        <v>168</v>
      </c>
      <c r="S34" s="181" t="s">
        <v>168</v>
      </c>
      <c r="T34" s="123" t="s">
        <v>168</v>
      </c>
    </row>
    <row r="35" spans="1:20" s="78" customFormat="1" ht="14.25">
      <c r="A35" s="25"/>
      <c r="B35" s="119" t="s">
        <v>95</v>
      </c>
      <c r="C35" s="19">
        <v>6</v>
      </c>
      <c r="D35" s="19">
        <v>15</v>
      </c>
      <c r="E35" s="19">
        <v>5253</v>
      </c>
      <c r="F35" s="136">
        <v>4</v>
      </c>
      <c r="G35" s="136">
        <v>11</v>
      </c>
      <c r="H35" s="136">
        <v>3740</v>
      </c>
      <c r="I35" s="136">
        <v>1</v>
      </c>
      <c r="J35" s="136" t="s">
        <v>167</v>
      </c>
      <c r="K35" s="136" t="s">
        <v>167</v>
      </c>
      <c r="L35" s="136" t="s">
        <v>168</v>
      </c>
      <c r="M35" s="19" t="s">
        <v>168</v>
      </c>
      <c r="N35" s="181" t="s">
        <v>168</v>
      </c>
      <c r="O35" s="181">
        <v>1</v>
      </c>
      <c r="P35" s="181" t="s">
        <v>167</v>
      </c>
      <c r="Q35" s="181" t="s">
        <v>167</v>
      </c>
      <c r="R35" s="181" t="s">
        <v>168</v>
      </c>
      <c r="S35" s="181" t="s">
        <v>168</v>
      </c>
      <c r="T35" s="123" t="s">
        <v>168</v>
      </c>
    </row>
    <row r="36" spans="1:20" s="78" customFormat="1" ht="14.25">
      <c r="A36" s="25"/>
      <c r="B36" s="119" t="s">
        <v>97</v>
      </c>
      <c r="C36" s="19">
        <v>57</v>
      </c>
      <c r="D36" s="19">
        <v>185</v>
      </c>
      <c r="E36" s="19">
        <v>105414</v>
      </c>
      <c r="F36" s="136">
        <v>24</v>
      </c>
      <c r="G36" s="136">
        <v>102</v>
      </c>
      <c r="H36" s="136">
        <v>60949</v>
      </c>
      <c r="I36" s="136">
        <v>4</v>
      </c>
      <c r="J36" s="136">
        <v>9</v>
      </c>
      <c r="K36" s="136">
        <v>3670</v>
      </c>
      <c r="L36" s="136">
        <v>10</v>
      </c>
      <c r="M36" s="19">
        <v>29</v>
      </c>
      <c r="N36" s="181">
        <v>23565</v>
      </c>
      <c r="O36" s="181">
        <v>14</v>
      </c>
      <c r="P36" s="181">
        <v>33</v>
      </c>
      <c r="Q36" s="181">
        <v>11120</v>
      </c>
      <c r="R36" s="181">
        <v>5</v>
      </c>
      <c r="S36" s="181">
        <v>12</v>
      </c>
      <c r="T36" s="123">
        <v>6110</v>
      </c>
    </row>
    <row r="37" spans="1:20" s="78" customFormat="1" ht="14.25">
      <c r="A37" s="25"/>
      <c r="B37" s="119" t="s">
        <v>98</v>
      </c>
      <c r="C37" s="19">
        <v>21</v>
      </c>
      <c r="D37" s="19">
        <v>65</v>
      </c>
      <c r="E37" s="19">
        <v>44120</v>
      </c>
      <c r="F37" s="136">
        <v>12</v>
      </c>
      <c r="G37" s="136">
        <v>48</v>
      </c>
      <c r="H37" s="136">
        <v>33340</v>
      </c>
      <c r="I37" s="136" t="s">
        <v>168</v>
      </c>
      <c r="J37" s="136" t="s">
        <v>168</v>
      </c>
      <c r="K37" s="136" t="s">
        <v>168</v>
      </c>
      <c r="L37" s="136">
        <v>4</v>
      </c>
      <c r="M37" s="19">
        <v>9</v>
      </c>
      <c r="N37" s="181">
        <v>7720</v>
      </c>
      <c r="O37" s="181">
        <v>3</v>
      </c>
      <c r="P37" s="181" t="s">
        <v>167</v>
      </c>
      <c r="Q37" s="181" t="s">
        <v>167</v>
      </c>
      <c r="R37" s="181">
        <v>2</v>
      </c>
      <c r="S37" s="181" t="s">
        <v>167</v>
      </c>
      <c r="T37" s="123" t="s">
        <v>167</v>
      </c>
    </row>
    <row r="38" spans="1:20" s="78" customFormat="1" ht="14.25">
      <c r="A38" s="25"/>
      <c r="B38" s="119" t="s">
        <v>99</v>
      </c>
      <c r="C38" s="19">
        <v>42</v>
      </c>
      <c r="D38" s="19">
        <v>140</v>
      </c>
      <c r="E38" s="19">
        <v>124949</v>
      </c>
      <c r="F38" s="136">
        <v>22</v>
      </c>
      <c r="G38" s="136">
        <v>70</v>
      </c>
      <c r="H38" s="136">
        <v>61507</v>
      </c>
      <c r="I38" s="136">
        <v>2</v>
      </c>
      <c r="J38" s="136" t="s">
        <v>167</v>
      </c>
      <c r="K38" s="136" t="s">
        <v>167</v>
      </c>
      <c r="L38" s="136">
        <v>5</v>
      </c>
      <c r="M38" s="19">
        <v>14</v>
      </c>
      <c r="N38" s="181">
        <v>14340</v>
      </c>
      <c r="O38" s="181">
        <v>10</v>
      </c>
      <c r="P38" s="181">
        <v>29</v>
      </c>
      <c r="Q38" s="181">
        <v>12802</v>
      </c>
      <c r="R38" s="181">
        <v>3</v>
      </c>
      <c r="S38" s="181" t="s">
        <v>167</v>
      </c>
      <c r="T38" s="123" t="s">
        <v>167</v>
      </c>
    </row>
    <row r="39" spans="1:20" s="78" customFormat="1" ht="14.25">
      <c r="A39" s="25"/>
      <c r="B39" s="119" t="s">
        <v>100</v>
      </c>
      <c r="C39" s="19">
        <v>19</v>
      </c>
      <c r="D39" s="19">
        <v>119</v>
      </c>
      <c r="E39" s="19">
        <v>69074</v>
      </c>
      <c r="F39" s="136">
        <v>9</v>
      </c>
      <c r="G39" s="136">
        <v>89</v>
      </c>
      <c r="H39" s="136">
        <v>41163</v>
      </c>
      <c r="I39" s="136">
        <v>2</v>
      </c>
      <c r="J39" s="136" t="s">
        <v>167</v>
      </c>
      <c r="K39" s="136" t="s">
        <v>167</v>
      </c>
      <c r="L39" s="136">
        <v>3</v>
      </c>
      <c r="M39" s="19">
        <v>14</v>
      </c>
      <c r="N39" s="181">
        <v>21086</v>
      </c>
      <c r="O39" s="181">
        <v>4</v>
      </c>
      <c r="P39" s="181">
        <v>7</v>
      </c>
      <c r="Q39" s="181">
        <v>2365</v>
      </c>
      <c r="R39" s="181">
        <v>1</v>
      </c>
      <c r="S39" s="181" t="s">
        <v>167</v>
      </c>
      <c r="T39" s="123" t="s">
        <v>167</v>
      </c>
    </row>
    <row r="40" spans="1:20" s="78" customFormat="1" ht="14.25">
      <c r="A40" s="25"/>
      <c r="B40" s="119" t="s">
        <v>101</v>
      </c>
      <c r="C40" s="19">
        <v>55</v>
      </c>
      <c r="D40" s="19">
        <v>194</v>
      </c>
      <c r="E40" s="19">
        <v>100883</v>
      </c>
      <c r="F40" s="136">
        <v>23</v>
      </c>
      <c r="G40" s="136">
        <v>102</v>
      </c>
      <c r="H40" s="136">
        <v>54615</v>
      </c>
      <c r="I40" s="136">
        <v>5</v>
      </c>
      <c r="J40" s="136">
        <v>15</v>
      </c>
      <c r="K40" s="136">
        <v>5766</v>
      </c>
      <c r="L40" s="136">
        <v>8</v>
      </c>
      <c r="M40" s="19">
        <v>19</v>
      </c>
      <c r="N40" s="181">
        <v>19344</v>
      </c>
      <c r="O40" s="181">
        <v>14</v>
      </c>
      <c r="P40" s="181">
        <v>29</v>
      </c>
      <c r="Q40" s="181">
        <v>8475</v>
      </c>
      <c r="R40" s="181">
        <v>5</v>
      </c>
      <c r="S40" s="181">
        <v>29</v>
      </c>
      <c r="T40" s="123">
        <v>12683</v>
      </c>
    </row>
    <row r="41" spans="1:20" s="78" customFormat="1" ht="14.25">
      <c r="A41" s="25"/>
      <c r="B41" s="119" t="s">
        <v>103</v>
      </c>
      <c r="C41" s="19">
        <v>28</v>
      </c>
      <c r="D41" s="19">
        <v>144</v>
      </c>
      <c r="E41" s="19">
        <v>122264</v>
      </c>
      <c r="F41" s="19">
        <v>21</v>
      </c>
      <c r="G41" s="19">
        <v>131</v>
      </c>
      <c r="H41" s="19">
        <v>114474</v>
      </c>
      <c r="I41" s="136">
        <v>1</v>
      </c>
      <c r="J41" s="19" t="s">
        <v>167</v>
      </c>
      <c r="K41" s="19" t="s">
        <v>167</v>
      </c>
      <c r="L41" s="136">
        <v>2</v>
      </c>
      <c r="M41" s="19" t="s">
        <v>167</v>
      </c>
      <c r="N41" s="181" t="s">
        <v>167</v>
      </c>
      <c r="O41" s="181">
        <v>3</v>
      </c>
      <c r="P41" s="181">
        <v>4</v>
      </c>
      <c r="Q41" s="181">
        <v>1550</v>
      </c>
      <c r="R41" s="181">
        <v>1</v>
      </c>
      <c r="S41" s="181" t="s">
        <v>167</v>
      </c>
      <c r="T41" s="123" t="s">
        <v>167</v>
      </c>
    </row>
    <row r="42" spans="1:20" s="78" customFormat="1" ht="14.25">
      <c r="A42" s="178"/>
      <c r="B42" s="119" t="s">
        <v>104</v>
      </c>
      <c r="C42" s="181">
        <v>12</v>
      </c>
      <c r="D42" s="181">
        <v>46</v>
      </c>
      <c r="E42" s="181">
        <v>29898</v>
      </c>
      <c r="F42" s="181">
        <v>7</v>
      </c>
      <c r="G42" s="181">
        <v>33</v>
      </c>
      <c r="H42" s="181">
        <v>23878</v>
      </c>
      <c r="I42" s="19">
        <v>1</v>
      </c>
      <c r="J42" s="181" t="s">
        <v>167</v>
      </c>
      <c r="K42" s="181" t="s">
        <v>167</v>
      </c>
      <c r="L42" s="136">
        <v>1</v>
      </c>
      <c r="M42" s="181" t="s">
        <v>167</v>
      </c>
      <c r="N42" s="181" t="s">
        <v>167</v>
      </c>
      <c r="O42" s="183">
        <v>2</v>
      </c>
      <c r="P42" s="181" t="s">
        <v>167</v>
      </c>
      <c r="Q42" s="181" t="s">
        <v>167</v>
      </c>
      <c r="R42" s="181">
        <v>1</v>
      </c>
      <c r="S42" s="181" t="s">
        <v>167</v>
      </c>
      <c r="T42" s="123" t="s">
        <v>167</v>
      </c>
    </row>
    <row r="43" spans="1:20" s="78" customFormat="1" ht="14.25" customHeight="1">
      <c r="A43" s="25"/>
      <c r="B43" s="119" t="s">
        <v>105</v>
      </c>
      <c r="C43" s="19">
        <v>46</v>
      </c>
      <c r="D43" s="19">
        <v>131</v>
      </c>
      <c r="E43" s="19">
        <v>85189</v>
      </c>
      <c r="F43" s="136">
        <v>25</v>
      </c>
      <c r="G43" s="136">
        <v>80</v>
      </c>
      <c r="H43" s="136">
        <v>50014</v>
      </c>
      <c r="I43" s="181">
        <v>2</v>
      </c>
      <c r="J43" s="136" t="s">
        <v>167</v>
      </c>
      <c r="K43" s="136" t="s">
        <v>167</v>
      </c>
      <c r="L43" s="136">
        <v>6</v>
      </c>
      <c r="M43" s="19">
        <v>23</v>
      </c>
      <c r="N43" s="19">
        <v>27070</v>
      </c>
      <c r="O43" s="19">
        <v>10</v>
      </c>
      <c r="P43" s="19">
        <v>22</v>
      </c>
      <c r="Q43" s="19">
        <v>6220</v>
      </c>
      <c r="R43" s="19">
        <v>3</v>
      </c>
      <c r="S43" s="19" t="s">
        <v>167</v>
      </c>
      <c r="T43" s="123" t="s">
        <v>167</v>
      </c>
    </row>
    <row r="44" spans="1:20" s="78" customFormat="1" ht="14.25">
      <c r="A44" s="25"/>
      <c r="B44" s="119" t="s">
        <v>106</v>
      </c>
      <c r="C44" s="19">
        <v>11</v>
      </c>
      <c r="D44" s="19">
        <v>34</v>
      </c>
      <c r="E44" s="19">
        <v>29981</v>
      </c>
      <c r="F44" s="136">
        <v>6</v>
      </c>
      <c r="G44" s="136">
        <v>14</v>
      </c>
      <c r="H44" s="136">
        <v>9861</v>
      </c>
      <c r="I44" s="136" t="s">
        <v>168</v>
      </c>
      <c r="J44" s="136" t="s">
        <v>168</v>
      </c>
      <c r="K44" s="136" t="s">
        <v>168</v>
      </c>
      <c r="L44" s="136">
        <v>3</v>
      </c>
      <c r="M44" s="19">
        <v>16</v>
      </c>
      <c r="N44" s="19">
        <v>19000</v>
      </c>
      <c r="O44" s="19">
        <v>1</v>
      </c>
      <c r="P44" s="19" t="s">
        <v>167</v>
      </c>
      <c r="Q44" s="19" t="s">
        <v>167</v>
      </c>
      <c r="R44" s="19">
        <v>1</v>
      </c>
      <c r="S44" s="19" t="s">
        <v>167</v>
      </c>
      <c r="T44" s="123" t="s">
        <v>167</v>
      </c>
    </row>
    <row r="45" spans="1:20" s="78" customFormat="1" ht="14.25">
      <c r="A45" s="25"/>
      <c r="B45" s="119" t="s">
        <v>108</v>
      </c>
      <c r="C45" s="19">
        <v>15</v>
      </c>
      <c r="D45" s="19">
        <v>35</v>
      </c>
      <c r="E45" s="19">
        <v>19423</v>
      </c>
      <c r="F45" s="136">
        <v>6</v>
      </c>
      <c r="G45" s="136">
        <v>14</v>
      </c>
      <c r="H45" s="136">
        <v>8513</v>
      </c>
      <c r="I45" s="136">
        <v>2</v>
      </c>
      <c r="J45" s="136" t="s">
        <v>167</v>
      </c>
      <c r="K45" s="136" t="s">
        <v>167</v>
      </c>
      <c r="L45" s="136">
        <v>3</v>
      </c>
      <c r="M45" s="19">
        <v>7</v>
      </c>
      <c r="N45" s="19">
        <v>4580</v>
      </c>
      <c r="O45" s="32">
        <v>3</v>
      </c>
      <c r="P45" s="19">
        <v>7</v>
      </c>
      <c r="Q45" s="19">
        <v>4150</v>
      </c>
      <c r="R45" s="19">
        <v>1</v>
      </c>
      <c r="S45" s="19" t="s">
        <v>167</v>
      </c>
      <c r="T45" s="123" t="s">
        <v>167</v>
      </c>
    </row>
    <row r="46" spans="1:20" s="78" customFormat="1" ht="14.25">
      <c r="A46" s="25"/>
      <c r="B46" s="119" t="s">
        <v>109</v>
      </c>
      <c r="C46" s="19">
        <v>9</v>
      </c>
      <c r="D46" s="19">
        <v>33</v>
      </c>
      <c r="E46" s="19">
        <v>15400</v>
      </c>
      <c r="F46" s="136">
        <v>6</v>
      </c>
      <c r="G46" s="136">
        <v>25</v>
      </c>
      <c r="H46" s="136">
        <v>8600</v>
      </c>
      <c r="I46" s="136" t="s">
        <v>168</v>
      </c>
      <c r="J46" s="136" t="s">
        <v>168</v>
      </c>
      <c r="K46" s="136" t="s">
        <v>168</v>
      </c>
      <c r="L46" s="136">
        <v>2</v>
      </c>
      <c r="M46" s="19" t="s">
        <v>167</v>
      </c>
      <c r="N46" s="32" t="s">
        <v>167</v>
      </c>
      <c r="O46" s="19">
        <v>1</v>
      </c>
      <c r="P46" s="19" t="s">
        <v>167</v>
      </c>
      <c r="Q46" s="19" t="s">
        <v>167</v>
      </c>
      <c r="R46" s="19" t="s">
        <v>168</v>
      </c>
      <c r="S46" s="19" t="s">
        <v>168</v>
      </c>
      <c r="T46" s="123" t="s">
        <v>168</v>
      </c>
    </row>
    <row r="47" spans="1:20" s="78" customFormat="1" ht="14.25">
      <c r="A47" s="25"/>
      <c r="B47" s="119" t="s">
        <v>110</v>
      </c>
      <c r="C47" s="19">
        <v>10</v>
      </c>
      <c r="D47" s="19">
        <v>19</v>
      </c>
      <c r="E47" s="19">
        <v>11420</v>
      </c>
      <c r="F47" s="136">
        <v>7</v>
      </c>
      <c r="G47" s="136">
        <v>15</v>
      </c>
      <c r="H47" s="136">
        <v>9070</v>
      </c>
      <c r="I47" s="136" t="s">
        <v>168</v>
      </c>
      <c r="J47" s="136" t="s">
        <v>168</v>
      </c>
      <c r="K47" s="136" t="s">
        <v>168</v>
      </c>
      <c r="L47" s="136">
        <v>1</v>
      </c>
      <c r="M47" s="19" t="s">
        <v>167</v>
      </c>
      <c r="N47" s="32" t="s">
        <v>167</v>
      </c>
      <c r="O47" s="19">
        <v>2</v>
      </c>
      <c r="P47" s="19" t="s">
        <v>167</v>
      </c>
      <c r="Q47" s="19" t="s">
        <v>167</v>
      </c>
      <c r="R47" s="19" t="s">
        <v>168</v>
      </c>
      <c r="S47" s="19" t="s">
        <v>168</v>
      </c>
      <c r="T47" s="123" t="s">
        <v>168</v>
      </c>
    </row>
    <row r="48" spans="1:20" s="78" customFormat="1" ht="14.25">
      <c r="A48" s="25"/>
      <c r="B48" s="119" t="s">
        <v>111</v>
      </c>
      <c r="C48" s="19">
        <v>15</v>
      </c>
      <c r="D48" s="19">
        <v>41</v>
      </c>
      <c r="E48" s="19">
        <v>28919</v>
      </c>
      <c r="F48" s="19">
        <v>5</v>
      </c>
      <c r="G48" s="19">
        <v>15</v>
      </c>
      <c r="H48" s="19">
        <v>8430</v>
      </c>
      <c r="I48" s="136">
        <v>1</v>
      </c>
      <c r="J48" s="19" t="s">
        <v>167</v>
      </c>
      <c r="K48" s="19" t="s">
        <v>167</v>
      </c>
      <c r="L48" s="136">
        <v>6</v>
      </c>
      <c r="M48" s="19">
        <v>18</v>
      </c>
      <c r="N48" s="32">
        <v>17073</v>
      </c>
      <c r="O48" s="32">
        <v>2</v>
      </c>
      <c r="P48" s="32" t="s">
        <v>167</v>
      </c>
      <c r="Q48" s="32" t="s">
        <v>167</v>
      </c>
      <c r="R48" s="32">
        <v>1</v>
      </c>
      <c r="S48" s="19" t="s">
        <v>167</v>
      </c>
      <c r="T48" s="123" t="s">
        <v>167</v>
      </c>
    </row>
    <row r="49" spans="1:20" s="78" customFormat="1" ht="14.25">
      <c r="A49" s="178"/>
      <c r="B49" s="119" t="s">
        <v>112</v>
      </c>
      <c r="C49" s="181">
        <v>13</v>
      </c>
      <c r="D49" s="181">
        <v>33</v>
      </c>
      <c r="E49" s="181">
        <v>14250</v>
      </c>
      <c r="F49" s="181">
        <v>8</v>
      </c>
      <c r="G49" s="181">
        <v>25</v>
      </c>
      <c r="H49" s="181">
        <v>11250</v>
      </c>
      <c r="I49" s="19">
        <v>1</v>
      </c>
      <c r="J49" s="181" t="s">
        <v>167</v>
      </c>
      <c r="K49" s="181" t="s">
        <v>167</v>
      </c>
      <c r="L49" s="136" t="s">
        <v>168</v>
      </c>
      <c r="M49" s="181" t="s">
        <v>168</v>
      </c>
      <c r="N49" s="32" t="s">
        <v>168</v>
      </c>
      <c r="O49" s="32" t="s">
        <v>168</v>
      </c>
      <c r="P49" s="32" t="s">
        <v>168</v>
      </c>
      <c r="Q49" s="32" t="s">
        <v>168</v>
      </c>
      <c r="R49" s="32">
        <v>4</v>
      </c>
      <c r="S49" s="19" t="s">
        <v>167</v>
      </c>
      <c r="T49" s="123" t="s">
        <v>167</v>
      </c>
    </row>
    <row r="50" spans="1:20" s="78" customFormat="1" ht="14.25" customHeight="1">
      <c r="A50" s="184"/>
      <c r="B50" s="119" t="s">
        <v>113</v>
      </c>
      <c r="C50" s="19">
        <v>11</v>
      </c>
      <c r="D50" s="19">
        <v>19</v>
      </c>
      <c r="E50" s="19">
        <v>10200</v>
      </c>
      <c r="F50" s="136">
        <v>3</v>
      </c>
      <c r="G50" s="136" t="s">
        <v>167</v>
      </c>
      <c r="H50" s="136" t="s">
        <v>167</v>
      </c>
      <c r="I50" s="181">
        <v>1</v>
      </c>
      <c r="J50" s="136" t="s">
        <v>167</v>
      </c>
      <c r="K50" s="136" t="s">
        <v>167</v>
      </c>
      <c r="L50" s="136">
        <v>2</v>
      </c>
      <c r="M50" s="19" t="s">
        <v>167</v>
      </c>
      <c r="N50" s="181" t="s">
        <v>167</v>
      </c>
      <c r="O50" s="181">
        <v>4</v>
      </c>
      <c r="P50" s="181">
        <v>6</v>
      </c>
      <c r="Q50" s="181">
        <v>2200</v>
      </c>
      <c r="R50" s="181">
        <v>1</v>
      </c>
      <c r="S50" s="181" t="s">
        <v>167</v>
      </c>
      <c r="T50" s="123" t="s">
        <v>167</v>
      </c>
    </row>
    <row r="51" spans="1:20" s="78" customFormat="1" ht="14.25">
      <c r="A51" s="184"/>
      <c r="B51" s="119" t="s">
        <v>115</v>
      </c>
      <c r="C51" s="19">
        <v>41</v>
      </c>
      <c r="D51" s="19">
        <v>117</v>
      </c>
      <c r="E51" s="19">
        <v>75271</v>
      </c>
      <c r="F51" s="136">
        <v>19</v>
      </c>
      <c r="G51" s="136">
        <v>69</v>
      </c>
      <c r="H51" s="136">
        <v>49622</v>
      </c>
      <c r="I51" s="136">
        <v>3</v>
      </c>
      <c r="J51" s="136">
        <v>13</v>
      </c>
      <c r="K51" s="136">
        <v>9339</v>
      </c>
      <c r="L51" s="136">
        <v>5</v>
      </c>
      <c r="M51" s="19">
        <v>11</v>
      </c>
      <c r="N51" s="181">
        <v>4845</v>
      </c>
      <c r="O51" s="181">
        <v>10</v>
      </c>
      <c r="P51" s="181">
        <v>16</v>
      </c>
      <c r="Q51" s="181">
        <v>7605</v>
      </c>
      <c r="R51" s="181">
        <v>4</v>
      </c>
      <c r="S51" s="181">
        <v>8</v>
      </c>
      <c r="T51" s="123">
        <v>3860</v>
      </c>
    </row>
    <row r="52" spans="1:20" s="78" customFormat="1" ht="14.25">
      <c r="A52" s="184"/>
      <c r="B52" s="119" t="s">
        <v>116</v>
      </c>
      <c r="C52" s="19">
        <v>23</v>
      </c>
      <c r="D52" s="19">
        <v>75</v>
      </c>
      <c r="E52" s="19">
        <v>35381</v>
      </c>
      <c r="F52" s="136">
        <v>16</v>
      </c>
      <c r="G52" s="136">
        <v>59</v>
      </c>
      <c r="H52" s="136">
        <v>27908</v>
      </c>
      <c r="I52" s="136">
        <v>1</v>
      </c>
      <c r="J52" s="136" t="s">
        <v>167</v>
      </c>
      <c r="K52" s="136" t="s">
        <v>167</v>
      </c>
      <c r="L52" s="136">
        <v>3</v>
      </c>
      <c r="M52" s="19">
        <v>8</v>
      </c>
      <c r="N52" s="181">
        <v>5193</v>
      </c>
      <c r="O52" s="181">
        <v>3</v>
      </c>
      <c r="P52" s="181" t="s">
        <v>167</v>
      </c>
      <c r="Q52" s="181" t="s">
        <v>167</v>
      </c>
      <c r="R52" s="181" t="s">
        <v>168</v>
      </c>
      <c r="S52" s="181" t="s">
        <v>168</v>
      </c>
      <c r="T52" s="123" t="s">
        <v>168</v>
      </c>
    </row>
    <row r="53" spans="1:20" s="78" customFormat="1" ht="14.25">
      <c r="A53" s="184"/>
      <c r="B53" s="119" t="s">
        <v>117</v>
      </c>
      <c r="C53" s="19">
        <v>45</v>
      </c>
      <c r="D53" s="19">
        <v>119</v>
      </c>
      <c r="E53" s="19">
        <v>66771</v>
      </c>
      <c r="F53" s="136">
        <v>27</v>
      </c>
      <c r="G53" s="136">
        <v>87</v>
      </c>
      <c r="H53" s="136">
        <v>45595</v>
      </c>
      <c r="I53" s="136">
        <v>2</v>
      </c>
      <c r="J53" s="136" t="s">
        <v>167</v>
      </c>
      <c r="K53" s="136" t="s">
        <v>167</v>
      </c>
      <c r="L53" s="136">
        <v>6</v>
      </c>
      <c r="M53" s="19">
        <v>14</v>
      </c>
      <c r="N53" s="181">
        <v>14733</v>
      </c>
      <c r="O53" s="181">
        <v>8</v>
      </c>
      <c r="P53" s="181">
        <v>12</v>
      </c>
      <c r="Q53" s="181">
        <v>4771</v>
      </c>
      <c r="R53" s="181">
        <v>2</v>
      </c>
      <c r="S53" s="181" t="s">
        <v>167</v>
      </c>
      <c r="T53" s="123" t="s">
        <v>167</v>
      </c>
    </row>
    <row r="54" spans="1:20" s="78" customFormat="1" ht="14.25">
      <c r="A54" s="184"/>
      <c r="B54" s="119" t="s">
        <v>118</v>
      </c>
      <c r="C54" s="19">
        <v>4</v>
      </c>
      <c r="D54" s="19" t="s">
        <v>167</v>
      </c>
      <c r="E54" s="19" t="s">
        <v>167</v>
      </c>
      <c r="F54" s="19">
        <v>3</v>
      </c>
      <c r="G54" s="19" t="s">
        <v>167</v>
      </c>
      <c r="H54" s="19" t="s">
        <v>167</v>
      </c>
      <c r="I54" s="136" t="s">
        <v>168</v>
      </c>
      <c r="J54" s="19" t="s">
        <v>168</v>
      </c>
      <c r="K54" s="19" t="s">
        <v>168</v>
      </c>
      <c r="L54" s="136" t="s">
        <v>168</v>
      </c>
      <c r="M54" s="19" t="s">
        <v>168</v>
      </c>
      <c r="N54" s="181" t="s">
        <v>168</v>
      </c>
      <c r="O54" s="181">
        <v>1</v>
      </c>
      <c r="P54" s="181" t="s">
        <v>167</v>
      </c>
      <c r="Q54" s="181" t="s">
        <v>167</v>
      </c>
      <c r="R54" s="181" t="s">
        <v>168</v>
      </c>
      <c r="S54" s="181" t="s">
        <v>168</v>
      </c>
      <c r="T54" s="123" t="s">
        <v>168</v>
      </c>
    </row>
    <row r="55" spans="1:20" s="78" customFormat="1" ht="14.25">
      <c r="A55" s="185"/>
      <c r="B55" s="137" t="s">
        <v>120</v>
      </c>
      <c r="C55" s="186">
        <v>27</v>
      </c>
      <c r="D55" s="186">
        <v>65</v>
      </c>
      <c r="E55" s="186">
        <v>26030</v>
      </c>
      <c r="F55" s="186">
        <v>20</v>
      </c>
      <c r="G55" s="186">
        <v>53</v>
      </c>
      <c r="H55" s="186">
        <v>19580</v>
      </c>
      <c r="I55" s="138">
        <v>1</v>
      </c>
      <c r="J55" s="186" t="s">
        <v>167</v>
      </c>
      <c r="K55" s="186" t="s">
        <v>167</v>
      </c>
      <c r="L55" s="138">
        <v>4</v>
      </c>
      <c r="M55" s="186">
        <v>8</v>
      </c>
      <c r="N55" s="186">
        <v>5400</v>
      </c>
      <c r="O55" s="186">
        <v>2</v>
      </c>
      <c r="P55" s="186" t="s">
        <v>167</v>
      </c>
      <c r="Q55" s="186" t="s">
        <v>167</v>
      </c>
      <c r="R55" s="186" t="s">
        <v>168</v>
      </c>
      <c r="S55" s="186" t="s">
        <v>168</v>
      </c>
      <c r="T55" s="124" t="s">
        <v>168</v>
      </c>
    </row>
    <row r="56" spans="1:20" s="78" customFormat="1" ht="14.25" customHeight="1">
      <c r="A56" s="8" t="s">
        <v>487</v>
      </c>
      <c r="B56" s="118"/>
      <c r="C56" s="35"/>
      <c r="D56" s="35"/>
      <c r="E56" s="35"/>
      <c r="F56" s="18"/>
      <c r="G56" s="18"/>
      <c r="H56" s="18"/>
      <c r="I56" s="18"/>
      <c r="J56" s="18"/>
      <c r="K56" s="18"/>
      <c r="L56" s="24"/>
      <c r="M56" s="25"/>
      <c r="N56" s="187"/>
      <c r="O56" s="181"/>
      <c r="P56" s="181"/>
      <c r="Q56" s="188"/>
      <c r="R56" s="188"/>
      <c r="S56" s="188"/>
      <c r="T56" s="8"/>
    </row>
    <row r="57" spans="1:20" s="78" customFormat="1" ht="14.25">
      <c r="A57" s="8" t="s">
        <v>488</v>
      </c>
      <c r="B57" s="118"/>
      <c r="C57" s="35"/>
      <c r="D57" s="18"/>
      <c r="E57" s="18"/>
      <c r="F57" s="18"/>
      <c r="G57" s="14"/>
      <c r="H57" s="14"/>
      <c r="I57" s="18"/>
      <c r="J57" s="14"/>
      <c r="K57" s="14"/>
      <c r="L57" s="24"/>
      <c r="M57" s="25"/>
      <c r="N57" s="189"/>
      <c r="O57" s="181"/>
      <c r="P57" s="181"/>
      <c r="Q57" s="188"/>
      <c r="R57" s="188"/>
      <c r="S57" s="188"/>
      <c r="T57" s="8"/>
    </row>
    <row r="58" spans="1:20" s="78" customFormat="1" ht="14.25">
      <c r="A58" s="25"/>
      <c r="B58" s="118"/>
      <c r="C58" s="35"/>
      <c r="D58" s="35"/>
      <c r="E58" s="35"/>
      <c r="F58" s="18"/>
      <c r="G58" s="18"/>
      <c r="H58" s="18"/>
      <c r="I58" s="18"/>
      <c r="J58" s="18"/>
      <c r="K58" s="18"/>
      <c r="L58" s="24"/>
      <c r="M58" s="25"/>
      <c r="N58" s="182"/>
      <c r="O58" s="181"/>
      <c r="P58" s="181"/>
      <c r="Q58" s="188"/>
      <c r="R58" s="188"/>
      <c r="S58" s="188"/>
      <c r="T58" s="8"/>
    </row>
    <row r="59" spans="1:20" s="78" customFormat="1" ht="14.25">
      <c r="A59" s="25"/>
      <c r="B59" s="118"/>
      <c r="C59" s="35"/>
      <c r="D59" s="35"/>
      <c r="E59" s="35"/>
      <c r="F59" s="18"/>
      <c r="G59" s="14"/>
      <c r="H59" s="14"/>
      <c r="I59" s="18"/>
      <c r="J59" s="14"/>
      <c r="K59" s="14"/>
      <c r="L59" s="24"/>
      <c r="M59" s="25"/>
      <c r="N59" s="182"/>
      <c r="O59" s="181"/>
      <c r="P59" s="181"/>
      <c r="Q59" s="188"/>
      <c r="R59" s="188"/>
      <c r="S59" s="188"/>
      <c r="T59" s="8"/>
    </row>
    <row r="60" spans="1:20" s="78" customFormat="1" ht="14.25">
      <c r="A60" s="25"/>
      <c r="B60" s="118"/>
      <c r="C60" s="35"/>
      <c r="D60" s="18"/>
      <c r="E60" s="18"/>
      <c r="F60" s="18"/>
      <c r="G60" s="14"/>
      <c r="H60" s="14"/>
      <c r="I60" s="18"/>
      <c r="J60" s="14"/>
      <c r="K60" s="14"/>
      <c r="L60" s="24"/>
      <c r="M60" s="25"/>
      <c r="N60" s="182"/>
      <c r="O60" s="181"/>
      <c r="P60" s="181"/>
      <c r="Q60" s="188"/>
      <c r="R60" s="188"/>
      <c r="S60" s="188"/>
      <c r="T60" s="8"/>
    </row>
    <row r="61" spans="1:20" s="78" customFormat="1" ht="14.25">
      <c r="A61" s="25"/>
      <c r="B61" s="178"/>
      <c r="C61" s="35"/>
      <c r="D61" s="35"/>
      <c r="E61" s="35"/>
      <c r="F61" s="18"/>
      <c r="G61" s="18"/>
      <c r="H61" s="18"/>
      <c r="I61" s="18"/>
      <c r="J61" s="18"/>
      <c r="K61" s="18"/>
      <c r="L61" s="24"/>
      <c r="M61" s="25"/>
      <c r="N61" s="182"/>
      <c r="O61" s="181"/>
      <c r="P61" s="181"/>
      <c r="Q61" s="188"/>
      <c r="R61" s="188"/>
      <c r="S61" s="188"/>
      <c r="T61" s="8"/>
    </row>
    <row r="62" spans="1:20" s="78" customFormat="1" ht="14.25">
      <c r="A62" s="25"/>
      <c r="B62" s="20"/>
      <c r="C62" s="36"/>
      <c r="D62" s="36"/>
      <c r="E62" s="36"/>
      <c r="F62" s="9"/>
      <c r="G62" s="9"/>
      <c r="H62" s="9"/>
      <c r="I62" s="9"/>
      <c r="J62" s="9"/>
      <c r="K62" s="9"/>
      <c r="L62" s="24"/>
      <c r="M62" s="25"/>
      <c r="N62" s="179"/>
      <c r="O62" s="179"/>
      <c r="P62" s="179"/>
      <c r="Q62" s="179"/>
      <c r="R62" s="179"/>
      <c r="S62" s="190"/>
      <c r="T62" s="8"/>
    </row>
    <row r="63" spans="1:20" s="78" customFormat="1" ht="14.25">
      <c r="A63" s="178"/>
      <c r="B63" s="20"/>
      <c r="C63" s="34"/>
      <c r="D63" s="34"/>
      <c r="E63" s="34"/>
      <c r="F63" s="34"/>
      <c r="G63" s="190"/>
      <c r="H63" s="190"/>
      <c r="I63" s="34"/>
      <c r="J63" s="190"/>
      <c r="K63" s="190"/>
      <c r="L63" s="24"/>
      <c r="M63" s="178"/>
      <c r="N63" s="179"/>
      <c r="O63" s="179"/>
      <c r="P63" s="191"/>
      <c r="Q63" s="191"/>
      <c r="R63" s="191"/>
      <c r="S63" s="191"/>
      <c r="T63" s="8"/>
    </row>
    <row r="64" spans="1:20" s="78" customFormat="1" ht="14.25" customHeight="1">
      <c r="A64" s="25"/>
      <c r="B64" s="20"/>
      <c r="C64" s="35"/>
      <c r="D64" s="35"/>
      <c r="E64" s="35"/>
      <c r="F64" s="18"/>
      <c r="G64" s="18"/>
      <c r="H64" s="18"/>
      <c r="I64" s="18"/>
      <c r="J64" s="18"/>
      <c r="K64" s="18"/>
      <c r="L64" s="24"/>
      <c r="M64" s="25"/>
      <c r="N64" s="118"/>
      <c r="O64" s="17"/>
      <c r="P64" s="14"/>
      <c r="Q64" s="14"/>
      <c r="R64" s="14"/>
      <c r="S64" s="14"/>
      <c r="T64" s="8"/>
    </row>
  </sheetData>
  <sheetProtection/>
  <mergeCells count="37">
    <mergeCell ref="A21:B21"/>
    <mergeCell ref="Q6:Q7"/>
    <mergeCell ref="R6:R7"/>
    <mergeCell ref="I6:I7"/>
    <mergeCell ref="J6:J7"/>
    <mergeCell ref="K6:K7"/>
    <mergeCell ref="L6:L7"/>
    <mergeCell ref="A5:B7"/>
    <mergeCell ref="C6:C7"/>
    <mergeCell ref="D6:D7"/>
    <mergeCell ref="A10:B10"/>
    <mergeCell ref="O5:Q5"/>
    <mergeCell ref="F6:F7"/>
    <mergeCell ref="G6:G7"/>
    <mergeCell ref="H6:H7"/>
    <mergeCell ref="A8:B8"/>
    <mergeCell ref="M6:M7"/>
    <mergeCell ref="N6:N7"/>
    <mergeCell ref="O6:O7"/>
    <mergeCell ref="P6:P7"/>
    <mergeCell ref="R5:T5"/>
    <mergeCell ref="C5:E5"/>
    <mergeCell ref="F5:H5"/>
    <mergeCell ref="I5:K5"/>
    <mergeCell ref="L5:N5"/>
    <mergeCell ref="E6:E7"/>
    <mergeCell ref="S6:S7"/>
    <mergeCell ref="T6:T7"/>
    <mergeCell ref="A20:B20"/>
    <mergeCell ref="A16:B16"/>
    <mergeCell ref="A17:B17"/>
    <mergeCell ref="A18:B18"/>
    <mergeCell ref="A19:B19"/>
    <mergeCell ref="A12:B12"/>
    <mergeCell ref="A13:B13"/>
    <mergeCell ref="A14:B14"/>
    <mergeCell ref="A15:B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100"/>
  <sheetViews>
    <sheetView tabSelected="1" view="pageBreakPreview" zoomScale="60" zoomScalePageLayoutView="0" workbookViewId="0" topLeftCell="A1">
      <selection activeCell="A1" sqref="A1"/>
    </sheetView>
  </sheetViews>
  <sheetFormatPr defaultColWidth="10.59765625" defaultRowHeight="15"/>
  <cols>
    <col min="1" max="1" width="16" style="226" customWidth="1"/>
    <col min="2" max="8" width="12.59765625" style="226" customWidth="1"/>
    <col min="9" max="9" width="8.19921875" style="226" customWidth="1"/>
    <col min="10" max="10" width="3.09765625" style="226" customWidth="1"/>
    <col min="11" max="11" width="4" style="282" customWidth="1"/>
    <col min="12" max="12" width="3.09765625" style="282" customWidth="1"/>
    <col min="13" max="13" width="19.59765625" style="282" customWidth="1"/>
    <col min="14" max="14" width="5.09765625" style="282" customWidth="1"/>
    <col min="15" max="15" width="8.59765625" style="226" customWidth="1"/>
    <col min="16" max="16" width="13.8984375" style="226" customWidth="1"/>
    <col min="17" max="17" width="13.69921875" style="226" customWidth="1"/>
    <col min="18" max="18" width="12.8984375" style="226" customWidth="1"/>
    <col min="19" max="19" width="13.5" style="226" customWidth="1"/>
    <col min="20" max="23" width="10.8984375" style="226" customWidth="1"/>
    <col min="24" max="25" width="10.59765625" style="226" customWidth="1"/>
    <col min="26" max="27" width="2.59765625" style="226" customWidth="1"/>
    <col min="28" max="16384" width="10.59765625" style="226" customWidth="1"/>
  </cols>
  <sheetData>
    <row r="1" spans="1:23" s="225" customFormat="1" ht="19.5" customHeight="1">
      <c r="A1" s="27" t="s">
        <v>391</v>
      </c>
      <c r="B1" s="27"/>
      <c r="K1" s="262"/>
      <c r="L1" s="262"/>
      <c r="M1" s="262"/>
      <c r="N1" s="262"/>
      <c r="W1" s="5" t="s">
        <v>398</v>
      </c>
    </row>
    <row r="2" spans="1:229" s="228" customFormat="1" ht="19.5" customHeight="1">
      <c r="A2" s="591" t="s">
        <v>397</v>
      </c>
      <c r="B2" s="591"/>
      <c r="C2" s="591"/>
      <c r="D2" s="591"/>
      <c r="E2" s="591"/>
      <c r="F2" s="591"/>
      <c r="G2" s="591"/>
      <c r="H2" s="591"/>
      <c r="I2" s="28"/>
      <c r="J2" s="411" t="s">
        <v>408</v>
      </c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263"/>
      <c r="Y2" s="28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3"/>
      <c r="DH2" s="263"/>
      <c r="DI2" s="263"/>
      <c r="DJ2" s="263"/>
      <c r="DK2" s="263"/>
      <c r="DL2" s="263"/>
      <c r="DM2" s="263"/>
      <c r="DN2" s="263"/>
      <c r="DO2" s="263"/>
      <c r="DP2" s="263"/>
      <c r="DQ2" s="263"/>
      <c r="DR2" s="263"/>
      <c r="DS2" s="263"/>
      <c r="DT2" s="263"/>
      <c r="DU2" s="263"/>
      <c r="DV2" s="263"/>
      <c r="DW2" s="263"/>
      <c r="DX2" s="263"/>
      <c r="DY2" s="263"/>
      <c r="DZ2" s="263"/>
      <c r="EA2" s="263"/>
      <c r="EB2" s="263"/>
      <c r="EC2" s="263"/>
      <c r="ED2" s="263"/>
      <c r="EE2" s="263"/>
      <c r="EF2" s="263"/>
      <c r="EG2" s="263"/>
      <c r="EH2" s="263"/>
      <c r="EI2" s="263"/>
      <c r="EJ2" s="263"/>
      <c r="EK2" s="263"/>
      <c r="EL2" s="263"/>
      <c r="EM2" s="263"/>
      <c r="EN2" s="263"/>
      <c r="EO2" s="263"/>
      <c r="EP2" s="263"/>
      <c r="EQ2" s="263"/>
      <c r="ER2" s="263"/>
      <c r="ES2" s="263"/>
      <c r="ET2" s="263"/>
      <c r="EU2" s="263"/>
      <c r="EV2" s="263"/>
      <c r="EW2" s="263"/>
      <c r="EX2" s="263"/>
      <c r="EY2" s="263"/>
      <c r="EZ2" s="263"/>
      <c r="FA2" s="263"/>
      <c r="FB2" s="263"/>
      <c r="FC2" s="263"/>
      <c r="FD2" s="263"/>
      <c r="FE2" s="263"/>
      <c r="FF2" s="263"/>
      <c r="FG2" s="263"/>
      <c r="FH2" s="263"/>
      <c r="FI2" s="263"/>
      <c r="FJ2" s="263"/>
      <c r="FK2" s="263"/>
      <c r="FL2" s="263"/>
      <c r="FM2" s="263"/>
      <c r="FN2" s="263"/>
      <c r="FO2" s="263"/>
      <c r="FP2" s="263"/>
      <c r="FQ2" s="263"/>
      <c r="FR2" s="263"/>
      <c r="FS2" s="263"/>
      <c r="FT2" s="263"/>
      <c r="FU2" s="263"/>
      <c r="FV2" s="263"/>
      <c r="FW2" s="263"/>
      <c r="FX2" s="263"/>
      <c r="FY2" s="263"/>
      <c r="FZ2" s="263"/>
      <c r="GA2" s="263"/>
      <c r="GB2" s="263"/>
      <c r="GC2" s="263"/>
      <c r="GD2" s="263"/>
      <c r="GE2" s="263"/>
      <c r="GF2" s="263"/>
      <c r="GG2" s="263"/>
      <c r="GH2" s="263"/>
      <c r="GI2" s="263"/>
      <c r="GJ2" s="263"/>
      <c r="GK2" s="263"/>
      <c r="GL2" s="263"/>
      <c r="GM2" s="263"/>
      <c r="GN2" s="263"/>
      <c r="GO2" s="263"/>
      <c r="GP2" s="263"/>
      <c r="GQ2" s="263"/>
      <c r="GR2" s="263"/>
      <c r="GS2" s="263"/>
      <c r="GT2" s="263"/>
      <c r="GU2" s="263"/>
      <c r="GV2" s="263"/>
      <c r="GW2" s="263"/>
      <c r="GX2" s="263"/>
      <c r="GY2" s="263"/>
      <c r="GZ2" s="263"/>
      <c r="HA2" s="263"/>
      <c r="HB2" s="263"/>
      <c r="HC2" s="263"/>
      <c r="HD2" s="263"/>
      <c r="HE2" s="263"/>
      <c r="HF2" s="263"/>
      <c r="HG2" s="263"/>
      <c r="HH2" s="263"/>
      <c r="HI2" s="263"/>
      <c r="HJ2" s="263"/>
      <c r="HK2" s="263"/>
      <c r="HL2" s="263"/>
      <c r="HM2" s="263"/>
      <c r="HN2" s="263"/>
      <c r="HO2" s="263"/>
      <c r="HP2" s="263"/>
      <c r="HQ2" s="263"/>
      <c r="HR2" s="263"/>
      <c r="HS2" s="263"/>
      <c r="HT2" s="263"/>
      <c r="HU2" s="263"/>
    </row>
    <row r="3" spans="1:229" s="228" customFormat="1" ht="19.5" customHeight="1">
      <c r="A3" s="573" t="s">
        <v>544</v>
      </c>
      <c r="B3" s="573"/>
      <c r="C3" s="573"/>
      <c r="D3" s="573"/>
      <c r="E3" s="573"/>
      <c r="F3" s="573"/>
      <c r="G3" s="573"/>
      <c r="H3" s="573"/>
      <c r="I3" s="28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63"/>
      <c r="Y3" s="28"/>
      <c r="Z3" s="264"/>
      <c r="AA3" s="264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3"/>
      <c r="CA3" s="263"/>
      <c r="CB3" s="263"/>
      <c r="CC3" s="263"/>
      <c r="CD3" s="263"/>
      <c r="CE3" s="263"/>
      <c r="CF3" s="263"/>
      <c r="CG3" s="263"/>
      <c r="CH3" s="263"/>
      <c r="CI3" s="263"/>
      <c r="CJ3" s="263"/>
      <c r="CK3" s="263"/>
      <c r="CL3" s="263"/>
      <c r="CM3" s="263"/>
      <c r="CN3" s="263"/>
      <c r="CO3" s="263"/>
      <c r="CP3" s="263"/>
      <c r="CQ3" s="263"/>
      <c r="CR3" s="263"/>
      <c r="CS3" s="263"/>
      <c r="CT3" s="263"/>
      <c r="CU3" s="263"/>
      <c r="CV3" s="263"/>
      <c r="CW3" s="263"/>
      <c r="CX3" s="263"/>
      <c r="CY3" s="263"/>
      <c r="CZ3" s="263"/>
      <c r="DA3" s="263"/>
      <c r="DB3" s="263"/>
      <c r="DC3" s="263"/>
      <c r="DD3" s="263"/>
      <c r="DE3" s="263"/>
      <c r="DF3" s="263"/>
      <c r="DG3" s="263"/>
      <c r="DH3" s="263"/>
      <c r="DI3" s="263"/>
      <c r="DJ3" s="263"/>
      <c r="DK3" s="263"/>
      <c r="DL3" s="263"/>
      <c r="DM3" s="263"/>
      <c r="DN3" s="263"/>
      <c r="DO3" s="263"/>
      <c r="DP3" s="263"/>
      <c r="DQ3" s="263"/>
      <c r="DR3" s="263"/>
      <c r="DS3" s="263"/>
      <c r="DT3" s="263"/>
      <c r="DU3" s="263"/>
      <c r="DV3" s="263"/>
      <c r="DW3" s="263"/>
      <c r="DX3" s="263"/>
      <c r="DY3" s="263"/>
      <c r="DZ3" s="263"/>
      <c r="EA3" s="263"/>
      <c r="EB3" s="263"/>
      <c r="EC3" s="263"/>
      <c r="ED3" s="263"/>
      <c r="EE3" s="263"/>
      <c r="EF3" s="263"/>
      <c r="EG3" s="263"/>
      <c r="EH3" s="263"/>
      <c r="EI3" s="263"/>
      <c r="EJ3" s="263"/>
      <c r="EK3" s="263"/>
      <c r="EL3" s="263"/>
      <c r="EM3" s="263"/>
      <c r="EN3" s="263"/>
      <c r="EO3" s="263"/>
      <c r="EP3" s="263"/>
      <c r="EQ3" s="263"/>
      <c r="ER3" s="263"/>
      <c r="ES3" s="263"/>
      <c r="ET3" s="263"/>
      <c r="EU3" s="263"/>
      <c r="EV3" s="263"/>
      <c r="EW3" s="263"/>
      <c r="EX3" s="263"/>
      <c r="EY3" s="263"/>
      <c r="EZ3" s="263"/>
      <c r="FA3" s="263"/>
      <c r="FB3" s="263"/>
      <c r="FC3" s="263"/>
      <c r="FD3" s="263"/>
      <c r="FE3" s="263"/>
      <c r="FF3" s="263"/>
      <c r="FG3" s="263"/>
      <c r="FH3" s="263"/>
      <c r="FI3" s="263"/>
      <c r="FJ3" s="263"/>
      <c r="FK3" s="263"/>
      <c r="FL3" s="263"/>
      <c r="FM3" s="263"/>
      <c r="FN3" s="263"/>
      <c r="FO3" s="263"/>
      <c r="FP3" s="263"/>
      <c r="FQ3" s="263"/>
      <c r="FR3" s="263"/>
      <c r="FS3" s="263"/>
      <c r="FT3" s="263"/>
      <c r="FU3" s="263"/>
      <c r="FV3" s="263"/>
      <c r="FW3" s="263"/>
      <c r="FX3" s="263"/>
      <c r="FY3" s="263"/>
      <c r="FZ3" s="263"/>
      <c r="GA3" s="263"/>
      <c r="GB3" s="263"/>
      <c r="GC3" s="263"/>
      <c r="GD3" s="263"/>
      <c r="GE3" s="263"/>
      <c r="GF3" s="263"/>
      <c r="GG3" s="263"/>
      <c r="GH3" s="263"/>
      <c r="GI3" s="263"/>
      <c r="GJ3" s="263"/>
      <c r="GK3" s="263"/>
      <c r="GL3" s="263"/>
      <c r="GM3" s="263"/>
      <c r="GN3" s="263"/>
      <c r="GO3" s="263"/>
      <c r="GP3" s="263"/>
      <c r="GQ3" s="263"/>
      <c r="GR3" s="263"/>
      <c r="GS3" s="263"/>
      <c r="GT3" s="263"/>
      <c r="GU3" s="263"/>
      <c r="GV3" s="263"/>
      <c r="GW3" s="263"/>
      <c r="GX3" s="263"/>
      <c r="GY3" s="263"/>
      <c r="GZ3" s="263"/>
      <c r="HA3" s="263"/>
      <c r="HB3" s="263"/>
      <c r="HC3" s="263"/>
      <c r="HD3" s="263"/>
      <c r="HE3" s="263"/>
      <c r="HF3" s="263"/>
      <c r="HG3" s="263"/>
      <c r="HH3" s="263"/>
      <c r="HI3" s="263"/>
      <c r="HJ3" s="263"/>
      <c r="HK3" s="263"/>
      <c r="HL3" s="263"/>
      <c r="HM3" s="263"/>
      <c r="HN3" s="263"/>
      <c r="HO3" s="263"/>
      <c r="HP3" s="263"/>
      <c r="HQ3" s="263"/>
      <c r="HR3" s="263"/>
      <c r="HS3" s="263"/>
      <c r="HT3" s="263"/>
      <c r="HU3" s="263"/>
    </row>
    <row r="4" spans="3:23" ht="18" customHeight="1" thickBot="1">
      <c r="C4" s="265"/>
      <c r="D4" s="265"/>
      <c r="E4" s="265"/>
      <c r="F4" s="265"/>
      <c r="G4" s="265"/>
      <c r="H4" s="266" t="s">
        <v>390</v>
      </c>
      <c r="K4" s="226"/>
      <c r="L4" s="226"/>
      <c r="M4" s="226"/>
      <c r="N4" s="226"/>
      <c r="W4" s="230" t="s">
        <v>318</v>
      </c>
    </row>
    <row r="5" spans="1:23" ht="21.75" customHeight="1">
      <c r="A5" s="592" t="s">
        <v>121</v>
      </c>
      <c r="B5" s="566" t="s">
        <v>122</v>
      </c>
      <c r="C5" s="566" t="s">
        <v>123</v>
      </c>
      <c r="D5" s="569" t="s">
        <v>368</v>
      </c>
      <c r="E5" s="566" t="s">
        <v>124</v>
      </c>
      <c r="F5" s="566" t="s">
        <v>529</v>
      </c>
      <c r="G5" s="571" t="s">
        <v>366</v>
      </c>
      <c r="H5" s="571" t="s">
        <v>367</v>
      </c>
      <c r="I5" s="501"/>
      <c r="J5" s="586" t="s">
        <v>548</v>
      </c>
      <c r="K5" s="587"/>
      <c r="L5" s="587"/>
      <c r="M5" s="588"/>
      <c r="N5" s="579" t="s">
        <v>125</v>
      </c>
      <c r="O5" s="581" t="s">
        <v>126</v>
      </c>
      <c r="P5" s="583" t="s">
        <v>319</v>
      </c>
      <c r="Q5" s="575" t="s">
        <v>127</v>
      </c>
      <c r="R5" s="575" t="s">
        <v>128</v>
      </c>
      <c r="S5" s="575" t="s">
        <v>129</v>
      </c>
      <c r="T5" s="575" t="s">
        <v>130</v>
      </c>
      <c r="U5" s="575" t="s">
        <v>131</v>
      </c>
      <c r="V5" s="575" t="s">
        <v>132</v>
      </c>
      <c r="W5" s="577" t="s">
        <v>133</v>
      </c>
    </row>
    <row r="6" spans="1:23" ht="21.75" customHeight="1">
      <c r="A6" s="584"/>
      <c r="B6" s="567"/>
      <c r="C6" s="568"/>
      <c r="D6" s="570"/>
      <c r="E6" s="568"/>
      <c r="F6" s="568"/>
      <c r="G6" s="572"/>
      <c r="H6" s="572"/>
      <c r="I6" s="585"/>
      <c r="J6" s="589"/>
      <c r="K6" s="589"/>
      <c r="L6" s="589"/>
      <c r="M6" s="590"/>
      <c r="N6" s="580"/>
      <c r="O6" s="582"/>
      <c r="P6" s="584"/>
      <c r="Q6" s="576"/>
      <c r="R6" s="576"/>
      <c r="S6" s="576"/>
      <c r="T6" s="576"/>
      <c r="U6" s="576"/>
      <c r="V6" s="576"/>
      <c r="W6" s="578"/>
    </row>
    <row r="7" spans="1:23" ht="21.75" customHeight="1">
      <c r="A7" s="291" t="s">
        <v>392</v>
      </c>
      <c r="B7" s="204">
        <f>SUM(C7:H7)</f>
        <v>58710</v>
      </c>
      <c r="C7" s="271">
        <v>23360</v>
      </c>
      <c r="D7" s="271">
        <v>4748</v>
      </c>
      <c r="E7" s="271">
        <v>7958</v>
      </c>
      <c r="F7" s="271">
        <v>12225</v>
      </c>
      <c r="G7" s="271">
        <v>1414</v>
      </c>
      <c r="H7" s="271">
        <v>9005</v>
      </c>
      <c r="I7" s="199"/>
      <c r="J7" s="514" t="s">
        <v>169</v>
      </c>
      <c r="K7" s="514"/>
      <c r="L7" s="514"/>
      <c r="M7" s="515"/>
      <c r="N7" s="37" t="s">
        <v>168</v>
      </c>
      <c r="O7" s="406" t="s">
        <v>582</v>
      </c>
      <c r="P7" s="407">
        <f>SUM(P13,P27,P29,P31,P38,P40,P50)</f>
        <v>27671598</v>
      </c>
      <c r="Q7" s="407">
        <f aca="true" t="shared" si="0" ref="Q7:W7">SUM(Q13,Q27,Q29,Q31,Q38,Q40,Q50)</f>
        <v>15045506</v>
      </c>
      <c r="R7" s="407">
        <f t="shared" si="0"/>
        <v>6660446</v>
      </c>
      <c r="S7" s="407">
        <f t="shared" si="0"/>
        <v>3987417</v>
      </c>
      <c r="T7" s="407">
        <f t="shared" si="0"/>
        <v>327191</v>
      </c>
      <c r="U7" s="407">
        <f t="shared" si="0"/>
        <v>302837</v>
      </c>
      <c r="V7" s="407">
        <f t="shared" si="0"/>
        <v>507253</v>
      </c>
      <c r="W7" s="407">
        <f t="shared" si="0"/>
        <v>840948</v>
      </c>
    </row>
    <row r="8" spans="1:23" ht="21.75" customHeight="1">
      <c r="A8" s="259" t="s">
        <v>395</v>
      </c>
      <c r="B8" s="204">
        <v>62722</v>
      </c>
      <c r="C8" s="260">
        <v>25823</v>
      </c>
      <c r="D8" s="260">
        <v>5325</v>
      </c>
      <c r="E8" s="260">
        <v>7859</v>
      </c>
      <c r="F8" s="260">
        <v>12963</v>
      </c>
      <c r="G8" s="260">
        <v>1546</v>
      </c>
      <c r="H8" s="260">
        <v>9205</v>
      </c>
      <c r="I8" s="199"/>
      <c r="J8" s="272"/>
      <c r="K8" s="264"/>
      <c r="L8" s="554"/>
      <c r="M8" s="555"/>
      <c r="N8" s="269"/>
      <c r="O8" s="393"/>
      <c r="P8" s="403"/>
      <c r="Q8" s="403"/>
      <c r="R8" s="403"/>
      <c r="S8" s="403"/>
      <c r="T8" s="403"/>
      <c r="U8" s="403"/>
      <c r="V8" s="403"/>
      <c r="W8" s="403"/>
    </row>
    <row r="9" spans="1:28" ht="21.75" customHeight="1">
      <c r="A9" s="301">
        <v>2</v>
      </c>
      <c r="B9" s="204">
        <v>68558</v>
      </c>
      <c r="C9" s="260">
        <v>28163</v>
      </c>
      <c r="D9" s="260">
        <v>6344</v>
      </c>
      <c r="E9" s="260">
        <v>8075</v>
      </c>
      <c r="F9" s="260">
        <v>13970</v>
      </c>
      <c r="G9" s="260">
        <v>1524</v>
      </c>
      <c r="H9" s="260">
        <v>10483</v>
      </c>
      <c r="I9" s="199"/>
      <c r="J9" s="272">
        <v>1</v>
      </c>
      <c r="K9" s="414" t="s">
        <v>399</v>
      </c>
      <c r="L9" s="414"/>
      <c r="M9" s="556"/>
      <c r="N9" s="268" t="s">
        <v>404</v>
      </c>
      <c r="O9" s="401" t="s">
        <v>573</v>
      </c>
      <c r="P9" s="404" t="s">
        <v>553</v>
      </c>
      <c r="Q9" s="404" t="s">
        <v>553</v>
      </c>
      <c r="R9" s="404" t="s">
        <v>553</v>
      </c>
      <c r="S9" s="404" t="s">
        <v>553</v>
      </c>
      <c r="T9" s="404" t="s">
        <v>553</v>
      </c>
      <c r="U9" s="404" t="s">
        <v>553</v>
      </c>
      <c r="V9" s="404" t="s">
        <v>553</v>
      </c>
      <c r="W9" s="404" t="s">
        <v>553</v>
      </c>
      <c r="Z9" s="574"/>
      <c r="AA9" s="574"/>
      <c r="AB9" s="574"/>
    </row>
    <row r="10" spans="1:23" ht="21.75" customHeight="1">
      <c r="A10" s="301">
        <v>3</v>
      </c>
      <c r="B10" s="204">
        <f>SUM(C10:H10)</f>
        <v>74249</v>
      </c>
      <c r="C10" s="260">
        <v>29909</v>
      </c>
      <c r="D10" s="260">
        <v>7386</v>
      </c>
      <c r="E10" s="260">
        <v>9121</v>
      </c>
      <c r="F10" s="260">
        <v>15192</v>
      </c>
      <c r="G10" s="260">
        <v>1209</v>
      </c>
      <c r="H10" s="260">
        <v>11432</v>
      </c>
      <c r="I10" s="199"/>
      <c r="J10" s="228"/>
      <c r="K10" s="228"/>
      <c r="L10" s="228"/>
      <c r="M10" s="276"/>
      <c r="N10" s="268"/>
      <c r="O10" s="405"/>
      <c r="P10" s="402"/>
      <c r="Q10" s="402"/>
      <c r="R10" s="402"/>
      <c r="S10" s="402"/>
      <c r="T10" s="402"/>
      <c r="U10" s="402"/>
      <c r="V10" s="402"/>
      <c r="W10" s="402"/>
    </row>
    <row r="11" spans="1:23" ht="21.75" customHeight="1">
      <c r="A11" s="292" t="s">
        <v>369</v>
      </c>
      <c r="B11" s="309">
        <v>75671</v>
      </c>
      <c r="C11" s="391">
        <f aca="true" t="shared" si="1" ref="C11:H11">SUM(C13:C26)</f>
        <v>30099</v>
      </c>
      <c r="D11" s="391">
        <f t="shared" si="1"/>
        <v>7671</v>
      </c>
      <c r="E11" s="391">
        <f t="shared" si="1"/>
        <v>9004</v>
      </c>
      <c r="F11" s="391">
        <f t="shared" si="1"/>
        <v>15566</v>
      </c>
      <c r="G11" s="391">
        <f t="shared" si="1"/>
        <v>1182</v>
      </c>
      <c r="H11" s="391">
        <f t="shared" si="1"/>
        <v>12149</v>
      </c>
      <c r="I11" s="199"/>
      <c r="J11" s="272">
        <v>2</v>
      </c>
      <c r="K11" s="414" t="s">
        <v>134</v>
      </c>
      <c r="L11" s="414"/>
      <c r="M11" s="556"/>
      <c r="N11" s="268" t="s">
        <v>168</v>
      </c>
      <c r="O11" s="401" t="s">
        <v>573</v>
      </c>
      <c r="P11" s="404" t="s">
        <v>554</v>
      </c>
      <c r="Q11" s="311" t="s">
        <v>553</v>
      </c>
      <c r="R11" s="404" t="s">
        <v>553</v>
      </c>
      <c r="S11" s="404" t="s">
        <v>553</v>
      </c>
      <c r="T11" s="404" t="s">
        <v>553</v>
      </c>
      <c r="U11" s="404" t="s">
        <v>553</v>
      </c>
      <c r="V11" s="404" t="s">
        <v>553</v>
      </c>
      <c r="W11" s="404" t="s">
        <v>553</v>
      </c>
    </row>
    <row r="12" spans="1:23" ht="21.75" customHeight="1">
      <c r="A12" s="279"/>
      <c r="B12" s="204"/>
      <c r="C12" s="204"/>
      <c r="D12" s="204"/>
      <c r="E12" s="204"/>
      <c r="F12" s="204"/>
      <c r="G12" s="204"/>
      <c r="H12" s="204"/>
      <c r="I12" s="228"/>
      <c r="J12" s="270"/>
      <c r="K12" s="228"/>
      <c r="L12" s="228"/>
      <c r="M12" s="276"/>
      <c r="N12" s="268"/>
      <c r="O12" s="405"/>
      <c r="P12" s="402"/>
      <c r="Q12" s="402"/>
      <c r="R12" s="402"/>
      <c r="S12" s="402"/>
      <c r="T12" s="402"/>
      <c r="U12" s="402"/>
      <c r="V12" s="402"/>
      <c r="W12" s="402"/>
    </row>
    <row r="13" spans="1:23" ht="21.75" customHeight="1">
      <c r="A13" s="258" t="s">
        <v>393</v>
      </c>
      <c r="B13" s="307">
        <f>SUM(C13:H13)</f>
        <v>6011</v>
      </c>
      <c r="C13" s="260">
        <v>2891</v>
      </c>
      <c r="D13" s="260">
        <v>712</v>
      </c>
      <c r="E13" s="260">
        <v>622</v>
      </c>
      <c r="F13" s="260">
        <v>812</v>
      </c>
      <c r="G13" s="260">
        <v>106</v>
      </c>
      <c r="H13" s="260">
        <v>868</v>
      </c>
      <c r="I13" s="199"/>
      <c r="J13" s="272">
        <v>3</v>
      </c>
      <c r="K13" s="414" t="s">
        <v>135</v>
      </c>
      <c r="L13" s="414"/>
      <c r="M13" s="556"/>
      <c r="N13" s="268" t="s">
        <v>168</v>
      </c>
      <c r="O13" s="401" t="s">
        <v>573</v>
      </c>
      <c r="P13" s="402">
        <f>SUM(P14:P15,P22:P25)</f>
        <v>7883767</v>
      </c>
      <c r="Q13" s="402">
        <f aca="true" t="shared" si="2" ref="Q13:W13">SUM(Q14:Q15,Q22:Q25)</f>
        <v>4974018</v>
      </c>
      <c r="R13" s="402">
        <f t="shared" si="2"/>
        <v>1647619</v>
      </c>
      <c r="S13" s="402">
        <f t="shared" si="2"/>
        <v>958207</v>
      </c>
      <c r="T13" s="402">
        <f t="shared" si="2"/>
        <v>43665</v>
      </c>
      <c r="U13" s="402">
        <f t="shared" si="2"/>
        <v>57275</v>
      </c>
      <c r="V13" s="402">
        <f t="shared" si="2"/>
        <v>201220</v>
      </c>
      <c r="W13" s="402">
        <f t="shared" si="2"/>
        <v>1763</v>
      </c>
    </row>
    <row r="14" spans="1:23" ht="21.75" customHeight="1">
      <c r="A14" s="293">
        <v>2</v>
      </c>
      <c r="B14" s="307">
        <v>4566</v>
      </c>
      <c r="C14" s="260">
        <v>1735</v>
      </c>
      <c r="D14" s="260">
        <v>462</v>
      </c>
      <c r="E14" s="260">
        <v>599</v>
      </c>
      <c r="F14" s="260">
        <v>861</v>
      </c>
      <c r="G14" s="260">
        <v>81</v>
      </c>
      <c r="H14" s="260">
        <v>827</v>
      </c>
      <c r="I14" s="199"/>
      <c r="J14" s="228"/>
      <c r="K14" s="228" t="s">
        <v>136</v>
      </c>
      <c r="L14" s="414" t="s">
        <v>137</v>
      </c>
      <c r="M14" s="556"/>
      <c r="N14" s="268" t="s">
        <v>138</v>
      </c>
      <c r="O14" s="405">
        <v>1179</v>
      </c>
      <c r="P14" s="402">
        <f>SUM(Q14:W14)</f>
        <v>51836</v>
      </c>
      <c r="Q14" s="402">
        <v>20451</v>
      </c>
      <c r="R14" s="404">
        <v>28041</v>
      </c>
      <c r="S14" s="404" t="s">
        <v>553</v>
      </c>
      <c r="T14" s="404" t="s">
        <v>553</v>
      </c>
      <c r="U14" s="317">
        <v>224</v>
      </c>
      <c r="V14" s="404">
        <v>1455</v>
      </c>
      <c r="W14" s="404">
        <v>1665</v>
      </c>
    </row>
    <row r="15" spans="1:23" ht="21.75" customHeight="1">
      <c r="A15" s="293">
        <v>3</v>
      </c>
      <c r="B15" s="307">
        <f>SUM(C15:H15)</f>
        <v>7233</v>
      </c>
      <c r="C15" s="260">
        <v>3127</v>
      </c>
      <c r="D15" s="260">
        <v>878</v>
      </c>
      <c r="E15" s="260">
        <v>796</v>
      </c>
      <c r="F15" s="260">
        <v>1074</v>
      </c>
      <c r="G15" s="260">
        <v>123</v>
      </c>
      <c r="H15" s="260">
        <v>1235</v>
      </c>
      <c r="I15" s="199"/>
      <c r="J15" s="228"/>
      <c r="K15" s="228" t="s">
        <v>139</v>
      </c>
      <c r="L15" s="414" t="s">
        <v>140</v>
      </c>
      <c r="M15" s="556"/>
      <c r="N15" s="268" t="s">
        <v>141</v>
      </c>
      <c r="O15" s="405">
        <f>SUM(O16:O20)</f>
        <v>280908</v>
      </c>
      <c r="P15" s="402">
        <f aca="true" t="shared" si="3" ref="P15:V15">SUM(P16:P20)</f>
        <v>7288095</v>
      </c>
      <c r="Q15" s="402">
        <f t="shared" si="3"/>
        <v>4521901</v>
      </c>
      <c r="R15" s="402">
        <f t="shared" si="3"/>
        <v>1558705</v>
      </c>
      <c r="S15" s="402">
        <f t="shared" si="3"/>
        <v>914793</v>
      </c>
      <c r="T15" s="402">
        <f t="shared" si="3"/>
        <v>43223</v>
      </c>
      <c r="U15" s="402">
        <f t="shared" si="3"/>
        <v>52960</v>
      </c>
      <c r="V15" s="402">
        <f t="shared" si="3"/>
        <v>196513</v>
      </c>
      <c r="W15" s="404" t="s">
        <v>553</v>
      </c>
    </row>
    <row r="16" spans="1:23" ht="21.75" customHeight="1">
      <c r="A16" s="293">
        <v>4</v>
      </c>
      <c r="B16" s="307">
        <v>5744</v>
      </c>
      <c r="C16" s="260">
        <v>2368</v>
      </c>
      <c r="D16" s="260">
        <v>577</v>
      </c>
      <c r="E16" s="260">
        <v>849</v>
      </c>
      <c r="F16" s="260">
        <v>872</v>
      </c>
      <c r="G16" s="260">
        <v>94</v>
      </c>
      <c r="H16" s="260">
        <v>985</v>
      </c>
      <c r="I16" s="199"/>
      <c r="J16" s="228"/>
      <c r="K16" s="228"/>
      <c r="L16" s="228"/>
      <c r="M16" s="273" t="s">
        <v>142</v>
      </c>
      <c r="N16" s="268" t="s">
        <v>143</v>
      </c>
      <c r="O16" s="405">
        <v>2074</v>
      </c>
      <c r="P16" s="402">
        <f>SUM(Q16:W16)</f>
        <v>191195</v>
      </c>
      <c r="Q16" s="402">
        <v>174704</v>
      </c>
      <c r="R16" s="402">
        <v>1860</v>
      </c>
      <c r="S16" s="404">
        <v>14003</v>
      </c>
      <c r="T16" s="404" t="s">
        <v>553</v>
      </c>
      <c r="U16" s="317">
        <v>269</v>
      </c>
      <c r="V16" s="404">
        <v>359</v>
      </c>
      <c r="W16" s="404" t="s">
        <v>553</v>
      </c>
    </row>
    <row r="17" spans="1:23" ht="21.75" customHeight="1">
      <c r="A17" s="294"/>
      <c r="B17" s="205"/>
      <c r="C17" s="260"/>
      <c r="D17" s="260"/>
      <c r="E17" s="260"/>
      <c r="F17" s="260"/>
      <c r="G17" s="260"/>
      <c r="H17" s="260"/>
      <c r="I17" s="267"/>
      <c r="J17" s="228"/>
      <c r="K17" s="228"/>
      <c r="L17" s="228"/>
      <c r="M17" s="273" t="s">
        <v>144</v>
      </c>
      <c r="N17" s="268" t="s">
        <v>143</v>
      </c>
      <c r="O17" s="405">
        <v>18957</v>
      </c>
      <c r="P17" s="402">
        <f>SUM(Q17:W17)</f>
        <v>457803</v>
      </c>
      <c r="Q17" s="402">
        <v>268826</v>
      </c>
      <c r="R17" s="402">
        <v>54888</v>
      </c>
      <c r="S17" s="402">
        <v>87424</v>
      </c>
      <c r="T17" s="402">
        <v>2850</v>
      </c>
      <c r="U17" s="317">
        <v>2154</v>
      </c>
      <c r="V17" s="402">
        <v>41661</v>
      </c>
      <c r="W17" s="404" t="s">
        <v>553</v>
      </c>
    </row>
    <row r="18" spans="1:23" ht="21.75" customHeight="1">
      <c r="A18" s="293">
        <v>5</v>
      </c>
      <c r="B18" s="307">
        <v>5680</v>
      </c>
      <c r="C18" s="260">
        <v>2360</v>
      </c>
      <c r="D18" s="260">
        <v>567</v>
      </c>
      <c r="E18" s="260">
        <v>697</v>
      </c>
      <c r="F18" s="260">
        <v>867</v>
      </c>
      <c r="G18" s="260">
        <v>96</v>
      </c>
      <c r="H18" s="260">
        <v>1094</v>
      </c>
      <c r="I18" s="199"/>
      <c r="J18" s="228"/>
      <c r="K18" s="228"/>
      <c r="L18" s="228"/>
      <c r="M18" s="273" t="s">
        <v>145</v>
      </c>
      <c r="N18" s="268" t="s">
        <v>143</v>
      </c>
      <c r="O18" s="405">
        <v>11979</v>
      </c>
      <c r="P18" s="402">
        <f>SUM(Q18:W18)</f>
        <v>294961</v>
      </c>
      <c r="Q18" s="402">
        <v>183090</v>
      </c>
      <c r="R18" s="402">
        <v>35725</v>
      </c>
      <c r="S18" s="404">
        <v>66888</v>
      </c>
      <c r="T18" s="404">
        <v>970</v>
      </c>
      <c r="U18" s="317">
        <v>2113</v>
      </c>
      <c r="V18" s="402">
        <v>6175</v>
      </c>
      <c r="W18" s="404" t="s">
        <v>553</v>
      </c>
    </row>
    <row r="19" spans="1:23" ht="21.75" customHeight="1">
      <c r="A19" s="293">
        <v>6</v>
      </c>
      <c r="B19" s="307">
        <v>5650</v>
      </c>
      <c r="C19" s="260">
        <v>2438</v>
      </c>
      <c r="D19" s="260">
        <v>583</v>
      </c>
      <c r="E19" s="260">
        <v>614</v>
      </c>
      <c r="F19" s="260">
        <v>930</v>
      </c>
      <c r="G19" s="260">
        <v>83</v>
      </c>
      <c r="H19" s="260">
        <v>1001</v>
      </c>
      <c r="I19" s="199"/>
      <c r="J19" s="228"/>
      <c r="K19" s="228"/>
      <c r="L19" s="228"/>
      <c r="M19" s="273" t="s">
        <v>146</v>
      </c>
      <c r="N19" s="268" t="s">
        <v>143</v>
      </c>
      <c r="O19" s="401">
        <v>4212</v>
      </c>
      <c r="P19" s="402">
        <f>SUM(Q19:W19)</f>
        <v>102875</v>
      </c>
      <c r="Q19" s="404">
        <v>84039</v>
      </c>
      <c r="R19" s="404">
        <v>6409</v>
      </c>
      <c r="S19" s="404">
        <v>6197</v>
      </c>
      <c r="T19" s="404">
        <v>305</v>
      </c>
      <c r="U19" s="317">
        <v>389</v>
      </c>
      <c r="V19" s="404">
        <v>5536</v>
      </c>
      <c r="W19" s="404" t="s">
        <v>553</v>
      </c>
    </row>
    <row r="20" spans="1:23" ht="21.75" customHeight="1">
      <c r="A20" s="293">
        <v>7</v>
      </c>
      <c r="B20" s="307">
        <f>SUM(C20:H20)</f>
        <v>8104</v>
      </c>
      <c r="C20" s="260">
        <v>2726</v>
      </c>
      <c r="D20" s="260">
        <v>743</v>
      </c>
      <c r="E20" s="260">
        <v>778</v>
      </c>
      <c r="F20" s="260">
        <v>2741</v>
      </c>
      <c r="G20" s="260">
        <v>104</v>
      </c>
      <c r="H20" s="260">
        <v>1012</v>
      </c>
      <c r="I20" s="199"/>
      <c r="J20" s="228"/>
      <c r="K20" s="228"/>
      <c r="L20" s="228"/>
      <c r="M20" s="273" t="s">
        <v>147</v>
      </c>
      <c r="N20" s="268" t="s">
        <v>143</v>
      </c>
      <c r="O20" s="405">
        <v>243686</v>
      </c>
      <c r="P20" s="402">
        <f>SUM(Q20:W20)</f>
        <v>6241261</v>
      </c>
      <c r="Q20" s="402">
        <v>3811242</v>
      </c>
      <c r="R20" s="402">
        <v>1459823</v>
      </c>
      <c r="S20" s="402">
        <v>740281</v>
      </c>
      <c r="T20" s="402">
        <v>39098</v>
      </c>
      <c r="U20" s="317">
        <v>48035</v>
      </c>
      <c r="V20" s="402">
        <v>142782</v>
      </c>
      <c r="W20" s="404" t="s">
        <v>553</v>
      </c>
    </row>
    <row r="21" spans="1:23" ht="21.75" customHeight="1">
      <c r="A21" s="293">
        <v>8</v>
      </c>
      <c r="B21" s="307">
        <v>4776</v>
      </c>
      <c r="C21" s="260">
        <v>1563</v>
      </c>
      <c r="D21" s="260">
        <v>490</v>
      </c>
      <c r="E21" s="260">
        <v>623</v>
      </c>
      <c r="F21" s="260">
        <v>1084</v>
      </c>
      <c r="G21" s="260">
        <v>121</v>
      </c>
      <c r="H21" s="260">
        <v>896</v>
      </c>
      <c r="I21" s="199"/>
      <c r="J21" s="228"/>
      <c r="K21" s="228"/>
      <c r="L21" s="228"/>
      <c r="M21" s="273" t="s">
        <v>305</v>
      </c>
      <c r="N21" s="268" t="s">
        <v>143</v>
      </c>
      <c r="O21" s="401" t="s">
        <v>553</v>
      </c>
      <c r="P21" s="404" t="s">
        <v>553</v>
      </c>
      <c r="Q21" s="404" t="s">
        <v>553</v>
      </c>
      <c r="R21" s="404" t="s">
        <v>553</v>
      </c>
      <c r="S21" s="404" t="s">
        <v>553</v>
      </c>
      <c r="T21" s="404" t="s">
        <v>553</v>
      </c>
      <c r="U21" s="404" t="s">
        <v>553</v>
      </c>
      <c r="V21" s="404" t="s">
        <v>553</v>
      </c>
      <c r="W21" s="404" t="s">
        <v>553</v>
      </c>
    </row>
    <row r="22" spans="1:23" ht="21.75" customHeight="1">
      <c r="A22" s="294"/>
      <c r="B22" s="205"/>
      <c r="C22" s="260"/>
      <c r="D22" s="260"/>
      <c r="E22" s="260"/>
      <c r="F22" s="260"/>
      <c r="G22" s="260"/>
      <c r="H22" s="260"/>
      <c r="I22" s="199"/>
      <c r="J22" s="228"/>
      <c r="K22" s="228" t="s">
        <v>148</v>
      </c>
      <c r="L22" s="414" t="s">
        <v>149</v>
      </c>
      <c r="M22" s="556"/>
      <c r="N22" s="268" t="s">
        <v>531</v>
      </c>
      <c r="O22" s="401" t="s">
        <v>553</v>
      </c>
      <c r="P22" s="402">
        <f>SUM(Q22:W22)</f>
        <v>800</v>
      </c>
      <c r="Q22" s="404" t="s">
        <v>553</v>
      </c>
      <c r="R22" s="404" t="s">
        <v>553</v>
      </c>
      <c r="S22" s="404" t="s">
        <v>553</v>
      </c>
      <c r="T22" s="404" t="s">
        <v>553</v>
      </c>
      <c r="U22" s="404">
        <v>800</v>
      </c>
      <c r="V22" s="404" t="s">
        <v>553</v>
      </c>
      <c r="W22" s="404" t="s">
        <v>553</v>
      </c>
    </row>
    <row r="23" spans="1:23" ht="21.75" customHeight="1">
      <c r="A23" s="293">
        <v>9</v>
      </c>
      <c r="B23" s="307">
        <f>SUM(C23:H23)</f>
        <v>5229</v>
      </c>
      <c r="C23" s="260">
        <v>2282</v>
      </c>
      <c r="D23" s="260">
        <v>578</v>
      </c>
      <c r="E23" s="260">
        <v>614</v>
      </c>
      <c r="F23" s="260">
        <v>793</v>
      </c>
      <c r="G23" s="260">
        <v>83</v>
      </c>
      <c r="H23" s="260">
        <v>879</v>
      </c>
      <c r="I23" s="267"/>
      <c r="J23" s="228"/>
      <c r="K23" s="228" t="s">
        <v>150</v>
      </c>
      <c r="L23" s="414" t="s">
        <v>151</v>
      </c>
      <c r="M23" s="556"/>
      <c r="N23" s="268" t="s">
        <v>530</v>
      </c>
      <c r="O23" s="401" t="s">
        <v>553</v>
      </c>
      <c r="P23" s="402">
        <f>SUM(Q23:W23)</f>
        <v>372258</v>
      </c>
      <c r="Q23" s="402">
        <v>283656</v>
      </c>
      <c r="R23" s="402">
        <v>50084</v>
      </c>
      <c r="S23" s="402">
        <v>34227</v>
      </c>
      <c r="T23" s="402">
        <v>142</v>
      </c>
      <c r="U23" s="402">
        <v>1769</v>
      </c>
      <c r="V23" s="402">
        <v>2282</v>
      </c>
      <c r="W23" s="404">
        <v>98</v>
      </c>
    </row>
    <row r="24" spans="1:23" ht="21.75" customHeight="1">
      <c r="A24" s="293">
        <v>10</v>
      </c>
      <c r="B24" s="307">
        <f>SUM(C24:H24)</f>
        <v>6278</v>
      </c>
      <c r="C24" s="260">
        <v>2791</v>
      </c>
      <c r="D24" s="260">
        <v>655</v>
      </c>
      <c r="E24" s="260">
        <v>868</v>
      </c>
      <c r="F24" s="260">
        <v>914</v>
      </c>
      <c r="G24" s="260">
        <v>87</v>
      </c>
      <c r="H24" s="260">
        <v>963</v>
      </c>
      <c r="I24" s="199"/>
      <c r="J24" s="228"/>
      <c r="K24" s="228" t="s">
        <v>152</v>
      </c>
      <c r="L24" s="414" t="s">
        <v>153</v>
      </c>
      <c r="M24" s="556"/>
      <c r="N24" s="268" t="s">
        <v>530</v>
      </c>
      <c r="O24" s="401" t="s">
        <v>573</v>
      </c>
      <c r="P24" s="402">
        <f>SUM(Q24:W24)</f>
        <v>1963</v>
      </c>
      <c r="Q24" s="404">
        <v>304</v>
      </c>
      <c r="R24" s="404">
        <v>1659</v>
      </c>
      <c r="S24" s="404" t="s">
        <v>553</v>
      </c>
      <c r="T24" s="404" t="s">
        <v>553</v>
      </c>
      <c r="U24" s="404" t="s">
        <v>553</v>
      </c>
      <c r="V24" s="404" t="s">
        <v>553</v>
      </c>
      <c r="W24" s="404" t="s">
        <v>553</v>
      </c>
    </row>
    <row r="25" spans="1:23" ht="21.75" customHeight="1">
      <c r="A25" s="293">
        <v>11</v>
      </c>
      <c r="B25" s="307">
        <v>5875</v>
      </c>
      <c r="C25" s="260">
        <v>2541</v>
      </c>
      <c r="D25" s="260">
        <v>544</v>
      </c>
      <c r="E25" s="260">
        <v>816</v>
      </c>
      <c r="F25" s="260">
        <v>979</v>
      </c>
      <c r="G25" s="260">
        <v>91</v>
      </c>
      <c r="H25" s="260">
        <v>905</v>
      </c>
      <c r="I25" s="199"/>
      <c r="J25" s="228"/>
      <c r="K25" s="228" t="s">
        <v>154</v>
      </c>
      <c r="L25" s="414" t="s">
        <v>155</v>
      </c>
      <c r="M25" s="556"/>
      <c r="N25" s="268" t="s">
        <v>530</v>
      </c>
      <c r="O25" s="401" t="s">
        <v>573</v>
      </c>
      <c r="P25" s="402">
        <f>SUM(Q25:W25)</f>
        <v>168815</v>
      </c>
      <c r="Q25" s="402">
        <v>147706</v>
      </c>
      <c r="R25" s="402">
        <v>9130</v>
      </c>
      <c r="S25" s="402">
        <v>9187</v>
      </c>
      <c r="T25" s="402">
        <v>300</v>
      </c>
      <c r="U25" s="402">
        <v>1522</v>
      </c>
      <c r="V25" s="402">
        <v>970</v>
      </c>
      <c r="W25" s="404" t="s">
        <v>553</v>
      </c>
    </row>
    <row r="26" spans="1:23" ht="21.75" customHeight="1">
      <c r="A26" s="295">
        <v>12</v>
      </c>
      <c r="B26" s="308">
        <v>10524</v>
      </c>
      <c r="C26" s="280">
        <v>3277</v>
      </c>
      <c r="D26" s="280">
        <v>882</v>
      </c>
      <c r="E26" s="280">
        <v>1128</v>
      </c>
      <c r="F26" s="280">
        <v>3639</v>
      </c>
      <c r="G26" s="280">
        <v>113</v>
      </c>
      <c r="H26" s="280">
        <v>1484</v>
      </c>
      <c r="I26" s="199"/>
      <c r="J26" s="228"/>
      <c r="K26" s="228"/>
      <c r="L26" s="228"/>
      <c r="M26" s="276"/>
      <c r="N26" s="268"/>
      <c r="O26" s="405"/>
      <c r="P26" s="402"/>
      <c r="Q26" s="402"/>
      <c r="R26" s="402"/>
      <c r="S26" s="402"/>
      <c r="T26" s="402"/>
      <c r="U26" s="402"/>
      <c r="V26" s="402"/>
      <c r="W26" s="404"/>
    </row>
    <row r="27" spans="1:23" ht="21.75" customHeight="1">
      <c r="A27" s="281" t="s">
        <v>394</v>
      </c>
      <c r="B27" s="263"/>
      <c r="C27" s="263"/>
      <c r="D27" s="263"/>
      <c r="E27" s="263"/>
      <c r="F27" s="263"/>
      <c r="G27" s="282"/>
      <c r="H27" s="282"/>
      <c r="I27" s="199"/>
      <c r="J27" s="272">
        <v>4</v>
      </c>
      <c r="K27" s="414" t="s">
        <v>532</v>
      </c>
      <c r="L27" s="414"/>
      <c r="M27" s="556"/>
      <c r="N27" s="268" t="s">
        <v>530</v>
      </c>
      <c r="O27" s="401" t="s">
        <v>573</v>
      </c>
      <c r="P27" s="402">
        <f>SUM(Q27:W27)</f>
        <v>4290</v>
      </c>
      <c r="Q27" s="404" t="s">
        <v>553</v>
      </c>
      <c r="R27" s="404" t="s">
        <v>553</v>
      </c>
      <c r="S27" s="404">
        <v>3534</v>
      </c>
      <c r="T27" s="404" t="s">
        <v>553</v>
      </c>
      <c r="U27" s="404" t="s">
        <v>553</v>
      </c>
      <c r="V27" s="404">
        <v>756</v>
      </c>
      <c r="W27" s="404" t="s">
        <v>168</v>
      </c>
    </row>
    <row r="28" spans="9:23" ht="21.75" customHeight="1">
      <c r="I28" s="282"/>
      <c r="J28" s="270"/>
      <c r="K28" s="228"/>
      <c r="L28" s="228"/>
      <c r="M28" s="276"/>
      <c r="N28" s="268"/>
      <c r="O28" s="405"/>
      <c r="P28" s="402"/>
      <c r="Q28" s="402"/>
      <c r="R28" s="402"/>
      <c r="S28" s="402"/>
      <c r="T28" s="402"/>
      <c r="U28" s="402"/>
      <c r="V28" s="402"/>
      <c r="W28" s="404"/>
    </row>
    <row r="29" spans="1:23" ht="21.75" customHeight="1">
      <c r="A29" s="573"/>
      <c r="B29" s="573"/>
      <c r="C29" s="573"/>
      <c r="D29" s="573"/>
      <c r="E29" s="573"/>
      <c r="F29" s="573"/>
      <c r="G29" s="573"/>
      <c r="H29" s="573"/>
      <c r="J29" s="272">
        <v>5</v>
      </c>
      <c r="K29" s="414" t="s">
        <v>533</v>
      </c>
      <c r="L29" s="414"/>
      <c r="M29" s="556"/>
      <c r="N29" s="268" t="s">
        <v>530</v>
      </c>
      <c r="O29" s="401" t="s">
        <v>0</v>
      </c>
      <c r="P29" s="402">
        <f>SUM(Q29:W29)</f>
        <v>19552</v>
      </c>
      <c r="Q29" s="402">
        <v>17381</v>
      </c>
      <c r="R29" s="404">
        <v>1823</v>
      </c>
      <c r="S29" s="402">
        <v>193</v>
      </c>
      <c r="T29" s="404" t="s">
        <v>574</v>
      </c>
      <c r="U29" s="404" t="s">
        <v>574</v>
      </c>
      <c r="V29" s="404">
        <v>153</v>
      </c>
      <c r="W29" s="404">
        <v>2</v>
      </c>
    </row>
    <row r="30" spans="1:23" ht="21.75" customHeight="1">
      <c r="A30" s="563" t="s">
        <v>545</v>
      </c>
      <c r="B30" s="501"/>
      <c r="C30" s="501"/>
      <c r="D30" s="501"/>
      <c r="E30" s="501"/>
      <c r="F30" s="501"/>
      <c r="G30" s="501"/>
      <c r="H30" s="501"/>
      <c r="I30" s="28"/>
      <c r="J30" s="270"/>
      <c r="K30" s="228"/>
      <c r="L30" s="228"/>
      <c r="M30" s="276"/>
      <c r="N30" s="268"/>
      <c r="O30" s="405"/>
      <c r="P30" s="402"/>
      <c r="Q30" s="402"/>
      <c r="R30" s="402"/>
      <c r="S30" s="402"/>
      <c r="T30" s="402"/>
      <c r="U30" s="402"/>
      <c r="V30" s="402"/>
      <c r="W30" s="404"/>
    </row>
    <row r="31" spans="3:23" ht="21.75" customHeight="1" thickBot="1">
      <c r="C31" s="265"/>
      <c r="D31" s="283"/>
      <c r="E31" s="283"/>
      <c r="F31" s="283"/>
      <c r="G31" s="265"/>
      <c r="H31" s="266" t="s">
        <v>534</v>
      </c>
      <c r="I31" s="267"/>
      <c r="J31" s="272">
        <v>6</v>
      </c>
      <c r="K31" s="414" t="s">
        <v>535</v>
      </c>
      <c r="L31" s="414"/>
      <c r="M31" s="556"/>
      <c r="N31" s="268" t="s">
        <v>530</v>
      </c>
      <c r="O31" s="401" t="s">
        <v>575</v>
      </c>
      <c r="P31" s="402">
        <f>SUM(P32,P33,P36)</f>
        <v>291844</v>
      </c>
      <c r="Q31" s="402">
        <f aca="true" t="shared" si="4" ref="Q31:W31">SUM(Q32,Q33,Q36)</f>
        <v>91211</v>
      </c>
      <c r="R31" s="402">
        <f t="shared" si="4"/>
        <v>23526</v>
      </c>
      <c r="S31" s="402">
        <f t="shared" si="4"/>
        <v>172048</v>
      </c>
      <c r="T31" s="402">
        <f t="shared" si="4"/>
        <v>545</v>
      </c>
      <c r="U31" s="402">
        <f t="shared" si="4"/>
        <v>1198</v>
      </c>
      <c r="V31" s="402">
        <f t="shared" si="4"/>
        <v>1911</v>
      </c>
      <c r="W31" s="402">
        <f t="shared" si="4"/>
        <v>1405</v>
      </c>
    </row>
    <row r="32" spans="1:23" ht="21.75" customHeight="1">
      <c r="A32" s="564" t="s">
        <v>156</v>
      </c>
      <c r="B32" s="566" t="s">
        <v>122</v>
      </c>
      <c r="C32" s="566" t="s">
        <v>123</v>
      </c>
      <c r="D32" s="569" t="s">
        <v>536</v>
      </c>
      <c r="E32" s="566" t="s">
        <v>124</v>
      </c>
      <c r="F32" s="566" t="s">
        <v>529</v>
      </c>
      <c r="G32" s="571" t="s">
        <v>537</v>
      </c>
      <c r="H32" s="571" t="s">
        <v>367</v>
      </c>
      <c r="J32" s="270"/>
      <c r="K32" s="228" t="s">
        <v>136</v>
      </c>
      <c r="L32" s="414" t="s">
        <v>538</v>
      </c>
      <c r="M32" s="556"/>
      <c r="N32" s="268" t="s">
        <v>530</v>
      </c>
      <c r="O32" s="401" t="s">
        <v>575</v>
      </c>
      <c r="P32" s="402">
        <f>SUM(Q32:W32)</f>
        <v>12810</v>
      </c>
      <c r="Q32" s="404">
        <v>10844</v>
      </c>
      <c r="R32" s="404" t="s">
        <v>574</v>
      </c>
      <c r="S32" s="404">
        <v>1853</v>
      </c>
      <c r="T32" s="404" t="s">
        <v>574</v>
      </c>
      <c r="U32" s="404" t="s">
        <v>574</v>
      </c>
      <c r="V32" s="404" t="s">
        <v>574</v>
      </c>
      <c r="W32" s="404">
        <v>113</v>
      </c>
    </row>
    <row r="33" spans="1:23" ht="21.75" customHeight="1">
      <c r="A33" s="565"/>
      <c r="B33" s="567"/>
      <c r="C33" s="568"/>
      <c r="D33" s="570"/>
      <c r="E33" s="568"/>
      <c r="F33" s="568"/>
      <c r="G33" s="572"/>
      <c r="H33" s="572"/>
      <c r="I33" s="267"/>
      <c r="J33" s="270"/>
      <c r="K33" s="228" t="s">
        <v>139</v>
      </c>
      <c r="L33" s="414" t="s">
        <v>157</v>
      </c>
      <c r="M33" s="556"/>
      <c r="N33" s="268" t="s">
        <v>405</v>
      </c>
      <c r="O33" s="401" t="s">
        <v>575</v>
      </c>
      <c r="P33" s="402">
        <f>SUM(P34:P35)</f>
        <v>233414</v>
      </c>
      <c r="Q33" s="402">
        <f aca="true" t="shared" si="5" ref="Q33:W33">SUM(Q34:Q35)</f>
        <v>34747</v>
      </c>
      <c r="R33" s="402">
        <f t="shared" si="5"/>
        <v>23526</v>
      </c>
      <c r="S33" s="402">
        <f t="shared" si="5"/>
        <v>170195</v>
      </c>
      <c r="T33" s="402">
        <f t="shared" si="5"/>
        <v>545</v>
      </c>
      <c r="U33" s="402">
        <f t="shared" si="5"/>
        <v>1198</v>
      </c>
      <c r="V33" s="402">
        <f t="shared" si="5"/>
        <v>1911</v>
      </c>
      <c r="W33" s="402">
        <f t="shared" si="5"/>
        <v>1292</v>
      </c>
    </row>
    <row r="34" spans="1:23" ht="21.75" customHeight="1">
      <c r="A34" s="296" t="s">
        <v>392</v>
      </c>
      <c r="B34" s="200">
        <f>SUM(C34:H34)</f>
        <v>138005</v>
      </c>
      <c r="C34" s="392">
        <v>36540</v>
      </c>
      <c r="D34" s="392">
        <v>6923</v>
      </c>
      <c r="E34" s="392">
        <v>14605</v>
      </c>
      <c r="F34" s="392">
        <v>65667</v>
      </c>
      <c r="G34" s="392">
        <v>2743</v>
      </c>
      <c r="H34" s="392">
        <v>11527</v>
      </c>
      <c r="I34" s="270"/>
      <c r="J34" s="270"/>
      <c r="K34" s="228"/>
      <c r="L34" s="228"/>
      <c r="M34" s="273" t="s">
        <v>158</v>
      </c>
      <c r="N34" s="268" t="s">
        <v>539</v>
      </c>
      <c r="O34" s="401" t="s">
        <v>575</v>
      </c>
      <c r="P34" s="402">
        <f>SUM(Q34:W34)</f>
        <v>222747</v>
      </c>
      <c r="Q34" s="402">
        <v>33461</v>
      </c>
      <c r="R34" s="404">
        <v>19168</v>
      </c>
      <c r="S34" s="402">
        <v>165363</v>
      </c>
      <c r="T34" s="404">
        <v>545</v>
      </c>
      <c r="U34" s="404">
        <v>1198</v>
      </c>
      <c r="V34" s="404">
        <v>1801</v>
      </c>
      <c r="W34" s="404">
        <v>1211</v>
      </c>
    </row>
    <row r="35" spans="1:23" ht="21.75" customHeight="1">
      <c r="A35" s="259" t="s">
        <v>293</v>
      </c>
      <c r="B35" s="200">
        <v>148689</v>
      </c>
      <c r="C35" s="200">
        <v>40185</v>
      </c>
      <c r="D35" s="200">
        <v>7443</v>
      </c>
      <c r="E35" s="200">
        <v>15086</v>
      </c>
      <c r="F35" s="200">
        <v>71037</v>
      </c>
      <c r="G35" s="200">
        <v>2569</v>
      </c>
      <c r="H35" s="200">
        <v>12372</v>
      </c>
      <c r="I35" s="199"/>
      <c r="J35" s="270"/>
      <c r="K35" s="228"/>
      <c r="L35" s="228"/>
      <c r="M35" s="273" t="s">
        <v>159</v>
      </c>
      <c r="N35" s="268" t="s">
        <v>539</v>
      </c>
      <c r="O35" s="401" t="s">
        <v>575</v>
      </c>
      <c r="P35" s="402">
        <f>SUM(Q35:W35)</f>
        <v>10667</v>
      </c>
      <c r="Q35" s="404">
        <v>1286</v>
      </c>
      <c r="R35" s="404">
        <v>4358</v>
      </c>
      <c r="S35" s="402">
        <v>4832</v>
      </c>
      <c r="T35" s="404" t="s">
        <v>574</v>
      </c>
      <c r="U35" s="404" t="s">
        <v>553</v>
      </c>
      <c r="V35" s="404">
        <v>110</v>
      </c>
      <c r="W35" s="404">
        <v>81</v>
      </c>
    </row>
    <row r="36" spans="1:23" ht="21.75" customHeight="1">
      <c r="A36" s="301">
        <v>2</v>
      </c>
      <c r="B36" s="200">
        <v>161860</v>
      </c>
      <c r="C36" s="200">
        <v>43835</v>
      </c>
      <c r="D36" s="200">
        <v>8344</v>
      </c>
      <c r="E36" s="200">
        <v>15877</v>
      </c>
      <c r="F36" s="200">
        <v>76538</v>
      </c>
      <c r="G36" s="200">
        <v>2817</v>
      </c>
      <c r="H36" s="200">
        <v>14446</v>
      </c>
      <c r="I36" s="199"/>
      <c r="J36" s="270"/>
      <c r="K36" s="228" t="s">
        <v>148</v>
      </c>
      <c r="L36" s="414" t="s">
        <v>160</v>
      </c>
      <c r="M36" s="556"/>
      <c r="N36" s="268" t="s">
        <v>530</v>
      </c>
      <c r="O36" s="401" t="s">
        <v>573</v>
      </c>
      <c r="P36" s="402">
        <f>SUM(Q36:W36)</f>
        <v>45620</v>
      </c>
      <c r="Q36" s="402">
        <v>45620</v>
      </c>
      <c r="R36" s="404" t="s">
        <v>576</v>
      </c>
      <c r="S36" s="404" t="s">
        <v>576</v>
      </c>
      <c r="T36" s="404" t="s">
        <v>576</v>
      </c>
      <c r="U36" s="404" t="s">
        <v>576</v>
      </c>
      <c r="V36" s="404" t="s">
        <v>577</v>
      </c>
      <c r="W36" s="404" t="s">
        <v>577</v>
      </c>
    </row>
    <row r="37" spans="1:23" ht="21.75" customHeight="1">
      <c r="A37" s="301">
        <v>3</v>
      </c>
      <c r="B37" s="200">
        <v>176544</v>
      </c>
      <c r="C37" s="200">
        <v>46835</v>
      </c>
      <c r="D37" s="200">
        <v>9211</v>
      </c>
      <c r="E37" s="200">
        <v>16135</v>
      </c>
      <c r="F37" s="200">
        <v>84100</v>
      </c>
      <c r="G37" s="200">
        <v>3479</v>
      </c>
      <c r="H37" s="200">
        <v>16781</v>
      </c>
      <c r="I37" s="199"/>
      <c r="J37" s="270"/>
      <c r="K37" s="228"/>
      <c r="L37" s="557"/>
      <c r="M37" s="558"/>
      <c r="N37" s="268"/>
      <c r="O37" s="405"/>
      <c r="P37" s="402"/>
      <c r="Q37" s="402"/>
      <c r="R37" s="402"/>
      <c r="S37" s="402"/>
      <c r="T37" s="402"/>
      <c r="U37" s="402"/>
      <c r="V37" s="402"/>
      <c r="W37" s="404"/>
    </row>
    <row r="38" spans="1:23" ht="21.75" customHeight="1">
      <c r="A38" s="292" t="s">
        <v>369</v>
      </c>
      <c r="B38" s="175">
        <v>183134</v>
      </c>
      <c r="C38" s="175">
        <f aca="true" t="shared" si="6" ref="C38:H38">SUM(C40:C53)</f>
        <v>47261</v>
      </c>
      <c r="D38" s="175">
        <f t="shared" si="6"/>
        <v>9097</v>
      </c>
      <c r="E38" s="175">
        <f t="shared" si="6"/>
        <v>16041</v>
      </c>
      <c r="F38" s="175">
        <f t="shared" si="6"/>
        <v>88650</v>
      </c>
      <c r="G38" s="175">
        <f t="shared" si="6"/>
        <v>3802</v>
      </c>
      <c r="H38" s="175">
        <f t="shared" si="6"/>
        <v>18283</v>
      </c>
      <c r="I38" s="199"/>
      <c r="J38" s="272">
        <v>7</v>
      </c>
      <c r="K38" s="414" t="s">
        <v>540</v>
      </c>
      <c r="L38" s="414"/>
      <c r="M38" s="556"/>
      <c r="N38" s="268" t="s">
        <v>530</v>
      </c>
      <c r="O38" s="401" t="s">
        <v>578</v>
      </c>
      <c r="P38" s="402">
        <f>SUM(Q38:W38)</f>
        <v>199572</v>
      </c>
      <c r="Q38" s="402">
        <v>158787</v>
      </c>
      <c r="R38" s="402">
        <v>3859</v>
      </c>
      <c r="S38" s="402">
        <v>26893</v>
      </c>
      <c r="T38" s="404">
        <v>102</v>
      </c>
      <c r="U38" s="404">
        <v>551</v>
      </c>
      <c r="V38" s="404">
        <v>9380</v>
      </c>
      <c r="W38" s="404" t="s">
        <v>576</v>
      </c>
    </row>
    <row r="39" spans="1:23" ht="21.75" customHeight="1">
      <c r="A39" s="285"/>
      <c r="B39" s="393"/>
      <c r="C39" s="394"/>
      <c r="D39" s="394"/>
      <c r="E39" s="394"/>
      <c r="F39" s="394"/>
      <c r="G39" s="394"/>
      <c r="H39" s="394"/>
      <c r="I39" s="199"/>
      <c r="J39" s="270"/>
      <c r="K39" s="557"/>
      <c r="L39" s="557"/>
      <c r="M39" s="558"/>
      <c r="N39" s="268"/>
      <c r="O39" s="405"/>
      <c r="P39" s="402"/>
      <c r="Q39" s="402"/>
      <c r="R39" s="402"/>
      <c r="S39" s="402"/>
      <c r="T39" s="402"/>
      <c r="U39" s="402"/>
      <c r="V39" s="402"/>
      <c r="W39" s="404"/>
    </row>
    <row r="40" spans="1:23" ht="21.75" customHeight="1">
      <c r="A40" s="297" t="s">
        <v>396</v>
      </c>
      <c r="B40" s="200">
        <v>18384</v>
      </c>
      <c r="C40" s="395">
        <v>5463</v>
      </c>
      <c r="D40" s="395">
        <v>1014</v>
      </c>
      <c r="E40" s="395">
        <v>1535</v>
      </c>
      <c r="F40" s="395">
        <v>8139</v>
      </c>
      <c r="G40" s="395">
        <v>318</v>
      </c>
      <c r="H40" s="395">
        <v>1916</v>
      </c>
      <c r="I40" s="267"/>
      <c r="J40" s="272">
        <v>8</v>
      </c>
      <c r="K40" s="414" t="s">
        <v>541</v>
      </c>
      <c r="L40" s="414"/>
      <c r="M40" s="556"/>
      <c r="N40" s="268" t="s">
        <v>530</v>
      </c>
      <c r="O40" s="401" t="s">
        <v>579</v>
      </c>
      <c r="P40" s="402">
        <f>SUM(P41:P48)</f>
        <v>19161985</v>
      </c>
      <c r="Q40" s="402">
        <f aca="true" t="shared" si="7" ref="Q40:W40">SUM(Q41:Q48)</f>
        <v>9789989</v>
      </c>
      <c r="R40" s="402">
        <f t="shared" si="7"/>
        <v>4963535</v>
      </c>
      <c r="S40" s="402">
        <f t="shared" si="7"/>
        <v>2758294</v>
      </c>
      <c r="T40" s="402">
        <f t="shared" si="7"/>
        <v>282541</v>
      </c>
      <c r="U40" s="402">
        <f t="shared" si="7"/>
        <v>243694</v>
      </c>
      <c r="V40" s="402">
        <f t="shared" si="7"/>
        <v>292154</v>
      </c>
      <c r="W40" s="402">
        <f t="shared" si="7"/>
        <v>831778</v>
      </c>
    </row>
    <row r="41" spans="1:23" ht="21.75" customHeight="1">
      <c r="A41" s="298">
        <v>2</v>
      </c>
      <c r="B41" s="200">
        <v>13353</v>
      </c>
      <c r="C41" s="395">
        <v>2830</v>
      </c>
      <c r="D41" s="395">
        <v>578</v>
      </c>
      <c r="E41" s="395">
        <v>1136</v>
      </c>
      <c r="F41" s="395">
        <v>7109</v>
      </c>
      <c r="G41" s="395">
        <v>282</v>
      </c>
      <c r="H41" s="395">
        <v>1417</v>
      </c>
      <c r="I41" s="199"/>
      <c r="J41" s="270"/>
      <c r="K41" s="228" t="s">
        <v>136</v>
      </c>
      <c r="L41" s="414" t="s">
        <v>161</v>
      </c>
      <c r="M41" s="556"/>
      <c r="N41" s="268" t="s">
        <v>406</v>
      </c>
      <c r="O41" s="401">
        <v>2964</v>
      </c>
      <c r="P41" s="402">
        <f>SUM(Q41:W41)</f>
        <v>2021988</v>
      </c>
      <c r="Q41" s="402">
        <v>620864</v>
      </c>
      <c r="R41" s="402">
        <v>587373</v>
      </c>
      <c r="S41" s="402">
        <v>560097</v>
      </c>
      <c r="T41" s="404">
        <v>706</v>
      </c>
      <c r="U41" s="402">
        <v>50101</v>
      </c>
      <c r="V41" s="402">
        <v>202847</v>
      </c>
      <c r="W41" s="404" t="s">
        <v>577</v>
      </c>
    </row>
    <row r="42" spans="1:23" ht="21.75" customHeight="1">
      <c r="A42" s="298">
        <v>3</v>
      </c>
      <c r="B42" s="200">
        <v>14930</v>
      </c>
      <c r="C42" s="395">
        <v>3971</v>
      </c>
      <c r="D42" s="395">
        <v>842</v>
      </c>
      <c r="E42" s="395">
        <v>1290</v>
      </c>
      <c r="F42" s="395">
        <v>6972</v>
      </c>
      <c r="G42" s="395">
        <v>371</v>
      </c>
      <c r="H42" s="395">
        <v>1485</v>
      </c>
      <c r="I42" s="199"/>
      <c r="J42" s="270"/>
      <c r="K42" s="228" t="s">
        <v>139</v>
      </c>
      <c r="L42" s="414" t="s">
        <v>162</v>
      </c>
      <c r="M42" s="556"/>
      <c r="N42" s="268" t="s">
        <v>530</v>
      </c>
      <c r="O42" s="401" t="s">
        <v>579</v>
      </c>
      <c r="P42" s="402">
        <f>SUM(Q42:W42)</f>
        <v>1876040</v>
      </c>
      <c r="Q42" s="402">
        <v>725445</v>
      </c>
      <c r="R42" s="402">
        <v>767379</v>
      </c>
      <c r="S42" s="402">
        <v>355534</v>
      </c>
      <c r="T42" s="402">
        <v>10000</v>
      </c>
      <c r="U42" s="404">
        <v>1700</v>
      </c>
      <c r="V42" s="404">
        <v>15982</v>
      </c>
      <c r="W42" s="404" t="s">
        <v>577</v>
      </c>
    </row>
    <row r="43" spans="1:23" ht="21.75" customHeight="1">
      <c r="A43" s="298">
        <v>4</v>
      </c>
      <c r="B43" s="200">
        <f aca="true" t="shared" si="8" ref="B43:B53">SUM(C43:H43)</f>
        <v>15037</v>
      </c>
      <c r="C43" s="395">
        <v>3746</v>
      </c>
      <c r="D43" s="395">
        <v>785</v>
      </c>
      <c r="E43" s="395">
        <v>1478</v>
      </c>
      <c r="F43" s="395">
        <v>7242</v>
      </c>
      <c r="G43" s="395">
        <v>296</v>
      </c>
      <c r="H43" s="395">
        <v>1490</v>
      </c>
      <c r="I43" s="199"/>
      <c r="J43" s="270"/>
      <c r="K43" s="228" t="s">
        <v>148</v>
      </c>
      <c r="L43" s="414" t="s">
        <v>163</v>
      </c>
      <c r="M43" s="556"/>
      <c r="N43" s="268" t="s">
        <v>530</v>
      </c>
      <c r="O43" s="401" t="s">
        <v>580</v>
      </c>
      <c r="P43" s="402">
        <f>SUM(Q43:W43)</f>
        <v>9237536</v>
      </c>
      <c r="Q43" s="402">
        <v>7392536</v>
      </c>
      <c r="R43" s="402">
        <v>772856</v>
      </c>
      <c r="S43" s="402">
        <v>425697</v>
      </c>
      <c r="T43" s="402">
        <v>217931</v>
      </c>
      <c r="U43" s="402">
        <v>157733</v>
      </c>
      <c r="V43" s="404">
        <v>6856</v>
      </c>
      <c r="W43" s="404">
        <v>263927</v>
      </c>
    </row>
    <row r="44" spans="1:23" ht="21.75" customHeight="1">
      <c r="A44" s="299"/>
      <c r="B44" s="396"/>
      <c r="C44" s="397"/>
      <c r="D44" s="397"/>
      <c r="E44" s="397"/>
      <c r="F44" s="397"/>
      <c r="G44" s="397"/>
      <c r="H44" s="397"/>
      <c r="I44" s="199"/>
      <c r="J44" s="270"/>
      <c r="K44" s="228" t="s">
        <v>150</v>
      </c>
      <c r="L44" s="414" t="s">
        <v>542</v>
      </c>
      <c r="M44" s="556"/>
      <c r="N44" s="268" t="s">
        <v>530</v>
      </c>
      <c r="O44" s="401" t="s">
        <v>580</v>
      </c>
      <c r="P44" s="402">
        <f>SUM(Q44:W44)</f>
        <v>78847</v>
      </c>
      <c r="Q44" s="402">
        <v>27216</v>
      </c>
      <c r="R44" s="402">
        <v>160</v>
      </c>
      <c r="S44" s="402">
        <v>50861</v>
      </c>
      <c r="T44" s="404" t="s">
        <v>576</v>
      </c>
      <c r="U44" s="404" t="s">
        <v>576</v>
      </c>
      <c r="V44" s="404" t="s">
        <v>576</v>
      </c>
      <c r="W44" s="404">
        <v>610</v>
      </c>
    </row>
    <row r="45" spans="1:23" ht="21.75" customHeight="1">
      <c r="A45" s="298">
        <v>5</v>
      </c>
      <c r="B45" s="200">
        <f t="shared" si="8"/>
        <v>14466</v>
      </c>
      <c r="C45" s="395">
        <v>3412</v>
      </c>
      <c r="D45" s="395">
        <v>679</v>
      </c>
      <c r="E45" s="395">
        <v>1142</v>
      </c>
      <c r="F45" s="395">
        <v>7435</v>
      </c>
      <c r="G45" s="395">
        <v>317</v>
      </c>
      <c r="H45" s="395">
        <v>1481</v>
      </c>
      <c r="I45" s="267"/>
      <c r="J45" s="270"/>
      <c r="K45" s="228" t="s">
        <v>152</v>
      </c>
      <c r="L45" s="414" t="s">
        <v>400</v>
      </c>
      <c r="M45" s="556"/>
      <c r="N45" s="268" t="s">
        <v>530</v>
      </c>
      <c r="O45" s="401" t="s">
        <v>578</v>
      </c>
      <c r="P45" s="404" t="s">
        <v>581</v>
      </c>
      <c r="Q45" s="404" t="s">
        <v>553</v>
      </c>
      <c r="R45" s="404" t="s">
        <v>553</v>
      </c>
      <c r="S45" s="404" t="s">
        <v>553</v>
      </c>
      <c r="T45" s="404" t="s">
        <v>553</v>
      </c>
      <c r="U45" s="404" t="s">
        <v>553</v>
      </c>
      <c r="V45" s="404" t="s">
        <v>553</v>
      </c>
      <c r="W45" s="404" t="s">
        <v>553</v>
      </c>
    </row>
    <row r="46" spans="1:23" ht="21.75" customHeight="1">
      <c r="A46" s="298">
        <v>6</v>
      </c>
      <c r="B46" s="200">
        <v>13998</v>
      </c>
      <c r="C46" s="395">
        <v>3621</v>
      </c>
      <c r="D46" s="395">
        <v>645</v>
      </c>
      <c r="E46" s="395">
        <v>1136</v>
      </c>
      <c r="F46" s="395">
        <v>7017</v>
      </c>
      <c r="G46" s="395">
        <v>265</v>
      </c>
      <c r="H46" s="395">
        <v>1313</v>
      </c>
      <c r="I46" s="199"/>
      <c r="J46" s="270"/>
      <c r="K46" s="228" t="s">
        <v>154</v>
      </c>
      <c r="L46" s="414" t="s">
        <v>401</v>
      </c>
      <c r="M46" s="556"/>
      <c r="N46" s="268" t="s">
        <v>530</v>
      </c>
      <c r="O46" s="401" t="s">
        <v>573</v>
      </c>
      <c r="P46" s="402">
        <f>SUM(Q46:W46)</f>
        <v>4512674</v>
      </c>
      <c r="Q46" s="402">
        <v>443186</v>
      </c>
      <c r="R46" s="404">
        <v>2593698</v>
      </c>
      <c r="S46" s="402">
        <v>905685</v>
      </c>
      <c r="T46" s="404">
        <v>2003</v>
      </c>
      <c r="U46" s="404">
        <v>2604</v>
      </c>
      <c r="V46" s="404">
        <v>31671</v>
      </c>
      <c r="W46" s="404">
        <v>533827</v>
      </c>
    </row>
    <row r="47" spans="1:23" ht="21.75" customHeight="1">
      <c r="A47" s="298">
        <v>7</v>
      </c>
      <c r="B47" s="200">
        <v>16324</v>
      </c>
      <c r="C47" s="395">
        <v>4816</v>
      </c>
      <c r="D47" s="395">
        <v>868</v>
      </c>
      <c r="E47" s="395">
        <v>1483</v>
      </c>
      <c r="F47" s="395">
        <v>7252</v>
      </c>
      <c r="G47" s="395">
        <v>322</v>
      </c>
      <c r="H47" s="395">
        <v>1582</v>
      </c>
      <c r="I47" s="199"/>
      <c r="J47" s="270"/>
      <c r="K47" s="228" t="s">
        <v>164</v>
      </c>
      <c r="L47" s="414" t="s">
        <v>402</v>
      </c>
      <c r="M47" s="556"/>
      <c r="N47" s="268" t="s">
        <v>530</v>
      </c>
      <c r="O47" s="401" t="s">
        <v>573</v>
      </c>
      <c r="P47" s="402">
        <f>SUM(Q47:W47)</f>
        <v>360734</v>
      </c>
      <c r="Q47" s="402">
        <v>76742</v>
      </c>
      <c r="R47" s="402">
        <v>30721</v>
      </c>
      <c r="S47" s="402">
        <v>235869</v>
      </c>
      <c r="T47" s="402">
        <v>5606</v>
      </c>
      <c r="U47" s="404">
        <v>2121</v>
      </c>
      <c r="V47" s="402">
        <v>7975</v>
      </c>
      <c r="W47" s="404">
        <v>1700</v>
      </c>
    </row>
    <row r="48" spans="1:23" ht="21.75" customHeight="1">
      <c r="A48" s="298">
        <v>8</v>
      </c>
      <c r="B48" s="200">
        <v>15255</v>
      </c>
      <c r="C48" s="395">
        <v>3085</v>
      </c>
      <c r="D48" s="395">
        <v>663</v>
      </c>
      <c r="E48" s="395">
        <v>1305</v>
      </c>
      <c r="F48" s="395">
        <v>8228</v>
      </c>
      <c r="G48" s="395">
        <v>398</v>
      </c>
      <c r="H48" s="395">
        <v>1577</v>
      </c>
      <c r="I48" s="199"/>
      <c r="J48" s="270"/>
      <c r="K48" s="228" t="s">
        <v>403</v>
      </c>
      <c r="L48" s="562" t="s">
        <v>547</v>
      </c>
      <c r="M48" s="556"/>
      <c r="N48" s="268" t="s">
        <v>530</v>
      </c>
      <c r="O48" s="401" t="s">
        <v>573</v>
      </c>
      <c r="P48" s="402">
        <f>SUM(Q48:W48)</f>
        <v>1074166</v>
      </c>
      <c r="Q48" s="402">
        <v>504000</v>
      </c>
      <c r="R48" s="402">
        <v>211348</v>
      </c>
      <c r="S48" s="402">
        <v>224551</v>
      </c>
      <c r="T48" s="402">
        <v>46295</v>
      </c>
      <c r="U48" s="404">
        <v>29435</v>
      </c>
      <c r="V48" s="402">
        <v>26823</v>
      </c>
      <c r="W48" s="404">
        <v>31714</v>
      </c>
    </row>
    <row r="49" spans="1:23" ht="21.75" customHeight="1">
      <c r="A49" s="299"/>
      <c r="B49" s="396"/>
      <c r="C49" s="397"/>
      <c r="D49" s="397"/>
      <c r="E49" s="397"/>
      <c r="F49" s="397"/>
      <c r="G49" s="397"/>
      <c r="H49" s="397"/>
      <c r="I49" s="199"/>
      <c r="M49" s="286"/>
      <c r="N49" s="287"/>
      <c r="O49" s="317"/>
      <c r="P49" s="317"/>
      <c r="Q49" s="317"/>
      <c r="R49" s="317"/>
      <c r="S49" s="317"/>
      <c r="T49" s="317"/>
      <c r="U49" s="317"/>
      <c r="V49" s="317"/>
      <c r="W49" s="317"/>
    </row>
    <row r="50" spans="1:23" ht="21.75" customHeight="1">
      <c r="A50" s="298">
        <v>9</v>
      </c>
      <c r="B50" s="398">
        <f t="shared" si="8"/>
        <v>13607</v>
      </c>
      <c r="C50" s="395">
        <v>3154</v>
      </c>
      <c r="D50" s="395">
        <v>627</v>
      </c>
      <c r="E50" s="395">
        <v>1188</v>
      </c>
      <c r="F50" s="395">
        <v>7019</v>
      </c>
      <c r="G50" s="395">
        <v>287</v>
      </c>
      <c r="H50" s="395">
        <v>1332</v>
      </c>
      <c r="I50" s="267"/>
      <c r="J50" s="272">
        <v>9</v>
      </c>
      <c r="K50" s="414" t="s">
        <v>543</v>
      </c>
      <c r="L50" s="414"/>
      <c r="M50" s="556"/>
      <c r="N50" s="268" t="s">
        <v>530</v>
      </c>
      <c r="O50" s="401" t="s">
        <v>573</v>
      </c>
      <c r="P50" s="402">
        <f>SUM(P51:P52)</f>
        <v>110588</v>
      </c>
      <c r="Q50" s="402">
        <f aca="true" t="shared" si="9" ref="Q50:W50">SUM(Q51:Q52)</f>
        <v>14120</v>
      </c>
      <c r="R50" s="402">
        <f t="shared" si="9"/>
        <v>20084</v>
      </c>
      <c r="S50" s="402">
        <f t="shared" si="9"/>
        <v>68248</v>
      </c>
      <c r="T50" s="402">
        <f t="shared" si="9"/>
        <v>338</v>
      </c>
      <c r="U50" s="402">
        <f t="shared" si="9"/>
        <v>119</v>
      </c>
      <c r="V50" s="402">
        <f t="shared" si="9"/>
        <v>1679</v>
      </c>
      <c r="W50" s="402">
        <f t="shared" si="9"/>
        <v>6000</v>
      </c>
    </row>
    <row r="51" spans="1:23" ht="21.75" customHeight="1">
      <c r="A51" s="298">
        <v>10</v>
      </c>
      <c r="B51" s="398">
        <f t="shared" si="8"/>
        <v>14348</v>
      </c>
      <c r="C51" s="395">
        <v>3839</v>
      </c>
      <c r="D51" s="395">
        <v>694</v>
      </c>
      <c r="E51" s="395">
        <v>1241</v>
      </c>
      <c r="F51" s="395">
        <v>6938</v>
      </c>
      <c r="G51" s="395">
        <v>298</v>
      </c>
      <c r="H51" s="395">
        <v>1338</v>
      </c>
      <c r="I51" s="199"/>
      <c r="J51" s="270"/>
      <c r="K51" s="228" t="s">
        <v>136</v>
      </c>
      <c r="L51" s="414" t="s">
        <v>165</v>
      </c>
      <c r="M51" s="556"/>
      <c r="N51" s="268" t="s">
        <v>407</v>
      </c>
      <c r="O51" s="401" t="s">
        <v>573</v>
      </c>
      <c r="P51" s="402">
        <f>SUM(Q51:W51)</f>
        <v>35967</v>
      </c>
      <c r="Q51" s="402">
        <v>13105</v>
      </c>
      <c r="R51" s="402">
        <v>9084</v>
      </c>
      <c r="S51" s="402">
        <v>11642</v>
      </c>
      <c r="T51" s="404">
        <v>338</v>
      </c>
      <c r="U51" s="404">
        <v>119</v>
      </c>
      <c r="V51" s="404">
        <v>1679</v>
      </c>
      <c r="W51" s="404" t="s">
        <v>553</v>
      </c>
    </row>
    <row r="52" spans="1:23" ht="21.75" customHeight="1">
      <c r="A52" s="298">
        <v>11</v>
      </c>
      <c r="B52" s="398">
        <v>14722</v>
      </c>
      <c r="C52" s="395">
        <v>4076</v>
      </c>
      <c r="D52" s="395">
        <v>694</v>
      </c>
      <c r="E52" s="395">
        <v>1291</v>
      </c>
      <c r="F52" s="395">
        <v>6990</v>
      </c>
      <c r="G52" s="395">
        <v>301</v>
      </c>
      <c r="H52" s="395">
        <v>1371</v>
      </c>
      <c r="I52" s="199"/>
      <c r="J52" s="270"/>
      <c r="K52" s="228" t="s">
        <v>139</v>
      </c>
      <c r="L52" s="414" t="s">
        <v>166</v>
      </c>
      <c r="M52" s="556"/>
      <c r="N52" s="268" t="s">
        <v>530</v>
      </c>
      <c r="O52" s="401" t="s">
        <v>573</v>
      </c>
      <c r="P52" s="402">
        <f>SUM(Q52:W52)</f>
        <v>74621</v>
      </c>
      <c r="Q52" s="402">
        <v>1015</v>
      </c>
      <c r="R52" s="404">
        <v>11000</v>
      </c>
      <c r="S52" s="404">
        <v>56606</v>
      </c>
      <c r="T52" s="404" t="s">
        <v>553</v>
      </c>
      <c r="U52" s="404" t="s">
        <v>553</v>
      </c>
      <c r="V52" s="404" t="s">
        <v>553</v>
      </c>
      <c r="W52" s="404">
        <v>6000</v>
      </c>
    </row>
    <row r="53" spans="1:23" ht="21.75" customHeight="1">
      <c r="A53" s="300">
        <v>12</v>
      </c>
      <c r="B53" s="399">
        <f t="shared" si="8"/>
        <v>18709</v>
      </c>
      <c r="C53" s="400">
        <v>5248</v>
      </c>
      <c r="D53" s="400">
        <v>1008</v>
      </c>
      <c r="E53" s="400">
        <v>1816</v>
      </c>
      <c r="F53" s="400">
        <v>8309</v>
      </c>
      <c r="G53" s="400">
        <v>347</v>
      </c>
      <c r="H53" s="400">
        <v>1981</v>
      </c>
      <c r="I53" s="199"/>
      <c r="J53" s="270"/>
      <c r="K53" s="228"/>
      <c r="L53" s="557"/>
      <c r="M53" s="558"/>
      <c r="N53" s="268"/>
      <c r="O53" s="277"/>
      <c r="P53" s="278"/>
      <c r="Q53" s="278"/>
      <c r="R53" s="278"/>
      <c r="S53" s="278"/>
      <c r="T53" s="278"/>
      <c r="U53" s="278"/>
      <c r="V53" s="278"/>
      <c r="W53" s="275" t="s">
        <v>530</v>
      </c>
    </row>
    <row r="54" spans="1:23" ht="21.75" customHeight="1">
      <c r="A54" s="281" t="s">
        <v>489</v>
      </c>
      <c r="B54" s="263"/>
      <c r="C54" s="281"/>
      <c r="D54" s="281"/>
      <c r="E54" s="281"/>
      <c r="F54" s="281"/>
      <c r="G54" s="282"/>
      <c r="H54" s="282"/>
      <c r="I54" s="199"/>
      <c r="J54" s="559" t="s">
        <v>546</v>
      </c>
      <c r="K54" s="560"/>
      <c r="L54" s="560"/>
      <c r="M54" s="561"/>
      <c r="N54" s="268"/>
      <c r="O54" s="274" t="s">
        <v>530</v>
      </c>
      <c r="P54" s="288">
        <v>100</v>
      </c>
      <c r="Q54" s="289">
        <v>54.37184860754557</v>
      </c>
      <c r="R54" s="289">
        <v>24.069697997556908</v>
      </c>
      <c r="S54" s="289">
        <v>14.409834263399834</v>
      </c>
      <c r="T54" s="289">
        <v>1.1824115918841835</v>
      </c>
      <c r="U54" s="289">
        <v>1.0944004549374233</v>
      </c>
      <c r="V54" s="289">
        <v>1.8331244661926145</v>
      </c>
      <c r="W54" s="289">
        <v>3.0390403873328435</v>
      </c>
    </row>
    <row r="55" spans="9:16" ht="21.75" customHeight="1">
      <c r="I55" s="282"/>
      <c r="J55" s="290" t="s">
        <v>409</v>
      </c>
      <c r="K55" s="290"/>
      <c r="L55" s="290"/>
      <c r="M55" s="290"/>
      <c r="N55" s="290"/>
      <c r="O55" s="290"/>
      <c r="P55" s="290"/>
    </row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spans="11:14" ht="21.75" customHeight="1">
      <c r="K63" s="226"/>
      <c r="L63" s="226"/>
      <c r="M63" s="226"/>
      <c r="N63" s="226"/>
    </row>
    <row r="64" spans="11:14" ht="21.75" customHeight="1">
      <c r="K64" s="226"/>
      <c r="L64" s="226"/>
      <c r="M64" s="226"/>
      <c r="N64" s="226"/>
    </row>
    <row r="65" spans="11:14" ht="21.75" customHeight="1">
      <c r="K65" s="226"/>
      <c r="L65" s="226"/>
      <c r="M65" s="226"/>
      <c r="N65" s="226"/>
    </row>
    <row r="66" spans="11:14" ht="21.75" customHeight="1">
      <c r="K66" s="226"/>
      <c r="L66" s="226"/>
      <c r="M66" s="226"/>
      <c r="N66" s="226"/>
    </row>
    <row r="67" spans="11:14" ht="21.75" customHeight="1">
      <c r="K67" s="226"/>
      <c r="L67" s="226"/>
      <c r="M67" s="226"/>
      <c r="N67" s="226"/>
    </row>
    <row r="68" spans="11:14" ht="21.75" customHeight="1">
      <c r="K68" s="226"/>
      <c r="L68" s="226"/>
      <c r="M68" s="226"/>
      <c r="N68" s="226"/>
    </row>
    <row r="69" spans="11:14" ht="21.75" customHeight="1">
      <c r="K69" s="226"/>
      <c r="L69" s="226"/>
      <c r="M69" s="226"/>
      <c r="N69" s="226"/>
    </row>
    <row r="70" spans="11:14" ht="21.75" customHeight="1">
      <c r="K70" s="226"/>
      <c r="L70" s="226"/>
      <c r="M70" s="226"/>
      <c r="N70" s="226"/>
    </row>
    <row r="71" spans="11:14" ht="15" customHeight="1">
      <c r="K71" s="226"/>
      <c r="L71" s="226"/>
      <c r="M71" s="226"/>
      <c r="N71" s="226"/>
    </row>
    <row r="72" spans="11:14" ht="15" customHeight="1">
      <c r="K72" s="226"/>
      <c r="L72" s="226"/>
      <c r="M72" s="226"/>
      <c r="N72" s="226"/>
    </row>
    <row r="73" spans="11:14" ht="15" customHeight="1">
      <c r="K73" s="226"/>
      <c r="L73" s="226"/>
      <c r="M73" s="226"/>
      <c r="N73" s="226"/>
    </row>
    <row r="74" spans="11:14" ht="15" customHeight="1">
      <c r="K74" s="226"/>
      <c r="L74" s="226"/>
      <c r="M74" s="226"/>
      <c r="N74" s="226"/>
    </row>
    <row r="75" spans="11:14" ht="15" customHeight="1">
      <c r="K75" s="226"/>
      <c r="L75" s="226"/>
      <c r="M75" s="226"/>
      <c r="N75" s="226"/>
    </row>
    <row r="76" spans="11:14" ht="15" customHeight="1">
      <c r="K76" s="226"/>
      <c r="L76" s="226"/>
      <c r="M76" s="226"/>
      <c r="N76" s="226"/>
    </row>
    <row r="77" spans="11:14" ht="14.25">
      <c r="K77" s="226"/>
      <c r="L77" s="226"/>
      <c r="M77" s="226"/>
      <c r="N77" s="226"/>
    </row>
    <row r="78" spans="11:14" ht="14.25">
      <c r="K78" s="226"/>
      <c r="L78" s="226"/>
      <c r="M78" s="226"/>
      <c r="N78" s="226"/>
    </row>
    <row r="79" spans="11:14" ht="14.25">
      <c r="K79" s="226"/>
      <c r="L79" s="226"/>
      <c r="M79" s="226"/>
      <c r="N79" s="226"/>
    </row>
    <row r="80" spans="11:14" ht="14.25">
      <c r="K80" s="226"/>
      <c r="L80" s="226"/>
      <c r="M80" s="226"/>
      <c r="N80" s="226"/>
    </row>
    <row r="81" spans="11:14" ht="14.25">
      <c r="K81" s="226"/>
      <c r="L81" s="226"/>
      <c r="M81" s="226"/>
      <c r="N81" s="226"/>
    </row>
    <row r="82" spans="11:14" ht="14.25">
      <c r="K82" s="226"/>
      <c r="L82" s="226"/>
      <c r="M82" s="226"/>
      <c r="N82" s="226"/>
    </row>
    <row r="83" spans="11:14" ht="14.25">
      <c r="K83" s="226"/>
      <c r="L83" s="226"/>
      <c r="M83" s="226"/>
      <c r="N83" s="226"/>
    </row>
    <row r="84" spans="11:14" ht="14.25">
      <c r="K84" s="226"/>
      <c r="L84" s="226"/>
      <c r="M84" s="226"/>
      <c r="N84" s="226"/>
    </row>
    <row r="85" spans="11:14" ht="14.25">
      <c r="K85" s="226"/>
      <c r="L85" s="226"/>
      <c r="M85" s="226"/>
      <c r="N85" s="226"/>
    </row>
    <row r="86" spans="11:14" ht="14.25">
      <c r="K86" s="226"/>
      <c r="L86" s="226"/>
      <c r="M86" s="226"/>
      <c r="N86" s="226"/>
    </row>
    <row r="87" spans="11:14" ht="14.25">
      <c r="K87" s="226"/>
      <c r="L87" s="226"/>
      <c r="M87" s="226"/>
      <c r="N87" s="226"/>
    </row>
    <row r="88" spans="11:14" ht="14.25">
      <c r="K88" s="226"/>
      <c r="L88" s="226"/>
      <c r="M88" s="226"/>
      <c r="N88" s="226"/>
    </row>
    <row r="89" spans="11:14" ht="14.25">
      <c r="K89" s="226"/>
      <c r="L89" s="226"/>
      <c r="M89" s="226"/>
      <c r="N89" s="226"/>
    </row>
    <row r="90" spans="11:14" ht="14.25">
      <c r="K90" s="226"/>
      <c r="L90" s="226"/>
      <c r="M90" s="226"/>
      <c r="N90" s="226"/>
    </row>
    <row r="91" spans="11:14" ht="14.25">
      <c r="K91" s="226"/>
      <c r="L91" s="226"/>
      <c r="M91" s="226"/>
      <c r="N91" s="226"/>
    </row>
    <row r="92" spans="11:14" ht="14.25">
      <c r="K92" s="226"/>
      <c r="L92" s="226"/>
      <c r="M92" s="226"/>
      <c r="N92" s="226"/>
    </row>
    <row r="93" spans="11:14" ht="14.25">
      <c r="K93" s="226"/>
      <c r="L93" s="226"/>
      <c r="M93" s="226"/>
      <c r="N93" s="226"/>
    </row>
    <row r="94" spans="11:14" ht="14.25">
      <c r="K94" s="226"/>
      <c r="L94" s="226"/>
      <c r="M94" s="226"/>
      <c r="N94" s="226"/>
    </row>
    <row r="95" spans="11:14" ht="14.25">
      <c r="K95" s="226"/>
      <c r="L95" s="226"/>
      <c r="M95" s="226"/>
      <c r="N95" s="226"/>
    </row>
    <row r="96" spans="11:14" ht="14.25">
      <c r="K96" s="226"/>
      <c r="L96" s="226"/>
      <c r="M96" s="226"/>
      <c r="N96" s="226"/>
    </row>
    <row r="97" spans="11:14" ht="14.25">
      <c r="K97" s="226"/>
      <c r="L97" s="226"/>
      <c r="M97" s="226"/>
      <c r="N97" s="226"/>
    </row>
    <row r="98" spans="11:14" ht="14.25">
      <c r="K98" s="226"/>
      <c r="L98" s="226"/>
      <c r="M98" s="226"/>
      <c r="N98" s="226"/>
    </row>
    <row r="99" spans="11:14" ht="14.25">
      <c r="K99" s="226"/>
      <c r="L99" s="226"/>
      <c r="M99" s="226"/>
      <c r="N99" s="226"/>
    </row>
    <row r="100" spans="11:14" ht="14.25">
      <c r="K100" s="226"/>
      <c r="L100" s="226"/>
      <c r="M100" s="226"/>
      <c r="N100" s="226"/>
    </row>
  </sheetData>
  <sheetProtection/>
  <mergeCells count="68">
    <mergeCell ref="A2:H2"/>
    <mergeCell ref="A3:H3"/>
    <mergeCell ref="J2:W2"/>
    <mergeCell ref="J7:M7"/>
    <mergeCell ref="E5:E6"/>
    <mergeCell ref="F5:F6"/>
    <mergeCell ref="G5:G6"/>
    <mergeCell ref="A5:A6"/>
    <mergeCell ref="B5:B6"/>
    <mergeCell ref="C5:C6"/>
    <mergeCell ref="N5:N6"/>
    <mergeCell ref="O5:O6"/>
    <mergeCell ref="P5:P6"/>
    <mergeCell ref="Q5:Q6"/>
    <mergeCell ref="D5:D6"/>
    <mergeCell ref="H5:H6"/>
    <mergeCell ref="I5:I6"/>
    <mergeCell ref="J5:M6"/>
    <mergeCell ref="R5:R6"/>
    <mergeCell ref="W5:W6"/>
    <mergeCell ref="S5:S6"/>
    <mergeCell ref="T5:T6"/>
    <mergeCell ref="U5:U6"/>
    <mergeCell ref="V5:V6"/>
    <mergeCell ref="L15:M15"/>
    <mergeCell ref="L22:M22"/>
    <mergeCell ref="L23:M23"/>
    <mergeCell ref="L24:M24"/>
    <mergeCell ref="Z9:AB9"/>
    <mergeCell ref="K11:M11"/>
    <mergeCell ref="K13:M13"/>
    <mergeCell ref="L14:M14"/>
    <mergeCell ref="K9:M9"/>
    <mergeCell ref="F32:F33"/>
    <mergeCell ref="G32:G33"/>
    <mergeCell ref="L25:M25"/>
    <mergeCell ref="K27:M27"/>
    <mergeCell ref="K29:M29"/>
    <mergeCell ref="A29:H29"/>
    <mergeCell ref="H32:H33"/>
    <mergeCell ref="L33:M33"/>
    <mergeCell ref="L36:M36"/>
    <mergeCell ref="L37:M37"/>
    <mergeCell ref="A30:H30"/>
    <mergeCell ref="K31:M31"/>
    <mergeCell ref="L32:M32"/>
    <mergeCell ref="A32:A33"/>
    <mergeCell ref="B32:B33"/>
    <mergeCell ref="C32:C33"/>
    <mergeCell ref="D32:D33"/>
    <mergeCell ref="E32:E33"/>
    <mergeCell ref="L53:M53"/>
    <mergeCell ref="J54:M54"/>
    <mergeCell ref="L46:M46"/>
    <mergeCell ref="L48:M48"/>
    <mergeCell ref="K50:M50"/>
    <mergeCell ref="L51:M51"/>
    <mergeCell ref="L47:M47"/>
    <mergeCell ref="L8:M8"/>
    <mergeCell ref="L52:M52"/>
    <mergeCell ref="L42:M42"/>
    <mergeCell ref="L43:M43"/>
    <mergeCell ref="L44:M44"/>
    <mergeCell ref="L45:M45"/>
    <mergeCell ref="K38:M38"/>
    <mergeCell ref="K39:M39"/>
    <mergeCell ref="K40:M40"/>
    <mergeCell ref="L41:M4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2013-06-13T01:25:24Z</cp:lastPrinted>
  <dcterms:created xsi:type="dcterms:W3CDTF">1998-05-21T06:01:19Z</dcterms:created>
  <dcterms:modified xsi:type="dcterms:W3CDTF">2013-06-13T01:25:45Z</dcterms:modified>
  <cp:category/>
  <cp:version/>
  <cp:contentType/>
  <cp:contentStatus/>
</cp:coreProperties>
</file>