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1640" windowHeight="8115" activeTab="0"/>
  </bookViews>
  <sheets>
    <sheet name="196" sheetId="1" r:id="rId1"/>
    <sheet name="198" sheetId="2" r:id="rId2"/>
    <sheet name="200" sheetId="3" r:id="rId3"/>
    <sheet name="202" sheetId="4" r:id="rId4"/>
  </sheets>
  <definedNames>
    <definedName name="_xlnm.Print_Area" localSheetId="0">'196'!$A$1:$AJ$43</definedName>
    <definedName name="_xlnm.Print_Area" localSheetId="1">'198'!$A$1:$AA$45</definedName>
    <definedName name="_xlnm.Print_Area" localSheetId="2">'200'!$A$1:$AB$41</definedName>
    <definedName name="_xlnm.Print_Area" localSheetId="3">'202'!$A$1:$Z$48</definedName>
  </definedNames>
  <calcPr fullCalcOnLoad="1"/>
</workbook>
</file>

<file path=xl/sharedStrings.xml><?xml version="1.0" encoding="utf-8"?>
<sst xmlns="http://schemas.openxmlformats.org/spreadsheetml/2006/main" count="775" uniqueCount="318">
  <si>
    <t>項　　　　　　　　　目</t>
  </si>
  <si>
    <t>(控　除)補　　助　　金</t>
  </si>
  <si>
    <t>県内総生産（市場価格表示）</t>
  </si>
  <si>
    <t>民 間 最 終 消 費 支 出</t>
  </si>
  <si>
    <t>政 府 最 終 消 費 支 出</t>
  </si>
  <si>
    <t>県内総固定資本形成</t>
  </si>
  <si>
    <t>10</t>
  </si>
  <si>
    <t>財貨・サービスの移出</t>
  </si>
  <si>
    <t>11</t>
  </si>
  <si>
    <t>(控除)財貨･サービスの移入</t>
  </si>
  <si>
    <t>12</t>
  </si>
  <si>
    <t>統 計 上 の 不 突 合</t>
  </si>
  <si>
    <t>県内総支出（市場価格表示）</t>
  </si>
  <si>
    <t>項      　　　        目</t>
  </si>
  <si>
    <t>在庫品増加</t>
  </si>
  <si>
    <t>構　　　　　　　　　　　　成　　　　　　　　　　　　比　　　　　　　　　　　（％）</t>
  </si>
  <si>
    <t>対　　前　　年　　度　　増　　加　　率　（％）</t>
  </si>
  <si>
    <t>固　定  資  本  減  耗</t>
  </si>
  <si>
    <t>対前年度増加率</t>
  </si>
  <si>
    <t>構成比</t>
  </si>
  <si>
    <t>項　　　　　　　　　　目</t>
  </si>
  <si>
    <t>産          　　　　  業</t>
  </si>
  <si>
    <t>(1)</t>
  </si>
  <si>
    <t>(2)</t>
  </si>
  <si>
    <t>(3)</t>
  </si>
  <si>
    <t>対家計民間非営利サービス生産者</t>
  </si>
  <si>
    <t>（２）県民所得および県民可処分所得の分配</t>
  </si>
  <si>
    <t>項　　　　　　　　　　　目</t>
  </si>
  <si>
    <t>項                目</t>
  </si>
  <si>
    <t>平成10年度</t>
  </si>
  <si>
    <t>平成11年度</t>
  </si>
  <si>
    <t>平成12年度</t>
  </si>
  <si>
    <t>１０年度</t>
  </si>
  <si>
    <t>１1年度</t>
  </si>
  <si>
    <t>12年度</t>
  </si>
  <si>
    <t>民間最終消費支出</t>
  </si>
  <si>
    <t>１．雇用者報酬</t>
  </si>
  <si>
    <t>賃　金 ・ 俸　給</t>
  </si>
  <si>
    <t>家計最終消費支出</t>
  </si>
  <si>
    <t xml:space="preserve"> (1)賃金・俸給</t>
  </si>
  <si>
    <t xml:space="preserve"> (2)雇主の社会負担</t>
  </si>
  <si>
    <t xml:space="preserve">    ａ 雇主の現実社会負担</t>
  </si>
  <si>
    <t xml:space="preserve">    ｂ 雇主の帰属社会負担</t>
  </si>
  <si>
    <t>２．財産所得(非企業部門)</t>
  </si>
  <si>
    <t xml:space="preserve">    ａ 受取</t>
  </si>
  <si>
    <t xml:space="preserve">    ｂ 支払</t>
  </si>
  <si>
    <t>一　般　政　府</t>
  </si>
  <si>
    <t xml:space="preserve"> (1)一般政府</t>
  </si>
  <si>
    <t>家　　　　計</t>
  </si>
  <si>
    <t xml:space="preserve"> (2)家計</t>
  </si>
  <si>
    <t>①</t>
  </si>
  <si>
    <t>利子</t>
  </si>
  <si>
    <t xml:space="preserve">   ①利子</t>
  </si>
  <si>
    <t>対家計民間非営利団体最終消費支出</t>
  </si>
  <si>
    <t>②</t>
  </si>
  <si>
    <t>政府最終消費支出</t>
  </si>
  <si>
    <t xml:space="preserve">   ②配当(受取)</t>
  </si>
  <si>
    <t>③</t>
  </si>
  <si>
    <t>国出先機関</t>
  </si>
  <si>
    <t xml:space="preserve">   ③保険契約者に帰属する財産所得</t>
  </si>
  <si>
    <t>県</t>
  </si>
  <si>
    <t xml:space="preserve">   ④賃貸料(受取)</t>
  </si>
  <si>
    <t>市 町 村</t>
  </si>
  <si>
    <t xml:space="preserve"> (3)対家計民間非営利団体</t>
  </si>
  <si>
    <t>県内総資本形成</t>
  </si>
  <si>
    <t>総固定資本形成</t>
  </si>
  <si>
    <t>３．企業所得(法人企業の分配所得受払後)</t>
  </si>
  <si>
    <t>民間法人企業</t>
  </si>
  <si>
    <t>民    間</t>
  </si>
  <si>
    <t xml:space="preserve"> (1)民間法人企業</t>
  </si>
  <si>
    <t>住    宅</t>
  </si>
  <si>
    <t xml:space="preserve">    ａ 非金融法人企業</t>
  </si>
  <si>
    <t>企業設備</t>
  </si>
  <si>
    <t xml:space="preserve">    ｂ 金融機関</t>
  </si>
  <si>
    <t>公　的　企　業</t>
  </si>
  <si>
    <t>公    的</t>
  </si>
  <si>
    <t xml:space="preserve"> (2)公的企業</t>
  </si>
  <si>
    <t>個　人　企　業</t>
  </si>
  <si>
    <t>一般政府</t>
  </si>
  <si>
    <t xml:space="preserve"> (3)個人企業</t>
  </si>
  <si>
    <t>在庫品増加</t>
  </si>
  <si>
    <t xml:space="preserve">    ａ 農林水産業</t>
  </si>
  <si>
    <t>民間企業</t>
  </si>
  <si>
    <t xml:space="preserve">    ｂ その他の産業(非農林水･非金融)</t>
  </si>
  <si>
    <t xml:space="preserve">    ｃ 持家</t>
  </si>
  <si>
    <t>４．県民所得（要素費用表示）(１＋２＋３)</t>
  </si>
  <si>
    <t>５．生産・輸入品に課される税(控除)補助金</t>
  </si>
  <si>
    <t>６．県民所得（市場価格表示）（４＋５）</t>
  </si>
  <si>
    <t>統計上の不突合</t>
  </si>
  <si>
    <t>７．その他の経常移転（純）</t>
  </si>
  <si>
    <t xml:space="preserve"> (1)非金融法人企業および金融機関</t>
  </si>
  <si>
    <t xml:space="preserve"> (2)一般政府</t>
  </si>
  <si>
    <t>(4)</t>
  </si>
  <si>
    <t xml:space="preserve"> (4)家計（個人企業を含む）</t>
  </si>
  <si>
    <t>単位</t>
  </si>
  <si>
    <t>％</t>
  </si>
  <si>
    <t>(5)</t>
  </si>
  <si>
    <t>千円</t>
  </si>
  <si>
    <t>(6)</t>
  </si>
  <si>
    <t>人</t>
  </si>
  <si>
    <t>世帯</t>
  </si>
  <si>
    <t>社会保障雇主負担</t>
  </si>
  <si>
    <t>その他の雇主負担</t>
  </si>
  <si>
    <t>（参考）民間法人企業所得（配当受払前）</t>
  </si>
  <si>
    <t>飲食費</t>
  </si>
  <si>
    <t>被服費</t>
  </si>
  <si>
    <t>光熱費</t>
  </si>
  <si>
    <t>住居費</t>
  </si>
  <si>
    <t>家賃</t>
  </si>
  <si>
    <t>その他</t>
  </si>
  <si>
    <t>雑費</t>
  </si>
  <si>
    <t>財貨･サービスの移出</t>
  </si>
  <si>
    <t>（控除）財貨･サービスの移入</t>
  </si>
  <si>
    <t>A</t>
  </si>
  <si>
    <t>県内総支出（市場価格）</t>
  </si>
  <si>
    <t>（1+2+3+4-5+6）</t>
  </si>
  <si>
    <t>県外からの要素所得　（純）</t>
  </si>
  <si>
    <t>B</t>
  </si>
  <si>
    <t>県民総支出（市場価格）（Ａ+７）</t>
  </si>
  <si>
    <t>農業</t>
  </si>
  <si>
    <t>林業</t>
  </si>
  <si>
    <t>水産業</t>
  </si>
  <si>
    <t>経　済　成　長　率　に　関　す　る　も　の</t>
  </si>
  <si>
    <t>雇用者所得</t>
  </si>
  <si>
    <t>元年度</t>
  </si>
  <si>
    <t>2年度</t>
  </si>
  <si>
    <t>3年度</t>
  </si>
  <si>
    <t>･･･</t>
  </si>
  <si>
    <t>…</t>
  </si>
  <si>
    <t>-</t>
  </si>
  <si>
    <t>政府サービス生産者</t>
  </si>
  <si>
    <t>（単位　百万円・％）</t>
  </si>
  <si>
    <t>（単位　百万円）</t>
  </si>
  <si>
    <t>営業余剰</t>
  </si>
  <si>
    <t>間接税</t>
  </si>
  <si>
    <r>
      <t>雇用者所得(県内活動による</t>
    </r>
    <r>
      <rPr>
        <sz val="12"/>
        <rFont val="ＭＳ 明朝"/>
        <family val="1"/>
      </rPr>
      <t>)</t>
    </r>
  </si>
  <si>
    <t>項　　　　　　　　　　目</t>
  </si>
  <si>
    <t>対 前 年 度 増 加 率</t>
  </si>
  <si>
    <t>構　　成　　比</t>
  </si>
  <si>
    <t>(1)</t>
  </si>
  <si>
    <t>項　　　　　            　目</t>
  </si>
  <si>
    <t>196 県民所得</t>
  </si>
  <si>
    <t>県民所得　197</t>
  </si>
  <si>
    <t>資料　石川県統計情報課「石川県民所得」による。</t>
  </si>
  <si>
    <t>資料　石川県統計情報課「石川県民所得」による。</t>
  </si>
  <si>
    <t>平成元年度</t>
  </si>
  <si>
    <t>昭和50年度</t>
  </si>
  <si>
    <t>51年度</t>
  </si>
  <si>
    <t>52年度</t>
  </si>
  <si>
    <t>53年度</t>
  </si>
  <si>
    <t>54年度</t>
  </si>
  <si>
    <t>55年度</t>
  </si>
  <si>
    <t>56年度</t>
  </si>
  <si>
    <t>57年度</t>
  </si>
  <si>
    <t>58年度</t>
  </si>
  <si>
    <t>59年度</t>
  </si>
  <si>
    <t>60年度</t>
  </si>
  <si>
    <t>61年度</t>
  </si>
  <si>
    <t>62年度</t>
  </si>
  <si>
    <t>63年度</t>
  </si>
  <si>
    <t>98　　県内総生産と総支出勘定(昭和50～平成3年度）</t>
  </si>
  <si>
    <t>（単位　百万円・％）</t>
  </si>
  <si>
    <t>99　　経済活動別県内総生産　(平成元～平成3年度）</t>
  </si>
  <si>
    <t>100　　経済活動別県内純生産　(平成元～平成3年度）</t>
  </si>
  <si>
    <t>200　県民所得</t>
  </si>
  <si>
    <t>202　県民所得</t>
  </si>
  <si>
    <t>県民所得 203</t>
  </si>
  <si>
    <t>50年度</t>
  </si>
  <si>
    <t>県民所得 201</t>
  </si>
  <si>
    <t>消費者物価指数対前年度増加率（金沢市）</t>
  </si>
  <si>
    <t>16　　　県　　　　民　　　　所　　　　得</t>
  </si>
  <si>
    <t>51 年 度</t>
  </si>
  <si>
    <t>52 年 度</t>
  </si>
  <si>
    <t>53 年 度</t>
  </si>
  <si>
    <t>54 年 度</t>
  </si>
  <si>
    <t>55 年 度</t>
  </si>
  <si>
    <t>56 年 度</t>
  </si>
  <si>
    <t>57 年 度</t>
  </si>
  <si>
    <t>58 年 度</t>
  </si>
  <si>
    <t>59 年 度</t>
  </si>
  <si>
    <t>60 年 度</t>
  </si>
  <si>
    <t>61 年 度</t>
  </si>
  <si>
    <t>62 年 度</t>
  </si>
  <si>
    <t>63 年 度</t>
  </si>
  <si>
    <t>2  年  度</t>
  </si>
  <si>
    <t>3  年  度</t>
  </si>
  <si>
    <r>
      <t>(</t>
    </r>
    <r>
      <rPr>
        <sz val="12"/>
        <rFont val="ＭＳ 明朝"/>
        <family val="1"/>
      </rPr>
      <t>1)</t>
    </r>
  </si>
  <si>
    <r>
      <t>(2)</t>
    </r>
  </si>
  <si>
    <r>
      <t>(</t>
    </r>
    <r>
      <rPr>
        <sz val="12"/>
        <rFont val="ＭＳ 明朝"/>
        <family val="1"/>
      </rPr>
      <t>2)</t>
    </r>
  </si>
  <si>
    <r>
      <t>(3)</t>
    </r>
  </si>
  <si>
    <r>
      <t>(</t>
    </r>
    <r>
      <rPr>
        <sz val="12"/>
        <rFont val="ＭＳ 明朝"/>
        <family val="1"/>
      </rPr>
      <t>3)</t>
    </r>
  </si>
  <si>
    <t>(4)</t>
  </si>
  <si>
    <t>鉱業</t>
  </si>
  <si>
    <r>
      <t>(</t>
    </r>
    <r>
      <rPr>
        <sz val="12"/>
        <rFont val="ＭＳ 明朝"/>
        <family val="1"/>
      </rPr>
      <t>4)</t>
    </r>
  </si>
  <si>
    <t>(5)</t>
  </si>
  <si>
    <t>製造業</t>
  </si>
  <si>
    <r>
      <t>(</t>
    </r>
    <r>
      <rPr>
        <sz val="12"/>
        <rFont val="ＭＳ 明朝"/>
        <family val="1"/>
      </rPr>
      <t>5)</t>
    </r>
  </si>
  <si>
    <t>(6)</t>
  </si>
  <si>
    <t>建設業</t>
  </si>
  <si>
    <r>
      <t>(</t>
    </r>
    <r>
      <rPr>
        <sz val="12"/>
        <rFont val="ＭＳ 明朝"/>
        <family val="1"/>
      </rPr>
      <t>6)</t>
    </r>
  </si>
  <si>
    <t>(7)</t>
  </si>
  <si>
    <t>電気・ガス・水道業</t>
  </si>
  <si>
    <r>
      <t>(</t>
    </r>
    <r>
      <rPr>
        <sz val="12"/>
        <rFont val="ＭＳ 明朝"/>
        <family val="1"/>
      </rPr>
      <t>7)</t>
    </r>
  </si>
  <si>
    <t>(8)</t>
  </si>
  <si>
    <t>卸売・小売業</t>
  </si>
  <si>
    <r>
      <t>(</t>
    </r>
    <r>
      <rPr>
        <sz val="12"/>
        <rFont val="ＭＳ 明朝"/>
        <family val="1"/>
      </rPr>
      <t>8)</t>
    </r>
  </si>
  <si>
    <t>(9)</t>
  </si>
  <si>
    <t>金融・保険業</t>
  </si>
  <si>
    <r>
      <t>(</t>
    </r>
    <r>
      <rPr>
        <sz val="12"/>
        <rFont val="ＭＳ 明朝"/>
        <family val="1"/>
      </rPr>
      <t>9)</t>
    </r>
  </si>
  <si>
    <t>(10)</t>
  </si>
  <si>
    <t>不動産業</t>
  </si>
  <si>
    <r>
      <t>(1</t>
    </r>
    <r>
      <rPr>
        <sz val="12"/>
        <rFont val="ＭＳ 明朝"/>
        <family val="1"/>
      </rPr>
      <t>0)</t>
    </r>
  </si>
  <si>
    <r>
      <t>(11)</t>
    </r>
  </si>
  <si>
    <t>運輸・通信業</t>
  </si>
  <si>
    <r>
      <t>(12)</t>
    </r>
  </si>
  <si>
    <t>サービス業</t>
  </si>
  <si>
    <t>電気・ガス・水道業</t>
  </si>
  <si>
    <t>サービス業</t>
  </si>
  <si>
    <t>公務</t>
  </si>
  <si>
    <t>（参　考）</t>
  </si>
  <si>
    <t>県民所得 195</t>
  </si>
  <si>
    <t>198  県民所得</t>
  </si>
  <si>
    <t>第1次産業</t>
  </si>
  <si>
    <t>第2次産業</t>
  </si>
  <si>
    <t>第3次産業</t>
  </si>
  <si>
    <t>2 年 度</t>
  </si>
  <si>
    <t>3 年 度</t>
  </si>
  <si>
    <t>合　　計</t>
  </si>
  <si>
    <t>政府サービス生産者</t>
  </si>
  <si>
    <t>ａ</t>
  </si>
  <si>
    <t>ｂ</t>
  </si>
  <si>
    <t>ｃ</t>
  </si>
  <si>
    <t>a受　　　　　　　　取</t>
  </si>
  <si>
    <t>ｄ</t>
  </si>
  <si>
    <t>b支　　　　　　　　払</t>
  </si>
  <si>
    <t>(ａ)</t>
  </si>
  <si>
    <t>(ｂ)</t>
  </si>
  <si>
    <t>ｅ</t>
  </si>
  <si>
    <t>対家計民間非営利団体</t>
  </si>
  <si>
    <t>(3)</t>
  </si>
  <si>
    <t>(ｃ)</t>
  </si>
  <si>
    <t>公的企業</t>
  </si>
  <si>
    <t>-</t>
  </si>
  <si>
    <t>101　　県民所得 (分配）（要素費用表示の県民純生産）(平成元～平成3年度）</t>
  </si>
  <si>
    <t>102　　県　　内　　総　　支　　出（平成元～平成3年度）</t>
  </si>
  <si>
    <t>(1)　　　県　　内　　総　　支　　出　（名目）</t>
  </si>
  <si>
    <t>注　1. 県民所得は通常4の額をいう。</t>
  </si>
  <si>
    <t>　　2. 企業所得＝営業余剰＋財産所得の受取－財産所得の支払</t>
  </si>
  <si>
    <t>対前年度増加率</t>
  </si>
  <si>
    <t>賃        貸       料 （ 受  取 ）</t>
  </si>
  <si>
    <t>配　               当 （ 受  取 ）</t>
  </si>
  <si>
    <t>間   接   税 （控  除） 補   助  金</t>
  </si>
  <si>
    <t>ａ 農     林     水     産     業</t>
  </si>
  <si>
    <t>ｂ そ の 他 の 産 業 (非農林水･非金融)</t>
  </si>
  <si>
    <t>-</t>
  </si>
  <si>
    <t>県民所得（分配）</t>
  </si>
  <si>
    <t>円</t>
  </si>
  <si>
    <t>県民可処分所得</t>
  </si>
  <si>
    <t>民間最終消費支出</t>
  </si>
  <si>
    <t xml:space="preserve">雇用者報酬 </t>
  </si>
  <si>
    <t xml:space="preserve">〃　　 </t>
  </si>
  <si>
    <t>（農林水産業を除く）</t>
  </si>
  <si>
    <t>家計所得</t>
  </si>
  <si>
    <t>個人所得</t>
  </si>
  <si>
    <t>名目県内純生産</t>
  </si>
  <si>
    <t>（就業者1人当たり）</t>
  </si>
  <si>
    <t>k㎡</t>
  </si>
  <si>
    <t>鉱工業生産指数対前年度増加率</t>
  </si>
  <si>
    <t>(2)　県内総支出（実質）（昭和60暦年価格評価）</t>
  </si>
  <si>
    <t>1人当たり所得水準に関するもの</t>
  </si>
  <si>
    <t>（県民1人当たり）</t>
  </si>
  <si>
    <t>（雇用者1人当たり）</t>
  </si>
  <si>
    <t>1　人　当　た　り　生　産　水　準</t>
  </si>
  <si>
    <r>
      <t>対前年度増加率</t>
    </r>
    <r>
      <rPr>
        <sz val="12"/>
        <rFont val="ＭＳ 明朝"/>
        <family val="1"/>
      </rPr>
      <t>（％）</t>
    </r>
  </si>
  <si>
    <t>ｂ</t>
  </si>
  <si>
    <t>財貨･サービスの移出</t>
  </si>
  <si>
    <t>A</t>
  </si>
  <si>
    <t>B</t>
  </si>
  <si>
    <t>県民総支出（市場価格）（A+7）</t>
  </si>
  <si>
    <t xml:space="preserve"> （1+2+3+4-5+6）</t>
  </si>
  <si>
    <t>(a)</t>
  </si>
  <si>
    <t>(b)</t>
  </si>
  <si>
    <t>(c)</t>
  </si>
  <si>
    <t>県内総支出（市 場 価 格）</t>
  </si>
  <si>
    <t>（1 k㎡ 当 た り）</t>
  </si>
  <si>
    <t>名目県民総生産</t>
  </si>
  <si>
    <t>実質県民総生産</t>
  </si>
  <si>
    <t>名目県内総生産</t>
  </si>
  <si>
    <t>実質県内総生産</t>
  </si>
  <si>
    <t>賃 金 指 数  前 年 度  増 加 率</t>
  </si>
  <si>
    <t>（＝支出）対前年度増加率</t>
  </si>
  <si>
    <r>
      <t xml:space="preserve">県  民  </t>
    </r>
    <r>
      <rPr>
        <sz val="12"/>
        <rFont val="ＭＳ 明朝"/>
        <family val="1"/>
      </rPr>
      <t>所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得</t>
    </r>
  </si>
  <si>
    <t>（＝支出）　　　〃</t>
  </si>
  <si>
    <t>（分　配）　　　〃</t>
  </si>
  <si>
    <t>（　　　〃　　　）</t>
  </si>
  <si>
    <t>総　　　　人　　　　口</t>
  </si>
  <si>
    <t>世　　　　帯　　　　数</t>
  </si>
  <si>
    <t>総　　　　面　　　　積</t>
  </si>
  <si>
    <t>人口・面積・その他</t>
  </si>
  <si>
    <t>（控除）財貨･ サービスの移入</t>
  </si>
  <si>
    <t>-</t>
  </si>
  <si>
    <t>小           計 （1＋2＋3）</t>
  </si>
  <si>
    <t>（控  除） 帰  属  利  子</t>
  </si>
  <si>
    <t>合            計  （4-5-6）</t>
  </si>
  <si>
    <t>（控  除） そ    の    他</t>
  </si>
  <si>
    <t>（控  除） 帰 属 利 子</t>
  </si>
  <si>
    <t>-</t>
  </si>
  <si>
    <t>　</t>
  </si>
  <si>
    <t>合           計  （4-5-6）</t>
  </si>
  <si>
    <t>（控  除） そ  の  他</t>
  </si>
  <si>
    <t>財　　産　 所 　得（非企業部門）</t>
  </si>
  <si>
    <t>企    業    所    得 (配当受払後)</t>
  </si>
  <si>
    <t>ｃ 持         　　　　　　　家</t>
  </si>
  <si>
    <t>県    民    所    得 ( 1＋2＋3 )</t>
  </si>
  <si>
    <t>県 民 所 得（市場価格表示）（4＋5）</t>
  </si>
  <si>
    <t>･･･</t>
  </si>
  <si>
    <t>…</t>
  </si>
  <si>
    <t>103　　関　　　連　　　指　　　標（平成元～平成3年度）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</si>
</sst>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#,##0.0;[Red]\-#,##0.0"/>
    <numFmt numFmtId="179" formatCode="#,##0.0"/>
    <numFmt numFmtId="180" formatCode="0.0;&quot;△ &quot;0.0"/>
    <numFmt numFmtId="181" formatCode="#,##0_ ;[Red]\-#,##0\ "/>
    <numFmt numFmtId="182" formatCode="#,##0.0_ ;[Red]\-#,##0.0\ "/>
    <numFmt numFmtId="183" formatCode="#,##0;&quot;△ &quot;#,##0"/>
    <numFmt numFmtId="184" formatCode="#,##0.0;&quot;△ &quot;#,##0.0"/>
    <numFmt numFmtId="185" formatCode="0_ "/>
    <numFmt numFmtId="186" formatCode="0;&quot;△ &quot;0"/>
    <numFmt numFmtId="187" formatCode="0_ ;[Red]\-0\ "/>
    <numFmt numFmtId="188" formatCode="#,##0_);[Red]\(#,##0\)"/>
    <numFmt numFmtId="189" formatCode="[&lt;=999]000;[&lt;=99999]000\-00;000\-0000"/>
    <numFmt numFmtId="190" formatCode="0.0_ "/>
    <numFmt numFmtId="191" formatCode="0.0_);[Red]\(0.0\)"/>
  </numFmts>
  <fonts count="67">
    <font>
      <sz val="12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b/>
      <sz val="12"/>
      <name val="ＭＳ 明朝"/>
      <family val="1"/>
    </font>
    <font>
      <sz val="12"/>
      <name val="ＭＳ ゴシック"/>
      <family val="3"/>
    </font>
    <font>
      <sz val="9"/>
      <name val="ＭＳ 明朝"/>
      <family val="1"/>
    </font>
    <font>
      <sz val="6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b/>
      <sz val="14"/>
      <color indexed="8"/>
      <name val="ＭＳ 明朝"/>
      <family val="1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sz val="12"/>
      <color indexed="8"/>
      <name val="ＭＳ ゴシック"/>
      <family val="3"/>
    </font>
    <font>
      <sz val="10"/>
      <color indexed="8"/>
      <name val="ＭＳ 明朝"/>
      <family val="1"/>
    </font>
    <font>
      <b/>
      <sz val="12"/>
      <color indexed="8"/>
      <name val="ＭＳ 明朝"/>
      <family val="1"/>
    </font>
    <font>
      <b/>
      <sz val="12"/>
      <name val="ＭＳ ゴシック"/>
      <family val="3"/>
    </font>
    <font>
      <sz val="12"/>
      <color indexed="56"/>
      <name val="ＭＳ 明朝"/>
      <family val="1"/>
    </font>
    <font>
      <b/>
      <sz val="12"/>
      <color indexed="56"/>
      <name val="ＭＳ 明朝"/>
      <family val="1"/>
    </font>
    <font>
      <b/>
      <sz val="12"/>
      <color indexed="8"/>
      <name val="ＭＳ ゴシック"/>
      <family val="3"/>
    </font>
    <font>
      <b/>
      <sz val="11"/>
      <color indexed="8"/>
      <name val="ＭＳ ゴシック"/>
      <family val="3"/>
    </font>
    <font>
      <b/>
      <sz val="11"/>
      <name val="ＭＳ 明朝"/>
      <family val="1"/>
    </font>
    <font>
      <sz val="10"/>
      <name val="ＭＳ 明朝"/>
      <family val="1"/>
    </font>
    <font>
      <sz val="12"/>
      <color indexed="12"/>
      <name val="ＭＳ 明朝"/>
      <family val="1"/>
    </font>
    <font>
      <b/>
      <sz val="11"/>
      <color indexed="8"/>
      <name val="ＭＳ 明朝"/>
      <family val="1"/>
    </font>
    <font>
      <sz val="16"/>
      <name val="ＭＳ 明朝"/>
      <family val="1"/>
    </font>
    <font>
      <b/>
      <sz val="11"/>
      <name val="ＭＳ ゴシック"/>
      <family val="3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5" fillId="31" borderId="4" applyNumberFormat="0" applyAlignment="0" applyProtection="0"/>
    <xf numFmtId="0" fontId="5" fillId="0" borderId="0">
      <alignment/>
      <protection/>
    </xf>
    <xf numFmtId="0" fontId="66" fillId="32" borderId="0" applyNumberFormat="0" applyBorder="0" applyAlignment="0" applyProtection="0"/>
  </cellStyleXfs>
  <cellXfs count="364">
    <xf numFmtId="0" fontId="0" fillId="0" borderId="0" xfId="0" applyAlignment="1">
      <alignment/>
    </xf>
    <xf numFmtId="0" fontId="8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top"/>
      <protection/>
    </xf>
    <xf numFmtId="0" fontId="7" fillId="0" borderId="0" xfId="0" applyFont="1" applyFill="1" applyBorder="1" applyAlignment="1" applyProtection="1">
      <alignment horizontal="right" vertical="top"/>
      <protection/>
    </xf>
    <xf numFmtId="178" fontId="8" fillId="0" borderId="0" xfId="0" applyNumberFormat="1" applyFont="1" applyFill="1" applyBorder="1" applyAlignment="1" applyProtection="1">
      <alignment vertical="center"/>
      <protection/>
    </xf>
    <xf numFmtId="37" fontId="8" fillId="0" borderId="0" xfId="0" applyNumberFormat="1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vertical="top"/>
      <protection/>
    </xf>
    <xf numFmtId="0" fontId="12" fillId="0" borderId="0" xfId="0" applyFont="1" applyFill="1" applyBorder="1" applyAlignment="1" applyProtection="1">
      <alignment vertical="top"/>
      <protection/>
    </xf>
    <xf numFmtId="0" fontId="13" fillId="0" borderId="0" xfId="0" applyFont="1" applyFill="1" applyBorder="1" applyAlignment="1" applyProtection="1">
      <alignment horizontal="right" vertical="top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Continuous" vertical="center"/>
      <protection/>
    </xf>
    <xf numFmtId="0" fontId="12" fillId="0" borderId="0" xfId="0" applyFont="1" applyFill="1" applyBorder="1" applyAlignment="1" applyProtection="1">
      <alignment horizontal="right" vertical="center"/>
      <protection/>
    </xf>
    <xf numFmtId="38" fontId="12" fillId="0" borderId="0" xfId="0" applyNumberFormat="1" applyFont="1" applyFill="1" applyBorder="1" applyAlignment="1" applyProtection="1">
      <alignment vertical="center"/>
      <protection/>
    </xf>
    <xf numFmtId="178" fontId="12" fillId="0" borderId="0" xfId="0" applyNumberFormat="1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horizontal="distributed" vertical="center"/>
      <protection/>
    </xf>
    <xf numFmtId="0" fontId="12" fillId="0" borderId="10" xfId="0" applyFont="1" applyFill="1" applyBorder="1" applyAlignment="1" applyProtection="1">
      <alignment horizontal="distributed"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 quotePrefix="1">
      <alignment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12" fillId="0" borderId="10" xfId="0" applyFont="1" applyFill="1" applyBorder="1" applyAlignment="1" applyProtection="1">
      <alignment vertical="center"/>
      <protection/>
    </xf>
    <xf numFmtId="0" fontId="12" fillId="0" borderId="11" xfId="0" applyFont="1" applyFill="1" applyBorder="1" applyAlignment="1" applyProtection="1">
      <alignment vertical="center"/>
      <protection/>
    </xf>
    <xf numFmtId="0" fontId="12" fillId="0" borderId="11" xfId="0" applyFont="1" applyFill="1" applyBorder="1" applyAlignment="1" applyProtection="1">
      <alignment horizontal="distributed" vertical="center"/>
      <protection/>
    </xf>
    <xf numFmtId="0" fontId="12" fillId="0" borderId="12" xfId="0" applyFont="1" applyFill="1" applyBorder="1" applyAlignment="1" applyProtection="1">
      <alignment vertical="center"/>
      <protection/>
    </xf>
    <xf numFmtId="37" fontId="22" fillId="0" borderId="0" xfId="0" applyNumberFormat="1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>
      <alignment vertical="center"/>
    </xf>
    <xf numFmtId="181" fontId="23" fillId="0" borderId="0" xfId="0" applyNumberFormat="1" applyFont="1" applyFill="1" applyBorder="1" applyAlignment="1" applyProtection="1">
      <alignment vertical="center"/>
      <protection/>
    </xf>
    <xf numFmtId="0" fontId="12" fillId="0" borderId="13" xfId="0" applyFont="1" applyFill="1" applyBorder="1" applyAlignment="1" applyProtection="1">
      <alignment vertical="center"/>
      <protection/>
    </xf>
    <xf numFmtId="38" fontId="22" fillId="0" borderId="11" xfId="0" applyNumberFormat="1" applyFont="1" applyFill="1" applyBorder="1" applyAlignment="1" applyProtection="1">
      <alignment horizontal="right"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12" fillId="0" borderId="15" xfId="0" applyFont="1" applyFill="1" applyBorder="1" applyAlignment="1" applyProtection="1">
      <alignment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180" fontId="23" fillId="0" borderId="0" xfId="0" applyNumberFormat="1" applyFont="1" applyFill="1" applyBorder="1" applyAlignment="1" applyProtection="1">
      <alignment vertical="center"/>
      <protection/>
    </xf>
    <xf numFmtId="38" fontId="22" fillId="0" borderId="15" xfId="0" applyNumberFormat="1" applyFont="1" applyFill="1" applyBorder="1" applyAlignment="1" applyProtection="1">
      <alignment horizontal="right" vertical="center"/>
      <protection/>
    </xf>
    <xf numFmtId="180" fontId="8" fillId="0" borderId="0" xfId="0" applyNumberFormat="1" applyFont="1" applyFill="1" applyBorder="1" applyAlignment="1" applyProtection="1">
      <alignment vertical="center"/>
      <protection/>
    </xf>
    <xf numFmtId="183" fontId="22" fillId="0" borderId="0" xfId="0" applyNumberFormat="1" applyFont="1" applyFill="1" applyBorder="1" applyAlignment="1">
      <alignment vertical="center"/>
    </xf>
    <xf numFmtId="182" fontId="22" fillId="0" borderId="15" xfId="0" applyNumberFormat="1" applyFont="1" applyFill="1" applyBorder="1" applyAlignment="1" applyProtection="1">
      <alignment horizontal="right" vertical="center"/>
      <protection/>
    </xf>
    <xf numFmtId="178" fontId="22" fillId="0" borderId="15" xfId="0" applyNumberFormat="1" applyFont="1" applyFill="1" applyBorder="1" applyAlignment="1" applyProtection="1">
      <alignment vertical="center"/>
      <protection/>
    </xf>
    <xf numFmtId="178" fontId="22" fillId="0" borderId="0" xfId="0" applyNumberFormat="1" applyFont="1" applyFill="1" applyBorder="1" applyAlignment="1" applyProtection="1">
      <alignment vertical="center"/>
      <protection/>
    </xf>
    <xf numFmtId="180" fontId="21" fillId="0" borderId="0" xfId="48" applyNumberFormat="1" applyFont="1" applyFill="1" applyAlignment="1">
      <alignment vertical="center"/>
    </xf>
    <xf numFmtId="180" fontId="21" fillId="0" borderId="0" xfId="48" applyNumberFormat="1" applyFont="1" applyFill="1" applyAlignment="1">
      <alignment horizontal="right" vertical="center"/>
    </xf>
    <xf numFmtId="183" fontId="21" fillId="0" borderId="0" xfId="48" applyNumberFormat="1" applyFont="1" applyFill="1" applyAlignment="1">
      <alignment vertical="center"/>
    </xf>
    <xf numFmtId="37" fontId="22" fillId="0" borderId="16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178" fontId="22" fillId="0" borderId="0" xfId="0" applyNumberFormat="1" applyFont="1" applyFill="1" applyBorder="1" applyAlignment="1" applyProtection="1">
      <alignment horizontal="right" vertical="center"/>
      <protection/>
    </xf>
    <xf numFmtId="178" fontId="22" fillId="0" borderId="15" xfId="0" applyNumberFormat="1" applyFont="1" applyFill="1" applyBorder="1" applyAlignment="1" applyProtection="1">
      <alignment horizontal="right" vertical="center"/>
      <protection/>
    </xf>
    <xf numFmtId="0" fontId="7" fillId="0" borderId="12" xfId="0" applyFont="1" applyFill="1" applyBorder="1" applyAlignment="1" applyProtection="1">
      <alignment horizontal="center" vertical="center" shrinkToFit="1"/>
      <protection/>
    </xf>
    <xf numFmtId="0" fontId="7" fillId="0" borderId="0" xfId="0" applyFont="1" applyFill="1" applyBorder="1" applyAlignment="1" applyProtection="1">
      <alignment vertical="center" shrinkToFit="1"/>
      <protection/>
    </xf>
    <xf numFmtId="0" fontId="7" fillId="0" borderId="0" xfId="0" applyFont="1" applyFill="1" applyBorder="1" applyAlignment="1">
      <alignment vertical="center" shrinkToFit="1"/>
    </xf>
    <xf numFmtId="0" fontId="7" fillId="0" borderId="0" xfId="0" applyFont="1" applyFill="1" applyBorder="1" applyAlignment="1" applyProtection="1">
      <alignment horizontal="right" vertical="center"/>
      <protection/>
    </xf>
    <xf numFmtId="178" fontId="22" fillId="0" borderId="0" xfId="0" applyNumberFormat="1" applyFont="1" applyFill="1" applyBorder="1" applyAlignment="1">
      <alignment vertical="center"/>
    </xf>
    <xf numFmtId="0" fontId="10" fillId="0" borderId="17" xfId="0" applyFont="1" applyFill="1" applyBorder="1" applyAlignment="1" applyProtection="1">
      <alignment horizontal="center" vertical="center"/>
      <protection locked="0"/>
    </xf>
    <xf numFmtId="0" fontId="10" fillId="0" borderId="18" xfId="0" applyFont="1" applyFill="1" applyBorder="1" applyAlignment="1" applyProtection="1">
      <alignment horizontal="center"/>
      <protection locked="0"/>
    </xf>
    <xf numFmtId="0" fontId="10" fillId="0" borderId="19" xfId="0" applyFont="1" applyFill="1" applyBorder="1" applyAlignment="1" applyProtection="1">
      <alignment horizontal="center" vertical="center"/>
      <protection locked="0"/>
    </xf>
    <xf numFmtId="0" fontId="10" fillId="0" borderId="20" xfId="0" applyFont="1" applyFill="1" applyBorder="1" applyAlignment="1" applyProtection="1">
      <alignment horizontal="center" vertical="top"/>
      <protection locked="0"/>
    </xf>
    <xf numFmtId="0" fontId="17" fillId="0" borderId="20" xfId="0" applyFont="1" applyFill="1" applyBorder="1" applyAlignment="1" applyProtection="1">
      <alignment horizontal="center" vertical="top"/>
      <protection locked="0"/>
    </xf>
    <xf numFmtId="0" fontId="17" fillId="0" borderId="0" xfId="0" applyFont="1" applyFill="1" applyBorder="1" applyAlignment="1" applyProtection="1">
      <alignment horizontal="center" vertical="top"/>
      <protection locked="0"/>
    </xf>
    <xf numFmtId="38" fontId="21" fillId="0" borderId="0" xfId="48" applyFont="1" applyFill="1" applyAlignment="1">
      <alignment vertical="center"/>
    </xf>
    <xf numFmtId="180" fontId="21" fillId="0" borderId="0" xfId="0" applyNumberFormat="1" applyFont="1" applyFill="1" applyAlignment="1">
      <alignment vertical="center"/>
    </xf>
    <xf numFmtId="184" fontId="21" fillId="0" borderId="0" xfId="48" applyNumberFormat="1" applyFont="1" applyFill="1" applyAlignment="1">
      <alignment vertical="center"/>
    </xf>
    <xf numFmtId="0" fontId="27" fillId="0" borderId="21" xfId="0" applyFont="1" applyFill="1" applyBorder="1" applyAlignment="1" applyProtection="1">
      <alignment horizontal="center" vertical="center"/>
      <protection/>
    </xf>
    <xf numFmtId="184" fontId="21" fillId="0" borderId="0" xfId="0" applyNumberFormat="1" applyFont="1" applyFill="1" applyAlignment="1">
      <alignment vertical="center"/>
    </xf>
    <xf numFmtId="0" fontId="12" fillId="0" borderId="0" xfId="0" applyFont="1" applyFill="1" applyBorder="1" applyAlignment="1" applyProtection="1">
      <alignment horizontal="left" vertical="center"/>
      <protection/>
    </xf>
    <xf numFmtId="188" fontId="0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vertical="top" shrinkToFit="1"/>
      <protection/>
    </xf>
    <xf numFmtId="0" fontId="30" fillId="0" borderId="0" xfId="0" applyFont="1" applyFill="1" applyAlignment="1">
      <alignment horizontal="center" vertical="center"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22" xfId="0" applyFont="1" applyFill="1" applyBorder="1" applyAlignment="1" applyProtection="1">
      <alignment vertical="center"/>
      <protection/>
    </xf>
    <xf numFmtId="0" fontId="0" fillId="0" borderId="22" xfId="0" applyFont="1" applyFill="1" applyBorder="1" applyAlignment="1" applyProtection="1">
      <alignment vertical="center" shrinkToFit="1"/>
      <protection/>
    </xf>
    <xf numFmtId="0" fontId="0" fillId="0" borderId="0" xfId="0" applyFont="1" applyFill="1" applyBorder="1" applyAlignment="1" applyProtection="1">
      <alignment vertical="center" shrinkToFit="1"/>
      <protection/>
    </xf>
    <xf numFmtId="0" fontId="0" fillId="0" borderId="0" xfId="0" applyFont="1" applyFill="1" applyAlignment="1">
      <alignment vertical="center"/>
    </xf>
    <xf numFmtId="0" fontId="0" fillId="0" borderId="23" xfId="0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37" fontId="0" fillId="0" borderId="0" xfId="0" applyNumberFormat="1" applyFont="1" applyFill="1" applyBorder="1" applyAlignment="1" applyProtection="1">
      <alignment horizontal="centerContinuous" vertical="center" shrinkToFit="1"/>
      <protection/>
    </xf>
    <xf numFmtId="37" fontId="0" fillId="0" borderId="0" xfId="0" applyNumberFormat="1" applyFont="1" applyFill="1" applyBorder="1" applyAlignment="1" applyProtection="1">
      <alignment horizontal="centerContinuous" vertical="center"/>
      <protection/>
    </xf>
    <xf numFmtId="0" fontId="0" fillId="0" borderId="24" xfId="0" applyFont="1" applyFill="1" applyBorder="1" applyAlignment="1" applyProtection="1">
      <alignment vertical="center" shrinkToFit="1"/>
      <protection/>
    </xf>
    <xf numFmtId="0" fontId="0" fillId="0" borderId="0" xfId="0" applyFont="1" applyFill="1" applyBorder="1" applyAlignment="1">
      <alignment vertical="center" shrinkToFit="1"/>
    </xf>
    <xf numFmtId="184" fontId="0" fillId="0" borderId="0" xfId="0" applyNumberFormat="1" applyFont="1" applyFill="1" applyAlignment="1">
      <alignment shrinkToFit="1"/>
    </xf>
    <xf numFmtId="184" fontId="0" fillId="0" borderId="0" xfId="0" applyNumberFormat="1" applyFont="1" applyFill="1" applyAlignment="1">
      <alignment horizontal="right" shrinkToFit="1"/>
    </xf>
    <xf numFmtId="184" fontId="0" fillId="0" borderId="0" xfId="0" applyNumberFormat="1" applyFont="1" applyFill="1" applyBorder="1" applyAlignment="1" applyProtection="1">
      <alignment horizontal="right" vertical="center" shrinkToFit="1"/>
      <protection/>
    </xf>
    <xf numFmtId="0" fontId="0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vertical="center" shrinkToFit="1"/>
    </xf>
    <xf numFmtId="0" fontId="0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 applyProtection="1">
      <alignment vertical="center"/>
      <protection/>
    </xf>
    <xf numFmtId="184" fontId="21" fillId="0" borderId="0" xfId="0" applyNumberFormat="1" applyFont="1" applyFill="1" applyAlignment="1">
      <alignment shrinkToFit="1"/>
    </xf>
    <xf numFmtId="0" fontId="7" fillId="0" borderId="11" xfId="0" applyFont="1" applyFill="1" applyBorder="1" applyAlignment="1" applyProtection="1">
      <alignment horizontal="center" vertical="center" shrinkToFit="1"/>
      <protection/>
    </xf>
    <xf numFmtId="190" fontId="21" fillId="0" borderId="15" xfId="0" applyNumberFormat="1" applyFont="1" applyFill="1" applyBorder="1" applyAlignment="1">
      <alignment/>
    </xf>
    <xf numFmtId="38" fontId="0" fillId="0" borderId="13" xfId="0" applyNumberFormat="1" applyFont="1" applyFill="1" applyBorder="1" applyAlignment="1" applyProtection="1">
      <alignment vertical="center" shrinkToFit="1"/>
      <protection/>
    </xf>
    <xf numFmtId="38" fontId="0" fillId="0" borderId="0" xfId="0" applyNumberFormat="1" applyFont="1" applyFill="1" applyBorder="1" applyAlignment="1" applyProtection="1">
      <alignment vertical="center" shrinkToFit="1"/>
      <protection/>
    </xf>
    <xf numFmtId="183" fontId="0" fillId="0" borderId="0" xfId="0" applyNumberFormat="1" applyFont="1" applyFill="1" applyBorder="1" applyAlignment="1" applyProtection="1">
      <alignment vertical="center" shrinkToFit="1"/>
      <protection/>
    </xf>
    <xf numFmtId="0" fontId="5" fillId="0" borderId="0" xfId="0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22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185" fontId="0" fillId="0" borderId="0" xfId="0" applyNumberFormat="1" applyFont="1" applyFill="1" applyBorder="1" applyAlignment="1" applyProtection="1" quotePrefix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38" fontId="0" fillId="0" borderId="0" xfId="48" applyFont="1" applyFill="1" applyAlignment="1">
      <alignment/>
    </xf>
    <xf numFmtId="184" fontId="0" fillId="0" borderId="0" xfId="48" applyNumberFormat="1" applyFont="1" applyFill="1" applyAlignment="1">
      <alignment/>
    </xf>
    <xf numFmtId="184" fontId="0" fillId="0" borderId="0" xfId="0" applyNumberFormat="1" applyFont="1" applyFill="1" applyAlignment="1">
      <alignment horizontal="right"/>
    </xf>
    <xf numFmtId="178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38" fontId="0" fillId="0" borderId="25" xfId="48" applyFont="1" applyFill="1" applyBorder="1" applyAlignment="1">
      <alignment/>
    </xf>
    <xf numFmtId="38" fontId="0" fillId="0" borderId="0" xfId="48" applyFont="1" applyFill="1" applyBorder="1" applyAlignment="1">
      <alignment/>
    </xf>
    <xf numFmtId="184" fontId="0" fillId="0" borderId="0" xfId="48" applyNumberFormat="1" applyFont="1" applyFill="1" applyAlignment="1">
      <alignment horizontal="right"/>
    </xf>
    <xf numFmtId="184" fontId="0" fillId="0" borderId="0" xfId="48" applyNumberFormat="1" applyFont="1" applyFill="1" applyBorder="1" applyAlignment="1">
      <alignment/>
    </xf>
    <xf numFmtId="0" fontId="0" fillId="0" borderId="0" xfId="0" applyFont="1" applyFill="1" applyBorder="1" applyAlignment="1">
      <alignment horizontal="distributed" vertical="center"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 quotePrefix="1">
      <alignment horizontal="center" vertical="center"/>
      <protection/>
    </xf>
    <xf numFmtId="38" fontId="0" fillId="0" borderId="0" xfId="0" applyNumberFormat="1" applyFont="1" applyFill="1" applyBorder="1" applyAlignment="1" applyProtection="1">
      <alignment vertical="center"/>
      <protection/>
    </xf>
    <xf numFmtId="178" fontId="0" fillId="0" borderId="0" xfId="0" applyNumberFormat="1" applyFont="1" applyFill="1" applyBorder="1" applyAlignment="1" applyProtection="1">
      <alignment horizontal="right" vertical="center"/>
      <protection/>
    </xf>
    <xf numFmtId="38" fontId="0" fillId="0" borderId="0" xfId="0" applyNumberFormat="1" applyFont="1" applyFill="1" applyBorder="1" applyAlignment="1" applyProtection="1">
      <alignment horizontal="center" vertical="center"/>
      <protection/>
    </xf>
    <xf numFmtId="178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vertical="center"/>
      <protection/>
    </xf>
    <xf numFmtId="0" fontId="0" fillId="0" borderId="24" xfId="0" applyFont="1" applyFill="1" applyBorder="1" applyAlignment="1">
      <alignment vertical="center"/>
    </xf>
    <xf numFmtId="38" fontId="0" fillId="0" borderId="24" xfId="0" applyNumberFormat="1" applyFont="1" applyFill="1" applyBorder="1" applyAlignment="1" applyProtection="1">
      <alignment vertical="center"/>
      <protection/>
    </xf>
    <xf numFmtId="184" fontId="0" fillId="0" borderId="24" xfId="48" applyNumberFormat="1" applyFont="1" applyFill="1" applyBorder="1" applyAlignment="1" applyProtection="1">
      <alignment vertical="center"/>
      <protection/>
    </xf>
    <xf numFmtId="184" fontId="0" fillId="0" borderId="24" xfId="48" applyNumberFormat="1" applyFont="1" applyFill="1" applyBorder="1" applyAlignment="1">
      <alignment vertical="center"/>
    </xf>
    <xf numFmtId="178" fontId="0" fillId="0" borderId="24" xfId="0" applyNumberFormat="1" applyFont="1" applyFill="1" applyBorder="1" applyAlignment="1" applyProtection="1">
      <alignment vertical="center"/>
      <protection/>
    </xf>
    <xf numFmtId="178" fontId="0" fillId="0" borderId="24" xfId="0" applyNumberFormat="1" applyFont="1" applyFill="1" applyBorder="1" applyAlignment="1">
      <alignment vertical="center"/>
    </xf>
    <xf numFmtId="38" fontId="0" fillId="0" borderId="0" xfId="48" applyFont="1" applyFill="1" applyBorder="1" applyAlignment="1">
      <alignment vertical="center"/>
    </xf>
    <xf numFmtId="184" fontId="0" fillId="0" borderId="0" xfId="48" applyNumberFormat="1" applyFont="1" applyFill="1" applyBorder="1" applyAlignment="1">
      <alignment vertical="center"/>
    </xf>
    <xf numFmtId="0" fontId="0" fillId="0" borderId="23" xfId="0" applyFont="1" applyFill="1" applyBorder="1" applyAlignment="1" applyProtection="1">
      <alignment horizontal="distributed" vertical="center"/>
      <protection/>
    </xf>
    <xf numFmtId="180" fontId="0" fillId="0" borderId="0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>
      <alignment horizontal="center" vertical="center"/>
    </xf>
    <xf numFmtId="184" fontId="21" fillId="0" borderId="0" xfId="48" applyNumberFormat="1" applyFont="1" applyFill="1" applyAlignment="1">
      <alignment/>
    </xf>
    <xf numFmtId="184" fontId="21" fillId="0" borderId="0" xfId="48" applyNumberFormat="1" applyFont="1" applyFill="1" applyBorder="1" applyAlignment="1">
      <alignment/>
    </xf>
    <xf numFmtId="0" fontId="21" fillId="0" borderId="0" xfId="0" applyFont="1" applyFill="1" applyBorder="1" applyAlignment="1">
      <alignment vertical="center"/>
    </xf>
    <xf numFmtId="38" fontId="21" fillId="0" borderId="25" xfId="48" applyFont="1" applyFill="1" applyBorder="1" applyAlignment="1">
      <alignment/>
    </xf>
    <xf numFmtId="38" fontId="21" fillId="0" borderId="0" xfId="48" applyFont="1" applyFill="1" applyBorder="1" applyAlignment="1">
      <alignment/>
    </xf>
    <xf numFmtId="184" fontId="21" fillId="0" borderId="0" xfId="48" applyNumberFormat="1" applyFont="1" applyFill="1" applyBorder="1" applyAlignment="1">
      <alignment horizontal="right"/>
    </xf>
    <xf numFmtId="38" fontId="21" fillId="0" borderId="25" xfId="0" applyNumberFormat="1" applyFont="1" applyFill="1" applyBorder="1" applyAlignment="1">
      <alignment/>
    </xf>
    <xf numFmtId="38" fontId="21" fillId="0" borderId="0" xfId="48" applyFont="1" applyFill="1" applyAlignment="1">
      <alignment/>
    </xf>
    <xf numFmtId="38" fontId="21" fillId="0" borderId="0" xfId="0" applyNumberFormat="1" applyFont="1" applyFill="1" applyAlignment="1">
      <alignment/>
    </xf>
    <xf numFmtId="0" fontId="9" fillId="0" borderId="0" xfId="0" applyFont="1" applyFill="1" applyBorder="1" applyAlignment="1" applyProtection="1">
      <alignment horizontal="distributed" vertical="center"/>
      <protection/>
    </xf>
    <xf numFmtId="0" fontId="9" fillId="0" borderId="23" xfId="0" applyFont="1" applyFill="1" applyBorder="1" applyAlignment="1" applyProtection="1">
      <alignment vertical="center"/>
      <protection/>
    </xf>
    <xf numFmtId="184" fontId="21" fillId="0" borderId="0" xfId="48" applyNumberFormat="1" applyFont="1" applyFill="1" applyBorder="1" applyAlignment="1">
      <alignment vertical="center"/>
    </xf>
    <xf numFmtId="184" fontId="21" fillId="0" borderId="15" xfId="48" applyNumberFormat="1" applyFont="1" applyFill="1" applyBorder="1" applyAlignment="1">
      <alignment/>
    </xf>
    <xf numFmtId="184" fontId="21" fillId="0" borderId="0" xfId="0" applyNumberFormat="1" applyFont="1" applyFill="1" applyAlignment="1">
      <alignment horizontal="right"/>
    </xf>
    <xf numFmtId="184" fontId="21" fillId="0" borderId="0" xfId="48" applyNumberFormat="1" applyFont="1" applyFill="1" applyAlignment="1">
      <alignment horizontal="right"/>
    </xf>
    <xf numFmtId="38" fontId="21" fillId="0" borderId="25" xfId="48" applyFont="1" applyFill="1" applyBorder="1" applyAlignment="1">
      <alignment horizontal="right"/>
    </xf>
    <xf numFmtId="38" fontId="21" fillId="0" borderId="0" xfId="48" applyFont="1" applyFill="1" applyBorder="1" applyAlignment="1">
      <alignment horizontal="right"/>
    </xf>
    <xf numFmtId="38" fontId="21" fillId="0" borderId="0" xfId="0" applyNumberFormat="1" applyFont="1" applyFill="1" applyBorder="1" applyAlignment="1">
      <alignment/>
    </xf>
    <xf numFmtId="180" fontId="21" fillId="0" borderId="0" xfId="48" applyNumberFormat="1" applyFont="1" applyFill="1" applyAlignment="1">
      <alignment horizontal="right"/>
    </xf>
    <xf numFmtId="184" fontId="21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top"/>
    </xf>
    <xf numFmtId="0" fontId="17" fillId="0" borderId="18" xfId="0" applyFont="1" applyFill="1" applyBorder="1" applyAlignment="1" applyProtection="1">
      <alignment horizontal="center"/>
      <protection locked="0"/>
    </xf>
    <xf numFmtId="0" fontId="17" fillId="0" borderId="0" xfId="0" applyFont="1" applyFill="1" applyBorder="1" applyAlignment="1" applyProtection="1">
      <alignment horizontal="center"/>
      <protection locked="0"/>
    </xf>
    <xf numFmtId="184" fontId="0" fillId="0" borderId="0" xfId="48" applyNumberFormat="1" applyFont="1" applyFill="1" applyAlignment="1">
      <alignment vertical="center"/>
    </xf>
    <xf numFmtId="180" fontId="0" fillId="0" borderId="0" xfId="0" applyNumberFormat="1" applyFont="1" applyFill="1" applyAlignment="1">
      <alignment vertical="center"/>
    </xf>
    <xf numFmtId="38" fontId="0" fillId="0" borderId="0" xfId="48" applyFont="1" applyFill="1" applyAlignment="1">
      <alignment vertical="center"/>
    </xf>
    <xf numFmtId="184" fontId="28" fillId="0" borderId="15" xfId="0" applyNumberFormat="1" applyFont="1" applyFill="1" applyBorder="1" applyAlignment="1" applyProtection="1">
      <alignment horizontal="right" vertical="center"/>
      <protection/>
    </xf>
    <xf numFmtId="0" fontId="7" fillId="0" borderId="14" xfId="0" applyFont="1" applyFill="1" applyBorder="1" applyAlignment="1" applyProtection="1">
      <alignment horizontal="center" vertical="center"/>
      <protection/>
    </xf>
    <xf numFmtId="0" fontId="7" fillId="0" borderId="21" xfId="0" applyFont="1" applyFill="1" applyBorder="1" applyAlignment="1" applyProtection="1">
      <alignment horizontal="center" vertical="center"/>
      <protection/>
    </xf>
    <xf numFmtId="0" fontId="19" fillId="0" borderId="1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horizontal="distributed" vertical="center"/>
      <protection/>
    </xf>
    <xf numFmtId="0" fontId="9" fillId="0" borderId="0" xfId="0" applyFont="1" applyFill="1" applyAlignment="1">
      <alignment vertical="center"/>
    </xf>
    <xf numFmtId="0" fontId="21" fillId="0" borderId="0" xfId="0" applyFont="1" applyFill="1" applyBorder="1" applyAlignment="1" applyProtection="1">
      <alignment horizontal="center" vertical="center"/>
      <protection/>
    </xf>
    <xf numFmtId="0" fontId="7" fillId="0" borderId="26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top"/>
      <protection/>
    </xf>
    <xf numFmtId="0" fontId="0" fillId="0" borderId="0" xfId="0" applyFont="1" applyFill="1" applyBorder="1" applyAlignment="1" applyProtection="1">
      <alignment horizontal="center" vertical="top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>
      <alignment horizontal="right" vertical="center"/>
    </xf>
    <xf numFmtId="0" fontId="0" fillId="0" borderId="26" xfId="0" applyFont="1" applyFill="1" applyBorder="1" applyAlignment="1" applyProtection="1">
      <alignment horizontal="center" vertical="center"/>
      <protection/>
    </xf>
    <xf numFmtId="38" fontId="0" fillId="0" borderId="0" xfId="48" applyNumberFormat="1" applyFont="1" applyFill="1" applyBorder="1" applyAlignment="1" applyProtection="1">
      <alignment vertical="center"/>
      <protection/>
    </xf>
    <xf numFmtId="38" fontId="0" fillId="0" borderId="0" xfId="0" applyNumberFormat="1" applyFont="1" applyFill="1" applyAlignment="1">
      <alignment vertical="center"/>
    </xf>
    <xf numFmtId="0" fontId="0" fillId="0" borderId="0" xfId="0" applyFont="1" applyFill="1" applyAlignment="1" applyProtection="1" quotePrefix="1">
      <alignment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38" fontId="0" fillId="0" borderId="0" xfId="0" applyNumberFormat="1" applyFont="1" applyFill="1" applyAlignment="1" applyProtection="1">
      <alignment horizontal="right" vertical="center"/>
      <protection/>
    </xf>
    <xf numFmtId="0" fontId="0" fillId="0" borderId="27" xfId="0" applyFont="1" applyFill="1" applyBorder="1" applyAlignment="1">
      <alignment vertical="center"/>
    </xf>
    <xf numFmtId="180" fontId="0" fillId="0" borderId="0" xfId="48" applyNumberFormat="1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15" xfId="0" applyFont="1" applyFill="1" applyBorder="1" applyAlignment="1">
      <alignment vertical="center"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horizontal="center" vertical="center"/>
    </xf>
    <xf numFmtId="180" fontId="21" fillId="0" borderId="0" xfId="0" applyNumberFormat="1" applyFont="1" applyFill="1" applyAlignment="1">
      <alignment horizontal="right" vertical="center"/>
    </xf>
    <xf numFmtId="0" fontId="21" fillId="0" borderId="0" xfId="0" applyFont="1" applyFill="1" applyAlignment="1">
      <alignment vertical="center"/>
    </xf>
    <xf numFmtId="38" fontId="21" fillId="0" borderId="25" xfId="48" applyFont="1" applyFill="1" applyBorder="1" applyAlignment="1">
      <alignment vertical="center"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distributed" vertical="center" indent="1"/>
      <protection/>
    </xf>
    <xf numFmtId="38" fontId="21" fillId="0" borderId="15" xfId="48" applyFont="1" applyFill="1" applyBorder="1" applyAlignment="1" applyProtection="1">
      <alignment vertical="center"/>
      <protection/>
    </xf>
    <xf numFmtId="178" fontId="21" fillId="0" borderId="0" xfId="0" applyNumberFormat="1" applyFont="1" applyFill="1" applyBorder="1" applyAlignment="1">
      <alignment vertical="center"/>
    </xf>
    <xf numFmtId="188" fontId="21" fillId="0" borderId="15" xfId="0" applyNumberFormat="1" applyFont="1" applyFill="1" applyBorder="1" applyAlignment="1" applyProtection="1">
      <alignment vertical="center"/>
      <protection/>
    </xf>
    <xf numFmtId="184" fontId="21" fillId="0" borderId="0" xfId="0" applyNumberFormat="1" applyFont="1" applyFill="1" applyBorder="1" applyAlignment="1" applyProtection="1">
      <alignment horizontal="right" vertical="center"/>
      <protection/>
    </xf>
    <xf numFmtId="183" fontId="0" fillId="0" borderId="0" xfId="48" applyNumberFormat="1" applyFont="1" applyFill="1" applyAlignment="1">
      <alignment vertical="center"/>
    </xf>
    <xf numFmtId="183" fontId="21" fillId="0" borderId="0" xfId="0" applyNumberFormat="1" applyFont="1" applyFill="1" applyAlignment="1">
      <alignment vertical="center"/>
    </xf>
    <xf numFmtId="180" fontId="0" fillId="0" borderId="0" xfId="0" applyNumberFormat="1" applyFont="1" applyFill="1" applyAlignment="1">
      <alignment vertical="center"/>
    </xf>
    <xf numFmtId="184" fontId="0" fillId="0" borderId="0" xfId="0" applyNumberFormat="1" applyFont="1" applyFill="1" applyBorder="1" applyAlignment="1" applyProtection="1">
      <alignment horizontal="right" vertical="center"/>
      <protection/>
    </xf>
    <xf numFmtId="38" fontId="0" fillId="0" borderId="0" xfId="48" applyFont="1" applyFill="1" applyAlignment="1">
      <alignment vertical="center"/>
    </xf>
    <xf numFmtId="38" fontId="21" fillId="0" borderId="0" xfId="0" applyNumberFormat="1" applyFont="1" applyFill="1" applyBorder="1" applyAlignment="1" applyProtection="1">
      <alignment vertical="center" shrinkToFit="1"/>
      <protection/>
    </xf>
    <xf numFmtId="0" fontId="21" fillId="0" borderId="15" xfId="0" applyFont="1" applyFill="1" applyBorder="1" applyAlignment="1" applyProtection="1">
      <alignment vertical="center"/>
      <protection/>
    </xf>
    <xf numFmtId="38" fontId="21" fillId="0" borderId="15" xfId="0" applyNumberFormat="1" applyFont="1" applyFill="1" applyBorder="1" applyAlignment="1" applyProtection="1">
      <alignment vertical="center" shrinkToFit="1"/>
      <protection/>
    </xf>
    <xf numFmtId="190" fontId="21" fillId="0" borderId="16" xfId="0" applyNumberFormat="1" applyFont="1" applyFill="1" applyBorder="1" applyAlignment="1">
      <alignment shrinkToFit="1"/>
    </xf>
    <xf numFmtId="190" fontId="21" fillId="0" borderId="15" xfId="0" applyNumberFormat="1" applyFont="1" applyFill="1" applyBorder="1" applyAlignment="1">
      <alignment shrinkToFit="1"/>
    </xf>
    <xf numFmtId="184" fontId="0" fillId="0" borderId="0" xfId="0" applyNumberFormat="1" applyFont="1" applyFill="1" applyBorder="1" applyAlignment="1">
      <alignment vertical="center"/>
    </xf>
    <xf numFmtId="181" fontId="0" fillId="0" borderId="16" xfId="0" applyNumberFormat="1" applyFont="1" applyFill="1" applyBorder="1" applyAlignment="1" applyProtection="1">
      <alignment vertical="center"/>
      <protection/>
    </xf>
    <xf numFmtId="181" fontId="0" fillId="0" borderId="15" xfId="0" applyNumberFormat="1" applyFont="1" applyFill="1" applyBorder="1" applyAlignment="1" applyProtection="1">
      <alignment vertical="center"/>
      <protection/>
    </xf>
    <xf numFmtId="184" fontId="0" fillId="0" borderId="15" xfId="48" applyNumberFormat="1" applyFont="1" applyFill="1" applyBorder="1" applyAlignment="1">
      <alignment vertical="center"/>
    </xf>
    <xf numFmtId="178" fontId="0" fillId="0" borderId="15" xfId="0" applyNumberFormat="1" applyFont="1" applyFill="1" applyBorder="1" applyAlignment="1">
      <alignment vertical="center"/>
    </xf>
    <xf numFmtId="181" fontId="0" fillId="0" borderId="0" xfId="0" applyNumberFormat="1" applyFont="1" applyFill="1" applyBorder="1" applyAlignment="1" applyProtection="1">
      <alignment vertical="center"/>
      <protection/>
    </xf>
    <xf numFmtId="183" fontId="0" fillId="0" borderId="0" xfId="0" applyNumberFormat="1" applyFont="1" applyFill="1" applyBorder="1" applyAlignment="1">
      <alignment vertical="center"/>
    </xf>
    <xf numFmtId="38" fontId="21" fillId="0" borderId="25" xfId="48" applyFont="1" applyFill="1" applyBorder="1" applyAlignment="1" applyProtection="1">
      <alignment vertical="center"/>
      <protection/>
    </xf>
    <xf numFmtId="38" fontId="21" fillId="0" borderId="0" xfId="48" applyFont="1" applyFill="1" applyBorder="1" applyAlignment="1" applyProtection="1">
      <alignment vertical="center"/>
      <protection/>
    </xf>
    <xf numFmtId="38" fontId="21" fillId="0" borderId="0" xfId="48" applyFont="1" applyFill="1" applyBorder="1" applyAlignment="1">
      <alignment vertical="center"/>
    </xf>
    <xf numFmtId="178" fontId="21" fillId="0" borderId="15" xfId="0" applyNumberFormat="1" applyFont="1" applyFill="1" applyBorder="1" applyAlignment="1">
      <alignment vertical="center"/>
    </xf>
    <xf numFmtId="184" fontId="0" fillId="0" borderId="0" xfId="0" applyNumberFormat="1" applyFont="1" applyFill="1" applyBorder="1" applyAlignment="1" applyProtection="1">
      <alignment horizontal="right"/>
      <protection/>
    </xf>
    <xf numFmtId="0" fontId="0" fillId="0" borderId="15" xfId="0" applyFont="1" applyFill="1" applyBorder="1" applyAlignment="1">
      <alignment horizontal="right"/>
    </xf>
    <xf numFmtId="178" fontId="0" fillId="0" borderId="15" xfId="0" applyNumberFormat="1" applyFont="1" applyFill="1" applyBorder="1" applyAlignment="1" applyProtection="1">
      <alignment horizontal="right"/>
      <protection/>
    </xf>
    <xf numFmtId="178" fontId="0" fillId="0" borderId="15" xfId="0" applyNumberFormat="1" applyFont="1" applyFill="1" applyBorder="1" applyAlignment="1" applyProtection="1">
      <alignment vertical="center"/>
      <protection/>
    </xf>
    <xf numFmtId="184" fontId="21" fillId="0" borderId="0" xfId="0" applyNumberFormat="1" applyFont="1" applyFill="1" applyBorder="1" applyAlignment="1" applyProtection="1">
      <alignment horizontal="right"/>
      <protection/>
    </xf>
    <xf numFmtId="178" fontId="21" fillId="0" borderId="0" xfId="0" applyNumberFormat="1" applyFont="1" applyFill="1" applyBorder="1" applyAlignment="1" applyProtection="1">
      <alignment vertical="center"/>
      <protection/>
    </xf>
    <xf numFmtId="190" fontId="21" fillId="0" borderId="0" xfId="0" applyNumberFormat="1" applyFont="1" applyFill="1" applyAlignment="1">
      <alignment horizontal="right"/>
    </xf>
    <xf numFmtId="188" fontId="21" fillId="0" borderId="0" xfId="0" applyNumberFormat="1" applyFont="1" applyFill="1" applyBorder="1" applyAlignment="1">
      <alignment vertical="center"/>
    </xf>
    <xf numFmtId="180" fontId="21" fillId="0" borderId="0" xfId="0" applyNumberFormat="1" applyFont="1" applyFill="1" applyBorder="1" applyAlignment="1">
      <alignment vertical="center"/>
    </xf>
    <xf numFmtId="188" fontId="21" fillId="0" borderId="0" xfId="0" applyNumberFormat="1" applyFont="1" applyFill="1" applyBorder="1" applyAlignment="1" applyProtection="1">
      <alignment vertical="center"/>
      <protection/>
    </xf>
    <xf numFmtId="184" fontId="21" fillId="0" borderId="0" xfId="0" applyNumberFormat="1" applyFont="1" applyFill="1" applyBorder="1" applyAlignment="1" applyProtection="1">
      <alignment vertical="center"/>
      <protection/>
    </xf>
    <xf numFmtId="184" fontId="21" fillId="0" borderId="15" xfId="0" applyNumberFormat="1" applyFont="1" applyFill="1" applyBorder="1" applyAlignment="1" applyProtection="1">
      <alignment vertical="center"/>
      <protection/>
    </xf>
    <xf numFmtId="184" fontId="0" fillId="0" borderId="0" xfId="48" applyNumberFormat="1" applyFont="1" applyFill="1" applyAlignment="1">
      <alignment vertical="center"/>
    </xf>
    <xf numFmtId="184" fontId="21" fillId="0" borderId="13" xfId="0" applyNumberFormat="1" applyFont="1" applyFill="1" applyBorder="1" applyAlignment="1" applyProtection="1">
      <alignment horizontal="right" vertical="center"/>
      <protection/>
    </xf>
    <xf numFmtId="38" fontId="0" fillId="0" borderId="0" xfId="0" applyNumberFormat="1" applyFont="1" applyFill="1" applyBorder="1" applyAlignment="1" applyProtection="1">
      <alignment horizontal="right" vertical="center"/>
      <protection/>
    </xf>
    <xf numFmtId="183" fontId="21" fillId="0" borderId="0" xfId="0" applyNumberFormat="1" applyFont="1" applyFill="1" applyBorder="1" applyAlignment="1" applyProtection="1">
      <alignment horizontal="right" vertical="center"/>
      <protection/>
    </xf>
    <xf numFmtId="38" fontId="21" fillId="0" borderId="0" xfId="0" applyNumberFormat="1" applyFont="1" applyFill="1" applyBorder="1" applyAlignment="1" applyProtection="1">
      <alignment horizontal="right" vertical="center"/>
      <protection/>
    </xf>
    <xf numFmtId="183" fontId="21" fillId="0" borderId="25" xfId="0" applyNumberFormat="1" applyFont="1" applyFill="1" applyBorder="1" applyAlignment="1" applyProtection="1">
      <alignment vertical="center"/>
      <protection/>
    </xf>
    <xf numFmtId="183" fontId="21" fillId="0" borderId="0" xfId="0" applyNumberFormat="1" applyFont="1" applyFill="1" applyBorder="1" applyAlignment="1" applyProtection="1">
      <alignment vertical="center"/>
      <protection/>
    </xf>
    <xf numFmtId="178" fontId="0" fillId="0" borderId="0" xfId="0" applyNumberFormat="1" applyFont="1" applyFill="1" applyBorder="1" applyAlignment="1" applyProtection="1">
      <alignment horizontal="right" vertical="center"/>
      <protection/>
    </xf>
    <xf numFmtId="178" fontId="0" fillId="0" borderId="0" xfId="0" applyNumberFormat="1" applyFont="1" applyFill="1" applyBorder="1" applyAlignment="1" applyProtection="1">
      <alignment vertical="center"/>
      <protection/>
    </xf>
    <xf numFmtId="178" fontId="21" fillId="0" borderId="0" xfId="0" applyNumberFormat="1" applyFont="1" applyFill="1" applyBorder="1" applyAlignment="1" applyProtection="1">
      <alignment horizontal="right" vertical="center"/>
      <protection/>
    </xf>
    <xf numFmtId="0" fontId="32" fillId="0" borderId="0" xfId="0" applyFont="1" applyFill="1" applyBorder="1" applyAlignment="1" applyProtection="1">
      <alignment horizontal="center" vertical="center"/>
      <protection/>
    </xf>
    <xf numFmtId="0" fontId="0" fillId="0" borderId="29" xfId="0" applyFill="1" applyBorder="1" applyAlignment="1" applyProtection="1">
      <alignment horizontal="center" vertical="center" shrinkToFit="1"/>
      <protection/>
    </xf>
    <xf numFmtId="0" fontId="0" fillId="0" borderId="30" xfId="0" applyFill="1" applyBorder="1" applyAlignment="1" applyProtection="1">
      <alignment horizontal="center" vertical="center" shrinkToFit="1"/>
      <protection/>
    </xf>
    <xf numFmtId="0" fontId="0" fillId="0" borderId="31" xfId="0" applyFill="1" applyBorder="1" applyAlignment="1" applyProtection="1">
      <alignment horizontal="center" vertical="center" shrinkToFit="1"/>
      <protection/>
    </xf>
    <xf numFmtId="0" fontId="0" fillId="0" borderId="15" xfId="0" applyFill="1" applyBorder="1" applyAlignment="1" applyProtection="1">
      <alignment horizontal="center" vertical="center" shrinkToFit="1"/>
      <protection/>
    </xf>
    <xf numFmtId="38" fontId="21" fillId="0" borderId="0" xfId="0" applyNumberFormat="1" applyFont="1" applyFill="1" applyBorder="1" applyAlignment="1" applyProtection="1">
      <alignment horizontal="right" vertical="center" shrinkToFit="1"/>
      <protection/>
    </xf>
    <xf numFmtId="38" fontId="0" fillId="0" borderId="0" xfId="0" applyNumberFormat="1" applyFont="1" applyFill="1" applyBorder="1" applyAlignment="1" applyProtection="1">
      <alignment horizontal="right" vertical="center" shrinkToFit="1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 applyProtection="1">
      <alignment horizontal="center" vertical="center" shrinkToFit="1"/>
      <protection/>
    </xf>
    <xf numFmtId="0" fontId="0" fillId="0" borderId="31" xfId="0" applyFont="1" applyFill="1" applyBorder="1" applyAlignment="1" applyProtection="1">
      <alignment horizontal="center" vertical="center" shrinkToFit="1"/>
      <protection/>
    </xf>
    <xf numFmtId="0" fontId="0" fillId="0" borderId="33" xfId="0" applyFont="1" applyFill="1" applyBorder="1" applyAlignment="1" applyProtection="1">
      <alignment horizontal="center" vertical="center" shrinkToFit="1"/>
      <protection/>
    </xf>
    <xf numFmtId="0" fontId="0" fillId="0" borderId="29" xfId="0" applyFont="1" applyFill="1" applyBorder="1" applyAlignment="1" applyProtection="1">
      <alignment horizontal="center" vertical="center" shrinkToFit="1"/>
      <protection/>
    </xf>
    <xf numFmtId="0" fontId="0" fillId="0" borderId="30" xfId="0" applyFont="1" applyFill="1" applyBorder="1" applyAlignment="1">
      <alignment horizontal="center" vertical="center" shrinkToFit="1"/>
    </xf>
    <xf numFmtId="0" fontId="0" fillId="0" borderId="31" xfId="0" applyFont="1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21" fillId="0" borderId="0" xfId="0" applyFont="1" applyFill="1" applyBorder="1" applyAlignment="1">
      <alignment horizontal="distributed" vertical="center"/>
    </xf>
    <xf numFmtId="0" fontId="21" fillId="0" borderId="10" xfId="0" applyFont="1" applyFill="1" applyBorder="1" applyAlignment="1">
      <alignment horizontal="distributed" vertical="center"/>
    </xf>
    <xf numFmtId="0" fontId="21" fillId="0" borderId="15" xfId="0" applyFont="1" applyFill="1" applyBorder="1" applyAlignment="1">
      <alignment horizontal="distributed" vertical="center"/>
    </xf>
    <xf numFmtId="0" fontId="21" fillId="0" borderId="33" xfId="0" applyFont="1" applyFill="1" applyBorder="1" applyAlignment="1">
      <alignment horizontal="distributed" vertical="center"/>
    </xf>
    <xf numFmtId="38" fontId="21" fillId="0" borderId="15" xfId="0" applyNumberFormat="1" applyFont="1" applyFill="1" applyBorder="1" applyAlignment="1" applyProtection="1">
      <alignment horizontal="right" vertical="center" shrinkToFit="1"/>
      <protection/>
    </xf>
    <xf numFmtId="0" fontId="21" fillId="0" borderId="11" xfId="0" applyFont="1" applyFill="1" applyBorder="1" applyAlignment="1">
      <alignment horizontal="distributed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83" fontId="0" fillId="0" borderId="0" xfId="0" applyNumberFormat="1" applyFont="1" applyFill="1" applyBorder="1" applyAlignment="1" applyProtection="1">
      <alignment horizontal="right" vertical="center" shrinkToFit="1"/>
      <protection/>
    </xf>
    <xf numFmtId="0" fontId="0" fillId="0" borderId="34" xfId="0" applyFont="1" applyFill="1" applyBorder="1" applyAlignment="1" applyProtection="1">
      <alignment horizontal="center" vertical="center" shrinkToFit="1"/>
      <protection/>
    </xf>
    <xf numFmtId="0" fontId="0" fillId="0" borderId="35" xfId="0" applyFont="1" applyFill="1" applyBorder="1" applyAlignment="1" applyProtection="1">
      <alignment horizontal="center" vertical="center" shrinkToFit="1"/>
      <protection/>
    </xf>
    <xf numFmtId="0" fontId="0" fillId="0" borderId="0" xfId="0" applyFont="1" applyFill="1" applyBorder="1" applyAlignment="1">
      <alignment horizontal="right" vertical="center" shrinkToFit="1"/>
    </xf>
    <xf numFmtId="38" fontId="0" fillId="0" borderId="36" xfId="0" applyNumberFormat="1" applyFont="1" applyFill="1" applyBorder="1" applyAlignment="1" applyProtection="1">
      <alignment horizontal="right" vertical="center" shrinkToFit="1"/>
      <protection/>
    </xf>
    <xf numFmtId="38" fontId="0" fillId="0" borderId="25" xfId="0" applyNumberFormat="1" applyFont="1" applyFill="1" applyBorder="1" applyAlignment="1" applyProtection="1">
      <alignment horizontal="right" vertical="center" shrinkToFit="1"/>
      <protection/>
    </xf>
    <xf numFmtId="0" fontId="0" fillId="0" borderId="0" xfId="0" applyFont="1" applyFill="1" applyAlignment="1">
      <alignment horizontal="right" vertical="center" shrinkToFit="1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21" fillId="0" borderId="0" xfId="0" applyFont="1" applyFill="1" applyBorder="1" applyAlignment="1" applyProtection="1">
      <alignment horizontal="distributed"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0" fillId="0" borderId="15" xfId="0" applyFont="1" applyFill="1" applyBorder="1" applyAlignment="1" applyProtection="1">
      <alignment horizontal="distributed" vertical="center"/>
      <protection/>
    </xf>
    <xf numFmtId="0" fontId="0" fillId="0" borderId="37" xfId="0" applyFont="1" applyFill="1" applyBorder="1" applyAlignment="1" applyProtection="1">
      <alignment horizontal="distributed"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1" fillId="0" borderId="15" xfId="0" applyFont="1" applyFill="1" applyBorder="1" applyAlignment="1" applyProtection="1">
      <alignment horizontal="distributed" vertical="center" indent="1"/>
      <protection/>
    </xf>
    <xf numFmtId="0" fontId="9" fillId="0" borderId="15" xfId="0" applyFont="1" applyFill="1" applyBorder="1" applyAlignment="1">
      <alignment horizontal="distributed" vertical="center" indent="1"/>
    </xf>
    <xf numFmtId="0" fontId="9" fillId="0" borderId="37" xfId="0" applyFont="1" applyFill="1" applyBorder="1" applyAlignment="1">
      <alignment horizontal="distributed" vertical="center" indent="1"/>
    </xf>
    <xf numFmtId="0" fontId="21" fillId="0" borderId="23" xfId="0" applyFont="1" applyFill="1" applyBorder="1" applyAlignment="1" applyProtection="1">
      <alignment horizontal="distributed" vertical="center"/>
      <protection/>
    </xf>
    <xf numFmtId="0" fontId="0" fillId="0" borderId="0" xfId="0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horizontal="distributed" vertical="center"/>
    </xf>
    <xf numFmtId="0" fontId="0" fillId="0" borderId="23" xfId="0" applyFont="1" applyFill="1" applyBorder="1" applyAlignment="1">
      <alignment horizontal="distributed" vertical="center"/>
    </xf>
    <xf numFmtId="0" fontId="21" fillId="0" borderId="10" xfId="0" applyFont="1" applyFill="1" applyBorder="1" applyAlignment="1" applyProtection="1">
      <alignment horizontal="distributed" vertical="center"/>
      <protection/>
    </xf>
    <xf numFmtId="0" fontId="21" fillId="0" borderId="0" xfId="0" applyFont="1" applyFill="1" applyBorder="1" applyAlignment="1" applyProtection="1">
      <alignment horizontal="left" vertical="center"/>
      <protection/>
    </xf>
    <xf numFmtId="0" fontId="21" fillId="0" borderId="0" xfId="0" applyFont="1" applyFill="1" applyBorder="1" applyAlignment="1">
      <alignment vertical="center"/>
    </xf>
    <xf numFmtId="0" fontId="21" fillId="0" borderId="23" xfId="0" applyFont="1" applyFill="1" applyBorder="1" applyAlignment="1">
      <alignment vertical="center"/>
    </xf>
    <xf numFmtId="0" fontId="8" fillId="0" borderId="0" xfId="0" applyFont="1" applyFill="1" applyBorder="1" applyAlignment="1" applyProtection="1">
      <alignment horizontal="distributed" vertical="center"/>
      <protection/>
    </xf>
    <xf numFmtId="0" fontId="9" fillId="0" borderId="0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38" xfId="0" applyFill="1" applyBorder="1" applyAlignment="1" applyProtection="1">
      <alignment horizontal="center" vertical="center"/>
      <protection/>
    </xf>
    <xf numFmtId="0" fontId="0" fillId="0" borderId="39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 applyProtection="1">
      <alignment horizontal="center" vertical="center"/>
      <protection/>
    </xf>
    <xf numFmtId="0" fontId="12" fillId="0" borderId="40" xfId="0" applyFont="1" applyFill="1" applyBorder="1" applyAlignment="1" applyProtection="1">
      <alignment horizontal="center" vertical="center"/>
      <protection/>
    </xf>
    <xf numFmtId="0" fontId="12" fillId="0" borderId="41" xfId="0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>
      <alignment horizontal="center" vertical="center"/>
    </xf>
    <xf numFmtId="0" fontId="0" fillId="0" borderId="38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horizontal="distributed" vertical="center"/>
      <protection/>
    </xf>
    <xf numFmtId="0" fontId="21" fillId="0" borderId="23" xfId="0" applyFont="1" applyFill="1" applyBorder="1" applyAlignment="1">
      <alignment horizontal="distributed" vertical="center"/>
    </xf>
    <xf numFmtId="0" fontId="12" fillId="0" borderId="0" xfId="0" applyFont="1" applyFill="1" applyBorder="1" applyAlignment="1" applyProtection="1">
      <alignment horizontal="distributed" vertical="center"/>
      <protection/>
    </xf>
    <xf numFmtId="0" fontId="12" fillId="0" borderId="10" xfId="0" applyFont="1" applyFill="1" applyBorder="1" applyAlignment="1" applyProtection="1">
      <alignment horizontal="distributed"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4" fillId="0" borderId="10" xfId="0" applyFont="1" applyFill="1" applyBorder="1" applyAlignment="1" applyProtection="1">
      <alignment vertical="center"/>
      <protection/>
    </xf>
    <xf numFmtId="0" fontId="12" fillId="0" borderId="15" xfId="0" applyFont="1" applyFill="1" applyBorder="1" applyAlignment="1" applyProtection="1">
      <alignment horizontal="distributed" vertical="center"/>
      <protection/>
    </xf>
    <xf numFmtId="0" fontId="12" fillId="0" borderId="37" xfId="0" applyFont="1" applyFill="1" applyBorder="1" applyAlignment="1" applyProtection="1">
      <alignment horizontal="distributed" vertical="center"/>
      <protection/>
    </xf>
    <xf numFmtId="0" fontId="24" fillId="0" borderId="10" xfId="0" applyFont="1" applyFill="1" applyBorder="1" applyAlignment="1" applyProtection="1">
      <alignment horizontal="distributed"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2" fillId="0" borderId="10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21" fillId="0" borderId="0" xfId="0" applyFont="1" applyFill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25" fillId="0" borderId="0" xfId="0" applyFont="1" applyFill="1" applyBorder="1" applyAlignment="1" applyProtection="1">
      <alignment horizontal="distributed" vertical="center"/>
      <protection/>
    </xf>
    <xf numFmtId="0" fontId="31" fillId="0" borderId="0" xfId="0" applyFont="1" applyFill="1" applyAlignment="1">
      <alignment horizontal="distributed" vertical="center"/>
    </xf>
    <xf numFmtId="0" fontId="31" fillId="0" borderId="10" xfId="0" applyFont="1" applyFill="1" applyBorder="1" applyAlignment="1">
      <alignment horizontal="distributed" vertical="center"/>
    </xf>
    <xf numFmtId="0" fontId="24" fillId="0" borderId="42" xfId="0" applyFont="1" applyFill="1" applyBorder="1" applyAlignment="1" applyProtection="1">
      <alignment horizontal="distributed" vertical="center"/>
      <protection/>
    </xf>
    <xf numFmtId="0" fontId="24" fillId="0" borderId="43" xfId="0" applyFont="1" applyFill="1" applyBorder="1" applyAlignment="1" applyProtection="1">
      <alignment horizontal="distributed" vertical="center"/>
      <protection/>
    </xf>
    <xf numFmtId="0" fontId="7" fillId="0" borderId="38" xfId="0" applyFont="1" applyFill="1" applyBorder="1" applyAlignment="1" applyProtection="1">
      <alignment horizontal="center" vertical="center"/>
      <protection/>
    </xf>
    <xf numFmtId="0" fontId="7" fillId="0" borderId="39" xfId="0" applyFont="1" applyFill="1" applyBorder="1" applyAlignment="1" applyProtection="1">
      <alignment horizontal="center" vertical="center"/>
      <protection/>
    </xf>
    <xf numFmtId="0" fontId="0" fillId="0" borderId="40" xfId="0" applyFill="1" applyBorder="1" applyAlignment="1" applyProtection="1">
      <alignment horizontal="center" vertical="center"/>
      <protection/>
    </xf>
    <xf numFmtId="0" fontId="0" fillId="0" borderId="41" xfId="0" applyFont="1" applyFill="1" applyBorder="1" applyAlignment="1" applyProtection="1">
      <alignment horizontal="center" vertical="center"/>
      <protection/>
    </xf>
    <xf numFmtId="0" fontId="0" fillId="0" borderId="4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 quotePrefix="1">
      <alignment horizontal="center" vertical="center"/>
      <protection/>
    </xf>
    <xf numFmtId="0" fontId="12" fillId="0" borderId="30" xfId="0" applyFont="1" applyFill="1" applyBorder="1" applyAlignment="1" applyProtection="1">
      <alignment horizontal="center" vertical="center"/>
      <protection/>
    </xf>
    <xf numFmtId="0" fontId="0" fillId="0" borderId="29" xfId="0" applyFill="1" applyBorder="1" applyAlignment="1" applyProtection="1">
      <alignment horizontal="center" vertical="center"/>
      <protection/>
    </xf>
    <xf numFmtId="0" fontId="12" fillId="0" borderId="32" xfId="0" applyFont="1" applyFill="1" applyBorder="1" applyAlignment="1" applyProtection="1">
      <alignment horizontal="center" vertical="center"/>
      <protection/>
    </xf>
    <xf numFmtId="0" fontId="12" fillId="0" borderId="15" xfId="0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21" fillId="0" borderId="0" xfId="0" applyFont="1" applyFill="1" applyAlignment="1">
      <alignment vertical="center"/>
    </xf>
    <xf numFmtId="0" fontId="21" fillId="0" borderId="10" xfId="0" applyFont="1" applyFill="1" applyBorder="1" applyAlignment="1">
      <alignment vertical="center"/>
    </xf>
    <xf numFmtId="0" fontId="7" fillId="0" borderId="0" xfId="0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>
      <alignment vertical="center"/>
    </xf>
    <xf numFmtId="0" fontId="29" fillId="0" borderId="0" xfId="0" applyFont="1" applyFill="1" applyBorder="1" applyAlignment="1" applyProtection="1">
      <alignment horizontal="distributed" vertical="center"/>
      <protection/>
    </xf>
    <xf numFmtId="0" fontId="26" fillId="0" borderId="0" xfId="0" applyFont="1" applyFill="1" applyAlignment="1">
      <alignment horizontal="distributed" vertical="center"/>
    </xf>
    <xf numFmtId="0" fontId="26" fillId="0" borderId="10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13" fillId="0" borderId="0" xfId="0" applyFont="1" applyFill="1" applyBorder="1" applyAlignment="1" applyProtection="1">
      <alignment horizontal="right" vertical="top"/>
      <protection/>
    </xf>
    <xf numFmtId="0" fontId="0" fillId="0" borderId="42" xfId="0" applyFont="1" applyFill="1" applyBorder="1" applyAlignment="1" applyProtection="1">
      <alignment horizontal="distributed" vertical="center" shrinkToFit="1"/>
      <protection/>
    </xf>
    <xf numFmtId="0" fontId="0" fillId="0" borderId="43" xfId="0" applyFont="1" applyFill="1" applyBorder="1" applyAlignment="1" applyProtection="1">
      <alignment horizontal="distributed" vertical="center" shrinkToFit="1"/>
      <protection/>
    </xf>
    <xf numFmtId="0" fontId="0" fillId="0" borderId="39" xfId="0" applyFont="1" applyFill="1" applyBorder="1" applyAlignment="1">
      <alignment horizontal="center" vertical="center"/>
    </xf>
    <xf numFmtId="0" fontId="7" fillId="0" borderId="38" xfId="0" applyFont="1" applyFill="1" applyBorder="1" applyAlignment="1" applyProtection="1">
      <alignment horizontal="center" vertical="center" shrinkToFit="1"/>
      <protection/>
    </xf>
    <xf numFmtId="0" fontId="7" fillId="0" borderId="39" xfId="0" applyFont="1" applyFill="1" applyBorder="1" applyAlignment="1" applyProtection="1">
      <alignment horizontal="center" vertical="center" shrinkToFit="1"/>
      <protection/>
    </xf>
    <xf numFmtId="0" fontId="3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 applyProtection="1">
      <alignment horizontal="center" vertical="center"/>
      <protection/>
    </xf>
    <xf numFmtId="0" fontId="0" fillId="0" borderId="38" xfId="0" applyFont="1" applyFill="1" applyBorder="1" applyAlignment="1" applyProtection="1">
      <alignment horizontal="center" vertical="center" shrinkToFit="1"/>
      <protection/>
    </xf>
    <xf numFmtId="0" fontId="0" fillId="0" borderId="39" xfId="0" applyFont="1" applyFill="1" applyBorder="1" applyAlignment="1" applyProtection="1">
      <alignment horizontal="center" vertical="center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Q44"/>
  <sheetViews>
    <sheetView tabSelected="1" zoomScaleSheetLayoutView="75" zoomScalePageLayoutView="0" workbookViewId="0" topLeftCell="A1">
      <selection activeCell="A2" sqref="A2:AJ2"/>
    </sheetView>
  </sheetViews>
  <sheetFormatPr defaultColWidth="10.59765625" defaultRowHeight="30" customHeight="1"/>
  <cols>
    <col min="1" max="1" width="2.59765625" style="73" customWidth="1"/>
    <col min="2" max="2" width="30.69921875" style="73" customWidth="1"/>
    <col min="3" max="18" width="7.3984375" style="77" customWidth="1"/>
    <col min="19" max="35" width="9.5" style="77" bestFit="1" customWidth="1"/>
    <col min="36" max="36" width="10.19921875" style="77" customWidth="1"/>
    <col min="37" max="37" width="5.8984375" style="77" customWidth="1"/>
    <col min="38" max="38" width="9.59765625" style="73" customWidth="1"/>
    <col min="39" max="42" width="16.59765625" style="73" customWidth="1"/>
    <col min="43" max="16384" width="10.59765625" style="73" customWidth="1"/>
  </cols>
  <sheetData>
    <row r="1" spans="1:36" s="70" customFormat="1" ht="30" customHeight="1">
      <c r="A1" s="2" t="s">
        <v>141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J1" s="54" t="s">
        <v>142</v>
      </c>
    </row>
    <row r="2" spans="1:38" s="70" customFormat="1" ht="30" customHeight="1">
      <c r="A2" s="361" t="s">
        <v>170</v>
      </c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61"/>
      <c r="W2" s="361"/>
      <c r="X2" s="361"/>
      <c r="Y2" s="361"/>
      <c r="Z2" s="361"/>
      <c r="AA2" s="361"/>
      <c r="AB2" s="361"/>
      <c r="AC2" s="361"/>
      <c r="AD2" s="361"/>
      <c r="AE2" s="361"/>
      <c r="AF2" s="361"/>
      <c r="AG2" s="361"/>
      <c r="AH2" s="361"/>
      <c r="AI2" s="361"/>
      <c r="AJ2" s="361"/>
      <c r="AK2" s="78"/>
      <c r="AL2" s="72"/>
    </row>
    <row r="3" spans="1:173" s="74" customFormat="1" ht="30" customHeight="1">
      <c r="A3" s="244" t="s">
        <v>160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244"/>
      <c r="X3" s="244"/>
      <c r="Y3" s="244"/>
      <c r="Z3" s="244"/>
      <c r="AA3" s="244"/>
      <c r="AB3" s="244"/>
      <c r="AC3" s="244"/>
      <c r="AD3" s="244"/>
      <c r="AE3" s="244"/>
      <c r="AF3" s="244"/>
      <c r="AG3" s="244"/>
      <c r="AH3" s="244"/>
      <c r="AI3" s="244"/>
      <c r="AJ3" s="244"/>
      <c r="AK3" s="99"/>
      <c r="AL3" s="69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/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  <c r="EO3" s="73"/>
      <c r="EP3" s="73"/>
      <c r="EQ3" s="73"/>
      <c r="ER3" s="73"/>
      <c r="ES3" s="73"/>
      <c r="ET3" s="73"/>
      <c r="EU3" s="73"/>
      <c r="EV3" s="73"/>
      <c r="EW3" s="73"/>
      <c r="EX3" s="73"/>
      <c r="EY3" s="73"/>
      <c r="EZ3" s="73"/>
      <c r="FA3" s="73"/>
      <c r="FB3" s="73"/>
      <c r="FC3" s="73"/>
      <c r="FD3" s="73"/>
      <c r="FE3" s="73"/>
      <c r="FF3" s="73"/>
      <c r="FG3" s="73"/>
      <c r="FH3" s="73"/>
      <c r="FI3" s="73"/>
      <c r="FJ3" s="73"/>
      <c r="FK3" s="73"/>
      <c r="FL3" s="73"/>
      <c r="FM3" s="73"/>
      <c r="FN3" s="73"/>
      <c r="FO3" s="73"/>
      <c r="FP3" s="73"/>
      <c r="FQ3" s="73"/>
    </row>
    <row r="4" spans="1:37" ht="30" customHeight="1" thickBot="1">
      <c r="A4" s="75"/>
      <c r="B4" s="75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J4" s="101" t="s">
        <v>132</v>
      </c>
      <c r="AK4" s="73"/>
    </row>
    <row r="5" spans="1:162" s="74" customFormat="1" ht="30" customHeight="1">
      <c r="A5" s="251" t="s">
        <v>0</v>
      </c>
      <c r="B5" s="252"/>
      <c r="C5" s="258" t="s">
        <v>146</v>
      </c>
      <c r="D5" s="255"/>
      <c r="E5" s="245" t="s">
        <v>171</v>
      </c>
      <c r="F5" s="255"/>
      <c r="G5" s="245" t="s">
        <v>172</v>
      </c>
      <c r="H5" s="255"/>
      <c r="I5" s="245" t="s">
        <v>173</v>
      </c>
      <c r="J5" s="255"/>
      <c r="K5" s="245" t="s">
        <v>174</v>
      </c>
      <c r="L5" s="255"/>
      <c r="M5" s="245" t="s">
        <v>175</v>
      </c>
      <c r="N5" s="255"/>
      <c r="O5" s="245" t="s">
        <v>176</v>
      </c>
      <c r="P5" s="255"/>
      <c r="Q5" s="245" t="s">
        <v>177</v>
      </c>
      <c r="R5" s="255"/>
      <c r="S5" s="245" t="s">
        <v>178</v>
      </c>
      <c r="T5" s="255"/>
      <c r="U5" s="245" t="s">
        <v>179</v>
      </c>
      <c r="V5" s="255"/>
      <c r="W5" s="245" t="s">
        <v>180</v>
      </c>
      <c r="X5" s="255"/>
      <c r="Y5" s="245" t="s">
        <v>181</v>
      </c>
      <c r="Z5" s="255"/>
      <c r="AA5" s="245" t="s">
        <v>182</v>
      </c>
      <c r="AB5" s="255"/>
      <c r="AC5" s="245" t="s">
        <v>183</v>
      </c>
      <c r="AD5" s="255"/>
      <c r="AE5" s="258" t="s">
        <v>145</v>
      </c>
      <c r="AF5" s="259"/>
      <c r="AG5" s="245" t="s">
        <v>184</v>
      </c>
      <c r="AH5" s="259"/>
      <c r="AI5" s="245" t="s">
        <v>185</v>
      </c>
      <c r="AJ5" s="246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  <c r="CC5" s="73"/>
      <c r="CD5" s="73"/>
      <c r="CE5" s="73"/>
      <c r="CF5" s="73"/>
      <c r="CG5" s="73"/>
      <c r="CH5" s="73"/>
      <c r="CI5" s="73"/>
      <c r="CJ5" s="73"/>
      <c r="CK5" s="73"/>
      <c r="CL5" s="73"/>
      <c r="CM5" s="73"/>
      <c r="CN5" s="73"/>
      <c r="CO5" s="73"/>
      <c r="CP5" s="73"/>
      <c r="CQ5" s="73"/>
      <c r="CR5" s="73"/>
      <c r="CS5" s="73"/>
      <c r="CT5" s="73"/>
      <c r="CU5" s="73"/>
      <c r="CV5" s="73"/>
      <c r="CW5" s="73"/>
      <c r="CX5" s="73"/>
      <c r="CY5" s="73"/>
      <c r="CZ5" s="73"/>
      <c r="DA5" s="73"/>
      <c r="DB5" s="73"/>
      <c r="DC5" s="73"/>
      <c r="DD5" s="73"/>
      <c r="DE5" s="73"/>
      <c r="DF5" s="73"/>
      <c r="DG5" s="73"/>
      <c r="DH5" s="73"/>
      <c r="DI5" s="73"/>
      <c r="DJ5" s="73"/>
      <c r="DK5" s="73"/>
      <c r="DL5" s="73"/>
      <c r="DM5" s="73"/>
      <c r="DN5" s="73"/>
      <c r="DO5" s="73"/>
      <c r="DP5" s="73"/>
      <c r="DQ5" s="73"/>
      <c r="DR5" s="73"/>
      <c r="DS5" s="73"/>
      <c r="DT5" s="73"/>
      <c r="DU5" s="73"/>
      <c r="DV5" s="73"/>
      <c r="DW5" s="73"/>
      <c r="DX5" s="73"/>
      <c r="DY5" s="73"/>
      <c r="DZ5" s="73"/>
      <c r="EA5" s="73"/>
      <c r="EB5" s="73"/>
      <c r="EC5" s="73"/>
      <c r="ED5" s="73"/>
      <c r="EE5" s="73"/>
      <c r="EF5" s="73"/>
      <c r="EG5" s="73"/>
      <c r="EH5" s="73"/>
      <c r="EI5" s="73"/>
      <c r="EJ5" s="73"/>
      <c r="EK5" s="73"/>
      <c r="EL5" s="73"/>
      <c r="EM5" s="73"/>
      <c r="EN5" s="73"/>
      <c r="EO5" s="73"/>
      <c r="EP5" s="73"/>
      <c r="EQ5" s="73"/>
      <c r="ER5" s="73"/>
      <c r="ES5" s="73"/>
      <c r="ET5" s="73"/>
      <c r="EU5" s="73"/>
      <c r="EV5" s="73"/>
      <c r="EW5" s="73"/>
      <c r="EX5" s="73"/>
      <c r="EY5" s="73"/>
      <c r="EZ5" s="73"/>
      <c r="FA5" s="73"/>
      <c r="FB5" s="73"/>
      <c r="FC5" s="73"/>
      <c r="FD5" s="73"/>
      <c r="FE5" s="73"/>
      <c r="FF5" s="73"/>
    </row>
    <row r="6" spans="1:162" s="74" customFormat="1" ht="30" customHeight="1">
      <c r="A6" s="253"/>
      <c r="B6" s="254"/>
      <c r="C6" s="256"/>
      <c r="D6" s="257"/>
      <c r="E6" s="256"/>
      <c r="F6" s="257"/>
      <c r="G6" s="256"/>
      <c r="H6" s="257"/>
      <c r="I6" s="256"/>
      <c r="J6" s="257"/>
      <c r="K6" s="256"/>
      <c r="L6" s="257"/>
      <c r="M6" s="256"/>
      <c r="N6" s="257"/>
      <c r="O6" s="256"/>
      <c r="P6" s="257"/>
      <c r="Q6" s="256"/>
      <c r="R6" s="257"/>
      <c r="S6" s="256"/>
      <c r="T6" s="257"/>
      <c r="U6" s="256"/>
      <c r="V6" s="257"/>
      <c r="W6" s="256"/>
      <c r="X6" s="257"/>
      <c r="Y6" s="256"/>
      <c r="Z6" s="257"/>
      <c r="AA6" s="256"/>
      <c r="AB6" s="257"/>
      <c r="AC6" s="256"/>
      <c r="AD6" s="257"/>
      <c r="AE6" s="260"/>
      <c r="AF6" s="261"/>
      <c r="AG6" s="260"/>
      <c r="AH6" s="261"/>
      <c r="AI6" s="247"/>
      <c r="AJ6" s="248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3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3"/>
      <c r="DB6" s="73"/>
      <c r="DC6" s="73"/>
      <c r="DD6" s="73"/>
      <c r="DE6" s="73"/>
      <c r="DF6" s="73"/>
      <c r="DG6" s="73"/>
      <c r="DH6" s="73"/>
      <c r="DI6" s="73"/>
      <c r="DJ6" s="73"/>
      <c r="DK6" s="73"/>
      <c r="DL6" s="73"/>
      <c r="DM6" s="73"/>
      <c r="DN6" s="73"/>
      <c r="DO6" s="73"/>
      <c r="DP6" s="73"/>
      <c r="DQ6" s="73"/>
      <c r="DR6" s="73"/>
      <c r="DS6" s="73"/>
      <c r="DT6" s="73"/>
      <c r="DU6" s="73"/>
      <c r="DV6" s="73"/>
      <c r="DW6" s="73"/>
      <c r="DX6" s="73"/>
      <c r="DY6" s="73"/>
      <c r="DZ6" s="73"/>
      <c r="EA6" s="73"/>
      <c r="EB6" s="73"/>
      <c r="EC6" s="73"/>
      <c r="ED6" s="73"/>
      <c r="EE6" s="73"/>
      <c r="EF6" s="73"/>
      <c r="EG6" s="73"/>
      <c r="EH6" s="73"/>
      <c r="EI6" s="73"/>
      <c r="EJ6" s="73"/>
      <c r="EK6" s="73"/>
      <c r="EL6" s="73"/>
      <c r="EM6" s="73"/>
      <c r="EN6" s="73"/>
      <c r="EO6" s="73"/>
      <c r="EP6" s="73"/>
      <c r="EQ6" s="73"/>
      <c r="ER6" s="73"/>
      <c r="ES6" s="73"/>
      <c r="ET6" s="73"/>
      <c r="EU6" s="73"/>
      <c r="EV6" s="73"/>
      <c r="EW6" s="73"/>
      <c r="EX6" s="73"/>
      <c r="EY6" s="73"/>
      <c r="EZ6" s="73"/>
      <c r="FA6" s="73"/>
      <c r="FB6" s="73"/>
      <c r="FC6" s="73"/>
      <c r="FD6" s="73"/>
      <c r="FE6" s="73"/>
      <c r="FF6" s="73"/>
    </row>
    <row r="7" spans="1:162" s="74" customFormat="1" ht="30" customHeight="1">
      <c r="A7" s="90">
        <v>1</v>
      </c>
      <c r="B7" s="79" t="s">
        <v>135</v>
      </c>
      <c r="C7" s="250">
        <v>775966</v>
      </c>
      <c r="D7" s="250"/>
      <c r="E7" s="250">
        <v>862338</v>
      </c>
      <c r="F7" s="250"/>
      <c r="G7" s="250">
        <v>985573</v>
      </c>
      <c r="H7" s="250"/>
      <c r="I7" s="250">
        <v>1070764</v>
      </c>
      <c r="J7" s="250"/>
      <c r="K7" s="250">
        <v>1151507</v>
      </c>
      <c r="L7" s="250"/>
      <c r="M7" s="250">
        <v>1271247</v>
      </c>
      <c r="N7" s="250"/>
      <c r="O7" s="250">
        <v>1401233</v>
      </c>
      <c r="P7" s="250"/>
      <c r="Q7" s="250">
        <v>1456428</v>
      </c>
      <c r="R7" s="250"/>
      <c r="S7" s="250">
        <v>1491937</v>
      </c>
      <c r="T7" s="250"/>
      <c r="U7" s="250">
        <v>1544406</v>
      </c>
      <c r="V7" s="250"/>
      <c r="W7" s="250">
        <v>1598457</v>
      </c>
      <c r="X7" s="250"/>
      <c r="Y7" s="250">
        <v>1658482</v>
      </c>
      <c r="Z7" s="250"/>
      <c r="AA7" s="250">
        <v>1711417</v>
      </c>
      <c r="AB7" s="250"/>
      <c r="AC7" s="250">
        <v>1800101</v>
      </c>
      <c r="AD7" s="250"/>
      <c r="AE7" s="250">
        <v>1897444</v>
      </c>
      <c r="AF7" s="250"/>
      <c r="AG7" s="250">
        <v>2063118</v>
      </c>
      <c r="AH7" s="250"/>
      <c r="AI7" s="100"/>
      <c r="AJ7" s="96">
        <v>2218285</v>
      </c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3"/>
      <c r="CM7" s="73"/>
      <c r="CN7" s="73"/>
      <c r="CO7" s="73"/>
      <c r="CP7" s="73"/>
      <c r="CQ7" s="73"/>
      <c r="CR7" s="73"/>
      <c r="CS7" s="73"/>
      <c r="CT7" s="73"/>
      <c r="CU7" s="73"/>
      <c r="CV7" s="73"/>
      <c r="CW7" s="73"/>
      <c r="CX7" s="73"/>
      <c r="CY7" s="73"/>
      <c r="CZ7" s="73"/>
      <c r="DA7" s="73"/>
      <c r="DB7" s="73"/>
      <c r="DC7" s="73"/>
      <c r="DD7" s="73"/>
      <c r="DE7" s="73"/>
      <c r="DF7" s="73"/>
      <c r="DG7" s="73"/>
      <c r="DH7" s="73"/>
      <c r="DI7" s="73"/>
      <c r="DJ7" s="73"/>
      <c r="DK7" s="73"/>
      <c r="DL7" s="73"/>
      <c r="DM7" s="73"/>
      <c r="DN7" s="73"/>
      <c r="DO7" s="73"/>
      <c r="DP7" s="73"/>
      <c r="DQ7" s="73"/>
      <c r="DR7" s="73"/>
      <c r="DS7" s="73"/>
      <c r="DT7" s="73"/>
      <c r="DU7" s="73"/>
      <c r="DV7" s="73"/>
      <c r="DW7" s="73"/>
      <c r="DX7" s="73"/>
      <c r="DY7" s="73"/>
      <c r="DZ7" s="73"/>
      <c r="EA7" s="73"/>
      <c r="EB7" s="73"/>
      <c r="EC7" s="73"/>
      <c r="ED7" s="73"/>
      <c r="EE7" s="73"/>
      <c r="EF7" s="73"/>
      <c r="EG7" s="73"/>
      <c r="EH7" s="73"/>
      <c r="EI7" s="73"/>
      <c r="EJ7" s="73"/>
      <c r="EK7" s="73"/>
      <c r="EL7" s="73"/>
      <c r="EM7" s="73"/>
      <c r="EN7" s="73"/>
      <c r="EO7" s="73"/>
      <c r="EP7" s="73"/>
      <c r="EQ7" s="73"/>
      <c r="ER7" s="73"/>
      <c r="ES7" s="73"/>
      <c r="ET7" s="73"/>
      <c r="EU7" s="73"/>
      <c r="EV7" s="73"/>
      <c r="EW7" s="73"/>
      <c r="EX7" s="73"/>
      <c r="EY7" s="73"/>
      <c r="EZ7" s="73"/>
      <c r="FA7" s="73"/>
      <c r="FB7" s="73"/>
      <c r="FC7" s="73"/>
      <c r="FD7" s="73"/>
      <c r="FE7" s="73"/>
      <c r="FF7" s="73"/>
    </row>
    <row r="8" spans="1:162" s="74" customFormat="1" ht="30" customHeight="1">
      <c r="A8" s="90">
        <v>2</v>
      </c>
      <c r="B8" s="80" t="s">
        <v>133</v>
      </c>
      <c r="C8" s="250">
        <v>407891</v>
      </c>
      <c r="D8" s="250"/>
      <c r="E8" s="250">
        <v>458419</v>
      </c>
      <c r="F8" s="250"/>
      <c r="G8" s="250">
        <v>477662</v>
      </c>
      <c r="H8" s="250"/>
      <c r="I8" s="250">
        <v>533534</v>
      </c>
      <c r="J8" s="250"/>
      <c r="K8" s="250">
        <v>641848</v>
      </c>
      <c r="L8" s="250"/>
      <c r="M8" s="250">
        <v>646677</v>
      </c>
      <c r="N8" s="250"/>
      <c r="O8" s="250">
        <v>612563</v>
      </c>
      <c r="P8" s="250"/>
      <c r="Q8" s="250">
        <v>600568</v>
      </c>
      <c r="R8" s="250"/>
      <c r="S8" s="250">
        <v>636049</v>
      </c>
      <c r="T8" s="250"/>
      <c r="U8" s="250">
        <v>695066</v>
      </c>
      <c r="V8" s="250"/>
      <c r="W8" s="250">
        <v>712324</v>
      </c>
      <c r="X8" s="250"/>
      <c r="Y8" s="250">
        <v>743134</v>
      </c>
      <c r="Z8" s="250"/>
      <c r="AA8" s="250">
        <v>858494</v>
      </c>
      <c r="AB8" s="250"/>
      <c r="AC8" s="250">
        <v>952216</v>
      </c>
      <c r="AD8" s="250"/>
      <c r="AE8" s="250">
        <v>1035033</v>
      </c>
      <c r="AF8" s="250"/>
      <c r="AG8" s="250">
        <v>1100472</v>
      </c>
      <c r="AH8" s="250"/>
      <c r="AJ8" s="97">
        <v>1072075</v>
      </c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3"/>
      <c r="BX8" s="73"/>
      <c r="BY8" s="73"/>
      <c r="BZ8" s="73"/>
      <c r="CA8" s="73"/>
      <c r="CB8" s="73"/>
      <c r="CC8" s="73"/>
      <c r="CD8" s="73"/>
      <c r="CE8" s="73"/>
      <c r="CF8" s="73"/>
      <c r="CG8" s="73"/>
      <c r="CH8" s="73"/>
      <c r="CI8" s="73"/>
      <c r="CJ8" s="73"/>
      <c r="CK8" s="73"/>
      <c r="CL8" s="73"/>
      <c r="CM8" s="73"/>
      <c r="CN8" s="73"/>
      <c r="CO8" s="73"/>
      <c r="CP8" s="73"/>
      <c r="CQ8" s="73"/>
      <c r="CR8" s="73"/>
      <c r="CS8" s="73"/>
      <c r="CT8" s="73"/>
      <c r="CU8" s="73"/>
      <c r="CV8" s="73"/>
      <c r="CW8" s="73"/>
      <c r="CX8" s="73"/>
      <c r="CY8" s="73"/>
      <c r="CZ8" s="73"/>
      <c r="DA8" s="73"/>
      <c r="DB8" s="73"/>
      <c r="DC8" s="73"/>
      <c r="DD8" s="73"/>
      <c r="DE8" s="73"/>
      <c r="DF8" s="73"/>
      <c r="DG8" s="73"/>
      <c r="DH8" s="73"/>
      <c r="DI8" s="73"/>
      <c r="DJ8" s="73"/>
      <c r="DK8" s="73"/>
      <c r="DL8" s="73"/>
      <c r="DM8" s="73"/>
      <c r="DN8" s="73"/>
      <c r="DO8" s="73"/>
      <c r="DP8" s="73"/>
      <c r="DQ8" s="73"/>
      <c r="DR8" s="73"/>
      <c r="DS8" s="73"/>
      <c r="DT8" s="73"/>
      <c r="DU8" s="73"/>
      <c r="DV8" s="73"/>
      <c r="DW8" s="73"/>
      <c r="DX8" s="73"/>
      <c r="DY8" s="73"/>
      <c r="DZ8" s="73"/>
      <c r="EA8" s="73"/>
      <c r="EB8" s="73"/>
      <c r="EC8" s="73"/>
      <c r="ED8" s="73"/>
      <c r="EE8" s="73"/>
      <c r="EF8" s="73"/>
      <c r="EG8" s="73"/>
      <c r="EH8" s="73"/>
      <c r="EI8" s="73"/>
      <c r="EJ8" s="73"/>
      <c r="EK8" s="73"/>
      <c r="EL8" s="73"/>
      <c r="EM8" s="73"/>
      <c r="EN8" s="73"/>
      <c r="EO8" s="73"/>
      <c r="EP8" s="73"/>
      <c r="EQ8" s="73"/>
      <c r="ER8" s="73"/>
      <c r="ES8" s="73"/>
      <c r="ET8" s="73"/>
      <c r="EU8" s="73"/>
      <c r="EV8" s="73"/>
      <c r="EW8" s="73"/>
      <c r="EX8" s="73"/>
      <c r="EY8" s="73"/>
      <c r="EZ8" s="73"/>
      <c r="FA8" s="73"/>
      <c r="FB8" s="73"/>
      <c r="FC8" s="73"/>
      <c r="FD8" s="73"/>
      <c r="FE8" s="73"/>
      <c r="FF8" s="73"/>
    </row>
    <row r="9" spans="1:37" ht="30" customHeight="1">
      <c r="A9" s="90">
        <v>3</v>
      </c>
      <c r="B9" s="80" t="s">
        <v>17</v>
      </c>
      <c r="C9" s="250">
        <v>165773</v>
      </c>
      <c r="D9" s="250"/>
      <c r="E9" s="250">
        <v>180581</v>
      </c>
      <c r="F9" s="250"/>
      <c r="G9" s="250">
        <v>198690</v>
      </c>
      <c r="H9" s="250"/>
      <c r="I9" s="250">
        <v>215280</v>
      </c>
      <c r="J9" s="250"/>
      <c r="K9" s="250">
        <v>236318</v>
      </c>
      <c r="L9" s="250"/>
      <c r="M9" s="250">
        <v>247169</v>
      </c>
      <c r="N9" s="250"/>
      <c r="O9" s="250">
        <v>284263</v>
      </c>
      <c r="P9" s="250"/>
      <c r="Q9" s="250">
        <v>307276</v>
      </c>
      <c r="R9" s="250"/>
      <c r="S9" s="250">
        <v>323713</v>
      </c>
      <c r="T9" s="250"/>
      <c r="U9" s="250">
        <v>345546</v>
      </c>
      <c r="V9" s="250"/>
      <c r="W9" s="250">
        <v>361192</v>
      </c>
      <c r="X9" s="250"/>
      <c r="Y9" s="250">
        <v>381020</v>
      </c>
      <c r="Z9" s="250"/>
      <c r="AA9" s="250">
        <v>408227</v>
      </c>
      <c r="AB9" s="250"/>
      <c r="AC9" s="250">
        <v>437981</v>
      </c>
      <c r="AD9" s="250"/>
      <c r="AE9" s="250">
        <v>482361</v>
      </c>
      <c r="AF9" s="250"/>
      <c r="AG9" s="250">
        <v>511361</v>
      </c>
      <c r="AH9" s="250"/>
      <c r="AJ9" s="97">
        <v>569683</v>
      </c>
      <c r="AK9" s="73"/>
    </row>
    <row r="10" spans="1:37" ht="30" customHeight="1">
      <c r="A10" s="90">
        <v>4</v>
      </c>
      <c r="B10" s="80" t="s">
        <v>134</v>
      </c>
      <c r="C10" s="250">
        <v>67775</v>
      </c>
      <c r="D10" s="250"/>
      <c r="E10" s="250">
        <v>78193</v>
      </c>
      <c r="F10" s="250"/>
      <c r="G10" s="250">
        <v>87308</v>
      </c>
      <c r="H10" s="250"/>
      <c r="I10" s="250">
        <v>99988</v>
      </c>
      <c r="J10" s="250"/>
      <c r="K10" s="250">
        <v>108102</v>
      </c>
      <c r="L10" s="250"/>
      <c r="M10" s="250">
        <v>122915</v>
      </c>
      <c r="N10" s="250"/>
      <c r="O10" s="250">
        <v>130382</v>
      </c>
      <c r="P10" s="250"/>
      <c r="Q10" s="250">
        <v>133613</v>
      </c>
      <c r="R10" s="250"/>
      <c r="S10" s="250">
        <v>142159</v>
      </c>
      <c r="T10" s="250"/>
      <c r="U10" s="250">
        <v>147416</v>
      </c>
      <c r="V10" s="250"/>
      <c r="W10" s="250">
        <v>154424</v>
      </c>
      <c r="X10" s="250"/>
      <c r="Y10" s="250">
        <v>158040</v>
      </c>
      <c r="Z10" s="250"/>
      <c r="AA10" s="250">
        <v>169456</v>
      </c>
      <c r="AB10" s="250"/>
      <c r="AC10" s="250">
        <v>185432</v>
      </c>
      <c r="AD10" s="250"/>
      <c r="AE10" s="250">
        <v>215829</v>
      </c>
      <c r="AF10" s="250"/>
      <c r="AG10" s="250">
        <v>245803</v>
      </c>
      <c r="AH10" s="250"/>
      <c r="AJ10" s="97">
        <v>263597</v>
      </c>
      <c r="AK10" s="73"/>
    </row>
    <row r="11" spans="1:37" ht="30" customHeight="1">
      <c r="A11" s="90">
        <v>5</v>
      </c>
      <c r="B11" s="80" t="s">
        <v>1</v>
      </c>
      <c r="C11" s="276">
        <v>19462</v>
      </c>
      <c r="D11" s="277"/>
      <c r="E11" s="250">
        <v>25124</v>
      </c>
      <c r="F11" s="274"/>
      <c r="G11" s="250">
        <v>23736</v>
      </c>
      <c r="H11" s="274"/>
      <c r="I11" s="250">
        <v>26889</v>
      </c>
      <c r="J11" s="274"/>
      <c r="K11" s="250">
        <v>30193</v>
      </c>
      <c r="L11" s="274"/>
      <c r="M11" s="250">
        <v>28849</v>
      </c>
      <c r="N11" s="250"/>
      <c r="O11" s="250">
        <v>29643</v>
      </c>
      <c r="P11" s="250"/>
      <c r="Q11" s="250">
        <v>30325</v>
      </c>
      <c r="R11" s="250"/>
      <c r="S11" s="250">
        <v>31292</v>
      </c>
      <c r="T11" s="250"/>
      <c r="U11" s="250">
        <v>31627</v>
      </c>
      <c r="V11" s="250"/>
      <c r="W11" s="250">
        <v>31193</v>
      </c>
      <c r="X11" s="250"/>
      <c r="Y11" s="250">
        <v>31659</v>
      </c>
      <c r="Z11" s="250"/>
      <c r="AA11" s="250">
        <v>32464</v>
      </c>
      <c r="AB11" s="250"/>
      <c r="AC11" s="250">
        <v>31021</v>
      </c>
      <c r="AD11" s="250"/>
      <c r="AE11" s="250">
        <v>31733</v>
      </c>
      <c r="AF11" s="250"/>
      <c r="AG11" s="250">
        <v>32828</v>
      </c>
      <c r="AH11" s="250"/>
      <c r="AJ11" s="97">
        <v>35926</v>
      </c>
      <c r="AK11" s="73"/>
    </row>
    <row r="12" spans="1:162" s="91" customFormat="1" ht="30" customHeight="1">
      <c r="A12" s="262" t="s">
        <v>2</v>
      </c>
      <c r="B12" s="263"/>
      <c r="C12" s="249">
        <v>1397942</v>
      </c>
      <c r="D12" s="249"/>
      <c r="E12" s="249">
        <f>SUM(E7:F10)-E11</f>
        <v>1554407</v>
      </c>
      <c r="F12" s="249"/>
      <c r="G12" s="249">
        <f>SUM(G7:H10)-G11</f>
        <v>1725497</v>
      </c>
      <c r="H12" s="249"/>
      <c r="I12" s="249">
        <v>1892676</v>
      </c>
      <c r="J12" s="249"/>
      <c r="K12" s="249">
        <f>SUM(K7:L10)-K11</f>
        <v>2107582</v>
      </c>
      <c r="L12" s="249"/>
      <c r="M12" s="249">
        <f>SUM(M7:N10)-M11</f>
        <v>2259159</v>
      </c>
      <c r="N12" s="249"/>
      <c r="O12" s="249">
        <f>SUM(O7:P10)-O11</f>
        <v>2398798</v>
      </c>
      <c r="P12" s="249"/>
      <c r="Q12" s="249">
        <v>2467559</v>
      </c>
      <c r="R12" s="249"/>
      <c r="S12" s="249">
        <v>2562567</v>
      </c>
      <c r="T12" s="249"/>
      <c r="U12" s="249">
        <f>SUM(U7:V10)-U11</f>
        <v>2700807</v>
      </c>
      <c r="V12" s="249"/>
      <c r="W12" s="249">
        <v>2795205</v>
      </c>
      <c r="X12" s="249"/>
      <c r="Y12" s="249">
        <v>2909016</v>
      </c>
      <c r="Z12" s="249"/>
      <c r="AA12" s="249">
        <v>3115129</v>
      </c>
      <c r="AB12" s="249"/>
      <c r="AC12" s="249">
        <v>3344708</v>
      </c>
      <c r="AD12" s="249"/>
      <c r="AE12" s="249">
        <f>SUM(AE7:AF10)-AE11</f>
        <v>3598934</v>
      </c>
      <c r="AF12" s="249"/>
      <c r="AG12" s="249">
        <v>3887927</v>
      </c>
      <c r="AH12" s="249"/>
      <c r="AI12" s="140"/>
      <c r="AJ12" s="206">
        <v>4087713</v>
      </c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</row>
    <row r="13" spans="1:37" ht="30" customHeight="1">
      <c r="A13" s="90">
        <v>6</v>
      </c>
      <c r="B13" s="80" t="s">
        <v>3</v>
      </c>
      <c r="C13" s="250">
        <v>785465</v>
      </c>
      <c r="D13" s="250"/>
      <c r="E13" s="250">
        <v>888234</v>
      </c>
      <c r="F13" s="250"/>
      <c r="G13" s="250">
        <v>978643</v>
      </c>
      <c r="H13" s="250"/>
      <c r="I13" s="250">
        <v>1084386</v>
      </c>
      <c r="J13" s="250"/>
      <c r="K13" s="250">
        <v>1152294</v>
      </c>
      <c r="L13" s="250"/>
      <c r="M13" s="250">
        <v>1238665</v>
      </c>
      <c r="N13" s="250"/>
      <c r="O13" s="250">
        <v>1323476</v>
      </c>
      <c r="P13" s="250"/>
      <c r="Q13" s="250">
        <v>1405476</v>
      </c>
      <c r="R13" s="250"/>
      <c r="S13" s="250">
        <v>1471711</v>
      </c>
      <c r="T13" s="250"/>
      <c r="U13" s="250">
        <v>1537700</v>
      </c>
      <c r="V13" s="250"/>
      <c r="W13" s="250">
        <v>1638996</v>
      </c>
      <c r="X13" s="250"/>
      <c r="Y13" s="250">
        <v>1700034</v>
      </c>
      <c r="Z13" s="250"/>
      <c r="AA13" s="250">
        <v>1774715</v>
      </c>
      <c r="AB13" s="250"/>
      <c r="AC13" s="250">
        <v>1856293</v>
      </c>
      <c r="AD13" s="250"/>
      <c r="AE13" s="250">
        <v>1961704</v>
      </c>
      <c r="AF13" s="250"/>
      <c r="AG13" s="250">
        <v>2087789</v>
      </c>
      <c r="AH13" s="250"/>
      <c r="AJ13" s="97">
        <v>2211130</v>
      </c>
      <c r="AK13" s="73"/>
    </row>
    <row r="14" spans="1:37" ht="30" customHeight="1">
      <c r="A14" s="90">
        <v>7</v>
      </c>
      <c r="B14" s="80" t="s">
        <v>4</v>
      </c>
      <c r="C14" s="250">
        <v>141944</v>
      </c>
      <c r="D14" s="250"/>
      <c r="E14" s="250">
        <v>159966</v>
      </c>
      <c r="F14" s="250"/>
      <c r="G14" s="250">
        <v>179386</v>
      </c>
      <c r="H14" s="250"/>
      <c r="I14" s="250">
        <v>190072</v>
      </c>
      <c r="J14" s="250"/>
      <c r="K14" s="250">
        <v>207647</v>
      </c>
      <c r="L14" s="250"/>
      <c r="M14" s="250">
        <v>235290</v>
      </c>
      <c r="N14" s="250"/>
      <c r="O14" s="250">
        <v>237308</v>
      </c>
      <c r="P14" s="250"/>
      <c r="Q14" s="250">
        <v>243584</v>
      </c>
      <c r="R14" s="250"/>
      <c r="S14" s="250">
        <v>256588</v>
      </c>
      <c r="T14" s="250"/>
      <c r="U14" s="250">
        <v>269126</v>
      </c>
      <c r="V14" s="250"/>
      <c r="W14" s="250">
        <v>273075</v>
      </c>
      <c r="X14" s="250"/>
      <c r="Y14" s="250">
        <v>284544</v>
      </c>
      <c r="Z14" s="250"/>
      <c r="AA14" s="250">
        <v>285597</v>
      </c>
      <c r="AB14" s="250"/>
      <c r="AC14" s="250">
        <v>298817</v>
      </c>
      <c r="AD14" s="250"/>
      <c r="AE14" s="250">
        <v>311799</v>
      </c>
      <c r="AF14" s="250"/>
      <c r="AG14" s="250">
        <v>333655</v>
      </c>
      <c r="AH14" s="250"/>
      <c r="AJ14" s="97">
        <v>345037</v>
      </c>
      <c r="AK14" s="73"/>
    </row>
    <row r="15" spans="1:37" ht="30" customHeight="1">
      <c r="A15" s="90">
        <v>8</v>
      </c>
      <c r="B15" s="80" t="s">
        <v>5</v>
      </c>
      <c r="C15" s="275">
        <v>451421</v>
      </c>
      <c r="D15" s="250"/>
      <c r="E15" s="250">
        <v>474854</v>
      </c>
      <c r="F15" s="250"/>
      <c r="G15" s="250">
        <v>525745</v>
      </c>
      <c r="H15" s="250"/>
      <c r="I15" s="250">
        <v>610595</v>
      </c>
      <c r="J15" s="250"/>
      <c r="K15" s="250">
        <v>689292</v>
      </c>
      <c r="L15" s="250"/>
      <c r="M15" s="250">
        <v>718483</v>
      </c>
      <c r="N15" s="250"/>
      <c r="O15" s="250">
        <v>750226</v>
      </c>
      <c r="P15" s="250"/>
      <c r="Q15" s="250">
        <v>764462</v>
      </c>
      <c r="R15" s="250"/>
      <c r="S15" s="250">
        <v>732526</v>
      </c>
      <c r="T15" s="250"/>
      <c r="U15" s="250">
        <v>746300</v>
      </c>
      <c r="V15" s="250"/>
      <c r="W15" s="250">
        <v>808217</v>
      </c>
      <c r="X15" s="250"/>
      <c r="Y15" s="250">
        <v>802117</v>
      </c>
      <c r="Z15" s="250"/>
      <c r="AA15" s="250">
        <v>908441</v>
      </c>
      <c r="AB15" s="250"/>
      <c r="AC15" s="250">
        <v>970099</v>
      </c>
      <c r="AD15" s="250"/>
      <c r="AE15" s="250">
        <v>1066508</v>
      </c>
      <c r="AF15" s="250"/>
      <c r="AG15" s="250">
        <v>1159978</v>
      </c>
      <c r="AH15" s="250"/>
      <c r="AJ15" s="97">
        <v>1232690</v>
      </c>
      <c r="AK15" s="73"/>
    </row>
    <row r="16" spans="1:37" ht="30" customHeight="1">
      <c r="A16" s="90">
        <v>9</v>
      </c>
      <c r="B16" s="80" t="s">
        <v>14</v>
      </c>
      <c r="C16" s="250">
        <v>17190</v>
      </c>
      <c r="D16" s="250"/>
      <c r="E16" s="250">
        <v>31512</v>
      </c>
      <c r="F16" s="250"/>
      <c r="G16" s="250">
        <v>7848</v>
      </c>
      <c r="H16" s="250"/>
      <c r="I16" s="250">
        <v>15692</v>
      </c>
      <c r="J16" s="250"/>
      <c r="K16" s="250">
        <v>50265</v>
      </c>
      <c r="L16" s="250"/>
      <c r="M16" s="250">
        <v>45902</v>
      </c>
      <c r="N16" s="250"/>
      <c r="O16" s="250">
        <v>23860</v>
      </c>
      <c r="P16" s="250"/>
      <c r="Q16" s="250">
        <v>1935</v>
      </c>
      <c r="R16" s="250"/>
      <c r="S16" s="250">
        <v>25506</v>
      </c>
      <c r="T16" s="250"/>
      <c r="U16" s="250">
        <v>50060</v>
      </c>
      <c r="V16" s="250"/>
      <c r="W16" s="250">
        <v>39605</v>
      </c>
      <c r="X16" s="250"/>
      <c r="Y16" s="250">
        <v>21634</v>
      </c>
      <c r="Z16" s="250"/>
      <c r="AA16" s="250">
        <v>39354</v>
      </c>
      <c r="AB16" s="250"/>
      <c r="AC16" s="250">
        <v>73888</v>
      </c>
      <c r="AD16" s="250"/>
      <c r="AE16" s="250">
        <v>81176</v>
      </c>
      <c r="AF16" s="250"/>
      <c r="AG16" s="250">
        <v>91851</v>
      </c>
      <c r="AH16" s="250"/>
      <c r="AJ16" s="97">
        <v>91797</v>
      </c>
      <c r="AK16" s="73"/>
    </row>
    <row r="17" spans="1:37" ht="30" customHeight="1">
      <c r="A17" s="90" t="s">
        <v>6</v>
      </c>
      <c r="B17" s="80" t="s">
        <v>7</v>
      </c>
      <c r="C17" s="250" t="s">
        <v>127</v>
      </c>
      <c r="D17" s="250"/>
      <c r="E17" s="250" t="s">
        <v>127</v>
      </c>
      <c r="F17" s="250"/>
      <c r="G17" s="250" t="s">
        <v>127</v>
      </c>
      <c r="H17" s="250"/>
      <c r="I17" s="250" t="s">
        <v>127</v>
      </c>
      <c r="J17" s="250"/>
      <c r="K17" s="250" t="s">
        <v>127</v>
      </c>
      <c r="L17" s="250"/>
      <c r="M17" s="250" t="s">
        <v>127</v>
      </c>
      <c r="N17" s="250"/>
      <c r="O17" s="250" t="s">
        <v>127</v>
      </c>
      <c r="P17" s="250"/>
      <c r="Q17" s="250" t="s">
        <v>127</v>
      </c>
      <c r="R17" s="250"/>
      <c r="S17" s="250" t="s">
        <v>127</v>
      </c>
      <c r="T17" s="250"/>
      <c r="U17" s="250" t="s">
        <v>127</v>
      </c>
      <c r="V17" s="250"/>
      <c r="W17" s="250" t="s">
        <v>127</v>
      </c>
      <c r="X17" s="250"/>
      <c r="Y17" s="250" t="s">
        <v>127</v>
      </c>
      <c r="Z17" s="250"/>
      <c r="AA17" s="250" t="s">
        <v>127</v>
      </c>
      <c r="AB17" s="250"/>
      <c r="AC17" s="250" t="s">
        <v>127</v>
      </c>
      <c r="AD17" s="250"/>
      <c r="AE17" s="250" t="s">
        <v>127</v>
      </c>
      <c r="AF17" s="250"/>
      <c r="AG17" s="250" t="s">
        <v>127</v>
      </c>
      <c r="AH17" s="250"/>
      <c r="AJ17" s="97" t="s">
        <v>127</v>
      </c>
      <c r="AK17" s="73"/>
    </row>
    <row r="18" spans="1:37" ht="30" customHeight="1">
      <c r="A18" s="90" t="s">
        <v>8</v>
      </c>
      <c r="B18" s="80" t="s">
        <v>9</v>
      </c>
      <c r="C18" s="250" t="s">
        <v>127</v>
      </c>
      <c r="D18" s="250"/>
      <c r="E18" s="250" t="s">
        <v>127</v>
      </c>
      <c r="F18" s="250"/>
      <c r="G18" s="250" t="s">
        <v>127</v>
      </c>
      <c r="H18" s="250"/>
      <c r="I18" s="250" t="s">
        <v>127</v>
      </c>
      <c r="J18" s="250"/>
      <c r="K18" s="250" t="s">
        <v>127</v>
      </c>
      <c r="L18" s="250"/>
      <c r="M18" s="250" t="s">
        <v>127</v>
      </c>
      <c r="N18" s="250"/>
      <c r="O18" s="250" t="s">
        <v>127</v>
      </c>
      <c r="P18" s="250"/>
      <c r="Q18" s="250" t="s">
        <v>127</v>
      </c>
      <c r="R18" s="250"/>
      <c r="S18" s="250" t="s">
        <v>127</v>
      </c>
      <c r="T18" s="250"/>
      <c r="U18" s="250" t="s">
        <v>127</v>
      </c>
      <c r="V18" s="250"/>
      <c r="W18" s="250" t="s">
        <v>127</v>
      </c>
      <c r="X18" s="250"/>
      <c r="Y18" s="250" t="s">
        <v>127</v>
      </c>
      <c r="Z18" s="250"/>
      <c r="AA18" s="250" t="s">
        <v>127</v>
      </c>
      <c r="AB18" s="250"/>
      <c r="AC18" s="250" t="s">
        <v>127</v>
      </c>
      <c r="AD18" s="250"/>
      <c r="AE18" s="250" t="s">
        <v>127</v>
      </c>
      <c r="AF18" s="250"/>
      <c r="AG18" s="250" t="s">
        <v>127</v>
      </c>
      <c r="AH18" s="250"/>
      <c r="AJ18" s="97" t="s">
        <v>127</v>
      </c>
      <c r="AK18" s="73"/>
    </row>
    <row r="19" spans="1:37" ht="30" customHeight="1">
      <c r="A19" s="90" t="s">
        <v>10</v>
      </c>
      <c r="B19" s="80" t="s">
        <v>11</v>
      </c>
      <c r="C19" s="271">
        <v>1922</v>
      </c>
      <c r="D19" s="271"/>
      <c r="E19" s="271">
        <v>-159</v>
      </c>
      <c r="F19" s="271"/>
      <c r="G19" s="271">
        <v>33874</v>
      </c>
      <c r="H19" s="271"/>
      <c r="I19" s="271">
        <v>-8069</v>
      </c>
      <c r="J19" s="271"/>
      <c r="K19" s="271">
        <v>8085</v>
      </c>
      <c r="L19" s="271"/>
      <c r="M19" s="271">
        <v>20819</v>
      </c>
      <c r="N19" s="271"/>
      <c r="O19" s="271">
        <v>63928</v>
      </c>
      <c r="P19" s="271"/>
      <c r="Q19" s="271">
        <v>52102</v>
      </c>
      <c r="R19" s="271"/>
      <c r="S19" s="271">
        <v>76236</v>
      </c>
      <c r="T19" s="271"/>
      <c r="U19" s="271">
        <v>97621</v>
      </c>
      <c r="V19" s="271"/>
      <c r="W19" s="271">
        <v>35312</v>
      </c>
      <c r="X19" s="271"/>
      <c r="Y19" s="271">
        <v>100686</v>
      </c>
      <c r="Z19" s="271"/>
      <c r="AA19" s="271">
        <v>107021</v>
      </c>
      <c r="AB19" s="271"/>
      <c r="AC19" s="271">
        <v>145611</v>
      </c>
      <c r="AD19" s="271"/>
      <c r="AE19" s="271">
        <v>177747</v>
      </c>
      <c r="AF19" s="271"/>
      <c r="AG19" s="271">
        <v>214655</v>
      </c>
      <c r="AH19" s="271"/>
      <c r="AJ19" s="98">
        <v>207059</v>
      </c>
      <c r="AK19" s="73"/>
    </row>
    <row r="20" spans="1:162" s="92" customFormat="1" ht="30" customHeight="1">
      <c r="A20" s="264" t="s">
        <v>12</v>
      </c>
      <c r="B20" s="265"/>
      <c r="C20" s="266">
        <f>SUM(C13:D19)</f>
        <v>1397942</v>
      </c>
      <c r="D20" s="266"/>
      <c r="E20" s="266">
        <f>SUM(E13:F19)</f>
        <v>1554407</v>
      </c>
      <c r="F20" s="266"/>
      <c r="G20" s="266">
        <v>1725497</v>
      </c>
      <c r="H20" s="266"/>
      <c r="I20" s="266">
        <f>SUM(I13:J19)</f>
        <v>1892676</v>
      </c>
      <c r="J20" s="266"/>
      <c r="K20" s="266">
        <v>2107582</v>
      </c>
      <c r="L20" s="266"/>
      <c r="M20" s="266">
        <f>SUM(M13:N19)</f>
        <v>2259159</v>
      </c>
      <c r="N20" s="266"/>
      <c r="O20" s="266">
        <f>SUM(O13:P19)</f>
        <v>2398798</v>
      </c>
      <c r="P20" s="266"/>
      <c r="Q20" s="266">
        <f>SUM(Q13:R19)</f>
        <v>2467559</v>
      </c>
      <c r="R20" s="266"/>
      <c r="S20" s="266">
        <f>SUM(S13:T19)</f>
        <v>2562567</v>
      </c>
      <c r="T20" s="266"/>
      <c r="U20" s="266">
        <f>SUM(U13:V19)</f>
        <v>2700807</v>
      </c>
      <c r="V20" s="266"/>
      <c r="W20" s="266">
        <f>SUM(W13:X19)</f>
        <v>2795205</v>
      </c>
      <c r="X20" s="266"/>
      <c r="Y20" s="266">
        <v>2909016</v>
      </c>
      <c r="Z20" s="266"/>
      <c r="AA20" s="266">
        <v>3115129</v>
      </c>
      <c r="AB20" s="266"/>
      <c r="AC20" s="266">
        <f>SUM(AC13:AD19)</f>
        <v>3344708</v>
      </c>
      <c r="AD20" s="266"/>
      <c r="AE20" s="266">
        <f>SUM(AE13:AF19)</f>
        <v>3598934</v>
      </c>
      <c r="AF20" s="266"/>
      <c r="AG20" s="266">
        <v>3887927</v>
      </c>
      <c r="AH20" s="266"/>
      <c r="AI20" s="207"/>
      <c r="AJ20" s="208">
        <f>SUM(AJ13:AJ19)</f>
        <v>4087713</v>
      </c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  <c r="FF20" s="35"/>
    </row>
    <row r="21" spans="1:173" s="74" customFormat="1" ht="30" customHeight="1">
      <c r="A21" s="74" t="s">
        <v>143</v>
      </c>
      <c r="B21" s="73"/>
      <c r="C21" s="81"/>
      <c r="D21" s="81"/>
      <c r="E21" s="81"/>
      <c r="F21" s="77"/>
      <c r="G21" s="81"/>
      <c r="H21" s="77"/>
      <c r="I21" s="81"/>
      <c r="J21" s="77"/>
      <c r="K21" s="81"/>
      <c r="L21" s="77"/>
      <c r="M21" s="81"/>
      <c r="N21" s="77"/>
      <c r="O21" s="81"/>
      <c r="P21" s="77"/>
      <c r="Q21" s="81"/>
      <c r="R21" s="77"/>
      <c r="S21" s="81"/>
      <c r="T21" s="77"/>
      <c r="U21" s="81"/>
      <c r="V21" s="77"/>
      <c r="W21" s="81"/>
      <c r="X21" s="77"/>
      <c r="Y21" s="81"/>
      <c r="Z21" s="77"/>
      <c r="AA21" s="81"/>
      <c r="AB21" s="77"/>
      <c r="AC21" s="81"/>
      <c r="AD21" s="77"/>
      <c r="AE21" s="81"/>
      <c r="AF21" s="77"/>
      <c r="AG21" s="81"/>
      <c r="AH21" s="77"/>
      <c r="AI21" s="81"/>
      <c r="AJ21" s="81"/>
      <c r="AK21" s="77"/>
      <c r="AL21" s="82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3"/>
      <c r="EF21" s="73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3"/>
      <c r="EU21" s="73"/>
      <c r="EV21" s="73"/>
      <c r="EW21" s="73"/>
      <c r="EX21" s="73"/>
      <c r="EY21" s="73"/>
      <c r="EZ21" s="73"/>
      <c r="FA21" s="73"/>
      <c r="FB21" s="73"/>
      <c r="FC21" s="73"/>
      <c r="FD21" s="73"/>
      <c r="FE21" s="73"/>
      <c r="FF21" s="73"/>
      <c r="FG21" s="73"/>
      <c r="FH21" s="73"/>
      <c r="FI21" s="73"/>
      <c r="FJ21" s="73"/>
      <c r="FK21" s="73"/>
      <c r="FL21" s="73"/>
      <c r="FM21" s="73"/>
      <c r="FN21" s="73"/>
      <c r="FO21" s="73"/>
      <c r="FP21" s="73"/>
      <c r="FQ21" s="73"/>
    </row>
    <row r="22" spans="2:173" s="74" customFormat="1" ht="30" customHeight="1">
      <c r="B22" s="73"/>
      <c r="C22" s="81"/>
      <c r="D22" s="81"/>
      <c r="E22" s="81"/>
      <c r="F22" s="77"/>
      <c r="G22" s="81"/>
      <c r="H22" s="77"/>
      <c r="I22" s="81"/>
      <c r="J22" s="77"/>
      <c r="K22" s="81"/>
      <c r="L22" s="77"/>
      <c r="M22" s="81"/>
      <c r="N22" s="77"/>
      <c r="O22" s="81"/>
      <c r="P22" s="77"/>
      <c r="Q22" s="81"/>
      <c r="R22" s="77"/>
      <c r="S22" s="81"/>
      <c r="T22" s="77"/>
      <c r="U22" s="81"/>
      <c r="V22" s="77"/>
      <c r="W22" s="81"/>
      <c r="X22" s="77"/>
      <c r="Y22" s="81"/>
      <c r="Z22" s="77"/>
      <c r="AA22" s="81"/>
      <c r="AB22" s="77"/>
      <c r="AC22" s="81"/>
      <c r="AD22" s="77"/>
      <c r="AE22" s="81"/>
      <c r="AF22" s="77"/>
      <c r="AG22" s="81"/>
      <c r="AH22" s="77"/>
      <c r="AI22" s="81"/>
      <c r="AJ22" s="81"/>
      <c r="AK22" s="77"/>
      <c r="AL22" s="82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3"/>
      <c r="DQ22" s="73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3"/>
      <c r="EF22" s="73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3"/>
      <c r="EU22" s="73"/>
      <c r="EV22" s="73"/>
      <c r="EW22" s="73"/>
      <c r="EX22" s="73"/>
      <c r="EY22" s="73"/>
      <c r="EZ22" s="73"/>
      <c r="FA22" s="73"/>
      <c r="FB22" s="73"/>
      <c r="FC22" s="73"/>
      <c r="FD22" s="73"/>
      <c r="FE22" s="73"/>
      <c r="FF22" s="73"/>
      <c r="FG22" s="73"/>
      <c r="FH22" s="73"/>
      <c r="FI22" s="73"/>
      <c r="FJ22" s="73"/>
      <c r="FK22" s="73"/>
      <c r="FL22" s="73"/>
      <c r="FM22" s="73"/>
      <c r="FN22" s="73"/>
      <c r="FO22" s="73"/>
      <c r="FP22" s="73"/>
      <c r="FQ22" s="73"/>
    </row>
    <row r="23" spans="2:173" s="74" customFormat="1" ht="30" customHeight="1">
      <c r="B23" s="73"/>
      <c r="C23" s="81"/>
      <c r="D23" s="81"/>
      <c r="E23" s="81"/>
      <c r="F23" s="77"/>
      <c r="G23" s="81"/>
      <c r="H23" s="77"/>
      <c r="I23" s="81"/>
      <c r="J23" s="77"/>
      <c r="K23" s="81"/>
      <c r="L23" s="77"/>
      <c r="M23" s="81"/>
      <c r="N23" s="77"/>
      <c r="O23" s="81"/>
      <c r="P23" s="77"/>
      <c r="Q23" s="81"/>
      <c r="R23" s="77"/>
      <c r="S23" s="81"/>
      <c r="T23" s="77"/>
      <c r="U23" s="81"/>
      <c r="V23" s="77"/>
      <c r="W23" s="81"/>
      <c r="X23" s="77"/>
      <c r="Y23" s="81"/>
      <c r="Z23" s="77"/>
      <c r="AA23" s="81"/>
      <c r="AB23" s="77"/>
      <c r="AC23" s="81"/>
      <c r="AD23" s="77"/>
      <c r="AE23" s="81"/>
      <c r="AF23" s="77"/>
      <c r="AG23" s="81"/>
      <c r="AH23" s="77"/>
      <c r="AI23" s="81"/>
      <c r="AJ23" s="81"/>
      <c r="AK23" s="77"/>
      <c r="AL23" s="82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3"/>
      <c r="EF23" s="73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3"/>
      <c r="EU23" s="73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3"/>
      <c r="FJ23" s="73"/>
      <c r="FK23" s="73"/>
      <c r="FL23" s="73"/>
      <c r="FM23" s="73"/>
      <c r="FN23" s="73"/>
      <c r="FO23" s="73"/>
      <c r="FP23" s="73"/>
      <c r="FQ23" s="73"/>
    </row>
    <row r="24" spans="2:173" s="74" customFormat="1" ht="30" customHeight="1">
      <c r="B24" s="73"/>
      <c r="C24" s="81"/>
      <c r="D24" s="81"/>
      <c r="E24" s="81"/>
      <c r="F24" s="77"/>
      <c r="G24" s="81"/>
      <c r="H24" s="77"/>
      <c r="I24" s="81"/>
      <c r="J24" s="77"/>
      <c r="K24" s="81"/>
      <c r="L24" s="77"/>
      <c r="M24" s="81"/>
      <c r="N24" s="77"/>
      <c r="O24" s="81"/>
      <c r="P24" s="77"/>
      <c r="Q24" s="81"/>
      <c r="R24" s="77"/>
      <c r="S24" s="81"/>
      <c r="T24" s="77"/>
      <c r="U24" s="81"/>
      <c r="V24" s="77"/>
      <c r="W24" s="81"/>
      <c r="X24" s="77"/>
      <c r="Y24" s="81"/>
      <c r="Z24" s="77"/>
      <c r="AA24" s="81"/>
      <c r="AB24" s="77"/>
      <c r="AC24" s="81"/>
      <c r="AD24" s="77"/>
      <c r="AE24" s="81"/>
      <c r="AF24" s="77"/>
      <c r="AG24" s="81"/>
      <c r="AH24" s="77"/>
      <c r="AI24" s="81"/>
      <c r="AJ24" s="81"/>
      <c r="AK24" s="77"/>
      <c r="AL24" s="82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3"/>
      <c r="EF24" s="73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3"/>
      <c r="EU24" s="73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3"/>
      <c r="FJ24" s="73"/>
      <c r="FK24" s="73"/>
      <c r="FL24" s="73"/>
      <c r="FM24" s="73"/>
      <c r="FN24" s="73"/>
      <c r="FO24" s="73"/>
      <c r="FP24" s="73"/>
      <c r="FQ24" s="73"/>
    </row>
    <row r="26" spans="3:35" ht="30" customHeight="1" thickBot="1"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</row>
    <row r="27" spans="1:161" s="74" customFormat="1" ht="30" customHeight="1">
      <c r="A27" s="251" t="s">
        <v>13</v>
      </c>
      <c r="B27" s="268"/>
      <c r="C27" s="272" t="s">
        <v>16</v>
      </c>
      <c r="D27" s="273"/>
      <c r="E27" s="273"/>
      <c r="F27" s="273"/>
      <c r="G27" s="273"/>
      <c r="H27" s="273"/>
      <c r="I27" s="273"/>
      <c r="J27" s="273"/>
      <c r="K27" s="273"/>
      <c r="L27" s="273"/>
      <c r="M27" s="273"/>
      <c r="N27" s="273"/>
      <c r="O27" s="273"/>
      <c r="P27" s="273"/>
      <c r="Q27" s="273"/>
      <c r="R27" s="273"/>
      <c r="S27" s="272" t="s">
        <v>15</v>
      </c>
      <c r="T27" s="273"/>
      <c r="U27" s="273"/>
      <c r="V27" s="273"/>
      <c r="W27" s="273"/>
      <c r="X27" s="273"/>
      <c r="Y27" s="273"/>
      <c r="Z27" s="273"/>
      <c r="AA27" s="273"/>
      <c r="AB27" s="273"/>
      <c r="AC27" s="273"/>
      <c r="AD27" s="273"/>
      <c r="AE27" s="273"/>
      <c r="AF27" s="273"/>
      <c r="AG27" s="273"/>
      <c r="AH27" s="273"/>
      <c r="AI27" s="2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BY27" s="73"/>
      <c r="BZ27" s="73"/>
      <c r="CA27" s="73"/>
      <c r="CB27" s="73"/>
      <c r="CC27" s="73"/>
      <c r="CD27" s="73"/>
      <c r="CE27" s="73"/>
      <c r="CF27" s="73"/>
      <c r="CG27" s="73"/>
      <c r="CH27" s="73"/>
      <c r="CI27" s="73"/>
      <c r="CJ27" s="73"/>
      <c r="CK27" s="73"/>
      <c r="CL27" s="73"/>
      <c r="CM27" s="73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3"/>
      <c r="DB27" s="73"/>
      <c r="DC27" s="73"/>
      <c r="DD27" s="73"/>
      <c r="DE27" s="73"/>
      <c r="DF27" s="73"/>
      <c r="DG27" s="73"/>
      <c r="DH27" s="73"/>
      <c r="DI27" s="73"/>
      <c r="DJ27" s="73"/>
      <c r="DK27" s="73"/>
      <c r="DL27" s="73"/>
      <c r="DM27" s="73"/>
      <c r="DN27" s="73"/>
      <c r="DO27" s="73"/>
      <c r="DP27" s="73"/>
      <c r="DQ27" s="73"/>
      <c r="DR27" s="73"/>
      <c r="DS27" s="73"/>
      <c r="DT27" s="73"/>
      <c r="DU27" s="73"/>
      <c r="DV27" s="73"/>
      <c r="DW27" s="73"/>
      <c r="DX27" s="73"/>
      <c r="DY27" s="73"/>
      <c r="DZ27" s="73"/>
      <c r="EA27" s="73"/>
      <c r="EB27" s="73"/>
      <c r="EC27" s="73"/>
      <c r="ED27" s="73"/>
      <c r="EE27" s="73"/>
      <c r="EF27" s="73"/>
      <c r="EG27" s="73"/>
      <c r="EH27" s="73"/>
      <c r="EI27" s="73"/>
      <c r="EJ27" s="73"/>
      <c r="EK27" s="73"/>
      <c r="EL27" s="73"/>
      <c r="EM27" s="73"/>
      <c r="EN27" s="73"/>
      <c r="EO27" s="73"/>
      <c r="EP27" s="73"/>
      <c r="EQ27" s="73"/>
      <c r="ER27" s="73"/>
      <c r="ES27" s="73"/>
      <c r="ET27" s="73"/>
      <c r="EU27" s="73"/>
      <c r="EV27" s="73"/>
      <c r="EW27" s="73"/>
      <c r="EX27" s="73"/>
      <c r="EY27" s="73"/>
      <c r="EZ27" s="73"/>
      <c r="FA27" s="73"/>
      <c r="FB27" s="73"/>
      <c r="FC27" s="73"/>
      <c r="FD27" s="73"/>
      <c r="FE27" s="73"/>
    </row>
    <row r="28" spans="1:160" s="53" customFormat="1" ht="30" customHeight="1">
      <c r="A28" s="269"/>
      <c r="B28" s="270"/>
      <c r="C28" s="51" t="s">
        <v>147</v>
      </c>
      <c r="D28" s="51" t="s">
        <v>148</v>
      </c>
      <c r="E28" s="51" t="s">
        <v>149</v>
      </c>
      <c r="F28" s="51" t="s">
        <v>150</v>
      </c>
      <c r="G28" s="51" t="s">
        <v>151</v>
      </c>
      <c r="H28" s="51" t="s">
        <v>152</v>
      </c>
      <c r="I28" s="51" t="s">
        <v>153</v>
      </c>
      <c r="J28" s="51" t="s">
        <v>154</v>
      </c>
      <c r="K28" s="51" t="s">
        <v>155</v>
      </c>
      <c r="L28" s="51" t="s">
        <v>156</v>
      </c>
      <c r="M28" s="51" t="s">
        <v>157</v>
      </c>
      <c r="N28" s="51" t="s">
        <v>158</v>
      </c>
      <c r="O28" s="51" t="s">
        <v>159</v>
      </c>
      <c r="P28" s="51" t="s">
        <v>124</v>
      </c>
      <c r="Q28" s="51" t="s">
        <v>125</v>
      </c>
      <c r="R28" s="51" t="s">
        <v>126</v>
      </c>
      <c r="S28" s="51" t="s">
        <v>167</v>
      </c>
      <c r="T28" s="51" t="s">
        <v>147</v>
      </c>
      <c r="U28" s="51" t="s">
        <v>148</v>
      </c>
      <c r="V28" s="51" t="s">
        <v>149</v>
      </c>
      <c r="W28" s="51" t="s">
        <v>150</v>
      </c>
      <c r="X28" s="51" t="s">
        <v>151</v>
      </c>
      <c r="Y28" s="51" t="s">
        <v>152</v>
      </c>
      <c r="Z28" s="51" t="s">
        <v>153</v>
      </c>
      <c r="AA28" s="51" t="s">
        <v>154</v>
      </c>
      <c r="AB28" s="51" t="s">
        <v>155</v>
      </c>
      <c r="AC28" s="51" t="s">
        <v>156</v>
      </c>
      <c r="AD28" s="51" t="s">
        <v>157</v>
      </c>
      <c r="AE28" s="51" t="s">
        <v>158</v>
      </c>
      <c r="AF28" s="51" t="s">
        <v>159</v>
      </c>
      <c r="AG28" s="51" t="s">
        <v>124</v>
      </c>
      <c r="AH28" s="51" t="s">
        <v>125</v>
      </c>
      <c r="AI28" s="94" t="s">
        <v>126</v>
      </c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52"/>
      <c r="DD28" s="52"/>
      <c r="DE28" s="52"/>
      <c r="DF28" s="52"/>
      <c r="DG28" s="52"/>
      <c r="DH28" s="52"/>
      <c r="DI28" s="52"/>
      <c r="DJ28" s="52"/>
      <c r="DK28" s="52"/>
      <c r="DL28" s="52"/>
      <c r="DM28" s="52"/>
      <c r="DN28" s="52"/>
      <c r="DO28" s="52"/>
      <c r="DP28" s="52"/>
      <c r="DQ28" s="52"/>
      <c r="DR28" s="52"/>
      <c r="DS28" s="52"/>
      <c r="DT28" s="52"/>
      <c r="DU28" s="52"/>
      <c r="DV28" s="52"/>
      <c r="DW28" s="52"/>
      <c r="DX28" s="52"/>
      <c r="DY28" s="52"/>
      <c r="DZ28" s="52"/>
      <c r="EA28" s="52"/>
      <c r="EB28" s="52"/>
      <c r="EC28" s="52"/>
      <c r="ED28" s="52"/>
      <c r="EE28" s="52"/>
      <c r="EF28" s="52"/>
      <c r="EG28" s="52"/>
      <c r="EH28" s="52"/>
      <c r="EI28" s="52"/>
      <c r="EJ28" s="52"/>
      <c r="EK28" s="52"/>
      <c r="EL28" s="52"/>
      <c r="EM28" s="52"/>
      <c r="EN28" s="52"/>
      <c r="EO28" s="52"/>
      <c r="EP28" s="52"/>
      <c r="EQ28" s="52"/>
      <c r="ER28" s="52"/>
      <c r="ES28" s="52"/>
      <c r="ET28" s="52"/>
      <c r="EU28" s="52"/>
      <c r="EV28" s="52"/>
      <c r="EW28" s="52"/>
      <c r="EX28" s="52"/>
      <c r="EY28" s="52"/>
      <c r="EZ28" s="52"/>
      <c r="FA28" s="52"/>
      <c r="FB28" s="52"/>
      <c r="FC28" s="52"/>
      <c r="FD28" s="52"/>
    </row>
    <row r="29" spans="1:160" s="74" customFormat="1" ht="30" customHeight="1">
      <c r="A29" s="90">
        <v>1</v>
      </c>
      <c r="B29" s="79" t="s">
        <v>135</v>
      </c>
      <c r="C29" s="85">
        <v>11.1</v>
      </c>
      <c r="D29" s="85">
        <v>14.3</v>
      </c>
      <c r="E29" s="85">
        <v>8.6</v>
      </c>
      <c r="F29" s="85">
        <v>7.5</v>
      </c>
      <c r="G29" s="85">
        <v>10.4</v>
      </c>
      <c r="H29" s="85">
        <v>10.2</v>
      </c>
      <c r="I29" s="85">
        <v>3.9</v>
      </c>
      <c r="J29" s="85">
        <v>2.4</v>
      </c>
      <c r="K29" s="85">
        <v>3.5</v>
      </c>
      <c r="L29" s="85">
        <v>3.5</v>
      </c>
      <c r="M29" s="85">
        <v>3.8</v>
      </c>
      <c r="N29" s="85">
        <v>3.2</v>
      </c>
      <c r="O29" s="85">
        <v>5.2</v>
      </c>
      <c r="P29" s="85">
        <v>5.4</v>
      </c>
      <c r="Q29" s="85">
        <v>8.7</v>
      </c>
      <c r="R29" s="85">
        <v>7.5</v>
      </c>
      <c r="S29" s="85">
        <v>55.5</v>
      </c>
      <c r="T29" s="85">
        <v>55.5</v>
      </c>
      <c r="U29" s="85">
        <v>57.1</v>
      </c>
      <c r="V29" s="85">
        <v>56.6</v>
      </c>
      <c r="W29" s="85">
        <v>54.6</v>
      </c>
      <c r="X29" s="85">
        <v>56.3</v>
      </c>
      <c r="Y29" s="85">
        <v>58.4</v>
      </c>
      <c r="Z29" s="85">
        <v>59</v>
      </c>
      <c r="AA29" s="85">
        <v>58.2</v>
      </c>
      <c r="AB29" s="85">
        <v>57.2</v>
      </c>
      <c r="AC29" s="85">
        <v>57.2</v>
      </c>
      <c r="AD29" s="85">
        <v>57</v>
      </c>
      <c r="AE29" s="85">
        <v>54.9</v>
      </c>
      <c r="AF29" s="85">
        <v>53.8</v>
      </c>
      <c r="AG29" s="85">
        <v>52.7</v>
      </c>
      <c r="AH29" s="85">
        <v>53.1</v>
      </c>
      <c r="AI29" s="85">
        <v>54.3</v>
      </c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3"/>
      <c r="BX29" s="73"/>
      <c r="BY29" s="73"/>
      <c r="BZ29" s="73"/>
      <c r="CA29" s="73"/>
      <c r="CB29" s="73"/>
      <c r="CC29" s="73"/>
      <c r="CD29" s="73"/>
      <c r="CE29" s="73"/>
      <c r="CF29" s="73"/>
      <c r="CG29" s="73"/>
      <c r="CH29" s="73"/>
      <c r="CI29" s="73"/>
      <c r="CJ29" s="73"/>
      <c r="CK29" s="73"/>
      <c r="CL29" s="73"/>
      <c r="CM29" s="73"/>
      <c r="CN29" s="73"/>
      <c r="CO29" s="73"/>
      <c r="CP29" s="73"/>
      <c r="CQ29" s="73"/>
      <c r="CR29" s="73"/>
      <c r="CS29" s="73"/>
      <c r="CT29" s="73"/>
      <c r="CU29" s="73"/>
      <c r="CV29" s="73"/>
      <c r="CW29" s="73"/>
      <c r="CX29" s="73"/>
      <c r="CY29" s="73"/>
      <c r="CZ29" s="73"/>
      <c r="DA29" s="73"/>
      <c r="DB29" s="73"/>
      <c r="DC29" s="73"/>
      <c r="DD29" s="73"/>
      <c r="DE29" s="73"/>
      <c r="DF29" s="73"/>
      <c r="DG29" s="73"/>
      <c r="DH29" s="73"/>
      <c r="DI29" s="73"/>
      <c r="DJ29" s="73"/>
      <c r="DK29" s="73"/>
      <c r="DL29" s="73"/>
      <c r="DM29" s="73"/>
      <c r="DN29" s="73"/>
      <c r="DO29" s="73"/>
      <c r="DP29" s="73"/>
      <c r="DQ29" s="73"/>
      <c r="DR29" s="73"/>
      <c r="DS29" s="73"/>
      <c r="DT29" s="73"/>
      <c r="DU29" s="73"/>
      <c r="DV29" s="73"/>
      <c r="DW29" s="73"/>
      <c r="DX29" s="73"/>
      <c r="DY29" s="73"/>
      <c r="DZ29" s="73"/>
      <c r="EA29" s="73"/>
      <c r="EB29" s="73"/>
      <c r="EC29" s="73"/>
      <c r="ED29" s="73"/>
      <c r="EE29" s="73"/>
      <c r="EF29" s="73"/>
      <c r="EG29" s="73"/>
      <c r="EH29" s="73"/>
      <c r="EI29" s="73"/>
      <c r="EJ29" s="73"/>
      <c r="EK29" s="73"/>
      <c r="EL29" s="73"/>
      <c r="EM29" s="73"/>
      <c r="EN29" s="73"/>
      <c r="EO29" s="73"/>
      <c r="EP29" s="73"/>
      <c r="EQ29" s="73"/>
      <c r="ER29" s="73"/>
      <c r="ES29" s="73"/>
      <c r="ET29" s="73"/>
      <c r="EU29" s="73"/>
      <c r="EV29" s="73"/>
      <c r="EW29" s="73"/>
      <c r="EX29" s="73"/>
      <c r="EY29" s="73"/>
      <c r="EZ29" s="73"/>
      <c r="FA29" s="73"/>
      <c r="FB29" s="73"/>
      <c r="FC29" s="73"/>
      <c r="FD29" s="73"/>
    </row>
    <row r="30" spans="1:37" ht="30" customHeight="1">
      <c r="A30" s="90">
        <v>2</v>
      </c>
      <c r="B30" s="80" t="s">
        <v>133</v>
      </c>
      <c r="C30" s="85">
        <v>12.4</v>
      </c>
      <c r="D30" s="85">
        <v>4.2</v>
      </c>
      <c r="E30" s="85">
        <v>11.7</v>
      </c>
      <c r="F30" s="85">
        <v>20.3</v>
      </c>
      <c r="G30" s="85">
        <v>0.8</v>
      </c>
      <c r="H30" s="85">
        <v>-5.3</v>
      </c>
      <c r="I30" s="85">
        <v>-2</v>
      </c>
      <c r="J30" s="85">
        <v>5.9</v>
      </c>
      <c r="K30" s="85">
        <v>9.3</v>
      </c>
      <c r="L30" s="85">
        <v>2.5</v>
      </c>
      <c r="M30" s="85">
        <v>4.3</v>
      </c>
      <c r="N30" s="85">
        <v>15.5</v>
      </c>
      <c r="O30" s="85">
        <v>10.9</v>
      </c>
      <c r="P30" s="85">
        <v>8.7</v>
      </c>
      <c r="Q30" s="85">
        <v>6.3</v>
      </c>
      <c r="R30" s="85">
        <v>-2.6</v>
      </c>
      <c r="S30" s="85">
        <v>29.2</v>
      </c>
      <c r="T30" s="85">
        <v>29.5</v>
      </c>
      <c r="U30" s="85">
        <v>27.7</v>
      </c>
      <c r="V30" s="85">
        <v>28.2</v>
      </c>
      <c r="W30" s="85">
        <v>30.5</v>
      </c>
      <c r="X30" s="85">
        <v>28.6</v>
      </c>
      <c r="Y30" s="85">
        <v>25.5</v>
      </c>
      <c r="Z30" s="85">
        <v>24.3</v>
      </c>
      <c r="AA30" s="85">
        <v>24.8</v>
      </c>
      <c r="AB30" s="85">
        <v>25.7</v>
      </c>
      <c r="AC30" s="85">
        <v>25.5</v>
      </c>
      <c r="AD30" s="85">
        <v>25.5</v>
      </c>
      <c r="AE30" s="85">
        <v>27.6</v>
      </c>
      <c r="AF30" s="85">
        <v>28.5</v>
      </c>
      <c r="AG30" s="85">
        <v>28.8</v>
      </c>
      <c r="AH30" s="85">
        <v>28.3</v>
      </c>
      <c r="AI30" s="85">
        <v>26.2</v>
      </c>
      <c r="AJ30" s="73"/>
      <c r="AK30" s="73"/>
    </row>
    <row r="31" spans="1:160" s="74" customFormat="1" ht="30" customHeight="1">
      <c r="A31" s="90">
        <v>3</v>
      </c>
      <c r="B31" s="80" t="s">
        <v>17</v>
      </c>
      <c r="C31" s="85">
        <v>8.9</v>
      </c>
      <c r="D31" s="85">
        <v>10</v>
      </c>
      <c r="E31" s="85">
        <v>8.3</v>
      </c>
      <c r="F31" s="85">
        <v>9.8</v>
      </c>
      <c r="G31" s="85">
        <v>4.6</v>
      </c>
      <c r="H31" s="85">
        <v>15</v>
      </c>
      <c r="I31" s="85">
        <v>8.1</v>
      </c>
      <c r="J31" s="85">
        <v>5.3</v>
      </c>
      <c r="K31" s="85">
        <v>6.7</v>
      </c>
      <c r="L31" s="85">
        <v>4.5</v>
      </c>
      <c r="M31" s="85">
        <v>5.5</v>
      </c>
      <c r="N31" s="85">
        <v>7.1</v>
      </c>
      <c r="O31" s="85">
        <v>7.3</v>
      </c>
      <c r="P31" s="85">
        <v>10.1</v>
      </c>
      <c r="Q31" s="85">
        <v>6</v>
      </c>
      <c r="R31" s="85">
        <v>11.4</v>
      </c>
      <c r="S31" s="85">
        <v>11.9</v>
      </c>
      <c r="T31" s="85">
        <v>11.6</v>
      </c>
      <c r="U31" s="85">
        <v>11.5</v>
      </c>
      <c r="V31" s="85">
        <v>11.4</v>
      </c>
      <c r="W31" s="85">
        <v>11.2</v>
      </c>
      <c r="X31" s="85">
        <v>10.9</v>
      </c>
      <c r="Y31" s="85">
        <v>11.9</v>
      </c>
      <c r="Z31" s="85">
        <v>12.5</v>
      </c>
      <c r="AA31" s="85">
        <v>12.6</v>
      </c>
      <c r="AB31" s="85">
        <v>12.8</v>
      </c>
      <c r="AC31" s="85">
        <v>12.9</v>
      </c>
      <c r="AD31" s="85">
        <v>13.1</v>
      </c>
      <c r="AE31" s="85">
        <v>13.1</v>
      </c>
      <c r="AF31" s="85">
        <v>13.1</v>
      </c>
      <c r="AG31" s="85">
        <v>13.4</v>
      </c>
      <c r="AH31" s="85">
        <v>13.2</v>
      </c>
      <c r="AI31" s="85">
        <v>13.9</v>
      </c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</row>
    <row r="32" spans="1:37" ht="30" customHeight="1">
      <c r="A32" s="90">
        <v>4</v>
      </c>
      <c r="B32" s="80" t="s">
        <v>134</v>
      </c>
      <c r="C32" s="85">
        <v>15.4</v>
      </c>
      <c r="D32" s="85">
        <v>11.7</v>
      </c>
      <c r="E32" s="85">
        <v>14.5</v>
      </c>
      <c r="F32" s="85">
        <v>8.1</v>
      </c>
      <c r="G32" s="85">
        <v>13.7</v>
      </c>
      <c r="H32" s="85">
        <v>6.1</v>
      </c>
      <c r="I32" s="85">
        <v>2.5</v>
      </c>
      <c r="J32" s="85">
        <v>6.4</v>
      </c>
      <c r="K32" s="85">
        <v>3.7</v>
      </c>
      <c r="L32" s="85">
        <v>4.8</v>
      </c>
      <c r="M32" s="85">
        <v>2.3</v>
      </c>
      <c r="N32" s="85">
        <v>7.2</v>
      </c>
      <c r="O32" s="85">
        <v>9.4</v>
      </c>
      <c r="P32" s="85">
        <v>16.4</v>
      </c>
      <c r="Q32" s="85">
        <v>13.9</v>
      </c>
      <c r="R32" s="85">
        <v>7.2</v>
      </c>
      <c r="S32" s="85">
        <v>4.8</v>
      </c>
      <c r="T32" s="85">
        <v>5</v>
      </c>
      <c r="U32" s="85">
        <v>5.1</v>
      </c>
      <c r="V32" s="85">
        <v>5.3</v>
      </c>
      <c r="W32" s="85">
        <v>5.1</v>
      </c>
      <c r="X32" s="85">
        <v>5.4</v>
      </c>
      <c r="Y32" s="85">
        <v>5.4</v>
      </c>
      <c r="Z32" s="85">
        <v>5.4</v>
      </c>
      <c r="AA32" s="85">
        <v>5.5</v>
      </c>
      <c r="AB32" s="85">
        <v>5.5</v>
      </c>
      <c r="AC32" s="85">
        <v>5.5</v>
      </c>
      <c r="AD32" s="85">
        <v>5.4</v>
      </c>
      <c r="AE32" s="85">
        <v>5.4</v>
      </c>
      <c r="AF32" s="85">
        <v>5.5</v>
      </c>
      <c r="AG32" s="85">
        <v>6</v>
      </c>
      <c r="AH32" s="85">
        <v>6.3</v>
      </c>
      <c r="AI32" s="85">
        <v>6.4</v>
      </c>
      <c r="AJ32" s="73"/>
      <c r="AK32" s="73"/>
    </row>
    <row r="33" spans="1:37" ht="30" customHeight="1">
      <c r="A33" s="90">
        <v>5</v>
      </c>
      <c r="B33" s="80" t="s">
        <v>1</v>
      </c>
      <c r="C33" s="85">
        <v>29.1</v>
      </c>
      <c r="D33" s="85">
        <v>-5.5</v>
      </c>
      <c r="E33" s="85">
        <v>13.3</v>
      </c>
      <c r="F33" s="85">
        <v>12.3</v>
      </c>
      <c r="G33" s="85">
        <v>-4.5</v>
      </c>
      <c r="H33" s="85">
        <v>2.8</v>
      </c>
      <c r="I33" s="85">
        <v>2.3</v>
      </c>
      <c r="J33" s="85">
        <v>3.2</v>
      </c>
      <c r="K33" s="85">
        <v>1.1</v>
      </c>
      <c r="L33" s="85">
        <v>-1.4</v>
      </c>
      <c r="M33" s="85">
        <v>1.5</v>
      </c>
      <c r="N33" s="85">
        <v>2.5</v>
      </c>
      <c r="O33" s="85">
        <v>-4.4</v>
      </c>
      <c r="P33" s="85">
        <v>2.3</v>
      </c>
      <c r="Q33" s="85">
        <v>3.5</v>
      </c>
      <c r="R33" s="85">
        <v>9.4</v>
      </c>
      <c r="S33" s="85">
        <v>1.4</v>
      </c>
      <c r="T33" s="85">
        <v>1.6</v>
      </c>
      <c r="U33" s="85">
        <v>1.4</v>
      </c>
      <c r="V33" s="85">
        <v>1.4</v>
      </c>
      <c r="W33" s="85">
        <v>1.4</v>
      </c>
      <c r="X33" s="85">
        <v>1.3</v>
      </c>
      <c r="Y33" s="85">
        <v>1.2</v>
      </c>
      <c r="Z33" s="85">
        <v>1.2</v>
      </c>
      <c r="AA33" s="85">
        <v>1.2</v>
      </c>
      <c r="AB33" s="85">
        <v>1.2</v>
      </c>
      <c r="AC33" s="85">
        <v>1.1</v>
      </c>
      <c r="AD33" s="85">
        <v>1.1</v>
      </c>
      <c r="AE33" s="85">
        <v>1</v>
      </c>
      <c r="AF33" s="85">
        <v>0.9</v>
      </c>
      <c r="AG33" s="85">
        <v>0.9</v>
      </c>
      <c r="AH33" s="85">
        <v>0.8</v>
      </c>
      <c r="AI33" s="85">
        <v>0.9</v>
      </c>
      <c r="AJ33" s="73"/>
      <c r="AK33" s="73"/>
    </row>
    <row r="34" spans="1:160" s="91" customFormat="1" ht="30" customHeight="1">
      <c r="A34" s="262" t="s">
        <v>2</v>
      </c>
      <c r="B34" s="263"/>
      <c r="C34" s="93">
        <f>100*(E12-C12)/C12</f>
        <v>11.19252443949749</v>
      </c>
      <c r="D34" s="93">
        <f>100*(G12-E12)/E12</f>
        <v>11.00676978423283</v>
      </c>
      <c r="E34" s="93">
        <f>100*(I12-G12)/G12</f>
        <v>9.688744750063314</v>
      </c>
      <c r="F34" s="93">
        <f>100*(K12-I12)/I12</f>
        <v>11.354611143164494</v>
      </c>
      <c r="G34" s="93">
        <f>100*(M12-K12)/K12</f>
        <v>7.191985887144605</v>
      </c>
      <c r="H34" s="93">
        <f>100*(O12-M12)/M12</f>
        <v>6.181016918242585</v>
      </c>
      <c r="I34" s="93">
        <f>100*(Q12-O12)/O12</f>
        <v>2.8664772940447674</v>
      </c>
      <c r="J34" s="93">
        <f>100*(S12-Q12)/Q12</f>
        <v>3.8502828098537867</v>
      </c>
      <c r="K34" s="93">
        <f>100*(U12-S12)/S12</f>
        <v>5.394590658507661</v>
      </c>
      <c r="L34" s="93">
        <f>100*(W12-U12)/U12</f>
        <v>3.49517755248709</v>
      </c>
      <c r="M34" s="93">
        <f>100*(Y12-W12)/W12</f>
        <v>4.0716512742357</v>
      </c>
      <c r="N34" s="93">
        <f>100*(AA12-Y12)/Y12</f>
        <v>7.085316821908164</v>
      </c>
      <c r="O34" s="93">
        <f>100*(AC12-AA12)/AA12</f>
        <v>7.369807157263792</v>
      </c>
      <c r="P34" s="93">
        <f>100*(AE12-AC12)/AC12</f>
        <v>7.600842883743514</v>
      </c>
      <c r="Q34" s="93">
        <f>100*(AG12-AE12)/AE12</f>
        <v>8.029961094035068</v>
      </c>
      <c r="R34" s="93">
        <f>100*(AJ12-AG12)/AG12</f>
        <v>5.1386252879748</v>
      </c>
      <c r="S34" s="93">
        <f>100*C12/C$12</f>
        <v>100</v>
      </c>
      <c r="T34" s="93">
        <f>100*E12/E$12</f>
        <v>100</v>
      </c>
      <c r="U34" s="93">
        <f>100*E12/E$12</f>
        <v>100</v>
      </c>
      <c r="V34" s="93">
        <v>100</v>
      </c>
      <c r="W34" s="93">
        <f>100*G12/G$12</f>
        <v>100</v>
      </c>
      <c r="X34" s="93">
        <v>100</v>
      </c>
      <c r="Y34" s="93">
        <v>100</v>
      </c>
      <c r="Z34" s="93">
        <v>100</v>
      </c>
      <c r="AA34" s="93">
        <v>100</v>
      </c>
      <c r="AB34" s="93">
        <v>100</v>
      </c>
      <c r="AC34" s="93">
        <v>100</v>
      </c>
      <c r="AD34" s="93">
        <v>100</v>
      </c>
      <c r="AE34" s="93">
        <v>100</v>
      </c>
      <c r="AF34" s="93">
        <v>100</v>
      </c>
      <c r="AG34" s="93">
        <v>100</v>
      </c>
      <c r="AH34" s="93">
        <v>100</v>
      </c>
      <c r="AI34" s="93">
        <v>100</v>
      </c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2"/>
      <c r="BC34" s="92"/>
      <c r="BD34" s="92"/>
      <c r="BE34" s="92"/>
      <c r="BF34" s="92"/>
      <c r="BG34" s="92"/>
      <c r="BH34" s="92"/>
      <c r="BI34" s="92"/>
      <c r="BJ34" s="92"/>
      <c r="BK34" s="92"/>
      <c r="BL34" s="92"/>
      <c r="BM34" s="92"/>
      <c r="BN34" s="92"/>
      <c r="BO34" s="92"/>
      <c r="BP34" s="92"/>
      <c r="BQ34" s="92"/>
      <c r="BR34" s="92"/>
      <c r="BS34" s="92"/>
      <c r="BT34" s="92"/>
      <c r="BU34" s="92"/>
      <c r="BV34" s="92"/>
      <c r="BW34" s="92"/>
      <c r="BX34" s="92"/>
      <c r="BY34" s="92"/>
      <c r="BZ34" s="92"/>
      <c r="CA34" s="92"/>
      <c r="CB34" s="92"/>
      <c r="CC34" s="92"/>
      <c r="CD34" s="92"/>
      <c r="CE34" s="92"/>
      <c r="CF34" s="92"/>
      <c r="CG34" s="92"/>
      <c r="CH34" s="92"/>
      <c r="CI34" s="92"/>
      <c r="CJ34" s="92"/>
      <c r="CK34" s="92"/>
      <c r="CL34" s="92"/>
      <c r="CM34" s="92"/>
      <c r="CN34" s="92"/>
      <c r="CO34" s="92"/>
      <c r="CP34" s="92"/>
      <c r="CQ34" s="92"/>
      <c r="CR34" s="92"/>
      <c r="CS34" s="92"/>
      <c r="CT34" s="92"/>
      <c r="CU34" s="92"/>
      <c r="CV34" s="92"/>
      <c r="CW34" s="92"/>
      <c r="CX34" s="92"/>
      <c r="CY34" s="92"/>
      <c r="CZ34" s="92"/>
      <c r="DA34" s="92"/>
      <c r="DB34" s="92"/>
      <c r="DC34" s="92"/>
      <c r="DD34" s="92"/>
      <c r="DE34" s="92"/>
      <c r="DF34" s="92"/>
      <c r="DG34" s="92"/>
      <c r="DH34" s="92"/>
      <c r="DI34" s="92"/>
      <c r="DJ34" s="92"/>
      <c r="DK34" s="92"/>
      <c r="DL34" s="92"/>
      <c r="DM34" s="92"/>
      <c r="DN34" s="92"/>
      <c r="DO34" s="92"/>
      <c r="DP34" s="92"/>
      <c r="DQ34" s="92"/>
      <c r="DR34" s="92"/>
      <c r="DS34" s="92"/>
      <c r="DT34" s="92"/>
      <c r="DU34" s="92"/>
      <c r="DV34" s="92"/>
      <c r="DW34" s="92"/>
      <c r="DX34" s="92"/>
      <c r="DY34" s="92"/>
      <c r="DZ34" s="92"/>
      <c r="EA34" s="92"/>
      <c r="EB34" s="92"/>
      <c r="EC34" s="92"/>
      <c r="ED34" s="92"/>
      <c r="EE34" s="92"/>
      <c r="EF34" s="92"/>
      <c r="EG34" s="92"/>
      <c r="EH34" s="92"/>
      <c r="EI34" s="92"/>
      <c r="EJ34" s="92"/>
      <c r="EK34" s="92"/>
      <c r="EL34" s="92"/>
      <c r="EM34" s="92"/>
      <c r="EN34" s="92"/>
      <c r="EO34" s="92"/>
      <c r="EP34" s="92"/>
      <c r="EQ34" s="92"/>
      <c r="ER34" s="92"/>
      <c r="ES34" s="92"/>
      <c r="ET34" s="92"/>
      <c r="EU34" s="92"/>
      <c r="EV34" s="92"/>
      <c r="EW34" s="92"/>
      <c r="EX34" s="92"/>
      <c r="EY34" s="92"/>
      <c r="EZ34" s="92"/>
      <c r="FA34" s="92"/>
      <c r="FB34" s="92"/>
      <c r="FC34" s="92"/>
      <c r="FD34" s="92"/>
    </row>
    <row r="35" spans="1:37" ht="30" customHeight="1">
      <c r="A35" s="90">
        <v>6</v>
      </c>
      <c r="B35" s="80" t="s">
        <v>3</v>
      </c>
      <c r="C35" s="85">
        <v>13.1</v>
      </c>
      <c r="D35" s="85">
        <v>10.2</v>
      </c>
      <c r="E35" s="85">
        <v>10.8</v>
      </c>
      <c r="F35" s="85">
        <v>6.3</v>
      </c>
      <c r="G35" s="85">
        <v>7.5</v>
      </c>
      <c r="H35" s="85">
        <v>6.8</v>
      </c>
      <c r="I35" s="85">
        <v>6.2</v>
      </c>
      <c r="J35" s="85">
        <v>4.7</v>
      </c>
      <c r="K35" s="85">
        <v>4.5</v>
      </c>
      <c r="L35" s="85">
        <v>6.6</v>
      </c>
      <c r="M35" s="85">
        <v>3.7</v>
      </c>
      <c r="N35" s="85">
        <v>4.4</v>
      </c>
      <c r="O35" s="85">
        <v>4.6</v>
      </c>
      <c r="P35" s="85">
        <v>5.7</v>
      </c>
      <c r="Q35" s="85">
        <v>6.4</v>
      </c>
      <c r="R35" s="85">
        <v>5.9</v>
      </c>
      <c r="S35" s="85">
        <v>56.2</v>
      </c>
      <c r="T35" s="85">
        <v>57.1</v>
      </c>
      <c r="U35" s="85">
        <v>56.7</v>
      </c>
      <c r="V35" s="85">
        <v>57.3</v>
      </c>
      <c r="W35" s="85">
        <v>54.7</v>
      </c>
      <c r="X35" s="85">
        <v>54.8</v>
      </c>
      <c r="Y35" s="85">
        <v>55.2</v>
      </c>
      <c r="Z35" s="85">
        <v>57</v>
      </c>
      <c r="AA35" s="85">
        <v>57.4</v>
      </c>
      <c r="AB35" s="85">
        <v>56.9</v>
      </c>
      <c r="AC35" s="85">
        <v>58.6</v>
      </c>
      <c r="AD35" s="85">
        <v>58.4</v>
      </c>
      <c r="AE35" s="85">
        <v>57</v>
      </c>
      <c r="AF35" s="85">
        <v>55.5</v>
      </c>
      <c r="AG35" s="85">
        <v>54.5</v>
      </c>
      <c r="AH35" s="85">
        <v>53.7</v>
      </c>
      <c r="AI35" s="85">
        <v>54.1</v>
      </c>
      <c r="AJ35" s="73"/>
      <c r="AK35" s="73"/>
    </row>
    <row r="36" spans="1:37" ht="30" customHeight="1">
      <c r="A36" s="90">
        <v>7</v>
      </c>
      <c r="B36" s="80" t="s">
        <v>4</v>
      </c>
      <c r="C36" s="85">
        <v>12.7</v>
      </c>
      <c r="D36" s="85">
        <v>12.1</v>
      </c>
      <c r="E36" s="85">
        <v>6</v>
      </c>
      <c r="F36" s="85">
        <v>9.2</v>
      </c>
      <c r="G36" s="85">
        <v>13.3</v>
      </c>
      <c r="H36" s="85">
        <v>0.9</v>
      </c>
      <c r="I36" s="85">
        <v>2.6</v>
      </c>
      <c r="J36" s="85">
        <v>5.3</v>
      </c>
      <c r="K36" s="85">
        <v>4.9</v>
      </c>
      <c r="L36" s="85">
        <v>1.5</v>
      </c>
      <c r="M36" s="85">
        <v>4.2</v>
      </c>
      <c r="N36" s="85">
        <v>0.4</v>
      </c>
      <c r="O36" s="85">
        <v>4.6</v>
      </c>
      <c r="P36" s="85">
        <v>4.3</v>
      </c>
      <c r="Q36" s="85">
        <v>7</v>
      </c>
      <c r="R36" s="85">
        <v>3.4</v>
      </c>
      <c r="S36" s="85">
        <v>10.2</v>
      </c>
      <c r="T36" s="85">
        <v>10.3</v>
      </c>
      <c r="U36" s="85">
        <v>10.4</v>
      </c>
      <c r="V36" s="85">
        <v>10</v>
      </c>
      <c r="W36" s="85">
        <v>9.9</v>
      </c>
      <c r="X36" s="85">
        <v>10.4</v>
      </c>
      <c r="Y36" s="85">
        <v>9.9</v>
      </c>
      <c r="Z36" s="85">
        <v>9.9</v>
      </c>
      <c r="AA36" s="85">
        <v>10</v>
      </c>
      <c r="AB36" s="85">
        <v>10</v>
      </c>
      <c r="AC36" s="85">
        <v>9.8</v>
      </c>
      <c r="AD36" s="85">
        <v>9.8</v>
      </c>
      <c r="AE36" s="85">
        <v>9.2</v>
      </c>
      <c r="AF36" s="85">
        <v>8.9</v>
      </c>
      <c r="AG36" s="85">
        <v>8.7</v>
      </c>
      <c r="AH36" s="85">
        <v>8.6</v>
      </c>
      <c r="AI36" s="85">
        <v>8.4</v>
      </c>
      <c r="AJ36" s="73"/>
      <c r="AK36" s="73"/>
    </row>
    <row r="37" spans="1:37" ht="30" customHeight="1">
      <c r="A37" s="90">
        <v>8</v>
      </c>
      <c r="B37" s="80" t="s">
        <v>5</v>
      </c>
      <c r="C37" s="85">
        <v>5.2</v>
      </c>
      <c r="D37" s="85">
        <v>10.7</v>
      </c>
      <c r="E37" s="85">
        <v>16.1</v>
      </c>
      <c r="F37" s="85">
        <v>12.9</v>
      </c>
      <c r="G37" s="85">
        <v>4.2</v>
      </c>
      <c r="H37" s="85">
        <v>4.4</v>
      </c>
      <c r="I37" s="85">
        <v>1.9</v>
      </c>
      <c r="J37" s="85">
        <v>-4.2</v>
      </c>
      <c r="K37" s="85">
        <v>1.9</v>
      </c>
      <c r="L37" s="85">
        <v>8.3</v>
      </c>
      <c r="M37" s="85">
        <v>-0.8</v>
      </c>
      <c r="N37" s="85">
        <v>13.3</v>
      </c>
      <c r="O37" s="85">
        <v>6.8</v>
      </c>
      <c r="P37" s="85">
        <v>9.9</v>
      </c>
      <c r="Q37" s="85">
        <v>8.8</v>
      </c>
      <c r="R37" s="85">
        <v>6.3</v>
      </c>
      <c r="S37" s="85">
        <v>32.3</v>
      </c>
      <c r="T37" s="85">
        <v>30.5</v>
      </c>
      <c r="U37" s="85">
        <v>30.5</v>
      </c>
      <c r="V37" s="85">
        <v>32.3</v>
      </c>
      <c r="W37" s="85">
        <v>32.7</v>
      </c>
      <c r="X37" s="85">
        <v>31.8</v>
      </c>
      <c r="Y37" s="85">
        <v>31.3</v>
      </c>
      <c r="Z37" s="85">
        <v>31</v>
      </c>
      <c r="AA37" s="85">
        <v>28.6</v>
      </c>
      <c r="AB37" s="85">
        <v>27.6</v>
      </c>
      <c r="AC37" s="85">
        <v>28.9</v>
      </c>
      <c r="AD37" s="85">
        <v>27.6</v>
      </c>
      <c r="AE37" s="85">
        <v>29.2</v>
      </c>
      <c r="AF37" s="85">
        <v>29</v>
      </c>
      <c r="AG37" s="85">
        <v>29.6</v>
      </c>
      <c r="AH37" s="85">
        <v>29.8</v>
      </c>
      <c r="AI37" s="85">
        <v>30.2</v>
      </c>
      <c r="AJ37" s="73"/>
      <c r="AK37" s="73"/>
    </row>
    <row r="38" spans="1:160" s="74" customFormat="1" ht="30" customHeight="1">
      <c r="A38" s="90">
        <v>9</v>
      </c>
      <c r="B38" s="80" t="s">
        <v>14</v>
      </c>
      <c r="C38" s="85">
        <v>83.3</v>
      </c>
      <c r="D38" s="85">
        <v>-75.1</v>
      </c>
      <c r="E38" s="85">
        <v>99.9</v>
      </c>
      <c r="F38" s="85">
        <v>220.3</v>
      </c>
      <c r="G38" s="85">
        <v>-8.7</v>
      </c>
      <c r="H38" s="85">
        <v>-48</v>
      </c>
      <c r="I38" s="85">
        <v>-91.9</v>
      </c>
      <c r="J38" s="85">
        <v>1218</v>
      </c>
      <c r="K38" s="85">
        <v>96.3</v>
      </c>
      <c r="L38" s="85">
        <v>-20.9</v>
      </c>
      <c r="M38" s="85">
        <v>-45.4</v>
      </c>
      <c r="N38" s="85">
        <v>81.9</v>
      </c>
      <c r="O38" s="85">
        <v>87.8</v>
      </c>
      <c r="P38" s="85">
        <v>9.9</v>
      </c>
      <c r="Q38" s="85">
        <v>13.2</v>
      </c>
      <c r="R38" s="85">
        <v>-0.1</v>
      </c>
      <c r="S38" s="85">
        <v>1.2</v>
      </c>
      <c r="T38" s="85">
        <v>2</v>
      </c>
      <c r="U38" s="85">
        <v>0.5</v>
      </c>
      <c r="V38" s="85">
        <v>0.8</v>
      </c>
      <c r="W38" s="85">
        <v>2.4</v>
      </c>
      <c r="X38" s="85">
        <v>2</v>
      </c>
      <c r="Y38" s="85">
        <v>1</v>
      </c>
      <c r="Z38" s="85">
        <v>0.1</v>
      </c>
      <c r="AA38" s="85">
        <v>1</v>
      </c>
      <c r="AB38" s="85">
        <v>1.9</v>
      </c>
      <c r="AC38" s="85">
        <v>1.4</v>
      </c>
      <c r="AD38" s="85">
        <v>0.7</v>
      </c>
      <c r="AE38" s="85">
        <v>1.3</v>
      </c>
      <c r="AF38" s="85">
        <v>2.2</v>
      </c>
      <c r="AG38" s="85">
        <v>2.3</v>
      </c>
      <c r="AH38" s="85">
        <v>2.4</v>
      </c>
      <c r="AI38" s="85">
        <v>2.2</v>
      </c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  <c r="BR38" s="73"/>
      <c r="BS38" s="73"/>
      <c r="BT38" s="73"/>
      <c r="BU38" s="73"/>
      <c r="BV38" s="73"/>
      <c r="BW38" s="73"/>
      <c r="BX38" s="73"/>
      <c r="BY38" s="73"/>
      <c r="BZ38" s="73"/>
      <c r="CA38" s="73"/>
      <c r="CB38" s="73"/>
      <c r="CC38" s="73"/>
      <c r="CD38" s="73"/>
      <c r="CE38" s="73"/>
      <c r="CF38" s="73"/>
      <c r="CG38" s="73"/>
      <c r="CH38" s="73"/>
      <c r="CI38" s="73"/>
      <c r="CJ38" s="73"/>
      <c r="CK38" s="73"/>
      <c r="CL38" s="73"/>
      <c r="CM38" s="73"/>
      <c r="CN38" s="73"/>
      <c r="CO38" s="73"/>
      <c r="CP38" s="73"/>
      <c r="CQ38" s="73"/>
      <c r="CR38" s="73"/>
      <c r="CS38" s="73"/>
      <c r="CT38" s="73"/>
      <c r="CU38" s="73"/>
      <c r="CV38" s="73"/>
      <c r="CW38" s="73"/>
      <c r="CX38" s="73"/>
      <c r="CY38" s="73"/>
      <c r="CZ38" s="73"/>
      <c r="DA38" s="73"/>
      <c r="DB38" s="73"/>
      <c r="DC38" s="73"/>
      <c r="DD38" s="73"/>
      <c r="DE38" s="73"/>
      <c r="DF38" s="73"/>
      <c r="DG38" s="73"/>
      <c r="DH38" s="73"/>
      <c r="DI38" s="73"/>
      <c r="DJ38" s="73"/>
      <c r="DK38" s="73"/>
      <c r="DL38" s="73"/>
      <c r="DM38" s="73"/>
      <c r="DN38" s="73"/>
      <c r="DO38" s="73"/>
      <c r="DP38" s="73"/>
      <c r="DQ38" s="73"/>
      <c r="DR38" s="73"/>
      <c r="DS38" s="73"/>
      <c r="DT38" s="73"/>
      <c r="DU38" s="73"/>
      <c r="DV38" s="73"/>
      <c r="DW38" s="73"/>
      <c r="DX38" s="73"/>
      <c r="DY38" s="73"/>
      <c r="DZ38" s="73"/>
      <c r="EA38" s="73"/>
      <c r="EB38" s="73"/>
      <c r="EC38" s="73"/>
      <c r="ED38" s="73"/>
      <c r="EE38" s="73"/>
      <c r="EF38" s="73"/>
      <c r="EG38" s="73"/>
      <c r="EH38" s="73"/>
      <c r="EI38" s="73"/>
      <c r="EJ38" s="73"/>
      <c r="EK38" s="73"/>
      <c r="EL38" s="73"/>
      <c r="EM38" s="73"/>
      <c r="EN38" s="73"/>
      <c r="EO38" s="73"/>
      <c r="EP38" s="73"/>
      <c r="EQ38" s="73"/>
      <c r="ER38" s="73"/>
      <c r="ES38" s="73"/>
      <c r="ET38" s="73"/>
      <c r="EU38" s="73"/>
      <c r="EV38" s="73"/>
      <c r="EW38" s="73"/>
      <c r="EX38" s="73"/>
      <c r="EY38" s="73"/>
      <c r="EZ38" s="73"/>
      <c r="FA38" s="73"/>
      <c r="FB38" s="73"/>
      <c r="FC38" s="73"/>
      <c r="FD38" s="73"/>
    </row>
    <row r="39" spans="1:160" ht="30" customHeight="1">
      <c r="A39" s="74" t="s">
        <v>6</v>
      </c>
      <c r="B39" s="80" t="s">
        <v>7</v>
      </c>
      <c r="C39" s="86" t="s">
        <v>128</v>
      </c>
      <c r="D39" s="86" t="s">
        <v>128</v>
      </c>
      <c r="E39" s="86" t="s">
        <v>128</v>
      </c>
      <c r="F39" s="86" t="s">
        <v>128</v>
      </c>
      <c r="G39" s="86" t="s">
        <v>128</v>
      </c>
      <c r="H39" s="86" t="s">
        <v>128</v>
      </c>
      <c r="I39" s="86" t="s">
        <v>128</v>
      </c>
      <c r="J39" s="86" t="s">
        <v>128</v>
      </c>
      <c r="K39" s="86" t="s">
        <v>128</v>
      </c>
      <c r="L39" s="86" t="s">
        <v>128</v>
      </c>
      <c r="M39" s="86" t="s">
        <v>128</v>
      </c>
      <c r="N39" s="86" t="s">
        <v>128</v>
      </c>
      <c r="O39" s="86" t="s">
        <v>128</v>
      </c>
      <c r="P39" s="86" t="s">
        <v>128</v>
      </c>
      <c r="Q39" s="86" t="s">
        <v>128</v>
      </c>
      <c r="R39" s="86" t="s">
        <v>128</v>
      </c>
      <c r="S39" s="87" t="s">
        <v>127</v>
      </c>
      <c r="T39" s="87" t="s">
        <v>127</v>
      </c>
      <c r="U39" s="87" t="s">
        <v>127</v>
      </c>
      <c r="V39" s="87" t="s">
        <v>127</v>
      </c>
      <c r="W39" s="87" t="s">
        <v>127</v>
      </c>
      <c r="X39" s="87" t="s">
        <v>127</v>
      </c>
      <c r="Y39" s="87" t="s">
        <v>127</v>
      </c>
      <c r="Z39" s="87" t="s">
        <v>127</v>
      </c>
      <c r="AA39" s="87" t="s">
        <v>127</v>
      </c>
      <c r="AB39" s="87" t="s">
        <v>127</v>
      </c>
      <c r="AC39" s="87" t="s">
        <v>127</v>
      </c>
      <c r="AD39" s="87" t="s">
        <v>127</v>
      </c>
      <c r="AE39" s="87" t="s">
        <v>127</v>
      </c>
      <c r="AF39" s="87" t="s">
        <v>127</v>
      </c>
      <c r="AG39" s="87" t="s">
        <v>127</v>
      </c>
      <c r="AH39" s="87" t="s">
        <v>127</v>
      </c>
      <c r="AI39" s="87" t="s">
        <v>127</v>
      </c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</row>
    <row r="40" spans="1:37" ht="30" customHeight="1">
      <c r="A40" s="74" t="s">
        <v>8</v>
      </c>
      <c r="B40" s="80" t="s">
        <v>9</v>
      </c>
      <c r="C40" s="86" t="s">
        <v>128</v>
      </c>
      <c r="D40" s="86" t="s">
        <v>128</v>
      </c>
      <c r="E40" s="86" t="s">
        <v>128</v>
      </c>
      <c r="F40" s="86" t="s">
        <v>128</v>
      </c>
      <c r="G40" s="86" t="s">
        <v>128</v>
      </c>
      <c r="H40" s="86" t="s">
        <v>128</v>
      </c>
      <c r="I40" s="86" t="s">
        <v>128</v>
      </c>
      <c r="J40" s="86" t="s">
        <v>128</v>
      </c>
      <c r="K40" s="86" t="s">
        <v>128</v>
      </c>
      <c r="L40" s="86" t="s">
        <v>128</v>
      </c>
      <c r="M40" s="86" t="s">
        <v>128</v>
      </c>
      <c r="N40" s="86" t="s">
        <v>128</v>
      </c>
      <c r="O40" s="86" t="s">
        <v>128</v>
      </c>
      <c r="P40" s="86" t="s">
        <v>128</v>
      </c>
      <c r="Q40" s="86" t="s">
        <v>128</v>
      </c>
      <c r="R40" s="86" t="s">
        <v>128</v>
      </c>
      <c r="S40" s="87" t="s">
        <v>127</v>
      </c>
      <c r="T40" s="87" t="s">
        <v>127</v>
      </c>
      <c r="U40" s="87" t="s">
        <v>127</v>
      </c>
      <c r="V40" s="87" t="s">
        <v>127</v>
      </c>
      <c r="W40" s="87" t="s">
        <v>127</v>
      </c>
      <c r="X40" s="87" t="s">
        <v>127</v>
      </c>
      <c r="Y40" s="87" t="s">
        <v>127</v>
      </c>
      <c r="Z40" s="87" t="s">
        <v>127</v>
      </c>
      <c r="AA40" s="87" t="s">
        <v>127</v>
      </c>
      <c r="AB40" s="87" t="s">
        <v>127</v>
      </c>
      <c r="AC40" s="87" t="s">
        <v>127</v>
      </c>
      <c r="AD40" s="87" t="s">
        <v>127</v>
      </c>
      <c r="AE40" s="87" t="s">
        <v>127</v>
      </c>
      <c r="AF40" s="87" t="s">
        <v>127</v>
      </c>
      <c r="AG40" s="87" t="s">
        <v>127</v>
      </c>
      <c r="AH40" s="87" t="s">
        <v>127</v>
      </c>
      <c r="AI40" s="87" t="s">
        <v>127</v>
      </c>
      <c r="AJ40" s="73"/>
      <c r="AK40" s="73"/>
    </row>
    <row r="41" spans="1:37" ht="30" customHeight="1">
      <c r="A41" s="74" t="s">
        <v>10</v>
      </c>
      <c r="B41" s="80" t="s">
        <v>11</v>
      </c>
      <c r="C41" s="86" t="s">
        <v>129</v>
      </c>
      <c r="D41" s="86" t="s">
        <v>129</v>
      </c>
      <c r="E41" s="86" t="s">
        <v>129</v>
      </c>
      <c r="F41" s="86" t="s">
        <v>129</v>
      </c>
      <c r="G41" s="86" t="s">
        <v>129</v>
      </c>
      <c r="H41" s="86" t="s">
        <v>129</v>
      </c>
      <c r="I41" s="86" t="s">
        <v>129</v>
      </c>
      <c r="J41" s="86" t="s">
        <v>129</v>
      </c>
      <c r="K41" s="86" t="s">
        <v>129</v>
      </c>
      <c r="L41" s="86" t="s">
        <v>129</v>
      </c>
      <c r="M41" s="86" t="s">
        <v>129</v>
      </c>
      <c r="N41" s="86" t="s">
        <v>129</v>
      </c>
      <c r="O41" s="86" t="s">
        <v>129</v>
      </c>
      <c r="P41" s="86" t="s">
        <v>129</v>
      </c>
      <c r="Q41" s="86" t="s">
        <v>129</v>
      </c>
      <c r="R41" s="86" t="s">
        <v>129</v>
      </c>
      <c r="S41" s="85">
        <v>0.1</v>
      </c>
      <c r="T41" s="85">
        <v>0</v>
      </c>
      <c r="U41" s="85">
        <v>2</v>
      </c>
      <c r="V41" s="85">
        <v>-0.4</v>
      </c>
      <c r="W41" s="85">
        <v>0.4</v>
      </c>
      <c r="X41" s="85">
        <v>0.9</v>
      </c>
      <c r="Y41" s="85">
        <v>2.7</v>
      </c>
      <c r="Z41" s="85">
        <v>2.1</v>
      </c>
      <c r="AA41" s="85">
        <v>3</v>
      </c>
      <c r="AB41" s="85">
        <v>3.6</v>
      </c>
      <c r="AC41" s="85">
        <v>1.3</v>
      </c>
      <c r="AD41" s="85">
        <v>3.5</v>
      </c>
      <c r="AE41" s="85">
        <v>3.4</v>
      </c>
      <c r="AF41" s="85">
        <v>4.4</v>
      </c>
      <c r="AG41" s="85">
        <v>4.9</v>
      </c>
      <c r="AH41" s="85">
        <v>5.5</v>
      </c>
      <c r="AI41" s="85">
        <v>5.1</v>
      </c>
      <c r="AJ41" s="73"/>
      <c r="AK41" s="73"/>
    </row>
    <row r="42" spans="1:160" s="91" customFormat="1" ht="30" customHeight="1">
      <c r="A42" s="267" t="s">
        <v>12</v>
      </c>
      <c r="B42" s="262"/>
      <c r="C42" s="209">
        <f>100*(E20-C20)/C20</f>
        <v>11.19252443949749</v>
      </c>
      <c r="D42" s="210">
        <f>100*(G20-E20)/E20</f>
        <v>11.00676978423283</v>
      </c>
      <c r="E42" s="210">
        <f>100*(I20-G20)/G20</f>
        <v>9.688744750063314</v>
      </c>
      <c r="F42" s="210">
        <f>100*(K20-I20)/I20</f>
        <v>11.354611143164494</v>
      </c>
      <c r="G42" s="210">
        <f>100*(M20-K20)/K20</f>
        <v>7.191985887144605</v>
      </c>
      <c r="H42" s="210">
        <f>100*(O20-M20)/M20</f>
        <v>6.181016918242585</v>
      </c>
      <c r="I42" s="210">
        <f>100*(Q20-O20)/O20</f>
        <v>2.8664772940447674</v>
      </c>
      <c r="J42" s="210">
        <f>100*(S20-Q20)/Q20</f>
        <v>3.8502828098537867</v>
      </c>
      <c r="K42" s="210">
        <f>100*(U20-S20)/S20</f>
        <v>5.394590658507661</v>
      </c>
      <c r="L42" s="210">
        <f>100*(W20-U20)/U20</f>
        <v>3.49517755248709</v>
      </c>
      <c r="M42" s="210">
        <f>100*(Y20-W20)/W20</f>
        <v>4.0716512742357</v>
      </c>
      <c r="N42" s="210">
        <f>100*(AA20-Y20)/Y20</f>
        <v>7.085316821908164</v>
      </c>
      <c r="O42" s="210">
        <f>100*(AC20-AA20)/AA20</f>
        <v>7.369807157263792</v>
      </c>
      <c r="P42" s="210">
        <f>100*(AE20-AC20)/AC20</f>
        <v>7.600842883743514</v>
      </c>
      <c r="Q42" s="210">
        <f>100*(AG20-AE20)/AE20</f>
        <v>8.029961094035068</v>
      </c>
      <c r="R42" s="210">
        <f>100*(AJ20-AG20)/AG20</f>
        <v>5.1386252879748</v>
      </c>
      <c r="S42" s="95">
        <v>100</v>
      </c>
      <c r="T42" s="95">
        <v>100</v>
      </c>
      <c r="U42" s="95">
        <v>100</v>
      </c>
      <c r="V42" s="95">
        <v>100</v>
      </c>
      <c r="W42" s="95">
        <v>100</v>
      </c>
      <c r="X42" s="95">
        <v>100</v>
      </c>
      <c r="Y42" s="95">
        <v>100</v>
      </c>
      <c r="Z42" s="95">
        <v>100</v>
      </c>
      <c r="AA42" s="95">
        <v>100</v>
      </c>
      <c r="AB42" s="95">
        <v>100</v>
      </c>
      <c r="AC42" s="95">
        <v>100</v>
      </c>
      <c r="AD42" s="95">
        <v>100</v>
      </c>
      <c r="AE42" s="95">
        <v>100</v>
      </c>
      <c r="AF42" s="95">
        <v>100</v>
      </c>
      <c r="AG42" s="95">
        <v>100</v>
      </c>
      <c r="AH42" s="95">
        <v>100</v>
      </c>
      <c r="AI42" s="95">
        <v>100</v>
      </c>
      <c r="AJ42" s="92"/>
      <c r="AK42" s="92"/>
      <c r="AL42" s="92"/>
      <c r="AM42" s="92"/>
      <c r="AN42" s="92"/>
      <c r="AO42" s="92"/>
      <c r="AP42" s="92"/>
      <c r="AQ42" s="92"/>
      <c r="AR42" s="92"/>
      <c r="AS42" s="92"/>
      <c r="AT42" s="92"/>
      <c r="AU42" s="92"/>
      <c r="AV42" s="92"/>
      <c r="AW42" s="92"/>
      <c r="AX42" s="92"/>
      <c r="AY42" s="92"/>
      <c r="AZ42" s="92"/>
      <c r="BA42" s="92"/>
      <c r="BB42" s="92"/>
      <c r="BC42" s="92"/>
      <c r="BD42" s="92"/>
      <c r="BE42" s="92"/>
      <c r="BF42" s="92"/>
      <c r="BG42" s="92"/>
      <c r="BH42" s="92"/>
      <c r="BI42" s="92"/>
      <c r="BJ42" s="92"/>
      <c r="BK42" s="92"/>
      <c r="BL42" s="92"/>
      <c r="BM42" s="92"/>
      <c r="BN42" s="92"/>
      <c r="BO42" s="92"/>
      <c r="BP42" s="92"/>
      <c r="BQ42" s="92"/>
      <c r="BR42" s="92"/>
      <c r="BS42" s="92"/>
      <c r="BT42" s="92"/>
      <c r="BU42" s="92"/>
      <c r="BV42" s="92"/>
      <c r="BW42" s="92"/>
      <c r="BX42" s="92"/>
      <c r="BY42" s="92"/>
      <c r="BZ42" s="92"/>
      <c r="CA42" s="92"/>
      <c r="CB42" s="92"/>
      <c r="CC42" s="92"/>
      <c r="CD42" s="92"/>
      <c r="CE42" s="92"/>
      <c r="CF42" s="92"/>
      <c r="CG42" s="92"/>
      <c r="CH42" s="92"/>
      <c r="CI42" s="92"/>
      <c r="CJ42" s="92"/>
      <c r="CK42" s="92"/>
      <c r="CL42" s="92"/>
      <c r="CM42" s="92"/>
      <c r="CN42" s="92"/>
      <c r="CO42" s="92"/>
      <c r="CP42" s="92"/>
      <c r="CQ42" s="92"/>
      <c r="CR42" s="92"/>
      <c r="CS42" s="92"/>
      <c r="CT42" s="92"/>
      <c r="CU42" s="92"/>
      <c r="CV42" s="92"/>
      <c r="CW42" s="92"/>
      <c r="CX42" s="92"/>
      <c r="CY42" s="92"/>
      <c r="CZ42" s="92"/>
      <c r="DA42" s="92"/>
      <c r="DB42" s="92"/>
      <c r="DC42" s="92"/>
      <c r="DD42" s="92"/>
      <c r="DE42" s="92"/>
      <c r="DF42" s="92"/>
      <c r="DG42" s="92"/>
      <c r="DH42" s="92"/>
      <c r="DI42" s="92"/>
      <c r="DJ42" s="92"/>
      <c r="DK42" s="92"/>
      <c r="DL42" s="92"/>
      <c r="DM42" s="92"/>
      <c r="DN42" s="92"/>
      <c r="DO42" s="92"/>
      <c r="DP42" s="92"/>
      <c r="DQ42" s="92"/>
      <c r="DR42" s="92"/>
      <c r="DS42" s="92"/>
      <c r="DT42" s="92"/>
      <c r="DU42" s="92"/>
      <c r="DV42" s="92"/>
      <c r="DW42" s="92"/>
      <c r="DX42" s="92"/>
      <c r="DY42" s="92"/>
      <c r="DZ42" s="92"/>
      <c r="EA42" s="92"/>
      <c r="EB42" s="92"/>
      <c r="EC42" s="92"/>
      <c r="ED42" s="92"/>
      <c r="EE42" s="92"/>
      <c r="EF42" s="92"/>
      <c r="EG42" s="92"/>
      <c r="EH42" s="92"/>
      <c r="EI42" s="92"/>
      <c r="EJ42" s="92"/>
      <c r="EK42" s="92"/>
      <c r="EL42" s="92"/>
      <c r="EM42" s="92"/>
      <c r="EN42" s="92"/>
      <c r="EO42" s="92"/>
      <c r="EP42" s="92"/>
      <c r="EQ42" s="92"/>
      <c r="ER42" s="92"/>
      <c r="ES42" s="92"/>
      <c r="ET42" s="92"/>
      <c r="EU42" s="92"/>
      <c r="EV42" s="92"/>
      <c r="EW42" s="92"/>
      <c r="EX42" s="92"/>
      <c r="EY42" s="92"/>
      <c r="EZ42" s="92"/>
      <c r="FA42" s="92"/>
      <c r="FB42" s="92"/>
      <c r="FC42" s="92"/>
      <c r="FD42" s="92"/>
    </row>
    <row r="43" ht="30" customHeight="1">
      <c r="B43" s="88"/>
    </row>
    <row r="44" spans="1:38" ht="30" customHeight="1">
      <c r="A44" s="78"/>
      <c r="B44" s="7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78"/>
    </row>
  </sheetData>
  <sheetProtection/>
  <mergeCells count="251">
    <mergeCell ref="M18:N18"/>
    <mergeCell ref="C19:D19"/>
    <mergeCell ref="Q19:R19"/>
    <mergeCell ref="S19:T19"/>
    <mergeCell ref="O19:P19"/>
    <mergeCell ref="A2:AJ2"/>
    <mergeCell ref="A3:AJ3"/>
    <mergeCell ref="E17:F17"/>
    <mergeCell ref="G17:H17"/>
    <mergeCell ref="G19:H19"/>
    <mergeCell ref="I17:J17"/>
    <mergeCell ref="K17:L17"/>
    <mergeCell ref="M19:N19"/>
    <mergeCell ref="I18:J18"/>
    <mergeCell ref="K19:L19"/>
    <mergeCell ref="E18:F18"/>
    <mergeCell ref="G18:H18"/>
    <mergeCell ref="C17:D17"/>
    <mergeCell ref="C18:D18"/>
    <mergeCell ref="Q18:R18"/>
    <mergeCell ref="E15:F15"/>
    <mergeCell ref="O17:P17"/>
    <mergeCell ref="Q17:R17"/>
    <mergeCell ref="K18:L18"/>
    <mergeCell ref="M16:N16"/>
    <mergeCell ref="I16:J16"/>
    <mergeCell ref="Q15:R15"/>
    <mergeCell ref="AA10:AB10"/>
    <mergeCell ref="Q10:R10"/>
    <mergeCell ref="S10:T10"/>
    <mergeCell ref="I10:J10"/>
    <mergeCell ref="K10:L10"/>
    <mergeCell ref="O9:P9"/>
    <mergeCell ref="U10:V10"/>
    <mergeCell ref="K9:L9"/>
    <mergeCell ref="Q9:R9"/>
    <mergeCell ref="S9:T9"/>
    <mergeCell ref="C14:D14"/>
    <mergeCell ref="C7:D7"/>
    <mergeCell ref="C8:D8"/>
    <mergeCell ref="E8:F8"/>
    <mergeCell ref="G8:H8"/>
    <mergeCell ref="E13:F13"/>
    <mergeCell ref="G13:H13"/>
    <mergeCell ref="E14:F14"/>
    <mergeCell ref="E7:F7"/>
    <mergeCell ref="G10:H10"/>
    <mergeCell ref="AC14:AD14"/>
    <mergeCell ref="Y17:Z17"/>
    <mergeCell ref="G9:H9"/>
    <mergeCell ref="E10:F10"/>
    <mergeCell ref="AC10:AD10"/>
    <mergeCell ref="AC12:AD12"/>
    <mergeCell ref="AC13:AD13"/>
    <mergeCell ref="AC11:AD11"/>
    <mergeCell ref="E16:F16"/>
    <mergeCell ref="G15:H15"/>
    <mergeCell ref="E11:F11"/>
    <mergeCell ref="G11:H11"/>
    <mergeCell ref="AG19:AH19"/>
    <mergeCell ref="K15:L15"/>
    <mergeCell ref="I15:J15"/>
    <mergeCell ref="K16:L16"/>
    <mergeCell ref="I14:J14"/>
    <mergeCell ref="K14:L14"/>
    <mergeCell ref="K13:L13"/>
    <mergeCell ref="I13:J13"/>
    <mergeCell ref="G7:H7"/>
    <mergeCell ref="C16:D16"/>
    <mergeCell ref="C13:D13"/>
    <mergeCell ref="C12:D12"/>
    <mergeCell ref="C9:D9"/>
    <mergeCell ref="C10:D10"/>
    <mergeCell ref="G16:H16"/>
    <mergeCell ref="E9:F9"/>
    <mergeCell ref="C15:D15"/>
    <mergeCell ref="C11:D11"/>
    <mergeCell ref="G14:H14"/>
    <mergeCell ref="K12:L12"/>
    <mergeCell ref="M11:N11"/>
    <mergeCell ref="K11:L11"/>
    <mergeCell ref="M13:N13"/>
    <mergeCell ref="I5:J6"/>
    <mergeCell ref="K5:L6"/>
    <mergeCell ref="I7:J7"/>
    <mergeCell ref="K7:L7"/>
    <mergeCell ref="I9:J9"/>
    <mergeCell ref="I8:J8"/>
    <mergeCell ref="K8:L8"/>
    <mergeCell ref="I11:J11"/>
    <mergeCell ref="AG20:AH20"/>
    <mergeCell ref="U18:V18"/>
    <mergeCell ref="Y15:Z15"/>
    <mergeCell ref="AE17:AF17"/>
    <mergeCell ref="AA15:AB15"/>
    <mergeCell ref="M14:N14"/>
    <mergeCell ref="Y19:Z19"/>
    <mergeCell ref="AA19:AB19"/>
    <mergeCell ref="I12:J12"/>
    <mergeCell ref="AC19:AD19"/>
    <mergeCell ref="AE19:AF19"/>
    <mergeCell ref="M15:N15"/>
    <mergeCell ref="M17:N17"/>
    <mergeCell ref="U19:V19"/>
    <mergeCell ref="W19:X19"/>
    <mergeCell ref="AC18:AD18"/>
    <mergeCell ref="O15:P15"/>
    <mergeCell ref="W15:X15"/>
    <mergeCell ref="AG18:AH18"/>
    <mergeCell ref="M7:N7"/>
    <mergeCell ref="M8:N8"/>
    <mergeCell ref="M9:N9"/>
    <mergeCell ref="M10:N10"/>
    <mergeCell ref="M12:N12"/>
    <mergeCell ref="W18:X18"/>
    <mergeCell ref="Y18:Z18"/>
    <mergeCell ref="AA18:AB18"/>
    <mergeCell ref="AE18:AF18"/>
    <mergeCell ref="AA20:AB20"/>
    <mergeCell ref="E20:F20"/>
    <mergeCell ref="G20:H20"/>
    <mergeCell ref="C20:D20"/>
    <mergeCell ref="C27:R27"/>
    <mergeCell ref="S27:AI27"/>
    <mergeCell ref="AE20:AF20"/>
    <mergeCell ref="I20:J20"/>
    <mergeCell ref="K20:L20"/>
    <mergeCell ref="AC20:AD20"/>
    <mergeCell ref="Y20:Z20"/>
    <mergeCell ref="M20:N20"/>
    <mergeCell ref="S18:T18"/>
    <mergeCell ref="A34:B34"/>
    <mergeCell ref="A42:B42"/>
    <mergeCell ref="A27:B28"/>
    <mergeCell ref="O18:P18"/>
    <mergeCell ref="E19:F19"/>
    <mergeCell ref="I19:J19"/>
    <mergeCell ref="A20:B20"/>
    <mergeCell ref="O20:P20"/>
    <mergeCell ref="Q20:R20"/>
    <mergeCell ref="S20:T20"/>
    <mergeCell ref="U20:V20"/>
    <mergeCell ref="W20:X20"/>
    <mergeCell ref="AC17:AD17"/>
    <mergeCell ref="AG17:AH17"/>
    <mergeCell ref="AC15:AD15"/>
    <mergeCell ref="AE15:AF15"/>
    <mergeCell ref="AG15:AH15"/>
    <mergeCell ref="AE16:AF16"/>
    <mergeCell ref="Y14:Z14"/>
    <mergeCell ref="S16:T16"/>
    <mergeCell ref="U14:V14"/>
    <mergeCell ref="AA14:AB14"/>
    <mergeCell ref="AA17:AB17"/>
    <mergeCell ref="Y16:Z16"/>
    <mergeCell ref="AA16:AB16"/>
    <mergeCell ref="S17:T17"/>
    <mergeCell ref="U17:V17"/>
    <mergeCell ref="W17:X17"/>
    <mergeCell ref="AA13:AB13"/>
    <mergeCell ref="AE13:AF13"/>
    <mergeCell ref="W12:X12"/>
    <mergeCell ref="AG16:AH16"/>
    <mergeCell ref="AC16:AD16"/>
    <mergeCell ref="S15:T15"/>
    <mergeCell ref="U15:V15"/>
    <mergeCell ref="AE14:AF14"/>
    <mergeCell ref="AG14:AH14"/>
    <mergeCell ref="W14:X14"/>
    <mergeCell ref="AG10:AH10"/>
    <mergeCell ref="A12:B12"/>
    <mergeCell ref="O12:P12"/>
    <mergeCell ref="Q12:R12"/>
    <mergeCell ref="S12:T12"/>
    <mergeCell ref="E12:F12"/>
    <mergeCell ref="G12:H12"/>
    <mergeCell ref="O10:P10"/>
    <mergeCell ref="Y12:Z12"/>
    <mergeCell ref="AG12:AH12"/>
    <mergeCell ref="AG9:AH9"/>
    <mergeCell ref="W8:X8"/>
    <mergeCell ref="Y8:Z8"/>
    <mergeCell ref="W10:X10"/>
    <mergeCell ref="Y10:Z10"/>
    <mergeCell ref="Y9:Z9"/>
    <mergeCell ref="AA9:AB9"/>
    <mergeCell ref="AE9:AF9"/>
    <mergeCell ref="AC9:AD9"/>
    <mergeCell ref="AE10:AF10"/>
    <mergeCell ref="U9:V9"/>
    <mergeCell ref="W9:X9"/>
    <mergeCell ref="AA8:AB8"/>
    <mergeCell ref="O8:P8"/>
    <mergeCell ref="Q8:R8"/>
    <mergeCell ref="S8:T8"/>
    <mergeCell ref="U8:V8"/>
    <mergeCell ref="AG8:AH8"/>
    <mergeCell ref="AE5:AF6"/>
    <mergeCell ref="AG5:AH6"/>
    <mergeCell ref="W5:X6"/>
    <mergeCell ref="AE8:AF8"/>
    <mergeCell ref="W7:X7"/>
    <mergeCell ref="AA5:AB6"/>
    <mergeCell ref="AC5:AD6"/>
    <mergeCell ref="AC7:AD7"/>
    <mergeCell ref="AC8:AD8"/>
    <mergeCell ref="O7:P7"/>
    <mergeCell ref="Q7:R7"/>
    <mergeCell ref="S7:T7"/>
    <mergeCell ref="U7:V7"/>
    <mergeCell ref="AG7:AH7"/>
    <mergeCell ref="Y7:Z7"/>
    <mergeCell ref="AA7:AB7"/>
    <mergeCell ref="AE7:AF7"/>
    <mergeCell ref="A5:B6"/>
    <mergeCell ref="O5:P6"/>
    <mergeCell ref="Q5:R6"/>
    <mergeCell ref="S5:T6"/>
    <mergeCell ref="U5:V6"/>
    <mergeCell ref="Y5:Z6"/>
    <mergeCell ref="E5:F6"/>
    <mergeCell ref="G5:H6"/>
    <mergeCell ref="C5:D6"/>
    <mergeCell ref="M5:N6"/>
    <mergeCell ref="O11:P11"/>
    <mergeCell ref="Q11:R11"/>
    <mergeCell ref="S11:T11"/>
    <mergeCell ref="O14:P14"/>
    <mergeCell ref="Q14:R14"/>
    <mergeCell ref="S14:T14"/>
    <mergeCell ref="O13:P13"/>
    <mergeCell ref="Q13:R13"/>
    <mergeCell ref="S13:T13"/>
    <mergeCell ref="AG11:AH11"/>
    <mergeCell ref="Y11:Z11"/>
    <mergeCell ref="AA11:AB11"/>
    <mergeCell ref="U11:V11"/>
    <mergeCell ref="W11:X11"/>
    <mergeCell ref="AG13:AH13"/>
    <mergeCell ref="U13:V13"/>
    <mergeCell ref="W13:X13"/>
    <mergeCell ref="Y13:Z13"/>
    <mergeCell ref="AE12:AF12"/>
    <mergeCell ref="AI5:AJ6"/>
    <mergeCell ref="AA12:AB12"/>
    <mergeCell ref="O16:P16"/>
    <mergeCell ref="U16:V16"/>
    <mergeCell ref="Q16:R16"/>
    <mergeCell ref="W16:X16"/>
    <mergeCell ref="AE11:AF11"/>
    <mergeCell ref="U12:V12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56" r:id="rId1"/>
  <colBreaks count="1" manualBreakCount="1">
    <brk id="3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X47"/>
  <sheetViews>
    <sheetView tabSelected="1" zoomScaleSheetLayoutView="75" zoomScalePageLayoutView="0" workbookViewId="0" topLeftCell="A1">
      <selection activeCell="A2" sqref="A2:AJ2"/>
    </sheetView>
  </sheetViews>
  <sheetFormatPr defaultColWidth="10.59765625" defaultRowHeight="26.25" customHeight="1"/>
  <cols>
    <col min="1" max="1" width="3.59765625" style="73" customWidth="1"/>
    <col min="2" max="2" width="4.59765625" style="73" customWidth="1"/>
    <col min="3" max="3" width="3.59765625" style="73" customWidth="1"/>
    <col min="4" max="4" width="24.8984375" style="73" customWidth="1"/>
    <col min="5" max="5" width="12.5" style="73" customWidth="1"/>
    <col min="6" max="6" width="12.09765625" style="73" customWidth="1"/>
    <col min="7" max="7" width="12" style="73" customWidth="1"/>
    <col min="8" max="13" width="9.8984375" style="73" customWidth="1"/>
    <col min="14" max="14" width="7.59765625" style="73" customWidth="1"/>
    <col min="15" max="15" width="3.59765625" style="73" customWidth="1"/>
    <col min="16" max="16" width="4.59765625" style="73" customWidth="1"/>
    <col min="17" max="17" width="3.59765625" style="73" customWidth="1"/>
    <col min="18" max="18" width="25" style="73" customWidth="1"/>
    <col min="19" max="19" width="15.09765625" style="73" customWidth="1"/>
    <col min="20" max="20" width="13.69921875" style="73" customWidth="1"/>
    <col min="21" max="21" width="15" style="73" customWidth="1"/>
    <col min="22" max="27" width="9.8984375" style="73" customWidth="1"/>
    <col min="28" max="29" width="10.59765625" style="73" customWidth="1"/>
    <col min="30" max="30" width="12.5" style="73" customWidth="1"/>
    <col min="31" max="31" width="12.69921875" style="73" customWidth="1"/>
    <col min="32" max="16384" width="10.59765625" style="73" customWidth="1"/>
  </cols>
  <sheetData>
    <row r="1" spans="1:27" s="70" customFormat="1" ht="26.25" customHeight="1">
      <c r="A1" s="2" t="s">
        <v>221</v>
      </c>
      <c r="AA1" s="3" t="s">
        <v>220</v>
      </c>
    </row>
    <row r="2" spans="1:154" s="74" customFormat="1" ht="26.25" customHeight="1">
      <c r="A2" s="244" t="s">
        <v>162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73"/>
      <c r="O2" s="244" t="s">
        <v>163</v>
      </c>
      <c r="P2" s="244"/>
      <c r="Q2" s="244"/>
      <c r="R2" s="244"/>
      <c r="S2" s="244"/>
      <c r="T2" s="244"/>
      <c r="U2" s="244"/>
      <c r="V2" s="244"/>
      <c r="W2" s="244"/>
      <c r="X2" s="244"/>
      <c r="Y2" s="244"/>
      <c r="Z2" s="244"/>
      <c r="AA2" s="244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  <c r="CA2" s="73"/>
      <c r="CB2" s="73"/>
      <c r="CC2" s="73"/>
      <c r="CD2" s="73"/>
      <c r="CE2" s="73"/>
      <c r="CF2" s="73"/>
      <c r="CG2" s="73"/>
      <c r="CH2" s="73"/>
      <c r="CI2" s="73"/>
      <c r="CJ2" s="73"/>
      <c r="CK2" s="73"/>
      <c r="CL2" s="73"/>
      <c r="CM2" s="73"/>
      <c r="CN2" s="73"/>
      <c r="CO2" s="73"/>
      <c r="CP2" s="73"/>
      <c r="CQ2" s="73"/>
      <c r="CR2" s="73"/>
      <c r="CS2" s="73"/>
      <c r="CT2" s="73"/>
      <c r="CU2" s="73"/>
      <c r="CV2" s="73"/>
      <c r="CW2" s="73"/>
      <c r="CX2" s="73"/>
      <c r="CY2" s="73"/>
      <c r="CZ2" s="73"/>
      <c r="DA2" s="73"/>
      <c r="DB2" s="73"/>
      <c r="DC2" s="73"/>
      <c r="DD2" s="73"/>
      <c r="DE2" s="73"/>
      <c r="DF2" s="73"/>
      <c r="DG2" s="73"/>
      <c r="DH2" s="73"/>
      <c r="DI2" s="73"/>
      <c r="DJ2" s="73"/>
      <c r="DK2" s="73"/>
      <c r="DL2" s="73"/>
      <c r="DM2" s="73"/>
      <c r="DN2" s="73"/>
      <c r="DO2" s="73"/>
      <c r="DP2" s="73"/>
      <c r="DQ2" s="73"/>
      <c r="DR2" s="73"/>
      <c r="DS2" s="73"/>
      <c r="DT2" s="73"/>
      <c r="DU2" s="73"/>
      <c r="DV2" s="73"/>
      <c r="DW2" s="73"/>
      <c r="DX2" s="73"/>
      <c r="DY2" s="73"/>
      <c r="DZ2" s="73"/>
      <c r="EA2" s="73"/>
      <c r="EB2" s="73"/>
      <c r="EC2" s="73"/>
      <c r="ED2" s="73"/>
      <c r="EE2" s="73"/>
      <c r="EF2" s="73"/>
      <c r="EG2" s="73"/>
      <c r="EH2" s="73"/>
      <c r="EI2" s="73"/>
      <c r="EJ2" s="73"/>
      <c r="EK2" s="73"/>
      <c r="EL2" s="73"/>
      <c r="EM2" s="73"/>
      <c r="EN2" s="73"/>
      <c r="EO2" s="73"/>
      <c r="EP2" s="73"/>
      <c r="EQ2" s="73"/>
      <c r="ER2" s="73"/>
      <c r="ES2" s="73"/>
      <c r="ET2" s="73"/>
      <c r="EU2" s="73"/>
      <c r="EV2" s="73"/>
      <c r="EW2" s="73"/>
      <c r="EX2" s="73"/>
    </row>
    <row r="3" spans="1:154" s="74" customFormat="1" ht="26.25" customHeight="1" thickBot="1">
      <c r="A3" s="75"/>
      <c r="B3" s="102"/>
      <c r="C3" s="103"/>
      <c r="D3" s="104"/>
      <c r="E3" s="103"/>
      <c r="F3" s="103"/>
      <c r="G3" s="103"/>
      <c r="H3" s="103"/>
      <c r="I3" s="103"/>
      <c r="J3" s="103"/>
      <c r="K3" s="103"/>
      <c r="L3" s="103"/>
      <c r="M3" s="101" t="s">
        <v>161</v>
      </c>
      <c r="N3" s="73"/>
      <c r="O3" s="73"/>
      <c r="P3" s="104"/>
      <c r="Q3" s="104"/>
      <c r="R3" s="103"/>
      <c r="S3" s="103"/>
      <c r="T3" s="103"/>
      <c r="U3" s="103"/>
      <c r="V3" s="103"/>
      <c r="W3" s="103"/>
      <c r="X3" s="103"/>
      <c r="Y3" s="103"/>
      <c r="Z3" s="103"/>
      <c r="AA3" s="101" t="s">
        <v>161</v>
      </c>
      <c r="AB3" s="73"/>
      <c r="AC3" s="73"/>
      <c r="AD3" s="105"/>
      <c r="AE3" s="105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/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  <c r="EO3" s="73"/>
      <c r="EP3" s="73"/>
      <c r="EQ3" s="73"/>
      <c r="ER3" s="73"/>
      <c r="ES3" s="73"/>
      <c r="ET3" s="73"/>
      <c r="EU3" s="73"/>
      <c r="EV3" s="73"/>
      <c r="EW3" s="73"/>
      <c r="EX3" s="73"/>
    </row>
    <row r="4" spans="1:154" s="74" customFormat="1" ht="26.25" customHeight="1">
      <c r="A4" s="251" t="s">
        <v>136</v>
      </c>
      <c r="B4" s="268"/>
      <c r="C4" s="268"/>
      <c r="D4" s="306"/>
      <c r="E4" s="307" t="s">
        <v>145</v>
      </c>
      <c r="F4" s="301" t="s">
        <v>225</v>
      </c>
      <c r="G4" s="301" t="s">
        <v>226</v>
      </c>
      <c r="H4" s="303" t="s">
        <v>137</v>
      </c>
      <c r="I4" s="251"/>
      <c r="J4" s="252"/>
      <c r="K4" s="304" t="s">
        <v>138</v>
      </c>
      <c r="L4" s="305"/>
      <c r="M4" s="305"/>
      <c r="N4" s="73"/>
      <c r="O4" s="251" t="s">
        <v>20</v>
      </c>
      <c r="P4" s="268"/>
      <c r="Q4" s="268"/>
      <c r="R4" s="306"/>
      <c r="S4" s="307" t="s">
        <v>145</v>
      </c>
      <c r="T4" s="301" t="s">
        <v>225</v>
      </c>
      <c r="U4" s="301" t="s">
        <v>226</v>
      </c>
      <c r="V4" s="303" t="s">
        <v>137</v>
      </c>
      <c r="W4" s="251"/>
      <c r="X4" s="252"/>
      <c r="Y4" s="304" t="s">
        <v>138</v>
      </c>
      <c r="Z4" s="305"/>
      <c r="AA4" s="305"/>
      <c r="AB4" s="73"/>
      <c r="AC4" s="73"/>
      <c r="AD4" s="299"/>
      <c r="AE4" s="299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/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/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/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/>
      <c r="EE4" s="73"/>
      <c r="EF4" s="73"/>
      <c r="EG4" s="73"/>
      <c r="EH4" s="73"/>
      <c r="EI4" s="73"/>
      <c r="EJ4" s="73"/>
      <c r="EK4" s="73"/>
      <c r="EL4" s="73"/>
      <c r="EM4" s="73"/>
      <c r="EN4" s="73"/>
      <c r="EO4" s="73"/>
      <c r="EP4" s="73"/>
      <c r="EQ4" s="73"/>
      <c r="ER4" s="73"/>
      <c r="ES4" s="73"/>
      <c r="ET4" s="73"/>
      <c r="EU4" s="73"/>
      <c r="EV4" s="73"/>
      <c r="EW4" s="73"/>
      <c r="EX4" s="73"/>
    </row>
    <row r="5" spans="1:154" s="74" customFormat="1" ht="26.25" customHeight="1">
      <c r="A5" s="269"/>
      <c r="B5" s="269"/>
      <c r="C5" s="269"/>
      <c r="D5" s="270"/>
      <c r="E5" s="302"/>
      <c r="F5" s="302"/>
      <c r="G5" s="302"/>
      <c r="H5" s="31" t="s">
        <v>124</v>
      </c>
      <c r="I5" s="31" t="s">
        <v>225</v>
      </c>
      <c r="J5" s="31" t="s">
        <v>226</v>
      </c>
      <c r="K5" s="31" t="s">
        <v>124</v>
      </c>
      <c r="L5" s="31" t="s">
        <v>225</v>
      </c>
      <c r="M5" s="65" t="s">
        <v>226</v>
      </c>
      <c r="N5" s="73"/>
      <c r="O5" s="269"/>
      <c r="P5" s="269"/>
      <c r="Q5" s="269"/>
      <c r="R5" s="270"/>
      <c r="S5" s="302"/>
      <c r="T5" s="302"/>
      <c r="U5" s="302"/>
      <c r="V5" s="31" t="s">
        <v>124</v>
      </c>
      <c r="W5" s="31" t="s">
        <v>125</v>
      </c>
      <c r="X5" s="31" t="s">
        <v>126</v>
      </c>
      <c r="Y5" s="31" t="s">
        <v>124</v>
      </c>
      <c r="Z5" s="31" t="s">
        <v>125</v>
      </c>
      <c r="AA5" s="65" t="s">
        <v>126</v>
      </c>
      <c r="AB5" s="73"/>
      <c r="AC5" s="73"/>
      <c r="AD5" s="300"/>
      <c r="AE5" s="300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  <c r="CC5" s="73"/>
      <c r="CD5" s="73"/>
      <c r="CE5" s="73"/>
      <c r="CF5" s="73"/>
      <c r="CG5" s="73"/>
      <c r="CH5" s="73"/>
      <c r="CI5" s="73"/>
      <c r="CJ5" s="73"/>
      <c r="CK5" s="73"/>
      <c r="CL5" s="73"/>
      <c r="CM5" s="73"/>
      <c r="CN5" s="73"/>
      <c r="CO5" s="73"/>
      <c r="CP5" s="73"/>
      <c r="CQ5" s="73"/>
      <c r="CR5" s="73"/>
      <c r="CS5" s="73"/>
      <c r="CT5" s="73"/>
      <c r="CU5" s="73"/>
      <c r="CV5" s="73"/>
      <c r="CW5" s="73"/>
      <c r="CX5" s="73"/>
      <c r="CY5" s="73"/>
      <c r="CZ5" s="73"/>
      <c r="DA5" s="73"/>
      <c r="DB5" s="73"/>
      <c r="DC5" s="73"/>
      <c r="DD5" s="73"/>
      <c r="DE5" s="73"/>
      <c r="DF5" s="73"/>
      <c r="DG5" s="73"/>
      <c r="DH5" s="73"/>
      <c r="DI5" s="73"/>
      <c r="DJ5" s="73"/>
      <c r="DK5" s="73"/>
      <c r="DL5" s="73"/>
      <c r="DM5" s="73"/>
      <c r="DN5" s="73"/>
      <c r="DO5" s="73"/>
      <c r="DP5" s="73"/>
      <c r="DQ5" s="73"/>
      <c r="DR5" s="73"/>
      <c r="DS5" s="73"/>
      <c r="DT5" s="73"/>
      <c r="DU5" s="73"/>
      <c r="DV5" s="73"/>
      <c r="DW5" s="73"/>
      <c r="DX5" s="73"/>
      <c r="DY5" s="73"/>
      <c r="DZ5" s="73"/>
      <c r="EA5" s="73"/>
      <c r="EB5" s="73"/>
      <c r="EC5" s="73"/>
      <c r="ED5" s="73"/>
      <c r="EE5" s="73"/>
      <c r="EF5" s="73"/>
      <c r="EG5" s="73"/>
      <c r="EH5" s="73"/>
      <c r="EI5" s="73"/>
      <c r="EJ5" s="73"/>
      <c r="EK5" s="73"/>
      <c r="EL5" s="73"/>
      <c r="EM5" s="73"/>
      <c r="EN5" s="73"/>
      <c r="EO5" s="73"/>
      <c r="EP5" s="73"/>
      <c r="EQ5" s="73"/>
      <c r="ER5" s="73"/>
      <c r="ES5" s="73"/>
      <c r="ET5" s="73"/>
      <c r="EU5" s="73"/>
      <c r="EV5" s="73"/>
      <c r="EW5" s="73"/>
      <c r="EX5" s="73"/>
    </row>
    <row r="6" spans="1:154" s="74" customFormat="1" ht="26.25" customHeight="1">
      <c r="A6" s="137">
        <v>1</v>
      </c>
      <c r="B6" s="280" t="s">
        <v>21</v>
      </c>
      <c r="C6" s="280"/>
      <c r="D6" s="292"/>
      <c r="E6" s="146">
        <v>3343054</v>
      </c>
      <c r="F6" s="146">
        <v>3624913</v>
      </c>
      <c r="G6" s="146">
        <f>SUM(G7:G18)</f>
        <v>3824564</v>
      </c>
      <c r="H6" s="138">
        <v>8.6</v>
      </c>
      <c r="I6" s="198">
        <f>100*(F6-E6)/E6</f>
        <v>8.43118298418153</v>
      </c>
      <c r="J6" s="198">
        <f>100*(G6-F6)/F6</f>
        <v>5.507745979006945</v>
      </c>
      <c r="K6" s="138">
        <f aca="true" t="shared" si="0" ref="K6:M7">100*E6/E$28</f>
        <v>92.89014271729982</v>
      </c>
      <c r="L6" s="138">
        <f t="shared" si="0"/>
        <v>93.2351096098255</v>
      </c>
      <c r="M6" s="138">
        <f t="shared" si="0"/>
        <v>93.56243943740668</v>
      </c>
      <c r="N6" s="73"/>
      <c r="O6" s="137">
        <v>1</v>
      </c>
      <c r="P6" s="280" t="s">
        <v>21</v>
      </c>
      <c r="Q6" s="280"/>
      <c r="R6" s="292"/>
      <c r="S6" s="146">
        <v>2708164</v>
      </c>
      <c r="T6" s="146">
        <v>2930175</v>
      </c>
      <c r="U6" s="146">
        <f>SUM(U7:U18)</f>
        <v>3056760</v>
      </c>
      <c r="V6" s="151">
        <v>7</v>
      </c>
      <c r="W6" s="226">
        <f>100*(T6-S6)/S6</f>
        <v>8.197841785061762</v>
      </c>
      <c r="X6" s="226">
        <f>100*(U6-T6)/T6</f>
        <v>4.320049143822468</v>
      </c>
      <c r="Y6" s="227">
        <f aca="true" t="shared" si="1" ref="Y6:AA7">100*S6/S$28</f>
        <v>92.35073284462248</v>
      </c>
      <c r="Z6" s="227">
        <f t="shared" si="1"/>
        <v>92.62183152684135</v>
      </c>
      <c r="AA6" s="227">
        <f t="shared" si="1"/>
        <v>92.90047289658274</v>
      </c>
      <c r="AB6" s="73"/>
      <c r="AC6" s="73"/>
      <c r="AD6" s="25"/>
      <c r="AE6" s="25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3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3"/>
      <c r="DB6" s="73"/>
      <c r="DC6" s="73"/>
      <c r="DD6" s="73"/>
      <c r="DE6" s="73"/>
      <c r="DF6" s="73"/>
      <c r="DG6" s="73"/>
      <c r="DH6" s="73"/>
      <c r="DI6" s="73"/>
      <c r="DJ6" s="73"/>
      <c r="DK6" s="73"/>
      <c r="DL6" s="73"/>
      <c r="DM6" s="73"/>
      <c r="DN6" s="73"/>
      <c r="DO6" s="73"/>
      <c r="DP6" s="73"/>
      <c r="DQ6" s="73"/>
      <c r="DR6" s="73"/>
      <c r="DS6" s="73"/>
      <c r="DT6" s="73"/>
      <c r="DU6" s="73"/>
      <c r="DV6" s="73"/>
      <c r="DW6" s="73"/>
      <c r="DX6" s="73"/>
      <c r="DY6" s="73"/>
      <c r="DZ6" s="73"/>
      <c r="EA6" s="73"/>
      <c r="EB6" s="73"/>
      <c r="EC6" s="73"/>
      <c r="ED6" s="73"/>
      <c r="EE6" s="73"/>
      <c r="EF6" s="73"/>
      <c r="EG6" s="73"/>
      <c r="EH6" s="73"/>
      <c r="EI6" s="73"/>
      <c r="EJ6" s="73"/>
      <c r="EK6" s="73"/>
      <c r="EL6" s="73"/>
      <c r="EM6" s="73"/>
      <c r="EN6" s="73"/>
      <c r="EO6" s="73"/>
      <c r="EP6" s="73"/>
      <c r="EQ6" s="73"/>
      <c r="ER6" s="73"/>
      <c r="ES6" s="73"/>
      <c r="ET6" s="73"/>
      <c r="EU6" s="73"/>
      <c r="EV6" s="73"/>
      <c r="EW6" s="73"/>
      <c r="EX6" s="73"/>
    </row>
    <row r="7" spans="1:154" s="74" customFormat="1" ht="26.25" customHeight="1">
      <c r="A7" s="90"/>
      <c r="B7" s="106" t="s">
        <v>139</v>
      </c>
      <c r="C7" s="278" t="s">
        <v>119</v>
      </c>
      <c r="D7" s="279"/>
      <c r="E7" s="108">
        <v>54719</v>
      </c>
      <c r="F7" s="108">
        <v>54368</v>
      </c>
      <c r="G7" s="108">
        <v>48833</v>
      </c>
      <c r="H7" s="109">
        <v>4.3</v>
      </c>
      <c r="I7" s="211">
        <f>100*(F7-E7)/E7</f>
        <v>-0.6414590909921599</v>
      </c>
      <c r="J7" s="211">
        <f>100*(G7-F7)/F7</f>
        <v>-10.18062095350206</v>
      </c>
      <c r="K7" s="109">
        <f t="shared" si="0"/>
        <v>1.520422858663943</v>
      </c>
      <c r="L7" s="109">
        <f t="shared" si="0"/>
        <v>1.3983801650596834</v>
      </c>
      <c r="M7" s="109">
        <f t="shared" si="0"/>
        <v>1.194628879277973</v>
      </c>
      <c r="N7" s="73"/>
      <c r="O7" s="90"/>
      <c r="P7" s="106" t="s">
        <v>186</v>
      </c>
      <c r="Q7" s="278" t="s">
        <v>119</v>
      </c>
      <c r="R7" s="279"/>
      <c r="S7" s="108">
        <v>45814</v>
      </c>
      <c r="T7" s="108">
        <v>45601</v>
      </c>
      <c r="U7" s="108">
        <v>41418</v>
      </c>
      <c r="V7" s="110">
        <v>-2.6</v>
      </c>
      <c r="W7" s="222">
        <f>100*(T7-S7)/S7</f>
        <v>-0.46492338586458287</v>
      </c>
      <c r="X7" s="222">
        <f>100*(U7-T7)/T7</f>
        <v>-9.173044450779589</v>
      </c>
      <c r="Y7" s="111">
        <f t="shared" si="1"/>
        <v>1.562296993292701</v>
      </c>
      <c r="Z7" s="111">
        <f t="shared" si="1"/>
        <v>1.4414320439753572</v>
      </c>
      <c r="AA7" s="111">
        <f t="shared" si="1"/>
        <v>1.2587680375399652</v>
      </c>
      <c r="AB7" s="73"/>
      <c r="AC7" s="73"/>
      <c r="AD7" s="25"/>
      <c r="AE7" s="25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3"/>
      <c r="CM7" s="73"/>
      <c r="CN7" s="73"/>
      <c r="CO7" s="73"/>
      <c r="CP7" s="73"/>
      <c r="CQ7" s="73"/>
      <c r="CR7" s="73"/>
      <c r="CS7" s="73"/>
      <c r="CT7" s="73"/>
      <c r="CU7" s="73"/>
      <c r="CV7" s="73"/>
      <c r="CW7" s="73"/>
      <c r="CX7" s="73"/>
      <c r="CY7" s="73"/>
      <c r="CZ7" s="73"/>
      <c r="DA7" s="73"/>
      <c r="DB7" s="73"/>
      <c r="DC7" s="73"/>
      <c r="DD7" s="73"/>
      <c r="DE7" s="73"/>
      <c r="DF7" s="73"/>
      <c r="DG7" s="73"/>
      <c r="DH7" s="73"/>
      <c r="DI7" s="73"/>
      <c r="DJ7" s="73"/>
      <c r="DK7" s="73"/>
      <c r="DL7" s="73"/>
      <c r="DM7" s="73"/>
      <c r="DN7" s="73"/>
      <c r="DO7" s="73"/>
      <c r="DP7" s="73"/>
      <c r="DQ7" s="73"/>
      <c r="DR7" s="73"/>
      <c r="DS7" s="73"/>
      <c r="DT7" s="73"/>
      <c r="DU7" s="73"/>
      <c r="DV7" s="73"/>
      <c r="DW7" s="73"/>
      <c r="DX7" s="73"/>
      <c r="DY7" s="73"/>
      <c r="DZ7" s="73"/>
      <c r="EA7" s="73"/>
      <c r="EB7" s="73"/>
      <c r="EC7" s="73"/>
      <c r="ED7" s="73"/>
      <c r="EE7" s="73"/>
      <c r="EF7" s="73"/>
      <c r="EG7" s="73"/>
      <c r="EH7" s="73"/>
      <c r="EI7" s="73"/>
      <c r="EJ7" s="73"/>
      <c r="EK7" s="73"/>
      <c r="EL7" s="73"/>
      <c r="EM7" s="73"/>
      <c r="EN7" s="73"/>
      <c r="EO7" s="73"/>
      <c r="EP7" s="73"/>
      <c r="EQ7" s="73"/>
      <c r="ER7" s="73"/>
      <c r="ES7" s="73"/>
      <c r="ET7" s="73"/>
      <c r="EU7" s="73"/>
      <c r="EV7" s="73"/>
      <c r="EW7" s="73"/>
      <c r="EX7" s="73"/>
    </row>
    <row r="8" spans="1:154" s="74" customFormat="1" ht="26.25" customHeight="1">
      <c r="A8" s="73"/>
      <c r="B8" s="112" t="s">
        <v>187</v>
      </c>
      <c r="C8" s="278" t="s">
        <v>120</v>
      </c>
      <c r="D8" s="279"/>
      <c r="E8" s="108">
        <v>5484</v>
      </c>
      <c r="F8" s="108">
        <v>5109</v>
      </c>
      <c r="G8" s="108">
        <v>4762</v>
      </c>
      <c r="H8" s="109">
        <v>-0.3</v>
      </c>
      <c r="I8" s="211">
        <f aca="true" t="shared" si="2" ref="I8:I28">100*(F8-E8)/E8</f>
        <v>-6.838074398249453</v>
      </c>
      <c r="J8" s="211">
        <f aca="true" t="shared" si="3" ref="J8:J28">100*(G8-F8)/F8</f>
        <v>-6.791935799569387</v>
      </c>
      <c r="K8" s="109">
        <f aca="true" t="shared" si="4" ref="K8:K28">100*E8/E$28</f>
        <v>0.15237849662663905</v>
      </c>
      <c r="L8" s="109">
        <f aca="true" t="shared" si="5" ref="L8:L28">100*F8/F$28</f>
        <v>0.13140678824473814</v>
      </c>
      <c r="M8" s="109">
        <f aca="true" t="shared" si="6" ref="M8:M28">100*G8/G$28</f>
        <v>0.11649545846295961</v>
      </c>
      <c r="N8" s="73"/>
      <c r="O8" s="73"/>
      <c r="P8" s="112" t="s">
        <v>188</v>
      </c>
      <c r="Q8" s="278" t="s">
        <v>120</v>
      </c>
      <c r="R8" s="279"/>
      <c r="S8" s="108">
        <v>5447</v>
      </c>
      <c r="T8" s="108">
        <v>5050</v>
      </c>
      <c r="U8" s="108">
        <v>4625</v>
      </c>
      <c r="V8" s="110">
        <v>3.5</v>
      </c>
      <c r="W8" s="222">
        <f aca="true" t="shared" si="7" ref="W8:W25">100*(T8-S8)/S8</f>
        <v>-7.288415641637599</v>
      </c>
      <c r="X8" s="222">
        <f aca="true" t="shared" si="8" ref="X8:X25">100*(U8-T8)/T8</f>
        <v>-8.415841584158416</v>
      </c>
      <c r="Y8" s="111">
        <f aca="true" t="shared" si="9" ref="Y8:Y25">100*S8/S$28</f>
        <v>0.18574740739654566</v>
      </c>
      <c r="Z8" s="111">
        <f aca="true" t="shared" si="10" ref="Z8:Z25">100*T8/T$28</f>
        <v>0.15962877616884616</v>
      </c>
      <c r="AA8" s="111">
        <f aca="true" t="shared" si="11" ref="AA8:AA25">100*U8/U$28</f>
        <v>0.14056212694051715</v>
      </c>
      <c r="AB8" s="73"/>
      <c r="AC8" s="73"/>
      <c r="AD8" s="25"/>
      <c r="AE8" s="25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3"/>
      <c r="BX8" s="73"/>
      <c r="BY8" s="73"/>
      <c r="BZ8" s="73"/>
      <c r="CA8" s="73"/>
      <c r="CB8" s="73"/>
      <c r="CC8" s="73"/>
      <c r="CD8" s="73"/>
      <c r="CE8" s="73"/>
      <c r="CF8" s="73"/>
      <c r="CG8" s="73"/>
      <c r="CH8" s="73"/>
      <c r="CI8" s="73"/>
      <c r="CJ8" s="73"/>
      <c r="CK8" s="73"/>
      <c r="CL8" s="73"/>
      <c r="CM8" s="73"/>
      <c r="CN8" s="73"/>
      <c r="CO8" s="73"/>
      <c r="CP8" s="73"/>
      <c r="CQ8" s="73"/>
      <c r="CR8" s="73"/>
      <c r="CS8" s="73"/>
      <c r="CT8" s="73"/>
      <c r="CU8" s="73"/>
      <c r="CV8" s="73"/>
      <c r="CW8" s="73"/>
      <c r="CX8" s="73"/>
      <c r="CY8" s="73"/>
      <c r="CZ8" s="73"/>
      <c r="DA8" s="73"/>
      <c r="DB8" s="73"/>
      <c r="DC8" s="73"/>
      <c r="DD8" s="73"/>
      <c r="DE8" s="73"/>
      <c r="DF8" s="73"/>
      <c r="DG8" s="73"/>
      <c r="DH8" s="73"/>
      <c r="DI8" s="73"/>
      <c r="DJ8" s="73"/>
      <c r="DK8" s="73"/>
      <c r="DL8" s="73"/>
      <c r="DM8" s="73"/>
      <c r="DN8" s="73"/>
      <c r="DO8" s="73"/>
      <c r="DP8" s="73"/>
      <c r="DQ8" s="73"/>
      <c r="DR8" s="73"/>
      <c r="DS8" s="73"/>
      <c r="DT8" s="73"/>
      <c r="DU8" s="73"/>
      <c r="DV8" s="73"/>
      <c r="DW8" s="73"/>
      <c r="DX8" s="73"/>
      <c r="DY8" s="73"/>
      <c r="DZ8" s="73"/>
      <c r="EA8" s="73"/>
      <c r="EB8" s="73"/>
      <c r="EC8" s="73"/>
      <c r="ED8" s="73"/>
      <c r="EE8" s="73"/>
      <c r="EF8" s="73"/>
      <c r="EG8" s="73"/>
      <c r="EH8" s="73"/>
      <c r="EI8" s="73"/>
      <c r="EJ8" s="73"/>
      <c r="EK8" s="73"/>
      <c r="EL8" s="73"/>
      <c r="EM8" s="73"/>
      <c r="EN8" s="73"/>
      <c r="EO8" s="73"/>
      <c r="EP8" s="73"/>
      <c r="EQ8" s="73"/>
      <c r="ER8" s="73"/>
      <c r="ES8" s="73"/>
      <c r="ET8" s="73"/>
      <c r="EU8" s="73"/>
      <c r="EV8" s="73"/>
      <c r="EW8" s="73"/>
      <c r="EX8" s="73"/>
    </row>
    <row r="9" spans="1:154" s="74" customFormat="1" ht="26.25" customHeight="1">
      <c r="A9" s="73"/>
      <c r="B9" s="112" t="s">
        <v>189</v>
      </c>
      <c r="C9" s="278" t="s">
        <v>121</v>
      </c>
      <c r="D9" s="279"/>
      <c r="E9" s="108">
        <v>21714</v>
      </c>
      <c r="F9" s="108">
        <v>22022</v>
      </c>
      <c r="G9" s="108">
        <v>22004</v>
      </c>
      <c r="H9" s="109">
        <v>5.9</v>
      </c>
      <c r="I9" s="135">
        <f t="shared" si="2"/>
        <v>1.4184397163120568</v>
      </c>
      <c r="J9" s="211">
        <f t="shared" si="3"/>
        <v>-0.08173644537280901</v>
      </c>
      <c r="K9" s="109">
        <f t="shared" si="4"/>
        <v>0.6033454915665282</v>
      </c>
      <c r="L9" s="109">
        <f t="shared" si="5"/>
        <v>0.5664200999658687</v>
      </c>
      <c r="M9" s="109">
        <f t="shared" si="6"/>
        <v>0.5382961083618151</v>
      </c>
      <c r="N9" s="73"/>
      <c r="O9" s="73"/>
      <c r="P9" s="112" t="s">
        <v>190</v>
      </c>
      <c r="Q9" s="278" t="s">
        <v>121</v>
      </c>
      <c r="R9" s="279"/>
      <c r="S9" s="108">
        <v>16889</v>
      </c>
      <c r="T9" s="108">
        <v>17224</v>
      </c>
      <c r="U9" s="108">
        <v>17278</v>
      </c>
      <c r="V9" s="110">
        <v>6.1</v>
      </c>
      <c r="W9" s="222">
        <f t="shared" si="7"/>
        <v>1.9835395819764343</v>
      </c>
      <c r="X9" s="222">
        <f t="shared" si="8"/>
        <v>0.3135160241523456</v>
      </c>
      <c r="Y9" s="111">
        <f t="shared" si="9"/>
        <v>0.5759294957812116</v>
      </c>
      <c r="Z9" s="111">
        <f t="shared" si="10"/>
        <v>0.544444760541031</v>
      </c>
      <c r="AA9" s="111">
        <f t="shared" si="11"/>
        <v>0.5251097144385417</v>
      </c>
      <c r="AB9" s="73"/>
      <c r="AC9" s="73"/>
      <c r="AD9" s="25"/>
      <c r="AE9" s="25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3"/>
      <c r="CM9" s="73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3"/>
      <c r="DB9" s="73"/>
      <c r="DC9" s="73"/>
      <c r="DD9" s="73"/>
      <c r="DE9" s="73"/>
      <c r="DF9" s="73"/>
      <c r="DG9" s="73"/>
      <c r="DH9" s="73"/>
      <c r="DI9" s="73"/>
      <c r="DJ9" s="73"/>
      <c r="DK9" s="73"/>
      <c r="DL9" s="73"/>
      <c r="DM9" s="73"/>
      <c r="DN9" s="73"/>
      <c r="DO9" s="73"/>
      <c r="DP9" s="73"/>
      <c r="DQ9" s="73"/>
      <c r="DR9" s="73"/>
      <c r="DS9" s="73"/>
      <c r="DT9" s="73"/>
      <c r="DU9" s="73"/>
      <c r="DV9" s="73"/>
      <c r="DW9" s="73"/>
      <c r="DX9" s="73"/>
      <c r="DY9" s="73"/>
      <c r="DZ9" s="73"/>
      <c r="EA9" s="73"/>
      <c r="EB9" s="73"/>
      <c r="EC9" s="73"/>
      <c r="ED9" s="73"/>
      <c r="EE9" s="73"/>
      <c r="EF9" s="73"/>
      <c r="EG9" s="73"/>
      <c r="EH9" s="73"/>
      <c r="EI9" s="73"/>
      <c r="EJ9" s="73"/>
      <c r="EK9" s="73"/>
      <c r="EL9" s="73"/>
      <c r="EM9" s="73"/>
      <c r="EN9" s="73"/>
      <c r="EO9" s="73"/>
      <c r="EP9" s="73"/>
      <c r="EQ9" s="73"/>
      <c r="ER9" s="73"/>
      <c r="ES9" s="73"/>
      <c r="ET9" s="73"/>
      <c r="EU9" s="73"/>
      <c r="EV9" s="73"/>
      <c r="EW9" s="73"/>
      <c r="EX9" s="73"/>
    </row>
    <row r="10" spans="2:31" ht="26.25" customHeight="1">
      <c r="B10" s="112" t="s">
        <v>191</v>
      </c>
      <c r="C10" s="278" t="s">
        <v>192</v>
      </c>
      <c r="D10" s="279"/>
      <c r="E10" s="108">
        <v>7337</v>
      </c>
      <c r="F10" s="108">
        <v>7828</v>
      </c>
      <c r="G10" s="108">
        <v>8663</v>
      </c>
      <c r="H10" s="109">
        <v>1.9</v>
      </c>
      <c r="I10" s="135">
        <f t="shared" si="2"/>
        <v>6.692108491208941</v>
      </c>
      <c r="J10" s="135">
        <f t="shared" si="3"/>
        <v>10.666836995401123</v>
      </c>
      <c r="K10" s="109">
        <f t="shared" si="4"/>
        <v>0.20386597916660298</v>
      </c>
      <c r="L10" s="109">
        <f t="shared" si="5"/>
        <v>0.20134122888624195</v>
      </c>
      <c r="M10" s="109">
        <f t="shared" si="6"/>
        <v>0.21192779434368314</v>
      </c>
      <c r="P10" s="112" t="s">
        <v>193</v>
      </c>
      <c r="Q10" s="278" t="s">
        <v>192</v>
      </c>
      <c r="R10" s="279"/>
      <c r="S10" s="108">
        <v>6027</v>
      </c>
      <c r="T10" s="108">
        <v>6221</v>
      </c>
      <c r="U10" s="108">
        <v>6911</v>
      </c>
      <c r="V10" s="110">
        <v>-1.5</v>
      </c>
      <c r="W10" s="222">
        <f t="shared" si="7"/>
        <v>3.2188485150157624</v>
      </c>
      <c r="X10" s="222">
        <f t="shared" si="8"/>
        <v>11.091464394791835</v>
      </c>
      <c r="Y10" s="111">
        <f t="shared" si="9"/>
        <v>0.20552590864310274</v>
      </c>
      <c r="Z10" s="111">
        <f t="shared" si="10"/>
        <v>0.19664368644483007</v>
      </c>
      <c r="AA10" s="111">
        <f t="shared" si="11"/>
        <v>0.2100378074131706</v>
      </c>
      <c r="AD10" s="25"/>
      <c r="AE10" s="25"/>
    </row>
    <row r="11" spans="1:154" s="74" customFormat="1" ht="26.25" customHeight="1">
      <c r="A11" s="73"/>
      <c r="B11" s="112" t="s">
        <v>194</v>
      </c>
      <c r="C11" s="278" t="s">
        <v>195</v>
      </c>
      <c r="D11" s="279"/>
      <c r="E11" s="108">
        <v>827245</v>
      </c>
      <c r="F11" s="108">
        <v>946952</v>
      </c>
      <c r="G11" s="108">
        <v>1007741</v>
      </c>
      <c r="H11" s="109">
        <v>9.5</v>
      </c>
      <c r="I11" s="135">
        <f t="shared" si="2"/>
        <v>14.470561925427171</v>
      </c>
      <c r="J11" s="135">
        <f t="shared" si="3"/>
        <v>6.419438366464193</v>
      </c>
      <c r="K11" s="109">
        <f t="shared" si="4"/>
        <v>22.98584052551131</v>
      </c>
      <c r="L11" s="109">
        <f t="shared" si="5"/>
        <v>24.35621862241755</v>
      </c>
      <c r="M11" s="109">
        <f t="shared" si="6"/>
        <v>24.65292940086547</v>
      </c>
      <c r="N11" s="73"/>
      <c r="O11" s="73"/>
      <c r="P11" s="112" t="s">
        <v>196</v>
      </c>
      <c r="Q11" s="278" t="s">
        <v>195</v>
      </c>
      <c r="R11" s="279"/>
      <c r="S11" s="108">
        <v>679829</v>
      </c>
      <c r="T11" s="108">
        <v>777301</v>
      </c>
      <c r="U11" s="108">
        <v>819444</v>
      </c>
      <c r="V11" s="110">
        <v>9</v>
      </c>
      <c r="W11" s="222">
        <f t="shared" si="7"/>
        <v>14.337723162736511</v>
      </c>
      <c r="X11" s="222">
        <f t="shared" si="8"/>
        <v>5.421709222038824</v>
      </c>
      <c r="Y11" s="111">
        <f t="shared" si="9"/>
        <v>23.182756420595968</v>
      </c>
      <c r="Z11" s="111">
        <f t="shared" si="10"/>
        <v>24.570219276202035</v>
      </c>
      <c r="AA11" s="111">
        <f t="shared" si="11"/>
        <v>24.90438736186922</v>
      </c>
      <c r="AB11" s="73"/>
      <c r="AC11" s="73"/>
      <c r="AD11" s="25"/>
      <c r="AE11" s="25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</row>
    <row r="12" spans="2:31" ht="26.25" customHeight="1">
      <c r="B12" s="112" t="s">
        <v>197</v>
      </c>
      <c r="C12" s="278" t="s">
        <v>198</v>
      </c>
      <c r="D12" s="279"/>
      <c r="E12" s="108">
        <v>386613</v>
      </c>
      <c r="F12" s="108">
        <v>406590</v>
      </c>
      <c r="G12" s="108">
        <v>412069</v>
      </c>
      <c r="H12" s="109">
        <v>14</v>
      </c>
      <c r="I12" s="135">
        <f t="shared" si="2"/>
        <v>5.167182686562532</v>
      </c>
      <c r="J12" s="135">
        <f t="shared" si="3"/>
        <v>1.3475491281143166</v>
      </c>
      <c r="K12" s="109">
        <f t="shared" si="4"/>
        <v>10.742433938058863</v>
      </c>
      <c r="L12" s="109">
        <f t="shared" si="5"/>
        <v>10.457758080334328</v>
      </c>
      <c r="M12" s="109">
        <f t="shared" si="6"/>
        <v>10.080673471938955</v>
      </c>
      <c r="P12" s="112" t="s">
        <v>199</v>
      </c>
      <c r="Q12" s="278" t="s">
        <v>198</v>
      </c>
      <c r="R12" s="279"/>
      <c r="S12" s="108">
        <v>336248</v>
      </c>
      <c r="T12" s="108">
        <v>354214</v>
      </c>
      <c r="U12" s="108">
        <v>357472</v>
      </c>
      <c r="V12" s="110">
        <v>11.3</v>
      </c>
      <c r="W12" s="222">
        <f t="shared" si="7"/>
        <v>5.343080107539673</v>
      </c>
      <c r="X12" s="222">
        <f t="shared" si="8"/>
        <v>0.9197829560661069</v>
      </c>
      <c r="Y12" s="111">
        <f t="shared" si="9"/>
        <v>11.466347391641946</v>
      </c>
      <c r="Z12" s="111">
        <f t="shared" si="10"/>
        <v>11.1965836280934</v>
      </c>
      <c r="AA12" s="111">
        <f t="shared" si="11"/>
        <v>10.864221544147146</v>
      </c>
      <c r="AD12" s="25"/>
      <c r="AE12" s="25"/>
    </row>
    <row r="13" spans="2:31" ht="26.25" customHeight="1">
      <c r="B13" s="112" t="s">
        <v>200</v>
      </c>
      <c r="C13" s="278" t="s">
        <v>201</v>
      </c>
      <c r="D13" s="279"/>
      <c r="E13" s="108">
        <v>73253</v>
      </c>
      <c r="F13" s="108">
        <v>77183</v>
      </c>
      <c r="G13" s="108">
        <v>80803</v>
      </c>
      <c r="H13" s="109">
        <v>7.5</v>
      </c>
      <c r="I13" s="135">
        <f t="shared" si="2"/>
        <v>5.364967987659209</v>
      </c>
      <c r="J13" s="135">
        <f t="shared" si="3"/>
        <v>4.690151976471503</v>
      </c>
      <c r="K13" s="109">
        <f t="shared" si="4"/>
        <v>2.0354088281165557</v>
      </c>
      <c r="L13" s="109">
        <f t="shared" si="5"/>
        <v>1.9851967385190104</v>
      </c>
      <c r="M13" s="109">
        <f t="shared" si="6"/>
        <v>1.976728796762395</v>
      </c>
      <c r="P13" s="112" t="s">
        <v>202</v>
      </c>
      <c r="Q13" s="278" t="s">
        <v>201</v>
      </c>
      <c r="R13" s="279"/>
      <c r="S13" s="108">
        <v>50770</v>
      </c>
      <c r="T13" s="108">
        <v>55130</v>
      </c>
      <c r="U13" s="108">
        <v>55844</v>
      </c>
      <c r="V13" s="110">
        <v>17.9</v>
      </c>
      <c r="W13" s="222">
        <f t="shared" si="7"/>
        <v>8.58774867047469</v>
      </c>
      <c r="X13" s="222">
        <f t="shared" si="8"/>
        <v>1.2951206239796844</v>
      </c>
      <c r="Y13" s="111">
        <f t="shared" si="9"/>
        <v>1.7313008763581095</v>
      </c>
      <c r="Z13" s="111">
        <f t="shared" si="10"/>
        <v>1.7426404812254432</v>
      </c>
      <c r="AA13" s="111">
        <f t="shared" si="11"/>
        <v>1.6972003063494572</v>
      </c>
      <c r="AD13" s="25"/>
      <c r="AE13" s="25"/>
    </row>
    <row r="14" spans="1:154" s="74" customFormat="1" ht="26.25" customHeight="1">
      <c r="A14" s="73"/>
      <c r="B14" s="112" t="s">
        <v>203</v>
      </c>
      <c r="C14" s="278" t="s">
        <v>204</v>
      </c>
      <c r="D14" s="279"/>
      <c r="E14" s="108">
        <v>521862</v>
      </c>
      <c r="F14" s="108">
        <v>564870</v>
      </c>
      <c r="G14" s="108">
        <v>595478</v>
      </c>
      <c r="H14" s="109">
        <v>7.9</v>
      </c>
      <c r="I14" s="135">
        <f t="shared" si="2"/>
        <v>8.241259183462295</v>
      </c>
      <c r="J14" s="135">
        <f t="shared" si="3"/>
        <v>5.418591888399101</v>
      </c>
      <c r="K14" s="109">
        <f t="shared" si="4"/>
        <v>14.500464443211364</v>
      </c>
      <c r="L14" s="109">
        <f t="shared" si="5"/>
        <v>14.528822171815468</v>
      </c>
      <c r="M14" s="109">
        <f t="shared" si="6"/>
        <v>14.567509998867337</v>
      </c>
      <c r="N14" s="73"/>
      <c r="O14" s="73"/>
      <c r="P14" s="112" t="s">
        <v>205</v>
      </c>
      <c r="Q14" s="278" t="s">
        <v>204</v>
      </c>
      <c r="R14" s="279"/>
      <c r="S14" s="108">
        <v>452032</v>
      </c>
      <c r="T14" s="108">
        <v>487198</v>
      </c>
      <c r="U14" s="108">
        <v>505746</v>
      </c>
      <c r="V14" s="110">
        <v>4.8</v>
      </c>
      <c r="W14" s="222">
        <f t="shared" si="7"/>
        <v>7.779537731841994</v>
      </c>
      <c r="X14" s="222">
        <f t="shared" si="8"/>
        <v>3.8070763837289974</v>
      </c>
      <c r="Y14" s="111">
        <f t="shared" si="9"/>
        <v>15.414681854282232</v>
      </c>
      <c r="Z14" s="111">
        <f t="shared" si="10"/>
        <v>15.400162473645446</v>
      </c>
      <c r="AA14" s="111">
        <f t="shared" si="11"/>
        <v>15.370536962520818</v>
      </c>
      <c r="AB14" s="73"/>
      <c r="AC14" s="73"/>
      <c r="AD14" s="25"/>
      <c r="AE14" s="25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</row>
    <row r="15" spans="2:31" ht="26.25" customHeight="1">
      <c r="B15" s="112" t="s">
        <v>206</v>
      </c>
      <c r="C15" s="278" t="s">
        <v>207</v>
      </c>
      <c r="D15" s="279"/>
      <c r="E15" s="108">
        <v>152298</v>
      </c>
      <c r="F15" s="108">
        <v>159839</v>
      </c>
      <c r="G15" s="108">
        <v>164695</v>
      </c>
      <c r="H15" s="109">
        <v>2.5</v>
      </c>
      <c r="I15" s="135">
        <f t="shared" si="2"/>
        <v>4.951476710134079</v>
      </c>
      <c r="J15" s="135">
        <f t="shared" si="3"/>
        <v>3.038057044901432</v>
      </c>
      <c r="K15" s="109">
        <f t="shared" si="4"/>
        <v>4.231754244938708</v>
      </c>
      <c r="L15" s="109">
        <f t="shared" si="5"/>
        <v>4.111162580984674</v>
      </c>
      <c r="M15" s="109">
        <f t="shared" si="6"/>
        <v>4.0290255211165755</v>
      </c>
      <c r="P15" s="112" t="s">
        <v>208</v>
      </c>
      <c r="Q15" s="278" t="s">
        <v>207</v>
      </c>
      <c r="R15" s="279"/>
      <c r="S15" s="108">
        <v>129561</v>
      </c>
      <c r="T15" s="108">
        <v>136244</v>
      </c>
      <c r="U15" s="108">
        <v>139832</v>
      </c>
      <c r="V15" s="110">
        <v>2.1</v>
      </c>
      <c r="W15" s="222">
        <f t="shared" si="7"/>
        <v>5.158188034979662</v>
      </c>
      <c r="X15" s="222">
        <f t="shared" si="8"/>
        <v>2.6335104665159568</v>
      </c>
      <c r="Y15" s="111">
        <f t="shared" si="9"/>
        <v>4.418142068974454</v>
      </c>
      <c r="Z15" s="111">
        <f t="shared" si="10"/>
        <v>4.3066263327422325</v>
      </c>
      <c r="AA15" s="111">
        <f t="shared" si="11"/>
        <v>4.249747747966788</v>
      </c>
      <c r="AD15" s="25"/>
      <c r="AE15" s="25"/>
    </row>
    <row r="16" spans="2:31" ht="26.25" customHeight="1">
      <c r="B16" s="112" t="s">
        <v>209</v>
      </c>
      <c r="C16" s="278" t="s">
        <v>210</v>
      </c>
      <c r="D16" s="279"/>
      <c r="E16" s="108">
        <v>389714</v>
      </c>
      <c r="F16" s="108">
        <v>403871</v>
      </c>
      <c r="G16" s="108">
        <v>423755</v>
      </c>
      <c r="H16" s="109">
        <v>4.5</v>
      </c>
      <c r="I16" s="135">
        <f t="shared" si="2"/>
        <v>3.6326639535659484</v>
      </c>
      <c r="J16" s="135">
        <f t="shared" si="3"/>
        <v>4.923354239348703</v>
      </c>
      <c r="K16" s="109">
        <f t="shared" si="4"/>
        <v>10.828598365126552</v>
      </c>
      <c r="L16" s="109">
        <f t="shared" si="5"/>
        <v>10.387823639692824</v>
      </c>
      <c r="M16" s="109">
        <f t="shared" si="6"/>
        <v>10.366554599112021</v>
      </c>
      <c r="P16" s="112" t="s">
        <v>211</v>
      </c>
      <c r="Q16" s="278" t="s">
        <v>210</v>
      </c>
      <c r="R16" s="279"/>
      <c r="S16" s="108">
        <v>247719</v>
      </c>
      <c r="T16" s="108">
        <v>253503</v>
      </c>
      <c r="U16" s="108">
        <v>262953</v>
      </c>
      <c r="V16" s="110">
        <v>1.9</v>
      </c>
      <c r="W16" s="222">
        <f t="shared" si="7"/>
        <v>2.334903661002991</v>
      </c>
      <c r="X16" s="222">
        <f t="shared" si="8"/>
        <v>3.7277665353072744</v>
      </c>
      <c r="Y16" s="111">
        <f t="shared" si="9"/>
        <v>8.447431983268752</v>
      </c>
      <c r="Z16" s="111">
        <f t="shared" si="10"/>
        <v>8.013143296065547</v>
      </c>
      <c r="AA16" s="111">
        <f t="shared" si="11"/>
        <v>7.99161793846266</v>
      </c>
      <c r="AD16" s="25"/>
      <c r="AE16" s="25"/>
    </row>
    <row r="17" spans="2:31" ht="26.25" customHeight="1">
      <c r="B17" s="112" t="s">
        <v>212</v>
      </c>
      <c r="C17" s="278" t="s">
        <v>213</v>
      </c>
      <c r="D17" s="279"/>
      <c r="E17" s="108">
        <v>226670</v>
      </c>
      <c r="F17" s="108">
        <v>238295</v>
      </c>
      <c r="G17" s="108">
        <v>262287</v>
      </c>
      <c r="H17" s="109">
        <v>9.6</v>
      </c>
      <c r="I17" s="135">
        <f t="shared" si="2"/>
        <v>5.128601049984559</v>
      </c>
      <c r="J17" s="135">
        <f t="shared" si="3"/>
        <v>10.068192786252334</v>
      </c>
      <c r="K17" s="109">
        <f t="shared" si="4"/>
        <v>6.298255621874595</v>
      </c>
      <c r="L17" s="109">
        <f t="shared" si="5"/>
        <v>6.129101703812855</v>
      </c>
      <c r="M17" s="109">
        <f t="shared" si="6"/>
        <v>6.416472976454071</v>
      </c>
      <c r="P17" s="112" t="s">
        <v>212</v>
      </c>
      <c r="Q17" s="278" t="s">
        <v>213</v>
      </c>
      <c r="R17" s="278"/>
      <c r="S17" s="113">
        <v>175051</v>
      </c>
      <c r="T17" s="108">
        <v>183242</v>
      </c>
      <c r="U17" s="108">
        <v>199240</v>
      </c>
      <c r="V17" s="110">
        <v>7.3</v>
      </c>
      <c r="W17" s="222">
        <f t="shared" si="7"/>
        <v>4.679207773734512</v>
      </c>
      <c r="X17" s="222">
        <f t="shared" si="8"/>
        <v>8.730531210093757</v>
      </c>
      <c r="Y17" s="111">
        <f t="shared" si="9"/>
        <v>5.969390382260458</v>
      </c>
      <c r="Z17" s="111">
        <f t="shared" si="10"/>
        <v>5.7922170698478626</v>
      </c>
      <c r="AA17" s="111">
        <f t="shared" si="11"/>
        <v>6.055264469541327</v>
      </c>
      <c r="AD17" s="25"/>
      <c r="AE17" s="25"/>
    </row>
    <row r="18" spans="2:31" ht="26.25" customHeight="1">
      <c r="B18" s="112" t="s">
        <v>214</v>
      </c>
      <c r="C18" s="278" t="s">
        <v>215</v>
      </c>
      <c r="D18" s="279"/>
      <c r="E18" s="108">
        <v>676144</v>
      </c>
      <c r="F18" s="108">
        <v>737984</v>
      </c>
      <c r="G18" s="108">
        <v>793474</v>
      </c>
      <c r="H18" s="109">
        <v>9.3</v>
      </c>
      <c r="I18" s="135">
        <f t="shared" si="2"/>
        <v>9.145980737830994</v>
      </c>
      <c r="J18" s="135">
        <f t="shared" si="3"/>
        <v>7.519133206139971</v>
      </c>
      <c r="K18" s="109">
        <f t="shared" si="4"/>
        <v>18.787346138424915</v>
      </c>
      <c r="L18" s="109">
        <f t="shared" si="5"/>
        <v>18.981426348797186</v>
      </c>
      <c r="M18" s="109">
        <f t="shared" si="6"/>
        <v>19.41119643184343</v>
      </c>
      <c r="P18" s="112" t="s">
        <v>214</v>
      </c>
      <c r="Q18" s="278" t="s">
        <v>215</v>
      </c>
      <c r="R18" s="278"/>
      <c r="S18" s="113">
        <v>562778</v>
      </c>
      <c r="T18" s="108">
        <v>609246</v>
      </c>
      <c r="U18" s="108">
        <v>645997</v>
      </c>
      <c r="V18" s="110">
        <v>7.6</v>
      </c>
      <c r="W18" s="222">
        <f t="shared" si="7"/>
        <v>8.256897035776097</v>
      </c>
      <c r="X18" s="222">
        <f t="shared" si="8"/>
        <v>6.032210305853464</v>
      </c>
      <c r="Y18" s="111">
        <f t="shared" si="9"/>
        <v>19.191216162991218</v>
      </c>
      <c r="Z18" s="111">
        <f t="shared" si="10"/>
        <v>19.258058092230662</v>
      </c>
      <c r="AA18" s="111">
        <f t="shared" si="11"/>
        <v>19.633018879393138</v>
      </c>
      <c r="AD18" s="25"/>
      <c r="AE18" s="25"/>
    </row>
    <row r="19" spans="1:154" s="74" customFormat="1" ht="26.25" customHeight="1">
      <c r="A19" s="137">
        <v>2</v>
      </c>
      <c r="B19" s="280" t="s">
        <v>130</v>
      </c>
      <c r="C19" s="280"/>
      <c r="D19" s="292"/>
      <c r="E19" s="146">
        <f>SUM(E20:E22)</f>
        <v>318837</v>
      </c>
      <c r="F19" s="146">
        <f>SUM(F20:F22)</f>
        <v>342349</v>
      </c>
      <c r="G19" s="146">
        <f>SUM(G20:G22)</f>
        <v>352625</v>
      </c>
      <c r="H19" s="138">
        <v>3.9</v>
      </c>
      <c r="I19" s="198">
        <f t="shared" si="2"/>
        <v>7.374300975106403</v>
      </c>
      <c r="J19" s="198">
        <f t="shared" si="3"/>
        <v>3.001615310691721</v>
      </c>
      <c r="K19" s="138">
        <f t="shared" si="4"/>
        <v>8.859209104476243</v>
      </c>
      <c r="L19" s="138">
        <f t="shared" si="5"/>
        <v>8.80543796218396</v>
      </c>
      <c r="M19" s="138">
        <f t="shared" si="6"/>
        <v>8.626461789269452</v>
      </c>
      <c r="N19" s="73"/>
      <c r="O19" s="137">
        <v>2</v>
      </c>
      <c r="P19" s="280" t="s">
        <v>228</v>
      </c>
      <c r="Q19" s="280"/>
      <c r="R19" s="280"/>
      <c r="S19" s="144">
        <f>SUM(S20:S22)</f>
        <v>281001</v>
      </c>
      <c r="T19" s="155">
        <f>SUM(T20:T22)</f>
        <v>304716</v>
      </c>
      <c r="U19" s="155">
        <f>SUM(U20:U22)</f>
        <v>314127</v>
      </c>
      <c r="V19" s="151">
        <v>3.7</v>
      </c>
      <c r="W19" s="226">
        <f t="shared" si="7"/>
        <v>8.43947174565215</v>
      </c>
      <c r="X19" s="226">
        <f t="shared" si="8"/>
        <v>3.0884495727168906</v>
      </c>
      <c r="Y19" s="227">
        <f t="shared" si="9"/>
        <v>9.582376946178947</v>
      </c>
      <c r="Z19" s="227">
        <f t="shared" si="10"/>
        <v>9.63196874436953</v>
      </c>
      <c r="AA19" s="227">
        <f t="shared" si="11"/>
        <v>9.546888486366234</v>
      </c>
      <c r="AB19" s="73"/>
      <c r="AC19" s="73"/>
      <c r="AD19" s="25"/>
      <c r="AE19" s="25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</row>
    <row r="20" spans="1:31" ht="26.25" customHeight="1">
      <c r="A20" s="105"/>
      <c r="B20" s="112" t="s">
        <v>22</v>
      </c>
      <c r="C20" s="278" t="s">
        <v>216</v>
      </c>
      <c r="D20" s="279"/>
      <c r="E20" s="108">
        <v>6806</v>
      </c>
      <c r="F20" s="108">
        <v>7457</v>
      </c>
      <c r="G20" s="108">
        <v>7958</v>
      </c>
      <c r="H20" s="109">
        <v>4.5</v>
      </c>
      <c r="I20" s="135">
        <f t="shared" si="2"/>
        <v>9.565089626799882</v>
      </c>
      <c r="J20" s="135">
        <f t="shared" si="3"/>
        <v>6.718519511868044</v>
      </c>
      <c r="K20" s="109">
        <f t="shared" si="4"/>
        <v>0.18911160613437372</v>
      </c>
      <c r="L20" s="109">
        <f t="shared" si="5"/>
        <v>0.19179886865159762</v>
      </c>
      <c r="M20" s="109">
        <f t="shared" si="6"/>
        <v>0.19468098665439576</v>
      </c>
      <c r="O20" s="105"/>
      <c r="P20" s="112" t="s">
        <v>22</v>
      </c>
      <c r="Q20" s="278" t="s">
        <v>216</v>
      </c>
      <c r="R20" s="278"/>
      <c r="S20" s="113">
        <v>4286</v>
      </c>
      <c r="T20" s="114">
        <v>4739</v>
      </c>
      <c r="U20" s="114">
        <v>4995</v>
      </c>
      <c r="V20" s="115">
        <v>4.1</v>
      </c>
      <c r="W20" s="222">
        <f t="shared" si="7"/>
        <v>10.56929538030798</v>
      </c>
      <c r="X20" s="222">
        <f t="shared" si="8"/>
        <v>5.401983540831399</v>
      </c>
      <c r="Y20" s="111">
        <f t="shared" si="9"/>
        <v>0.14615630403921326</v>
      </c>
      <c r="Z20" s="111">
        <f t="shared" si="10"/>
        <v>0.14979817232953702</v>
      </c>
      <c r="AA20" s="111">
        <f t="shared" si="11"/>
        <v>0.15180709709575851</v>
      </c>
      <c r="AD20" s="25"/>
      <c r="AE20" s="25"/>
    </row>
    <row r="21" spans="1:31" ht="26.25" customHeight="1">
      <c r="A21" s="105"/>
      <c r="B21" s="112" t="s">
        <v>23</v>
      </c>
      <c r="C21" s="278" t="s">
        <v>217</v>
      </c>
      <c r="D21" s="278"/>
      <c r="E21" s="113">
        <v>145131</v>
      </c>
      <c r="F21" s="108">
        <v>154040</v>
      </c>
      <c r="G21" s="108">
        <v>161297</v>
      </c>
      <c r="H21" s="109">
        <v>5.5</v>
      </c>
      <c r="I21" s="135">
        <f t="shared" si="2"/>
        <v>6.138592030648173</v>
      </c>
      <c r="J21" s="135">
        <f t="shared" si="3"/>
        <v>4.71111399636458</v>
      </c>
      <c r="K21" s="109">
        <f t="shared" si="4"/>
        <v>4.032611888023478</v>
      </c>
      <c r="L21" s="109">
        <f t="shared" si="5"/>
        <v>3.962008545942349</v>
      </c>
      <c r="M21" s="109">
        <f t="shared" si="6"/>
        <v>3.945898354409911</v>
      </c>
      <c r="O21" s="105"/>
      <c r="P21" s="112" t="s">
        <v>23</v>
      </c>
      <c r="Q21" s="278" t="s">
        <v>217</v>
      </c>
      <c r="R21" s="278"/>
      <c r="S21" s="113">
        <v>125491</v>
      </c>
      <c r="T21" s="114">
        <v>134767</v>
      </c>
      <c r="U21" s="114">
        <v>141754</v>
      </c>
      <c r="V21" s="115">
        <v>5.1</v>
      </c>
      <c r="W21" s="222">
        <f t="shared" si="7"/>
        <v>7.391765146504531</v>
      </c>
      <c r="X21" s="222">
        <f t="shared" si="8"/>
        <v>5.184503624774611</v>
      </c>
      <c r="Y21" s="111">
        <f t="shared" si="9"/>
        <v>4.279351551606372</v>
      </c>
      <c r="Z21" s="111">
        <f t="shared" si="10"/>
        <v>4.2599388669201765</v>
      </c>
      <c r="AA21" s="111">
        <f t="shared" si="11"/>
        <v>4.308160809151582</v>
      </c>
      <c r="AD21" s="25"/>
      <c r="AE21" s="25"/>
    </row>
    <row r="22" spans="1:154" s="74" customFormat="1" ht="26.25" customHeight="1">
      <c r="A22" s="105"/>
      <c r="B22" s="112" t="s">
        <v>24</v>
      </c>
      <c r="C22" s="278" t="s">
        <v>218</v>
      </c>
      <c r="D22" s="278"/>
      <c r="E22" s="113">
        <v>166900</v>
      </c>
      <c r="F22" s="114">
        <v>180852</v>
      </c>
      <c r="G22" s="114">
        <v>183370</v>
      </c>
      <c r="H22" s="116">
        <v>2.5</v>
      </c>
      <c r="I22" s="135">
        <f t="shared" si="2"/>
        <v>8.35949670461354</v>
      </c>
      <c r="J22" s="135">
        <f t="shared" si="3"/>
        <v>1.3922986751597992</v>
      </c>
      <c r="K22" s="109">
        <f t="shared" si="4"/>
        <v>4.637485610318391</v>
      </c>
      <c r="L22" s="109">
        <f t="shared" si="5"/>
        <v>4.651630547590014</v>
      </c>
      <c r="M22" s="109">
        <f t="shared" si="6"/>
        <v>4.485882448205145</v>
      </c>
      <c r="N22" s="73"/>
      <c r="O22" s="105"/>
      <c r="P22" s="112" t="s">
        <v>24</v>
      </c>
      <c r="Q22" s="278" t="s">
        <v>218</v>
      </c>
      <c r="R22" s="278"/>
      <c r="S22" s="113">
        <v>151224</v>
      </c>
      <c r="T22" s="114">
        <v>165210</v>
      </c>
      <c r="U22" s="114">
        <v>167378</v>
      </c>
      <c r="V22" s="115">
        <v>2.5</v>
      </c>
      <c r="W22" s="222">
        <f t="shared" si="7"/>
        <v>9.248531979050945</v>
      </c>
      <c r="X22" s="222">
        <f t="shared" si="8"/>
        <v>1.31226923309727</v>
      </c>
      <c r="Y22" s="111">
        <f t="shared" si="9"/>
        <v>5.156869090533362</v>
      </c>
      <c r="Z22" s="111">
        <f t="shared" si="10"/>
        <v>5.222231705119817</v>
      </c>
      <c r="AA22" s="111">
        <f t="shared" si="11"/>
        <v>5.086920580118893</v>
      </c>
      <c r="AB22" s="1"/>
      <c r="AC22" s="1"/>
      <c r="AD22" s="25"/>
      <c r="AE22" s="25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</row>
    <row r="23" spans="1:154" ht="26.25" customHeight="1">
      <c r="A23" s="137">
        <v>3</v>
      </c>
      <c r="B23" s="293" t="s">
        <v>25</v>
      </c>
      <c r="C23" s="293"/>
      <c r="D23" s="293"/>
      <c r="E23" s="144">
        <f>SUM(E24)</f>
        <v>73326</v>
      </c>
      <c r="F23" s="155">
        <f>SUM(F24)</f>
        <v>78342</v>
      </c>
      <c r="G23" s="155">
        <f>SUM(G24)</f>
        <v>83113</v>
      </c>
      <c r="H23" s="139">
        <v>6.1</v>
      </c>
      <c r="I23" s="198">
        <f t="shared" si="2"/>
        <v>6.840684068406841</v>
      </c>
      <c r="J23" s="198">
        <f t="shared" si="3"/>
        <v>6.089964514564346</v>
      </c>
      <c r="K23" s="138">
        <f t="shared" si="4"/>
        <v>2.0374372070833218</v>
      </c>
      <c r="L23" s="138">
        <f t="shared" si="5"/>
        <v>2.015006969009449</v>
      </c>
      <c r="M23" s="138">
        <f t="shared" si="6"/>
        <v>2.033239613446443</v>
      </c>
      <c r="O23" s="137">
        <v>3</v>
      </c>
      <c r="P23" s="293" t="s">
        <v>25</v>
      </c>
      <c r="Q23" s="293"/>
      <c r="R23" s="293"/>
      <c r="S23" s="144">
        <f>SUM(S24)</f>
        <v>64016</v>
      </c>
      <c r="T23" s="155">
        <f>SUM(T24)</f>
        <v>68329</v>
      </c>
      <c r="U23" s="155">
        <f>SUM(U24)</f>
        <v>72676</v>
      </c>
      <c r="V23" s="151">
        <v>5.5</v>
      </c>
      <c r="W23" s="226">
        <f t="shared" si="7"/>
        <v>6.737378155461134</v>
      </c>
      <c r="X23" s="226">
        <f t="shared" si="8"/>
        <v>6.361866850092933</v>
      </c>
      <c r="Y23" s="227">
        <f t="shared" si="9"/>
        <v>2.1830009237924117</v>
      </c>
      <c r="Z23" s="227">
        <f t="shared" si="10"/>
        <v>2.1598563657111067</v>
      </c>
      <c r="AA23" s="227">
        <f t="shared" si="11"/>
        <v>2.2087552729792486</v>
      </c>
      <c r="AB23" s="1"/>
      <c r="AC23" s="1"/>
      <c r="AD23" s="25"/>
      <c r="AE23" s="25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</row>
    <row r="24" spans="1:154" s="74" customFormat="1" ht="26.25" customHeight="1">
      <c r="A24" s="105"/>
      <c r="B24" s="112" t="s">
        <v>22</v>
      </c>
      <c r="C24" s="278" t="s">
        <v>217</v>
      </c>
      <c r="D24" s="278"/>
      <c r="E24" s="113">
        <v>73326</v>
      </c>
      <c r="F24" s="114">
        <v>78342</v>
      </c>
      <c r="G24" s="114">
        <v>83113</v>
      </c>
      <c r="H24" s="116">
        <v>6.1</v>
      </c>
      <c r="I24" s="135">
        <f t="shared" si="2"/>
        <v>6.840684068406841</v>
      </c>
      <c r="J24" s="135">
        <f t="shared" si="3"/>
        <v>6.089964514564346</v>
      </c>
      <c r="K24" s="109">
        <f t="shared" si="4"/>
        <v>2.0374372070833218</v>
      </c>
      <c r="L24" s="109">
        <f t="shared" si="5"/>
        <v>2.015006969009449</v>
      </c>
      <c r="M24" s="109">
        <f t="shared" si="6"/>
        <v>2.033239613446443</v>
      </c>
      <c r="N24" s="73"/>
      <c r="O24" s="105"/>
      <c r="P24" s="112" t="s">
        <v>22</v>
      </c>
      <c r="Q24" s="278" t="s">
        <v>215</v>
      </c>
      <c r="R24" s="278"/>
      <c r="S24" s="113">
        <v>64016</v>
      </c>
      <c r="T24" s="114">
        <v>68329</v>
      </c>
      <c r="U24" s="114">
        <v>72676</v>
      </c>
      <c r="V24" s="115">
        <v>5.5</v>
      </c>
      <c r="W24" s="222">
        <f t="shared" si="7"/>
        <v>6.737378155461134</v>
      </c>
      <c r="X24" s="222">
        <f t="shared" si="8"/>
        <v>6.361866850092933</v>
      </c>
      <c r="Y24" s="111">
        <f t="shared" si="9"/>
        <v>2.1830009237924117</v>
      </c>
      <c r="Z24" s="111">
        <f t="shared" si="10"/>
        <v>2.1598563657111067</v>
      </c>
      <c r="AA24" s="111">
        <f t="shared" si="11"/>
        <v>2.2087552729792486</v>
      </c>
      <c r="AB24" s="73"/>
      <c r="AC24" s="1"/>
      <c r="AD24" s="25"/>
      <c r="AE24" s="25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</row>
    <row r="25" spans="1:154" s="74" customFormat="1" ht="26.25" customHeight="1">
      <c r="A25" s="137">
        <v>4</v>
      </c>
      <c r="B25" s="284" t="s">
        <v>301</v>
      </c>
      <c r="C25" s="284"/>
      <c r="D25" s="284"/>
      <c r="E25" s="144">
        <v>3735217</v>
      </c>
      <c r="F25" s="155">
        <v>4042604</v>
      </c>
      <c r="G25" s="155">
        <v>4260301</v>
      </c>
      <c r="H25" s="139">
        <v>8.1</v>
      </c>
      <c r="I25" s="198">
        <v>8.3</v>
      </c>
      <c r="J25" s="198">
        <v>5.3</v>
      </c>
      <c r="K25" s="138">
        <f t="shared" si="4"/>
        <v>103.78678902885939</v>
      </c>
      <c r="L25" s="138">
        <v>104.1</v>
      </c>
      <c r="M25" s="138">
        <f t="shared" si="6"/>
        <v>104.22211637656558</v>
      </c>
      <c r="N25" s="1"/>
      <c r="O25" s="137">
        <v>4</v>
      </c>
      <c r="P25" s="284" t="s">
        <v>301</v>
      </c>
      <c r="Q25" s="284"/>
      <c r="R25" s="284"/>
      <c r="S25" s="144">
        <v>3053181</v>
      </c>
      <c r="T25" s="155">
        <v>3303220</v>
      </c>
      <c r="U25" s="155">
        <f>SUM(U6,U19,U23)</f>
        <v>3443563</v>
      </c>
      <c r="V25" s="152">
        <v>6.7</v>
      </c>
      <c r="W25" s="226">
        <f t="shared" si="7"/>
        <v>8.189458797234753</v>
      </c>
      <c r="X25" s="226">
        <f t="shared" si="8"/>
        <v>4.248672507432142</v>
      </c>
      <c r="Y25" s="227">
        <f t="shared" si="9"/>
        <v>104.11611071459384</v>
      </c>
      <c r="Z25" s="227">
        <f t="shared" si="10"/>
        <v>104.41365663692198</v>
      </c>
      <c r="AA25" s="227">
        <f t="shared" si="11"/>
        <v>104.65611665592823</v>
      </c>
      <c r="AB25" s="73"/>
      <c r="AC25" s="1"/>
      <c r="AD25" s="25"/>
      <c r="AE25" s="25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</row>
    <row r="26" spans="1:154" s="74" customFormat="1" ht="26.25" customHeight="1">
      <c r="A26" s="137">
        <v>5</v>
      </c>
      <c r="B26" s="294" t="s">
        <v>304</v>
      </c>
      <c r="C26" s="294"/>
      <c r="D26" s="294"/>
      <c r="E26" s="141">
        <v>15580</v>
      </c>
      <c r="F26" s="142">
        <v>18047</v>
      </c>
      <c r="G26" s="142">
        <v>19384</v>
      </c>
      <c r="H26" s="143" t="s">
        <v>300</v>
      </c>
      <c r="I26" s="198">
        <f t="shared" si="2"/>
        <v>15.834403080872914</v>
      </c>
      <c r="J26" s="198">
        <f t="shared" si="3"/>
        <v>7.4084335346595</v>
      </c>
      <c r="K26" s="138">
        <f t="shared" si="4"/>
        <v>0.43290608633169886</v>
      </c>
      <c r="L26" s="138">
        <f t="shared" si="5"/>
        <v>0.46418052602325094</v>
      </c>
      <c r="M26" s="138">
        <f t="shared" si="6"/>
        <v>0.4742015890058818</v>
      </c>
      <c r="N26" s="1"/>
      <c r="O26" s="137">
        <v>5</v>
      </c>
      <c r="P26" s="294" t="s">
        <v>304</v>
      </c>
      <c r="Q26" s="294"/>
      <c r="R26" s="294"/>
      <c r="S26" s="153" t="s">
        <v>306</v>
      </c>
      <c r="T26" s="154" t="s">
        <v>306</v>
      </c>
      <c r="U26" s="154" t="s">
        <v>306</v>
      </c>
      <c r="V26" s="152" t="s">
        <v>306</v>
      </c>
      <c r="W26" s="152" t="s">
        <v>306</v>
      </c>
      <c r="X26" s="152" t="s">
        <v>306</v>
      </c>
      <c r="Y26" s="152" t="s">
        <v>306</v>
      </c>
      <c r="Z26" s="152" t="s">
        <v>306</v>
      </c>
      <c r="AA26" s="152" t="s">
        <v>306</v>
      </c>
      <c r="AB26" s="73"/>
      <c r="AC26" s="73"/>
      <c r="AD26" s="25"/>
      <c r="AE26" s="25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3"/>
      <c r="CM26" s="73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3"/>
      <c r="DB26" s="73"/>
      <c r="DC26" s="73"/>
      <c r="DD26" s="73"/>
      <c r="DE26" s="73"/>
      <c r="DF26" s="73"/>
      <c r="DG26" s="73"/>
      <c r="DH26" s="73"/>
      <c r="DI26" s="73"/>
      <c r="DJ26" s="73"/>
      <c r="DK26" s="73"/>
      <c r="DL26" s="73"/>
      <c r="DM26" s="73"/>
      <c r="DN26" s="73"/>
      <c r="DO26" s="73"/>
      <c r="DP26" s="73"/>
      <c r="DQ26" s="73"/>
      <c r="DR26" s="73"/>
      <c r="DS26" s="73"/>
      <c r="DT26" s="73"/>
      <c r="DU26" s="73"/>
      <c r="DV26" s="73"/>
      <c r="DW26" s="73"/>
      <c r="DX26" s="73"/>
      <c r="DY26" s="73"/>
      <c r="DZ26" s="73"/>
      <c r="EA26" s="73"/>
      <c r="EB26" s="73"/>
      <c r="EC26" s="73"/>
      <c r="ED26" s="73"/>
      <c r="EE26" s="73"/>
      <c r="EF26" s="73"/>
      <c r="EG26" s="73"/>
      <c r="EH26" s="73"/>
      <c r="EI26" s="73"/>
      <c r="EJ26" s="73"/>
      <c r="EK26" s="73"/>
      <c r="EL26" s="73"/>
      <c r="EM26" s="73"/>
      <c r="EN26" s="73"/>
      <c r="EO26" s="73"/>
      <c r="EP26" s="73"/>
      <c r="EQ26" s="73"/>
      <c r="ER26" s="73"/>
      <c r="ES26" s="73"/>
      <c r="ET26" s="73"/>
      <c r="EU26" s="73"/>
      <c r="EV26" s="73"/>
      <c r="EW26" s="73"/>
      <c r="EX26" s="73"/>
    </row>
    <row r="27" spans="1:154" s="74" customFormat="1" ht="26.25" customHeight="1">
      <c r="A27" s="137">
        <v>6</v>
      </c>
      <c r="B27" s="294" t="s">
        <v>302</v>
      </c>
      <c r="C27" s="294"/>
      <c r="D27" s="294"/>
      <c r="E27" s="144">
        <v>120704</v>
      </c>
      <c r="F27" s="145">
        <v>139630</v>
      </c>
      <c r="G27" s="146">
        <v>153203</v>
      </c>
      <c r="H27" s="138">
        <v>9.5</v>
      </c>
      <c r="I27" s="198">
        <f t="shared" si="2"/>
        <v>15.679679215270413</v>
      </c>
      <c r="J27" s="198">
        <f t="shared" si="3"/>
        <v>9.720690396046695</v>
      </c>
      <c r="K27" s="138">
        <f t="shared" si="4"/>
        <v>3.353882942527688</v>
      </c>
      <c r="L27" s="138">
        <f t="shared" si="5"/>
        <v>3.591374014995652</v>
      </c>
      <c r="M27" s="138">
        <f t="shared" si="6"/>
        <v>3.747890324002688</v>
      </c>
      <c r="N27" s="1"/>
      <c r="O27" s="137">
        <v>6</v>
      </c>
      <c r="P27" s="294" t="s">
        <v>302</v>
      </c>
      <c r="Q27" s="294"/>
      <c r="R27" s="294"/>
      <c r="S27" s="144">
        <v>120704</v>
      </c>
      <c r="T27" s="142">
        <v>139630</v>
      </c>
      <c r="U27" s="155">
        <v>153203</v>
      </c>
      <c r="V27" s="152">
        <v>9.5</v>
      </c>
      <c r="W27" s="226">
        <f>100*(T27-S27)/S27</f>
        <v>15.679679215270413</v>
      </c>
      <c r="X27" s="226">
        <f>100*(U27-T27)/T27</f>
        <v>9.720690396046695</v>
      </c>
      <c r="Y27" s="227">
        <f aca="true" t="shared" si="12" ref="Y27:AA28">100*S27/S$28</f>
        <v>4.11611071459384</v>
      </c>
      <c r="Z27" s="227">
        <f t="shared" si="12"/>
        <v>4.413656636921978</v>
      </c>
      <c r="AA27" s="227">
        <f t="shared" si="12"/>
        <v>4.656116655928226</v>
      </c>
      <c r="AB27" s="73"/>
      <c r="AC27" s="73"/>
      <c r="AD27" s="25"/>
      <c r="AE27" s="25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BY27" s="73"/>
      <c r="BZ27" s="73"/>
      <c r="CA27" s="73"/>
      <c r="CB27" s="73"/>
      <c r="CC27" s="73"/>
      <c r="CD27" s="73"/>
      <c r="CE27" s="73"/>
      <c r="CF27" s="73"/>
      <c r="CG27" s="73"/>
      <c r="CH27" s="73"/>
      <c r="CI27" s="73"/>
      <c r="CJ27" s="73"/>
      <c r="CK27" s="73"/>
      <c r="CL27" s="73"/>
      <c r="CM27" s="73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3"/>
      <c r="DB27" s="73"/>
      <c r="DC27" s="73"/>
      <c r="DD27" s="73"/>
      <c r="DE27" s="73"/>
      <c r="DF27" s="73"/>
      <c r="DG27" s="73"/>
      <c r="DH27" s="73"/>
      <c r="DI27" s="73"/>
      <c r="DJ27" s="73"/>
      <c r="DK27" s="73"/>
      <c r="DL27" s="73"/>
      <c r="DM27" s="73"/>
      <c r="DN27" s="73"/>
      <c r="DO27" s="73"/>
      <c r="DP27" s="73"/>
      <c r="DQ27" s="73"/>
      <c r="DR27" s="73"/>
      <c r="DS27" s="73"/>
      <c r="DT27" s="73"/>
      <c r="DU27" s="73"/>
      <c r="DV27" s="73"/>
      <c r="DW27" s="73"/>
      <c r="DX27" s="73"/>
      <c r="DY27" s="73"/>
      <c r="DZ27" s="73"/>
      <c r="EA27" s="73"/>
      <c r="EB27" s="73"/>
      <c r="EC27" s="73"/>
      <c r="ED27" s="73"/>
      <c r="EE27" s="73"/>
      <c r="EF27" s="73"/>
      <c r="EG27" s="73"/>
      <c r="EH27" s="73"/>
      <c r="EI27" s="73"/>
      <c r="EJ27" s="73"/>
      <c r="EK27" s="73"/>
      <c r="EL27" s="73"/>
      <c r="EM27" s="73"/>
      <c r="EN27" s="73"/>
      <c r="EO27" s="73"/>
      <c r="EP27" s="73"/>
      <c r="EQ27" s="73"/>
      <c r="ER27" s="73"/>
      <c r="ES27" s="73"/>
      <c r="ET27" s="73"/>
      <c r="EU27" s="73"/>
      <c r="EV27" s="73"/>
      <c r="EW27" s="73"/>
      <c r="EX27" s="73"/>
    </row>
    <row r="28" spans="1:31" ht="26.25" customHeight="1">
      <c r="A28" s="137">
        <v>7</v>
      </c>
      <c r="B28" s="284" t="s">
        <v>303</v>
      </c>
      <c r="C28" s="297"/>
      <c r="D28" s="298"/>
      <c r="E28" s="146">
        <v>3598933</v>
      </c>
      <c r="F28" s="146">
        <v>3887927</v>
      </c>
      <c r="G28" s="146">
        <v>4087713</v>
      </c>
      <c r="H28" s="138">
        <v>7.6</v>
      </c>
      <c r="I28" s="198">
        <f t="shared" si="2"/>
        <v>8.029991111254363</v>
      </c>
      <c r="J28" s="198">
        <f t="shared" si="3"/>
        <v>5.1386252879748</v>
      </c>
      <c r="K28" s="138">
        <f t="shared" si="4"/>
        <v>100</v>
      </c>
      <c r="L28" s="138">
        <f t="shared" si="5"/>
        <v>100</v>
      </c>
      <c r="M28" s="138">
        <f t="shared" si="6"/>
        <v>100</v>
      </c>
      <c r="O28" s="137">
        <v>7</v>
      </c>
      <c r="P28" s="284" t="s">
        <v>308</v>
      </c>
      <c r="Q28" s="297"/>
      <c r="R28" s="298"/>
      <c r="S28" s="144">
        <f>S25-S27</f>
        <v>2932477</v>
      </c>
      <c r="T28" s="155">
        <f>T25-T27</f>
        <v>3163590</v>
      </c>
      <c r="U28" s="155">
        <f>U25-U27</f>
        <v>3290360</v>
      </c>
      <c r="V28" s="156">
        <v>6.5</v>
      </c>
      <c r="W28" s="226">
        <f>100*(T28-S28)/S28</f>
        <v>7.881153032061292</v>
      </c>
      <c r="X28" s="226">
        <f>100*(U28-T28)/T28</f>
        <v>4.0071564267177475</v>
      </c>
      <c r="Y28" s="227">
        <f t="shared" si="12"/>
        <v>100</v>
      </c>
      <c r="Z28" s="227">
        <f t="shared" si="12"/>
        <v>100</v>
      </c>
      <c r="AA28" s="227">
        <f t="shared" si="12"/>
        <v>100</v>
      </c>
      <c r="AD28" s="25"/>
      <c r="AE28" s="25"/>
    </row>
    <row r="29" spans="1:154" s="74" customFormat="1" ht="26.25" customHeight="1">
      <c r="A29" s="118"/>
      <c r="B29" s="119"/>
      <c r="C29" s="282"/>
      <c r="D29" s="283"/>
      <c r="E29" s="212"/>
      <c r="F29" s="213"/>
      <c r="G29" s="213"/>
      <c r="H29" s="214"/>
      <c r="I29" s="214"/>
      <c r="J29" s="215"/>
      <c r="K29" s="214"/>
      <c r="L29" s="214"/>
      <c r="M29" s="214"/>
      <c r="N29" s="73"/>
      <c r="O29" s="118"/>
      <c r="P29" s="119"/>
      <c r="Q29" s="282"/>
      <c r="R29" s="282"/>
      <c r="S29" s="212" t="s">
        <v>307</v>
      </c>
      <c r="T29" s="213" t="s">
        <v>307</v>
      </c>
      <c r="U29" s="213"/>
      <c r="V29" s="223"/>
      <c r="W29" s="224"/>
      <c r="X29" s="224"/>
      <c r="Y29" s="225"/>
      <c r="Z29" s="225"/>
      <c r="AA29" s="225"/>
      <c r="AB29" s="73"/>
      <c r="AC29" s="73"/>
      <c r="AD29" s="25"/>
      <c r="AE29" s="25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3"/>
      <c r="BX29" s="73"/>
      <c r="BY29" s="73"/>
      <c r="BZ29" s="73"/>
      <c r="CA29" s="73"/>
      <c r="CB29" s="73"/>
      <c r="CC29" s="73"/>
      <c r="CD29" s="73"/>
      <c r="CE29" s="73"/>
      <c r="CF29" s="73"/>
      <c r="CG29" s="73"/>
      <c r="CH29" s="73"/>
      <c r="CI29" s="73"/>
      <c r="CJ29" s="73"/>
      <c r="CK29" s="73"/>
      <c r="CL29" s="73"/>
      <c r="CM29" s="73"/>
      <c r="CN29" s="73"/>
      <c r="CO29" s="73"/>
      <c r="CP29" s="73"/>
      <c r="CQ29" s="73"/>
      <c r="CR29" s="73"/>
      <c r="CS29" s="73"/>
      <c r="CT29" s="73"/>
      <c r="CU29" s="73"/>
      <c r="CV29" s="73"/>
      <c r="CW29" s="73"/>
      <c r="CX29" s="73"/>
      <c r="CY29" s="73"/>
      <c r="CZ29" s="73"/>
      <c r="DA29" s="73"/>
      <c r="DB29" s="73"/>
      <c r="DC29" s="73"/>
      <c r="DD29" s="73"/>
      <c r="DE29" s="73"/>
      <c r="DF29" s="73"/>
      <c r="DG29" s="73"/>
      <c r="DH29" s="73"/>
      <c r="DI29" s="73"/>
      <c r="DJ29" s="73"/>
      <c r="DK29" s="73"/>
      <c r="DL29" s="73"/>
      <c r="DM29" s="73"/>
      <c r="DN29" s="73"/>
      <c r="DO29" s="73"/>
      <c r="DP29" s="73"/>
      <c r="DQ29" s="73"/>
      <c r="DR29" s="73"/>
      <c r="DS29" s="73"/>
      <c r="DT29" s="73"/>
      <c r="DU29" s="73"/>
      <c r="DV29" s="73"/>
      <c r="DW29" s="73"/>
      <c r="DX29" s="73"/>
      <c r="DY29" s="73"/>
      <c r="DZ29" s="73"/>
      <c r="EA29" s="73"/>
      <c r="EB29" s="73"/>
      <c r="EC29" s="73"/>
      <c r="ED29" s="73"/>
      <c r="EE29" s="73"/>
      <c r="EF29" s="73"/>
      <c r="EG29" s="73"/>
      <c r="EH29" s="73"/>
      <c r="EI29" s="73"/>
      <c r="EJ29" s="73"/>
      <c r="EK29" s="73"/>
      <c r="EL29" s="73"/>
      <c r="EM29" s="73"/>
      <c r="EN29" s="73"/>
      <c r="EO29" s="73"/>
      <c r="EP29" s="73"/>
      <c r="EQ29" s="73"/>
      <c r="ER29" s="73"/>
      <c r="ES29" s="73"/>
      <c r="ET29" s="73"/>
      <c r="EU29" s="73"/>
      <c r="EV29" s="73"/>
      <c r="EW29" s="73"/>
      <c r="EX29" s="73"/>
    </row>
    <row r="30" spans="1:154" s="74" customFormat="1" ht="26.25" customHeight="1">
      <c r="A30" s="105"/>
      <c r="B30" s="112"/>
      <c r="C30" s="278"/>
      <c r="D30" s="278"/>
      <c r="E30" s="216"/>
      <c r="F30" s="216"/>
      <c r="G30" s="216"/>
      <c r="H30" s="132"/>
      <c r="I30" s="132"/>
      <c r="J30" s="132"/>
      <c r="K30" s="132"/>
      <c r="L30" s="132"/>
      <c r="M30" s="132"/>
      <c r="N30" s="1"/>
      <c r="O30" s="90"/>
      <c r="P30" s="117"/>
      <c r="Q30" s="117"/>
      <c r="R30" s="117"/>
      <c r="S30" s="120"/>
      <c r="T30" s="120"/>
      <c r="U30" s="120"/>
      <c r="V30" s="121"/>
      <c r="W30" s="121"/>
      <c r="X30" s="121"/>
      <c r="Y30" s="111"/>
      <c r="Z30" s="111"/>
      <c r="AA30" s="111"/>
      <c r="AB30" s="73"/>
      <c r="AC30" s="73"/>
      <c r="AD30" s="25"/>
      <c r="AE30" s="25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3"/>
      <c r="BX30" s="73"/>
      <c r="BY30" s="73"/>
      <c r="BZ30" s="73"/>
      <c r="CA30" s="73"/>
      <c r="CB30" s="73"/>
      <c r="CC30" s="73"/>
      <c r="CD30" s="73"/>
      <c r="CE30" s="73"/>
      <c r="CF30" s="73"/>
      <c r="CG30" s="73"/>
      <c r="CH30" s="73"/>
      <c r="CI30" s="73"/>
      <c r="CJ30" s="73"/>
      <c r="CK30" s="73"/>
      <c r="CL30" s="73"/>
      <c r="CM30" s="73"/>
      <c r="CN30" s="73"/>
      <c r="CO30" s="73"/>
      <c r="CP30" s="73"/>
      <c r="CQ30" s="73"/>
      <c r="CR30" s="73"/>
      <c r="CS30" s="73"/>
      <c r="CT30" s="73"/>
      <c r="CU30" s="73"/>
      <c r="CV30" s="73"/>
      <c r="CW30" s="73"/>
      <c r="CX30" s="73"/>
      <c r="CY30" s="73"/>
      <c r="CZ30" s="73"/>
      <c r="DA30" s="73"/>
      <c r="DB30" s="73"/>
      <c r="DC30" s="73"/>
      <c r="DD30" s="73"/>
      <c r="DE30" s="73"/>
      <c r="DF30" s="73"/>
      <c r="DG30" s="73"/>
      <c r="DH30" s="73"/>
      <c r="DI30" s="73"/>
      <c r="DJ30" s="73"/>
      <c r="DK30" s="73"/>
      <c r="DL30" s="73"/>
      <c r="DM30" s="73"/>
      <c r="DN30" s="73"/>
      <c r="DO30" s="73"/>
      <c r="DP30" s="73"/>
      <c r="DQ30" s="73"/>
      <c r="DR30" s="73"/>
      <c r="DS30" s="73"/>
      <c r="DT30" s="73"/>
      <c r="DU30" s="73"/>
      <c r="DV30" s="73"/>
      <c r="DW30" s="73"/>
      <c r="DX30" s="73"/>
      <c r="DY30" s="73"/>
      <c r="DZ30" s="73"/>
      <c r="EA30" s="73"/>
      <c r="EB30" s="73"/>
      <c r="EC30" s="73"/>
      <c r="ED30" s="73"/>
      <c r="EE30" s="73"/>
      <c r="EF30" s="73"/>
      <c r="EG30" s="73"/>
      <c r="EH30" s="73"/>
      <c r="EI30" s="73"/>
      <c r="EJ30" s="73"/>
      <c r="EK30" s="73"/>
      <c r="EL30" s="73"/>
      <c r="EM30" s="73"/>
      <c r="EN30" s="73"/>
      <c r="EO30" s="73"/>
      <c r="EP30" s="73"/>
      <c r="EQ30" s="73"/>
      <c r="ER30" s="73"/>
      <c r="ES30" s="73"/>
      <c r="ET30" s="73"/>
      <c r="EU30" s="73"/>
      <c r="EV30" s="73"/>
      <c r="EW30" s="73"/>
      <c r="EX30" s="73"/>
    </row>
    <row r="31" spans="1:31" ht="26.25" customHeight="1">
      <c r="A31" s="47"/>
      <c r="B31" s="281"/>
      <c r="C31" s="281"/>
      <c r="D31" s="281"/>
      <c r="E31" s="217"/>
      <c r="F31" s="217"/>
      <c r="G31" s="217"/>
      <c r="H31" s="132"/>
      <c r="I31" s="132"/>
      <c r="J31" s="132"/>
      <c r="K31" s="132"/>
      <c r="L31" s="132"/>
      <c r="M31" s="132"/>
      <c r="O31" s="47"/>
      <c r="P31" s="296"/>
      <c r="Q31" s="296"/>
      <c r="R31" s="296"/>
      <c r="S31" s="120"/>
      <c r="T31" s="120"/>
      <c r="U31" s="120"/>
      <c r="V31" s="74"/>
      <c r="W31" s="121"/>
      <c r="X31" s="121"/>
      <c r="Y31" s="111"/>
      <c r="Z31" s="111"/>
      <c r="AA31" s="111"/>
      <c r="AD31" s="25"/>
      <c r="AE31" s="25"/>
    </row>
    <row r="32" spans="1:154" s="74" customFormat="1" ht="26.25" customHeight="1">
      <c r="A32" s="105"/>
      <c r="B32" s="112"/>
      <c r="C32" s="278"/>
      <c r="D32" s="278"/>
      <c r="E32" s="216"/>
      <c r="F32" s="216"/>
      <c r="G32" s="216"/>
      <c r="H32" s="132"/>
      <c r="I32" s="132"/>
      <c r="J32" s="132"/>
      <c r="K32" s="132"/>
      <c r="L32" s="132"/>
      <c r="M32" s="132"/>
      <c r="N32" s="1"/>
      <c r="O32" s="73"/>
      <c r="P32" s="73"/>
      <c r="Q32" s="73"/>
      <c r="R32" s="73"/>
      <c r="S32" s="122"/>
      <c r="T32" s="122"/>
      <c r="U32" s="122"/>
      <c r="V32" s="123"/>
      <c r="W32" s="123"/>
      <c r="X32" s="123"/>
      <c r="Y32" s="123"/>
      <c r="Z32" s="123"/>
      <c r="AA32" s="123"/>
      <c r="AB32" s="73"/>
      <c r="AC32" s="73"/>
      <c r="AD32" s="25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3"/>
      <c r="BX32" s="73"/>
      <c r="BY32" s="73"/>
      <c r="BZ32" s="73"/>
      <c r="CA32" s="73"/>
      <c r="CB32" s="73"/>
      <c r="CC32" s="73"/>
      <c r="CD32" s="73"/>
      <c r="CE32" s="73"/>
      <c r="CF32" s="73"/>
      <c r="CG32" s="73"/>
      <c r="CH32" s="73"/>
      <c r="CI32" s="73"/>
      <c r="CJ32" s="73"/>
      <c r="CK32" s="73"/>
      <c r="CL32" s="73"/>
      <c r="CM32" s="73"/>
      <c r="CN32" s="73"/>
      <c r="CO32" s="73"/>
      <c r="CP32" s="73"/>
      <c r="CQ32" s="73"/>
      <c r="CR32" s="73"/>
      <c r="CS32" s="73"/>
      <c r="CT32" s="73"/>
      <c r="CU32" s="73"/>
      <c r="CV32" s="73"/>
      <c r="CW32" s="73"/>
      <c r="CX32" s="73"/>
      <c r="CY32" s="73"/>
      <c r="CZ32" s="73"/>
      <c r="DA32" s="73"/>
      <c r="DB32" s="73"/>
      <c r="DC32" s="73"/>
      <c r="DD32" s="73"/>
      <c r="DE32" s="73"/>
      <c r="DF32" s="73"/>
      <c r="DG32" s="73"/>
      <c r="DH32" s="73"/>
      <c r="DI32" s="73"/>
      <c r="DJ32" s="73"/>
      <c r="DK32" s="73"/>
      <c r="DL32" s="73"/>
      <c r="DM32" s="73"/>
      <c r="DN32" s="73"/>
      <c r="DO32" s="73"/>
      <c r="DP32" s="73"/>
      <c r="DQ32" s="73"/>
      <c r="DR32" s="73"/>
      <c r="DS32" s="73"/>
      <c r="DT32" s="73"/>
      <c r="DU32" s="73"/>
      <c r="DV32" s="73"/>
      <c r="DW32" s="73"/>
      <c r="DX32" s="73"/>
      <c r="DY32" s="73"/>
      <c r="DZ32" s="73"/>
      <c r="EA32" s="73"/>
      <c r="EB32" s="73"/>
      <c r="EC32" s="73"/>
      <c r="ED32" s="73"/>
      <c r="EE32" s="73"/>
      <c r="EF32" s="73"/>
      <c r="EG32" s="73"/>
      <c r="EH32" s="73"/>
      <c r="EI32" s="73"/>
      <c r="EJ32" s="73"/>
      <c r="EK32" s="73"/>
      <c r="EL32" s="73"/>
      <c r="EM32" s="73"/>
      <c r="EN32" s="73"/>
      <c r="EO32" s="73"/>
      <c r="EP32" s="73"/>
      <c r="EQ32" s="73"/>
      <c r="ER32" s="73"/>
      <c r="ES32" s="73"/>
      <c r="ET32" s="73"/>
      <c r="EU32" s="73"/>
      <c r="EV32" s="73"/>
      <c r="EW32" s="73"/>
      <c r="EX32" s="73"/>
    </row>
    <row r="33" spans="1:154" s="74" customFormat="1" ht="26.25" customHeight="1" thickBot="1">
      <c r="A33" s="124" t="s">
        <v>219</v>
      </c>
      <c r="B33" s="125"/>
      <c r="C33" s="125"/>
      <c r="D33" s="124"/>
      <c r="E33" s="126"/>
      <c r="F33" s="126"/>
      <c r="G33" s="126"/>
      <c r="H33" s="127"/>
      <c r="I33" s="127"/>
      <c r="J33" s="127"/>
      <c r="K33" s="127"/>
      <c r="L33" s="128"/>
      <c r="M33" s="127"/>
      <c r="N33" s="1"/>
      <c r="O33" s="124" t="s">
        <v>219</v>
      </c>
      <c r="P33" s="125"/>
      <c r="Q33" s="125"/>
      <c r="R33" s="124"/>
      <c r="S33" s="126"/>
      <c r="T33" s="126"/>
      <c r="U33" s="126"/>
      <c r="V33" s="129"/>
      <c r="W33" s="129"/>
      <c r="X33" s="129"/>
      <c r="Y33" s="129"/>
      <c r="Z33" s="130"/>
      <c r="AA33" s="129"/>
      <c r="AB33" s="5"/>
      <c r="AC33" s="1"/>
      <c r="AD33" s="25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</row>
    <row r="34" spans="1:154" s="74" customFormat="1" ht="26.25" customHeight="1">
      <c r="A34" s="289" t="s">
        <v>222</v>
      </c>
      <c r="B34" s="290"/>
      <c r="C34" s="290"/>
      <c r="D34" s="291"/>
      <c r="E34" s="131">
        <v>81917</v>
      </c>
      <c r="F34" s="131">
        <v>81500</v>
      </c>
      <c r="G34" s="131">
        <v>75598</v>
      </c>
      <c r="H34" s="132">
        <v>4.4</v>
      </c>
      <c r="I34" s="211">
        <f aca="true" t="shared" si="13" ref="I34:J36">100*(F34-E34)/E34</f>
        <v>-0.5090518451603452</v>
      </c>
      <c r="J34" s="211">
        <f t="shared" si="13"/>
        <v>-7.241717791411043</v>
      </c>
      <c r="K34" s="109">
        <f aca="true" t="shared" si="14" ref="K34:M36">100*E34/E$28</f>
        <v>2.27614684685711</v>
      </c>
      <c r="L34" s="109">
        <f t="shared" si="14"/>
        <v>2.0962327739178233</v>
      </c>
      <c r="M34" s="109">
        <f t="shared" si="14"/>
        <v>1.8493959825457413</v>
      </c>
      <c r="N34" s="1"/>
      <c r="O34" s="289" t="s">
        <v>222</v>
      </c>
      <c r="P34" s="290"/>
      <c r="Q34" s="290"/>
      <c r="R34" s="291"/>
      <c r="S34" s="68">
        <v>68150</v>
      </c>
      <c r="T34" s="68">
        <v>67875</v>
      </c>
      <c r="U34" s="68">
        <v>63321</v>
      </c>
      <c r="V34" s="109">
        <v>-0.1</v>
      </c>
      <c r="W34" s="222">
        <f aca="true" t="shared" si="15" ref="W34:X36">100*(T34-S34)/S34</f>
        <v>-0.40352164343360236</v>
      </c>
      <c r="X34" s="222">
        <f t="shared" si="15"/>
        <v>-6.70939226519337</v>
      </c>
      <c r="Y34" s="111">
        <f aca="true" t="shared" si="16" ref="Y34:AA36">100*S34/S$28</f>
        <v>2.3239738964704584</v>
      </c>
      <c r="Z34" s="111">
        <f t="shared" si="16"/>
        <v>2.145505580685234</v>
      </c>
      <c r="AA34" s="111">
        <f t="shared" si="16"/>
        <v>1.924439878919024</v>
      </c>
      <c r="AB34" s="1"/>
      <c r="AC34" s="1"/>
      <c r="AD34" s="25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</row>
    <row r="35" spans="1:154" s="74" customFormat="1" ht="26.25" customHeight="1">
      <c r="A35" s="289" t="s">
        <v>223</v>
      </c>
      <c r="B35" s="290"/>
      <c r="C35" s="290"/>
      <c r="D35" s="291"/>
      <c r="E35" s="131">
        <v>1221195</v>
      </c>
      <c r="F35" s="131">
        <v>1361371</v>
      </c>
      <c r="G35" s="131">
        <v>1428473</v>
      </c>
      <c r="H35" s="132">
        <v>10.8</v>
      </c>
      <c r="I35" s="135">
        <f t="shared" si="13"/>
        <v>11.478592689947142</v>
      </c>
      <c r="J35" s="135">
        <f t="shared" si="13"/>
        <v>4.929001719590031</v>
      </c>
      <c r="K35" s="109">
        <f t="shared" si="14"/>
        <v>33.93214044273678</v>
      </c>
      <c r="L35" s="109">
        <f t="shared" si="14"/>
        <v>35.01534365228565</v>
      </c>
      <c r="M35" s="109">
        <f t="shared" si="14"/>
        <v>34.94553066714811</v>
      </c>
      <c r="N35" s="1"/>
      <c r="O35" s="289" t="s">
        <v>223</v>
      </c>
      <c r="P35" s="290"/>
      <c r="Q35" s="290"/>
      <c r="R35" s="291"/>
      <c r="S35" s="68">
        <v>1022103</v>
      </c>
      <c r="T35" s="68">
        <v>1137736</v>
      </c>
      <c r="U35" s="68">
        <v>1183828</v>
      </c>
      <c r="V35" s="109">
        <v>9.7</v>
      </c>
      <c r="W35" s="222">
        <f t="shared" si="15"/>
        <v>11.313243381537868</v>
      </c>
      <c r="X35" s="222">
        <f t="shared" si="15"/>
        <v>4.0512034426264085</v>
      </c>
      <c r="Y35" s="111">
        <f t="shared" si="16"/>
        <v>34.854595620016795</v>
      </c>
      <c r="Z35" s="111">
        <f t="shared" si="16"/>
        <v>35.96344659074027</v>
      </c>
      <c r="AA35" s="111">
        <f t="shared" si="16"/>
        <v>35.97867710524076</v>
      </c>
      <c r="AB35" s="1"/>
      <c r="AC35" s="1"/>
      <c r="AD35" s="25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</row>
    <row r="36" spans="1:154" s="74" customFormat="1" ht="26.25" customHeight="1">
      <c r="A36" s="289" t="s">
        <v>224</v>
      </c>
      <c r="B36" s="290"/>
      <c r="C36" s="290"/>
      <c r="D36" s="291"/>
      <c r="E36" s="131">
        <v>2432105</v>
      </c>
      <c r="F36" s="131">
        <v>2602733</v>
      </c>
      <c r="G36" s="131">
        <v>2756229</v>
      </c>
      <c r="H36" s="132">
        <v>6.9</v>
      </c>
      <c r="I36" s="135">
        <f t="shared" si="13"/>
        <v>7.015651051249844</v>
      </c>
      <c r="J36" s="135">
        <f t="shared" si="13"/>
        <v>5.897493135100681</v>
      </c>
      <c r="K36" s="109">
        <f t="shared" si="14"/>
        <v>67.5785017392655</v>
      </c>
      <c r="L36" s="109">
        <f t="shared" si="14"/>
        <v>66.94397811481542</v>
      </c>
      <c r="M36" s="109">
        <f t="shared" si="14"/>
        <v>67.42716526331472</v>
      </c>
      <c r="N36" s="73"/>
      <c r="O36" s="289" t="s">
        <v>224</v>
      </c>
      <c r="P36" s="290"/>
      <c r="Q36" s="290"/>
      <c r="R36" s="291"/>
      <c r="S36" s="68">
        <v>1962927</v>
      </c>
      <c r="T36" s="68">
        <v>2097609</v>
      </c>
      <c r="U36" s="68">
        <v>2196415</v>
      </c>
      <c r="V36" s="109">
        <v>5.4</v>
      </c>
      <c r="W36" s="222">
        <f t="shared" si="15"/>
        <v>6.861284194470808</v>
      </c>
      <c r="X36" s="222">
        <f t="shared" si="15"/>
        <v>4.710410758153689</v>
      </c>
      <c r="Y36" s="111">
        <f t="shared" si="16"/>
        <v>66.93750709724236</v>
      </c>
      <c r="Z36" s="111">
        <f t="shared" si="16"/>
        <v>66.30470446549647</v>
      </c>
      <c r="AA36" s="111">
        <f t="shared" si="16"/>
        <v>66.75303006357967</v>
      </c>
      <c r="AB36" s="73"/>
      <c r="AC36" s="73"/>
      <c r="AD36" s="25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3"/>
      <c r="BM36" s="73"/>
      <c r="BN36" s="73"/>
      <c r="BO36" s="73"/>
      <c r="BP36" s="73"/>
      <c r="BQ36" s="73"/>
      <c r="BR36" s="73"/>
      <c r="BS36" s="73"/>
      <c r="BT36" s="73"/>
      <c r="BU36" s="73"/>
      <c r="BV36" s="73"/>
      <c r="BW36" s="73"/>
      <c r="BX36" s="73"/>
      <c r="BY36" s="73"/>
      <c r="BZ36" s="73"/>
      <c r="CA36" s="73"/>
      <c r="CB36" s="73"/>
      <c r="CC36" s="73"/>
      <c r="CD36" s="73"/>
      <c r="CE36" s="73"/>
      <c r="CF36" s="73"/>
      <c r="CG36" s="73"/>
      <c r="CH36" s="73"/>
      <c r="CI36" s="73"/>
      <c r="CJ36" s="73"/>
      <c r="CK36" s="73"/>
      <c r="CL36" s="73"/>
      <c r="CM36" s="73"/>
      <c r="CN36" s="73"/>
      <c r="CO36" s="73"/>
      <c r="CP36" s="73"/>
      <c r="CQ36" s="73"/>
      <c r="CR36" s="73"/>
      <c r="CS36" s="73"/>
      <c r="CT36" s="73"/>
      <c r="CU36" s="73"/>
      <c r="CV36" s="73"/>
      <c r="CW36" s="73"/>
      <c r="CX36" s="73"/>
      <c r="CY36" s="73"/>
      <c r="CZ36" s="73"/>
      <c r="DA36" s="73"/>
      <c r="DB36" s="73"/>
      <c r="DC36" s="73"/>
      <c r="DD36" s="73"/>
      <c r="DE36" s="73"/>
      <c r="DF36" s="73"/>
      <c r="DG36" s="73"/>
      <c r="DH36" s="73"/>
      <c r="DI36" s="73"/>
      <c r="DJ36" s="73"/>
      <c r="DK36" s="73"/>
      <c r="DL36" s="73"/>
      <c r="DM36" s="73"/>
      <c r="DN36" s="73"/>
      <c r="DO36" s="73"/>
      <c r="DP36" s="73"/>
      <c r="DQ36" s="73"/>
      <c r="DR36" s="73"/>
      <c r="DS36" s="73"/>
      <c r="DT36" s="73"/>
      <c r="DU36" s="73"/>
      <c r="DV36" s="73"/>
      <c r="DW36" s="73"/>
      <c r="DX36" s="73"/>
      <c r="DY36" s="73"/>
      <c r="DZ36" s="73"/>
      <c r="EA36" s="73"/>
      <c r="EB36" s="73"/>
      <c r="EC36" s="73"/>
      <c r="ED36" s="73"/>
      <c r="EE36" s="73"/>
      <c r="EF36" s="73"/>
      <c r="EG36" s="73"/>
      <c r="EH36" s="73"/>
      <c r="EI36" s="73"/>
      <c r="EJ36" s="73"/>
      <c r="EK36" s="73"/>
      <c r="EL36" s="73"/>
      <c r="EM36" s="73"/>
      <c r="EN36" s="73"/>
      <c r="EO36" s="73"/>
      <c r="EP36" s="73"/>
      <c r="EQ36" s="73"/>
      <c r="ER36" s="73"/>
      <c r="ES36" s="73"/>
      <c r="ET36" s="73"/>
      <c r="EU36" s="73"/>
      <c r="EV36" s="73"/>
      <c r="EW36" s="73"/>
      <c r="EX36" s="73"/>
    </row>
    <row r="37" spans="2:30" ht="26.25" customHeight="1">
      <c r="B37" s="107"/>
      <c r="C37" s="107"/>
      <c r="D37" s="133"/>
      <c r="E37" s="68"/>
      <c r="F37" s="68"/>
      <c r="G37" s="68"/>
      <c r="H37" s="132"/>
      <c r="I37" s="132"/>
      <c r="J37" s="132"/>
      <c r="K37" s="132"/>
      <c r="L37" s="132"/>
      <c r="M37" s="132"/>
      <c r="P37" s="107"/>
      <c r="Q37" s="107"/>
      <c r="R37" s="133"/>
      <c r="S37" s="68"/>
      <c r="T37" s="68"/>
      <c r="U37" s="68"/>
      <c r="V37" s="134"/>
      <c r="W37" s="134"/>
      <c r="X37" s="134"/>
      <c r="Y37" s="134"/>
      <c r="Z37" s="134"/>
      <c r="AA37" s="134"/>
      <c r="AD37" s="25"/>
    </row>
    <row r="38" spans="2:30" ht="26.25" customHeight="1">
      <c r="B38" s="92"/>
      <c r="C38" s="294" t="s">
        <v>309</v>
      </c>
      <c r="D38" s="294"/>
      <c r="E38" s="218">
        <f>E26</f>
        <v>15580</v>
      </c>
      <c r="F38" s="219">
        <f>F26</f>
        <v>18047</v>
      </c>
      <c r="G38" s="219">
        <f>G26</f>
        <v>19384</v>
      </c>
      <c r="H38" s="143" t="s">
        <v>300</v>
      </c>
      <c r="I38" s="198">
        <f>100*(F38-E38)/E38</f>
        <v>15.834403080872914</v>
      </c>
      <c r="J38" s="198">
        <f>100*(G38-F38)/F38</f>
        <v>7.4084335346595</v>
      </c>
      <c r="K38" s="138">
        <f>100*E38/E$28</f>
        <v>0.43290608633169886</v>
      </c>
      <c r="L38" s="138">
        <f>100*F38/F$28</f>
        <v>0.46418052602325094</v>
      </c>
      <c r="M38" s="138">
        <f>100*G38/G$28</f>
        <v>0.4742015890058818</v>
      </c>
      <c r="P38" s="92"/>
      <c r="Q38" s="294" t="s">
        <v>309</v>
      </c>
      <c r="R38" s="294"/>
      <c r="S38" s="153" t="s">
        <v>306</v>
      </c>
      <c r="T38" s="154" t="s">
        <v>306</v>
      </c>
      <c r="U38" s="154" t="s">
        <v>306</v>
      </c>
      <c r="V38" s="152" t="s">
        <v>306</v>
      </c>
      <c r="W38" s="152" t="s">
        <v>306</v>
      </c>
      <c r="X38" s="152" t="s">
        <v>306</v>
      </c>
      <c r="Y38" s="152" t="s">
        <v>306</v>
      </c>
      <c r="Z38" s="152" t="s">
        <v>306</v>
      </c>
      <c r="AA38" s="228" t="s">
        <v>306</v>
      </c>
      <c r="AD38" s="25"/>
    </row>
    <row r="39" spans="2:30" ht="26.25" customHeight="1">
      <c r="B39" s="147"/>
      <c r="C39" s="92"/>
      <c r="D39" s="148"/>
      <c r="E39" s="220"/>
      <c r="F39" s="220"/>
      <c r="G39" s="220"/>
      <c r="H39" s="149"/>
      <c r="I39" s="139"/>
      <c r="J39" s="139"/>
      <c r="K39" s="149"/>
      <c r="L39" s="149"/>
      <c r="M39" s="149"/>
      <c r="P39" s="147"/>
      <c r="Q39" s="92"/>
      <c r="R39" s="148"/>
      <c r="S39" s="229"/>
      <c r="T39" s="229"/>
      <c r="U39" s="229"/>
      <c r="V39" s="230"/>
      <c r="W39" s="230"/>
      <c r="X39" s="230"/>
      <c r="Y39" s="230"/>
      <c r="Z39" s="230"/>
      <c r="AA39" s="230"/>
      <c r="AD39" s="25"/>
    </row>
    <row r="40" spans="1:27" ht="26.25" customHeight="1">
      <c r="A40" s="47"/>
      <c r="B40" s="92"/>
      <c r="C40" s="294" t="s">
        <v>305</v>
      </c>
      <c r="D40" s="295"/>
      <c r="E40" s="219">
        <f>E27</f>
        <v>120704</v>
      </c>
      <c r="F40" s="219">
        <f>F27</f>
        <v>139630</v>
      </c>
      <c r="G40" s="219">
        <f>G27</f>
        <v>153203</v>
      </c>
      <c r="H40" s="138">
        <v>9.5</v>
      </c>
      <c r="I40" s="198">
        <f>100*(F40-E40)/E40</f>
        <v>15.679679215270413</v>
      </c>
      <c r="J40" s="198">
        <f>100*(G40-F40)/F40</f>
        <v>9.720690396046695</v>
      </c>
      <c r="K40" s="138">
        <f>100*E40/E$28</f>
        <v>3.353882942527688</v>
      </c>
      <c r="L40" s="138">
        <f>100*F40/F$28</f>
        <v>3.591374014995652</v>
      </c>
      <c r="M40" s="138">
        <f>100*G40/G$28</f>
        <v>3.747890324002688</v>
      </c>
      <c r="O40" s="47"/>
      <c r="P40" s="92"/>
      <c r="Q40" s="294" t="s">
        <v>305</v>
      </c>
      <c r="R40" s="295"/>
      <c r="S40" s="231">
        <f>S27</f>
        <v>120704</v>
      </c>
      <c r="T40" s="231">
        <f>T27</f>
        <v>139630</v>
      </c>
      <c r="U40" s="231">
        <f>U27</f>
        <v>153203</v>
      </c>
      <c r="V40" s="232">
        <v>9.5</v>
      </c>
      <c r="W40" s="232">
        <v>15.7</v>
      </c>
      <c r="X40" s="232">
        <v>9.7</v>
      </c>
      <c r="Y40" s="232">
        <v>4.1</v>
      </c>
      <c r="Z40" s="232">
        <v>4.4</v>
      </c>
      <c r="AA40" s="232">
        <v>4.7</v>
      </c>
    </row>
    <row r="41" spans="1:27" ht="26.25" customHeight="1">
      <c r="A41" s="47"/>
      <c r="B41" s="280"/>
      <c r="C41" s="280"/>
      <c r="D41" s="288"/>
      <c r="E41" s="220"/>
      <c r="F41" s="220"/>
      <c r="G41" s="220"/>
      <c r="H41" s="149"/>
      <c r="I41" s="149"/>
      <c r="J41" s="149"/>
      <c r="K41" s="149"/>
      <c r="L41" s="149"/>
      <c r="M41" s="149"/>
      <c r="O41" s="47"/>
      <c r="P41" s="280"/>
      <c r="Q41" s="280"/>
      <c r="R41" s="288"/>
      <c r="S41" s="229"/>
      <c r="T41" s="229"/>
      <c r="U41" s="229"/>
      <c r="V41" s="157"/>
      <c r="W41" s="157"/>
      <c r="X41" s="157"/>
      <c r="Y41" s="157"/>
      <c r="Z41" s="157"/>
      <c r="AA41" s="157"/>
    </row>
    <row r="42" spans="1:27" ht="26.25" customHeight="1">
      <c r="A42" s="48"/>
      <c r="B42" s="285" t="s">
        <v>227</v>
      </c>
      <c r="C42" s="286"/>
      <c r="D42" s="287"/>
      <c r="E42" s="197">
        <v>3598933</v>
      </c>
      <c r="F42" s="197">
        <v>3887927</v>
      </c>
      <c r="G42" s="197">
        <v>4087713</v>
      </c>
      <c r="H42" s="150">
        <v>7.6</v>
      </c>
      <c r="I42" s="221">
        <f>100*(F42-E42)/E42</f>
        <v>8.029991111254363</v>
      </c>
      <c r="J42" s="221">
        <f>100*(G42-F42)/F42</f>
        <v>5.1386252879748</v>
      </c>
      <c r="K42" s="150">
        <f>100*E42/E$28</f>
        <v>100</v>
      </c>
      <c r="L42" s="150">
        <f>100*F42/F$28</f>
        <v>100</v>
      </c>
      <c r="M42" s="150">
        <f>100*G42/G$28</f>
        <v>100</v>
      </c>
      <c r="O42" s="48"/>
      <c r="P42" s="285" t="s">
        <v>227</v>
      </c>
      <c r="Q42" s="286"/>
      <c r="R42" s="287"/>
      <c r="S42" s="199">
        <v>2932477</v>
      </c>
      <c r="T42" s="199">
        <v>3163590</v>
      </c>
      <c r="U42" s="199">
        <v>3290360</v>
      </c>
      <c r="V42" s="233">
        <v>6.5</v>
      </c>
      <c r="W42" s="233">
        <v>7.9</v>
      </c>
      <c r="X42" s="233">
        <v>4</v>
      </c>
      <c r="Y42" s="233">
        <v>100</v>
      </c>
      <c r="Z42" s="233">
        <v>100</v>
      </c>
      <c r="AA42" s="233">
        <v>100</v>
      </c>
    </row>
    <row r="43" spans="1:27" ht="26.25" customHeight="1">
      <c r="A43" s="73" t="s">
        <v>144</v>
      </c>
      <c r="B43" s="78"/>
      <c r="C43" s="78"/>
      <c r="E43" s="120"/>
      <c r="F43" s="120"/>
      <c r="G43" s="120"/>
      <c r="H43" s="111"/>
      <c r="I43" s="111"/>
      <c r="J43" s="111"/>
      <c r="K43" s="111"/>
      <c r="L43" s="135"/>
      <c r="M43" s="4"/>
      <c r="O43" s="73" t="s">
        <v>144</v>
      </c>
      <c r="P43" s="78"/>
      <c r="Q43" s="78"/>
      <c r="S43" s="120"/>
      <c r="T43" s="120"/>
      <c r="U43" s="120"/>
      <c r="V43" s="111"/>
      <c r="W43" s="111"/>
      <c r="X43" s="111"/>
      <c r="Y43" s="111"/>
      <c r="Z43" s="135"/>
      <c r="AA43" s="4"/>
    </row>
    <row r="44" spans="2:31" ht="26.25" customHeight="1">
      <c r="B44" s="107"/>
      <c r="C44" s="107"/>
      <c r="D44" s="107"/>
      <c r="E44" s="39"/>
      <c r="F44" s="39"/>
      <c r="G44" s="39"/>
      <c r="H44" s="55"/>
      <c r="I44" s="135"/>
      <c r="J44" s="135"/>
      <c r="K44" s="55"/>
      <c r="L44" s="55"/>
      <c r="M44" s="55"/>
      <c r="O44" s="47"/>
      <c r="P44" s="296"/>
      <c r="Q44" s="296"/>
      <c r="R44" s="296"/>
      <c r="S44" s="27"/>
      <c r="T44" s="27"/>
      <c r="U44" s="27"/>
      <c r="V44" s="36"/>
      <c r="W44" s="36"/>
      <c r="X44" s="36"/>
      <c r="Y44" s="38"/>
      <c r="Z44" s="38"/>
      <c r="AA44" s="38"/>
      <c r="AD44" s="39"/>
      <c r="AE44" s="24"/>
    </row>
    <row r="45" spans="2:31" ht="26.25" customHeight="1">
      <c r="B45" s="107"/>
      <c r="C45" s="107"/>
      <c r="D45" s="107"/>
      <c r="E45" s="39"/>
      <c r="F45" s="39"/>
      <c r="G45" s="39"/>
      <c r="H45" s="55"/>
      <c r="I45" s="135"/>
      <c r="J45" s="135"/>
      <c r="K45" s="55"/>
      <c r="L45" s="55"/>
      <c r="M45" s="55"/>
      <c r="S45" s="136"/>
      <c r="T45" s="136"/>
      <c r="V45" s="74"/>
      <c r="W45" s="74"/>
      <c r="X45" s="74"/>
      <c r="Y45" s="74"/>
      <c r="Z45" s="74"/>
      <c r="AD45" s="39"/>
      <c r="AE45" s="24"/>
    </row>
    <row r="46" spans="2:31" ht="26.25" customHeight="1">
      <c r="B46" s="107"/>
      <c r="C46" s="107"/>
      <c r="D46" s="107"/>
      <c r="E46" s="39"/>
      <c r="F46" s="39"/>
      <c r="G46" s="39"/>
      <c r="H46" s="55"/>
      <c r="I46" s="135"/>
      <c r="J46" s="135"/>
      <c r="K46" s="55"/>
      <c r="L46" s="55"/>
      <c r="M46" s="55"/>
      <c r="S46" s="24"/>
      <c r="T46" s="24"/>
      <c r="U46" s="24"/>
      <c r="V46" s="26"/>
      <c r="W46" s="49"/>
      <c r="X46" s="49"/>
      <c r="Y46" s="42"/>
      <c r="Z46" s="42"/>
      <c r="AA46" s="42"/>
      <c r="AD46" s="39"/>
      <c r="AE46" s="24"/>
    </row>
    <row r="47" spans="12:26" ht="26.25" customHeight="1">
      <c r="L47" s="74"/>
      <c r="S47" s="136"/>
      <c r="T47" s="136"/>
      <c r="V47" s="74"/>
      <c r="W47" s="74"/>
      <c r="X47" s="74"/>
      <c r="Y47" s="74"/>
      <c r="Z47" s="74"/>
    </row>
  </sheetData>
  <sheetProtection/>
  <mergeCells count="83">
    <mergeCell ref="A2:M2"/>
    <mergeCell ref="O2:AA2"/>
    <mergeCell ref="A4:D5"/>
    <mergeCell ref="E4:E5"/>
    <mergeCell ref="F4:F5"/>
    <mergeCell ref="G4:G5"/>
    <mergeCell ref="H4:J4"/>
    <mergeCell ref="K4:M4"/>
    <mergeCell ref="B6:D6"/>
    <mergeCell ref="P6:R6"/>
    <mergeCell ref="C40:D40"/>
    <mergeCell ref="C38:D38"/>
    <mergeCell ref="C11:D11"/>
    <mergeCell ref="Q11:R11"/>
    <mergeCell ref="C12:D12"/>
    <mergeCell ref="Q12:R12"/>
    <mergeCell ref="Q13:R13"/>
    <mergeCell ref="Q14:R14"/>
    <mergeCell ref="AD4:AD5"/>
    <mergeCell ref="AE4:AE5"/>
    <mergeCell ref="C7:D7"/>
    <mergeCell ref="Q7:R7"/>
    <mergeCell ref="T4:T5"/>
    <mergeCell ref="U4:U5"/>
    <mergeCell ref="V4:X4"/>
    <mergeCell ref="Y4:AA4"/>
    <mergeCell ref="O4:R5"/>
    <mergeCell ref="S4:S5"/>
    <mergeCell ref="Q15:R15"/>
    <mergeCell ref="Q16:R16"/>
    <mergeCell ref="Q17:R17"/>
    <mergeCell ref="Q18:R18"/>
    <mergeCell ref="Q24:R24"/>
    <mergeCell ref="Q21:R21"/>
    <mergeCell ref="Q22:R22"/>
    <mergeCell ref="P28:R28"/>
    <mergeCell ref="Q29:R29"/>
    <mergeCell ref="A35:D35"/>
    <mergeCell ref="P25:R25"/>
    <mergeCell ref="B27:D27"/>
    <mergeCell ref="P26:R26"/>
    <mergeCell ref="C30:D30"/>
    <mergeCell ref="B28:D28"/>
    <mergeCell ref="P44:R44"/>
    <mergeCell ref="C8:D8"/>
    <mergeCell ref="C9:D9"/>
    <mergeCell ref="C10:D10"/>
    <mergeCell ref="C13:D13"/>
    <mergeCell ref="C14:D14"/>
    <mergeCell ref="P23:R23"/>
    <mergeCell ref="P31:R31"/>
    <mergeCell ref="O34:R34"/>
    <mergeCell ref="Q38:R38"/>
    <mergeCell ref="B23:D23"/>
    <mergeCell ref="P42:R42"/>
    <mergeCell ref="O35:R35"/>
    <mergeCell ref="O36:R36"/>
    <mergeCell ref="C32:D32"/>
    <mergeCell ref="P27:R27"/>
    <mergeCell ref="A34:D34"/>
    <mergeCell ref="B26:D26"/>
    <mergeCell ref="P41:R41"/>
    <mergeCell ref="Q40:R40"/>
    <mergeCell ref="B42:D42"/>
    <mergeCell ref="B41:D41"/>
    <mergeCell ref="A36:D36"/>
    <mergeCell ref="C15:D15"/>
    <mergeCell ref="C16:D16"/>
    <mergeCell ref="C17:D17"/>
    <mergeCell ref="C18:D18"/>
    <mergeCell ref="B19:D19"/>
    <mergeCell ref="C20:D20"/>
    <mergeCell ref="C21:D21"/>
    <mergeCell ref="Q8:R8"/>
    <mergeCell ref="Q9:R9"/>
    <mergeCell ref="Q10:R10"/>
    <mergeCell ref="P19:R19"/>
    <mergeCell ref="Q20:R20"/>
    <mergeCell ref="B31:D31"/>
    <mergeCell ref="C29:D29"/>
    <mergeCell ref="B25:D25"/>
    <mergeCell ref="C24:D24"/>
    <mergeCell ref="C22:D22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64" r:id="rId1"/>
  <colBreaks count="1" manualBreakCount="1">
    <brk id="2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F51"/>
  <sheetViews>
    <sheetView tabSelected="1" zoomScaleSheetLayoutView="75" zoomScalePageLayoutView="0" workbookViewId="0" topLeftCell="A1">
      <selection activeCell="A2" sqref="A2:AJ2"/>
    </sheetView>
  </sheetViews>
  <sheetFormatPr defaultColWidth="10.59765625" defaultRowHeight="30" customHeight="1"/>
  <cols>
    <col min="1" max="1" width="2.59765625" style="9" customWidth="1"/>
    <col min="2" max="2" width="3.59765625" style="9" customWidth="1"/>
    <col min="3" max="3" width="2.59765625" style="9" customWidth="1"/>
    <col min="4" max="4" width="33.69921875" style="9" customWidth="1"/>
    <col min="5" max="7" width="12.3984375" style="9" customWidth="1"/>
    <col min="8" max="13" width="9.8984375" style="9" customWidth="1"/>
    <col min="14" max="14" width="6.59765625" style="9" customWidth="1"/>
    <col min="15" max="15" width="2.59765625" style="9" customWidth="1"/>
    <col min="16" max="16" width="3.59765625" style="9" customWidth="1"/>
    <col min="17" max="17" width="2.59765625" style="9" customWidth="1"/>
    <col min="18" max="18" width="4.09765625" style="9" customWidth="1"/>
    <col min="19" max="19" width="31.69921875" style="9" customWidth="1"/>
    <col min="20" max="20" width="12.09765625" style="9" customWidth="1"/>
    <col min="21" max="22" width="12.3984375" style="9" customWidth="1"/>
    <col min="23" max="28" width="9.8984375" style="9" customWidth="1"/>
    <col min="29" max="29" width="10.59765625" style="9" customWidth="1"/>
    <col min="30" max="30" width="36.59765625" style="9" hidden="1" customWidth="1"/>
    <col min="31" max="33" width="11" style="9" hidden="1" customWidth="1"/>
    <col min="34" max="39" width="0" style="9" hidden="1" customWidth="1"/>
    <col min="40" max="136" width="10.59765625" style="9" customWidth="1"/>
    <col min="137" max="16384" width="10.59765625" style="78" customWidth="1"/>
  </cols>
  <sheetData>
    <row r="1" spans="1:136" s="158" customFormat="1" ht="30" customHeight="1">
      <c r="A1" s="6" t="s">
        <v>164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8" t="s">
        <v>168</v>
      </c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</row>
    <row r="2" spans="1:29" ht="30" customHeight="1">
      <c r="A2" s="334" t="s">
        <v>243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O2" s="334" t="s">
        <v>244</v>
      </c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334"/>
      <c r="AB2" s="334"/>
      <c r="AC2" s="67"/>
    </row>
    <row r="3" spans="1:30" ht="30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O3" s="335" t="s">
        <v>245</v>
      </c>
      <c r="P3" s="336"/>
      <c r="Q3" s="336"/>
      <c r="R3" s="336"/>
      <c r="S3" s="336"/>
      <c r="T3" s="336"/>
      <c r="U3" s="336"/>
      <c r="V3" s="336"/>
      <c r="W3" s="336"/>
      <c r="X3" s="336"/>
      <c r="Y3" s="336"/>
      <c r="Z3" s="336"/>
      <c r="AA3" s="336"/>
      <c r="AB3" s="336"/>
      <c r="AD3" s="9" t="s">
        <v>26</v>
      </c>
    </row>
    <row r="4" spans="1:37" ht="30" customHeight="1" thickBot="1">
      <c r="A4" s="73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2" t="s">
        <v>131</v>
      </c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2" t="s">
        <v>131</v>
      </c>
      <c r="AH4" s="9" t="s">
        <v>18</v>
      </c>
      <c r="AK4" s="9" t="s">
        <v>19</v>
      </c>
    </row>
    <row r="5" spans="1:40" ht="30" customHeight="1">
      <c r="A5" s="337" t="s">
        <v>27</v>
      </c>
      <c r="B5" s="268"/>
      <c r="C5" s="268"/>
      <c r="D5" s="306"/>
      <c r="E5" s="329" t="s">
        <v>145</v>
      </c>
      <c r="F5" s="301" t="s">
        <v>225</v>
      </c>
      <c r="G5" s="301" t="s">
        <v>226</v>
      </c>
      <c r="H5" s="338" t="s">
        <v>248</v>
      </c>
      <c r="I5" s="251"/>
      <c r="J5" s="252"/>
      <c r="K5" s="304" t="s">
        <v>138</v>
      </c>
      <c r="L5" s="305"/>
      <c r="M5" s="305"/>
      <c r="O5" s="337" t="s">
        <v>27</v>
      </c>
      <c r="P5" s="337"/>
      <c r="Q5" s="337"/>
      <c r="R5" s="337"/>
      <c r="S5" s="339"/>
      <c r="T5" s="329" t="s">
        <v>145</v>
      </c>
      <c r="U5" s="301" t="s">
        <v>225</v>
      </c>
      <c r="V5" s="301" t="s">
        <v>226</v>
      </c>
      <c r="W5" s="331" t="s">
        <v>248</v>
      </c>
      <c r="X5" s="332"/>
      <c r="Y5" s="333"/>
      <c r="Z5" s="304" t="s">
        <v>138</v>
      </c>
      <c r="AA5" s="305"/>
      <c r="AB5" s="305"/>
      <c r="AD5" s="56" t="s">
        <v>28</v>
      </c>
      <c r="AE5" s="57" t="s">
        <v>29</v>
      </c>
      <c r="AF5" s="57" t="s">
        <v>30</v>
      </c>
      <c r="AG5" s="57" t="s">
        <v>31</v>
      </c>
      <c r="AH5" s="159" t="s">
        <v>32</v>
      </c>
      <c r="AI5" s="159" t="s">
        <v>33</v>
      </c>
      <c r="AJ5" s="159" t="s">
        <v>34</v>
      </c>
      <c r="AK5" s="159" t="s">
        <v>32</v>
      </c>
      <c r="AL5" s="159" t="s">
        <v>33</v>
      </c>
      <c r="AM5" s="159" t="s">
        <v>34</v>
      </c>
      <c r="AN5" s="160"/>
    </row>
    <row r="6" spans="1:40" ht="30" customHeight="1">
      <c r="A6" s="269"/>
      <c r="B6" s="269"/>
      <c r="C6" s="269"/>
      <c r="D6" s="270"/>
      <c r="E6" s="330"/>
      <c r="F6" s="302"/>
      <c r="G6" s="302"/>
      <c r="H6" s="165" t="s">
        <v>124</v>
      </c>
      <c r="I6" s="171" t="s">
        <v>125</v>
      </c>
      <c r="J6" s="171" t="s">
        <v>126</v>
      </c>
      <c r="K6" s="165" t="s">
        <v>124</v>
      </c>
      <c r="L6" s="165" t="s">
        <v>125</v>
      </c>
      <c r="M6" s="166" t="s">
        <v>126</v>
      </c>
      <c r="O6" s="269"/>
      <c r="P6" s="269"/>
      <c r="Q6" s="269"/>
      <c r="R6" s="269"/>
      <c r="S6" s="270"/>
      <c r="T6" s="330"/>
      <c r="U6" s="302"/>
      <c r="V6" s="302"/>
      <c r="W6" s="165" t="s">
        <v>124</v>
      </c>
      <c r="X6" s="165" t="s">
        <v>125</v>
      </c>
      <c r="Y6" s="165" t="s">
        <v>126</v>
      </c>
      <c r="Z6" s="165" t="s">
        <v>124</v>
      </c>
      <c r="AA6" s="165" t="s">
        <v>125</v>
      </c>
      <c r="AB6" s="166" t="s">
        <v>126</v>
      </c>
      <c r="AD6" s="58"/>
      <c r="AE6" s="59">
        <v>1998</v>
      </c>
      <c r="AF6" s="59">
        <v>1999</v>
      </c>
      <c r="AG6" s="59">
        <v>2000</v>
      </c>
      <c r="AH6" s="60">
        <v>1998</v>
      </c>
      <c r="AI6" s="60">
        <v>1999</v>
      </c>
      <c r="AJ6" s="60">
        <v>2000</v>
      </c>
      <c r="AK6" s="60">
        <v>1998</v>
      </c>
      <c r="AL6" s="60">
        <v>1999</v>
      </c>
      <c r="AM6" s="60">
        <v>2000</v>
      </c>
      <c r="AN6" s="61"/>
    </row>
    <row r="7" spans="1:40" ht="30" customHeight="1">
      <c r="A7" s="30">
        <v>1</v>
      </c>
      <c r="B7" s="327" t="s">
        <v>123</v>
      </c>
      <c r="C7" s="327"/>
      <c r="D7" s="328"/>
      <c r="E7" s="62">
        <f>SUM(E8:E10)</f>
        <v>1889563</v>
      </c>
      <c r="F7" s="62">
        <v>2053408</v>
      </c>
      <c r="G7" s="62">
        <f>SUM(G8:G10)</f>
        <v>2207750</v>
      </c>
      <c r="H7" s="66">
        <v>5.4</v>
      </c>
      <c r="I7" s="235">
        <f>100*(F7-E7)/E7</f>
        <v>8.671052513200141</v>
      </c>
      <c r="J7" s="235">
        <f>100*(G7-F7)/F7</f>
        <v>7.516382521155075</v>
      </c>
      <c r="K7" s="63">
        <f aca="true" t="shared" si="0" ref="K7:M11">100*E7/E$33</f>
        <v>62.820383246417244</v>
      </c>
      <c r="L7" s="63">
        <f t="shared" si="0"/>
        <v>63.716078240085245</v>
      </c>
      <c r="M7" s="63">
        <f t="shared" si="0"/>
        <v>65.53108151588656</v>
      </c>
      <c r="O7" s="34">
        <v>1</v>
      </c>
      <c r="P7" s="308" t="s">
        <v>35</v>
      </c>
      <c r="Q7" s="308"/>
      <c r="R7" s="308"/>
      <c r="S7" s="316"/>
      <c r="T7" s="45">
        <v>1961704</v>
      </c>
      <c r="U7" s="45">
        <v>2087789</v>
      </c>
      <c r="V7" s="45">
        <f>SUM(V8,V16)</f>
        <v>39978</v>
      </c>
      <c r="W7" s="66">
        <v>5.7</v>
      </c>
      <c r="X7" s="200">
        <f aca="true" t="shared" si="1" ref="X7:Y12">100*(U7-T7)/T7</f>
        <v>6.42732032967257</v>
      </c>
      <c r="Y7" s="200">
        <f t="shared" si="1"/>
        <v>-98.08515132515785</v>
      </c>
      <c r="Z7" s="63">
        <v>53.4</v>
      </c>
      <c r="AA7" s="63">
        <v>52.9</v>
      </c>
      <c r="AB7" s="63">
        <v>53.1</v>
      </c>
      <c r="AD7" s="9" t="s">
        <v>36</v>
      </c>
      <c r="AE7" s="13">
        <v>2690546.415</v>
      </c>
      <c r="AF7" s="13">
        <v>2683004.139</v>
      </c>
      <c r="AG7" s="13">
        <v>2716468.715</v>
      </c>
      <c r="AH7" s="14">
        <v>-0.8314068853366136</v>
      </c>
      <c r="AI7" s="14">
        <v>-0.28032506549418035</v>
      </c>
      <c r="AJ7" s="14">
        <v>1.2472800736145226</v>
      </c>
      <c r="AK7" s="14">
        <v>76.1204148102367</v>
      </c>
      <c r="AL7" s="14">
        <v>76.712590275846</v>
      </c>
      <c r="AM7" s="14">
        <v>77.45548789065873</v>
      </c>
      <c r="AN7" s="14"/>
    </row>
    <row r="8" spans="2:40" ht="30" customHeight="1">
      <c r="B8" s="9" t="s">
        <v>22</v>
      </c>
      <c r="C8" s="310" t="s">
        <v>37</v>
      </c>
      <c r="D8" s="311"/>
      <c r="E8" s="201">
        <v>1642893</v>
      </c>
      <c r="F8" s="201">
        <v>1783513</v>
      </c>
      <c r="G8" s="201">
        <v>1915126</v>
      </c>
      <c r="H8" s="234">
        <v>6.5</v>
      </c>
      <c r="I8" s="204">
        <f aca="true" t="shared" si="2" ref="I8:I35">100*(F8-E8)/E8</f>
        <v>8.5592914450302</v>
      </c>
      <c r="J8" s="204">
        <f aca="true" t="shared" si="3" ref="J8:J36">100*(G8-F8)/F8</f>
        <v>7.379424764495689</v>
      </c>
      <c r="K8" s="203">
        <f t="shared" si="0"/>
        <v>54.619596114475236</v>
      </c>
      <c r="L8" s="203">
        <f t="shared" si="0"/>
        <v>55.341390434930204</v>
      </c>
      <c r="M8" s="203">
        <f t="shared" si="0"/>
        <v>56.84533032236157</v>
      </c>
      <c r="O8" s="105"/>
      <c r="P8" s="73" t="s">
        <v>22</v>
      </c>
      <c r="Q8" s="278" t="s">
        <v>38</v>
      </c>
      <c r="R8" s="278"/>
      <c r="S8" s="279"/>
      <c r="T8" s="201"/>
      <c r="U8" s="201"/>
      <c r="V8" s="201"/>
      <c r="W8" s="234">
        <v>5.7</v>
      </c>
      <c r="X8" s="204" t="e">
        <f t="shared" si="1"/>
        <v>#DIV/0!</v>
      </c>
      <c r="Y8" s="204" t="e">
        <f t="shared" si="1"/>
        <v>#DIV/0!</v>
      </c>
      <c r="Z8" s="203">
        <f aca="true" t="shared" si="4" ref="Z8:AB12">100*T8/T$39</f>
        <v>0</v>
      </c>
      <c r="AA8" s="203">
        <f t="shared" si="4"/>
        <v>0</v>
      </c>
      <c r="AB8" s="203">
        <f t="shared" si="4"/>
        <v>0</v>
      </c>
      <c r="AD8" s="9" t="s">
        <v>39</v>
      </c>
      <c r="AE8" s="13">
        <v>2343873.511</v>
      </c>
      <c r="AF8" s="13">
        <v>2318686.334</v>
      </c>
      <c r="AG8" s="13">
        <v>2338148.482</v>
      </c>
      <c r="AH8" s="14">
        <v>-0.5503953532627787</v>
      </c>
      <c r="AI8" s="14">
        <v>-1.0745962562311726</v>
      </c>
      <c r="AJ8" s="14">
        <v>0.8393609655009097</v>
      </c>
      <c r="AK8" s="14">
        <v>66.31241257365406</v>
      </c>
      <c r="AL8" s="14">
        <v>66.29599713723938</v>
      </c>
      <c r="AM8" s="14">
        <v>66.66832952431521</v>
      </c>
      <c r="AN8" s="14"/>
    </row>
    <row r="9" spans="2:40" ht="30" customHeight="1">
      <c r="B9" s="9" t="s">
        <v>23</v>
      </c>
      <c r="C9" s="310" t="s">
        <v>101</v>
      </c>
      <c r="D9" s="311"/>
      <c r="E9" s="201">
        <v>137675</v>
      </c>
      <c r="F9" s="201">
        <v>154227</v>
      </c>
      <c r="G9" s="201">
        <v>170132</v>
      </c>
      <c r="H9" s="234">
        <v>10.5</v>
      </c>
      <c r="I9" s="204">
        <f t="shared" si="2"/>
        <v>12.022516796804068</v>
      </c>
      <c r="J9" s="204">
        <f t="shared" si="3"/>
        <v>10.312720859512277</v>
      </c>
      <c r="K9" s="203">
        <f t="shared" si="0"/>
        <v>4.577140991568153</v>
      </c>
      <c r="L9" s="203">
        <f t="shared" si="0"/>
        <v>4.785575783640478</v>
      </c>
      <c r="M9" s="203">
        <f t="shared" si="0"/>
        <v>5.049907806799145</v>
      </c>
      <c r="O9" s="17"/>
      <c r="Q9" s="17" t="s">
        <v>229</v>
      </c>
      <c r="R9" s="310" t="s">
        <v>104</v>
      </c>
      <c r="S9" s="311"/>
      <c r="T9" s="201">
        <v>485295</v>
      </c>
      <c r="U9" s="201">
        <v>524194</v>
      </c>
      <c r="V9" s="201">
        <v>553329</v>
      </c>
      <c r="W9" s="234">
        <v>2.2</v>
      </c>
      <c r="X9" s="204">
        <f t="shared" si="1"/>
        <v>8.015536941447985</v>
      </c>
      <c r="Y9" s="204">
        <f t="shared" si="1"/>
        <v>5.558056749981877</v>
      </c>
      <c r="Z9" s="203">
        <f t="shared" si="4"/>
        <v>13.207685302767464</v>
      </c>
      <c r="AA9" s="203">
        <f t="shared" si="4"/>
        <v>13.28054160502832</v>
      </c>
      <c r="AB9" s="203">
        <f t="shared" si="4"/>
        <v>13.280860721722826</v>
      </c>
      <c r="AD9" s="9" t="s">
        <v>40</v>
      </c>
      <c r="AE9" s="13">
        <v>346672.904</v>
      </c>
      <c r="AF9" s="13">
        <v>364317.805</v>
      </c>
      <c r="AG9" s="13">
        <v>378320.233</v>
      </c>
      <c r="AH9" s="14">
        <v>-2.6904556975618146</v>
      </c>
      <c r="AI9" s="14">
        <v>5.089783711506918</v>
      </c>
      <c r="AJ9" s="14">
        <v>3.8434651855678625</v>
      </c>
      <c r="AK9" s="14">
        <v>9.808002236582624</v>
      </c>
      <c r="AL9" s="14">
        <v>10.41659313860662</v>
      </c>
      <c r="AM9" s="14">
        <v>10.787158366343526</v>
      </c>
      <c r="AN9" s="14"/>
    </row>
    <row r="10" spans="2:40" ht="30" customHeight="1">
      <c r="B10" s="9" t="s">
        <v>24</v>
      </c>
      <c r="C10" s="310" t="s">
        <v>102</v>
      </c>
      <c r="D10" s="311"/>
      <c r="E10" s="201">
        <v>108995</v>
      </c>
      <c r="F10" s="201">
        <v>115667</v>
      </c>
      <c r="G10" s="201">
        <v>122492</v>
      </c>
      <c r="H10" s="234">
        <v>-13.3</v>
      </c>
      <c r="I10" s="204">
        <f t="shared" si="2"/>
        <v>6.1213817147575575</v>
      </c>
      <c r="J10" s="204">
        <f t="shared" si="3"/>
        <v>5.900559364382235</v>
      </c>
      <c r="K10" s="203">
        <f t="shared" si="0"/>
        <v>3.623646140373858</v>
      </c>
      <c r="L10" s="203">
        <f t="shared" si="0"/>
        <v>3.5890809920853233</v>
      </c>
      <c r="M10" s="203">
        <f t="shared" si="0"/>
        <v>3.635843386725841</v>
      </c>
      <c r="O10" s="105"/>
      <c r="P10" s="73"/>
      <c r="Q10" s="105" t="s">
        <v>230</v>
      </c>
      <c r="R10" s="278" t="s">
        <v>105</v>
      </c>
      <c r="S10" s="279"/>
      <c r="T10" s="201">
        <v>127109</v>
      </c>
      <c r="U10" s="201">
        <v>124553</v>
      </c>
      <c r="V10" s="201">
        <v>121916</v>
      </c>
      <c r="W10" s="234">
        <v>6.9</v>
      </c>
      <c r="X10" s="204">
        <f t="shared" si="1"/>
        <v>-2.010872558198082</v>
      </c>
      <c r="Y10" s="204">
        <f t="shared" si="1"/>
        <v>-2.1171710035085467</v>
      </c>
      <c r="Z10" s="203">
        <f t="shared" si="4"/>
        <v>3.4593714568447433</v>
      </c>
      <c r="AA10" s="203">
        <f t="shared" si="4"/>
        <v>3.1555708354752103</v>
      </c>
      <c r="AB10" s="203">
        <f t="shared" si="4"/>
        <v>2.92619655891804</v>
      </c>
      <c r="AD10" s="9" t="s">
        <v>41</v>
      </c>
      <c r="AE10" s="13">
        <v>256217.979</v>
      </c>
      <c r="AF10" s="13">
        <v>271548.976</v>
      </c>
      <c r="AG10" s="13">
        <v>285872.35</v>
      </c>
      <c r="AH10" s="14">
        <v>-3.079702858378849</v>
      </c>
      <c r="AI10" s="14">
        <v>5.983575805193605</v>
      </c>
      <c r="AJ10" s="14">
        <v>5.27469269484557</v>
      </c>
      <c r="AK10" s="14">
        <v>7.248869127322047</v>
      </c>
      <c r="AL10" s="14">
        <v>7.764142079735175</v>
      </c>
      <c r="AM10" s="14">
        <v>8.151164127689634</v>
      </c>
      <c r="AN10" s="14"/>
    </row>
    <row r="11" spans="1:40" ht="30" customHeight="1">
      <c r="A11" s="30">
        <v>2</v>
      </c>
      <c r="B11" s="312" t="s">
        <v>310</v>
      </c>
      <c r="C11" s="312"/>
      <c r="D11" s="313"/>
      <c r="E11" s="45">
        <f>SUM(E14,E17,E20)</f>
        <v>301746</v>
      </c>
      <c r="F11" s="45">
        <f>SUM(F14,F17,F20)</f>
        <v>362737</v>
      </c>
      <c r="G11" s="45">
        <f>SUM(G14,G17,G20)</f>
        <v>399798</v>
      </c>
      <c r="H11" s="64">
        <v>17.8</v>
      </c>
      <c r="I11" s="200">
        <f t="shared" si="2"/>
        <v>20.212695445838552</v>
      </c>
      <c r="J11" s="200">
        <f t="shared" si="3"/>
        <v>10.217044304826914</v>
      </c>
      <c r="K11" s="63">
        <f t="shared" si="0"/>
        <v>10.031843004479564</v>
      </c>
      <c r="L11" s="63">
        <f t="shared" si="0"/>
        <v>11.255522074801403</v>
      </c>
      <c r="M11" s="63">
        <f t="shared" si="0"/>
        <v>11.866921222008115</v>
      </c>
      <c r="O11" s="17"/>
      <c r="Q11" s="17" t="s">
        <v>231</v>
      </c>
      <c r="R11" s="310" t="s">
        <v>106</v>
      </c>
      <c r="S11" s="311"/>
      <c r="T11" s="201">
        <v>53535</v>
      </c>
      <c r="U11" s="201">
        <v>57823</v>
      </c>
      <c r="V11" s="201">
        <v>61655</v>
      </c>
      <c r="W11" s="234">
        <v>4.3</v>
      </c>
      <c r="X11" s="204">
        <f t="shared" si="1"/>
        <v>8.009713271691417</v>
      </c>
      <c r="Y11" s="204">
        <f t="shared" si="1"/>
        <v>6.62712069591685</v>
      </c>
      <c r="Z11" s="203">
        <f t="shared" si="4"/>
        <v>1.4569971515957432</v>
      </c>
      <c r="AA11" s="203">
        <f t="shared" si="4"/>
        <v>1.4649552593649537</v>
      </c>
      <c r="AB11" s="203">
        <f t="shared" si="4"/>
        <v>1.4798274946692127</v>
      </c>
      <c r="AD11" s="9" t="s">
        <v>42</v>
      </c>
      <c r="AE11" s="13">
        <v>90454.925</v>
      </c>
      <c r="AF11" s="13">
        <v>92768.829</v>
      </c>
      <c r="AG11" s="13">
        <v>92447.883</v>
      </c>
      <c r="AH11" s="14">
        <v>-1.5707281255248002</v>
      </c>
      <c r="AI11" s="14">
        <v>2.558074090493132</v>
      </c>
      <c r="AJ11" s="14">
        <v>-0.34596318985550234</v>
      </c>
      <c r="AK11" s="14">
        <v>2.559133109260577</v>
      </c>
      <c r="AL11" s="14">
        <v>2.652451058871445</v>
      </c>
      <c r="AM11" s="14">
        <v>2.63599423865389</v>
      </c>
      <c r="AN11" s="14"/>
    </row>
    <row r="12" spans="4:40" ht="30" customHeight="1">
      <c r="D12" s="16" t="s">
        <v>232</v>
      </c>
      <c r="E12" s="201">
        <f>SUM(E15,E18,E22)</f>
        <v>388653</v>
      </c>
      <c r="F12" s="201">
        <v>550068</v>
      </c>
      <c r="G12" s="201">
        <v>595863</v>
      </c>
      <c r="H12" s="234">
        <v>12.9</v>
      </c>
      <c r="I12" s="204">
        <f t="shared" si="2"/>
        <v>41.53190635348241</v>
      </c>
      <c r="J12" s="204">
        <f t="shared" si="3"/>
        <v>8.32533432230197</v>
      </c>
      <c r="K12" s="203">
        <f aca="true" t="shared" si="5" ref="K12:K35">100*E12/E$33</f>
        <v>12.9211518270996</v>
      </c>
      <c r="L12" s="203">
        <f aca="true" t="shared" si="6" ref="L12:L36">100*F12/F$33</f>
        <v>17.068296084055</v>
      </c>
      <c r="M12" s="203">
        <f aca="true" t="shared" si="7" ref="M12:M36">100*G12/G$33</f>
        <v>17.686579923134737</v>
      </c>
      <c r="O12" s="17"/>
      <c r="Q12" s="17" t="s">
        <v>233</v>
      </c>
      <c r="R12" s="310" t="s">
        <v>107</v>
      </c>
      <c r="S12" s="311"/>
      <c r="T12" s="201">
        <f>SUM(T13:T14)</f>
        <v>555879</v>
      </c>
      <c r="U12" s="201">
        <f>SUM(U13:U14)</f>
        <v>589195</v>
      </c>
      <c r="V12" s="201">
        <f>SUM(V13:V14)</f>
        <v>628602</v>
      </c>
      <c r="W12" s="234">
        <v>4.9</v>
      </c>
      <c r="X12" s="204">
        <f t="shared" si="1"/>
        <v>5.9933906479647545</v>
      </c>
      <c r="Y12" s="204">
        <f t="shared" si="1"/>
        <v>6.688278074321744</v>
      </c>
      <c r="Z12" s="203">
        <f t="shared" si="4"/>
        <v>15.128684405190812</v>
      </c>
      <c r="AA12" s="203">
        <f t="shared" si="4"/>
        <v>14.927352680447814</v>
      </c>
      <c r="AB12" s="203">
        <f t="shared" si="4"/>
        <v>15.087543959193196</v>
      </c>
      <c r="AD12" s="9" t="s">
        <v>43</v>
      </c>
      <c r="AE12" s="13">
        <v>172022.824</v>
      </c>
      <c r="AF12" s="13">
        <v>154824.17053574184</v>
      </c>
      <c r="AG12" s="13">
        <v>145660.922</v>
      </c>
      <c r="AH12" s="14">
        <v>-19.49839389072577</v>
      </c>
      <c r="AI12" s="14">
        <v>-9.99789043357302</v>
      </c>
      <c r="AJ12" s="14">
        <v>-5.918487083789331</v>
      </c>
      <c r="AK12" s="14">
        <v>4.866836210929422</v>
      </c>
      <c r="AL12" s="14">
        <v>4.426740528075672</v>
      </c>
      <c r="AM12" s="14">
        <v>4.153273592960627</v>
      </c>
      <c r="AN12" s="14"/>
    </row>
    <row r="13" spans="4:40" ht="30" customHeight="1">
      <c r="D13" s="16" t="s">
        <v>234</v>
      </c>
      <c r="E13" s="201">
        <v>172129</v>
      </c>
      <c r="F13" s="201">
        <v>187332</v>
      </c>
      <c r="G13" s="201">
        <v>196067</v>
      </c>
      <c r="H13" s="234">
        <v>5.3</v>
      </c>
      <c r="I13" s="204">
        <f t="shared" si="2"/>
        <v>8.832329241441013</v>
      </c>
      <c r="J13" s="204">
        <f t="shared" si="3"/>
        <v>4.662844575406231</v>
      </c>
      <c r="K13" s="203">
        <f t="shared" si="5"/>
        <v>5.722598160433155</v>
      </c>
      <c r="L13" s="203">
        <f t="shared" si="6"/>
        <v>5.812805038682838</v>
      </c>
      <c r="M13" s="203">
        <f t="shared" si="7"/>
        <v>5.819718065711847</v>
      </c>
      <c r="O13" s="17"/>
      <c r="Q13" s="17"/>
      <c r="R13" s="9" t="s">
        <v>235</v>
      </c>
      <c r="S13" s="16" t="s">
        <v>108</v>
      </c>
      <c r="T13" s="201">
        <v>376548</v>
      </c>
      <c r="U13" s="201">
        <v>390751</v>
      </c>
      <c r="V13" s="201">
        <v>415669</v>
      </c>
      <c r="W13" s="234">
        <v>4.6</v>
      </c>
      <c r="X13" s="204">
        <f aca="true" t="shared" si="8" ref="X13:X31">100*(U13-T13)/T13</f>
        <v>3.771896278827666</v>
      </c>
      <c r="Y13" s="204">
        <f aca="true" t="shared" si="9" ref="Y13:Y32">100*(V13-U13)/U13</f>
        <v>6.3769510506690965</v>
      </c>
      <c r="Z13" s="203">
        <f aca="true" t="shared" si="10" ref="Z13:Z32">100*T13/T$39</f>
        <v>10.248050124947678</v>
      </c>
      <c r="AA13" s="203">
        <f aca="true" t="shared" si="11" ref="AA13:AA32">100*U13/U$39</f>
        <v>9.899741150616798</v>
      </c>
      <c r="AB13" s="203">
        <f aca="true" t="shared" si="12" ref="AB13:AB32">100*V13/V$39</f>
        <v>9.976780713351017</v>
      </c>
      <c r="AD13" s="9" t="s">
        <v>44</v>
      </c>
      <c r="AE13" s="13">
        <v>352011.34</v>
      </c>
      <c r="AF13" s="13">
        <v>328247.3797209591</v>
      </c>
      <c r="AG13" s="13">
        <v>318420.559</v>
      </c>
      <c r="AH13" s="14">
        <v>-10.265829551689693</v>
      </c>
      <c r="AI13" s="14">
        <v>-6.7509075926477</v>
      </c>
      <c r="AJ13" s="14">
        <v>-2.9937240410914536</v>
      </c>
      <c r="AK13" s="14">
        <v>9.959036227482166</v>
      </c>
      <c r="AL13" s="14">
        <v>9.38526571153157</v>
      </c>
      <c r="AM13" s="14">
        <v>9.079220981111607</v>
      </c>
      <c r="AN13" s="14"/>
    </row>
    <row r="14" spans="2:40" ht="30" customHeight="1">
      <c r="B14" s="9" t="s">
        <v>22</v>
      </c>
      <c r="C14" s="310" t="s">
        <v>46</v>
      </c>
      <c r="D14" s="311"/>
      <c r="E14" s="201">
        <f>E15-E16</f>
        <v>-65299</v>
      </c>
      <c r="F14" s="201">
        <f>F15-F16</f>
        <v>-58878</v>
      </c>
      <c r="G14" s="201">
        <v>-53381</v>
      </c>
      <c r="H14" s="234">
        <v>-4</v>
      </c>
      <c r="I14" s="204">
        <f t="shared" si="2"/>
        <v>-9.833228686503622</v>
      </c>
      <c r="J14" s="204">
        <f t="shared" si="3"/>
        <v>-9.336254628214274</v>
      </c>
      <c r="K14" s="203">
        <f t="shared" si="5"/>
        <v>-2.1709295776895505</v>
      </c>
      <c r="L14" s="203">
        <f t="shared" si="6"/>
        <v>-1.8269507348854874</v>
      </c>
      <c r="M14" s="203">
        <f t="shared" si="7"/>
        <v>-1.5844704619633294</v>
      </c>
      <c r="O14" s="17"/>
      <c r="Q14" s="17"/>
      <c r="R14" s="9" t="s">
        <v>236</v>
      </c>
      <c r="S14" s="16" t="s">
        <v>109</v>
      </c>
      <c r="T14" s="201">
        <v>179331</v>
      </c>
      <c r="U14" s="201">
        <v>198444</v>
      </c>
      <c r="V14" s="201">
        <v>212933</v>
      </c>
      <c r="W14" s="234">
        <v>5.5</v>
      </c>
      <c r="X14" s="204">
        <f t="shared" si="8"/>
        <v>10.657945363601385</v>
      </c>
      <c r="Y14" s="204">
        <f t="shared" si="9"/>
        <v>7.301304146257887</v>
      </c>
      <c r="Z14" s="203">
        <f t="shared" si="10"/>
        <v>4.880634280243135</v>
      </c>
      <c r="AA14" s="203">
        <f t="shared" si="11"/>
        <v>5.027611529831017</v>
      </c>
      <c r="AB14" s="203">
        <f t="shared" si="12"/>
        <v>5.110763245842178</v>
      </c>
      <c r="AD14" s="9" t="s">
        <v>45</v>
      </c>
      <c r="AE14" s="13">
        <v>179988.516</v>
      </c>
      <c r="AF14" s="13">
        <v>173423.2091852173</v>
      </c>
      <c r="AG14" s="13">
        <v>172759.637</v>
      </c>
      <c r="AH14" s="14">
        <v>0.7810024171236236</v>
      </c>
      <c r="AI14" s="14">
        <v>-3.647625393379375</v>
      </c>
      <c r="AJ14" s="14">
        <v>-0.3826317067565135</v>
      </c>
      <c r="AK14" s="14">
        <v>5.092200016552742</v>
      </c>
      <c r="AL14" s="14">
        <v>4.958525183455898</v>
      </c>
      <c r="AM14" s="14">
        <v>4.92594738815098</v>
      </c>
      <c r="AN14" s="14"/>
    </row>
    <row r="15" spans="4:40" ht="30" customHeight="1">
      <c r="D15" s="16" t="s">
        <v>232</v>
      </c>
      <c r="E15" s="201">
        <v>76369</v>
      </c>
      <c r="F15" s="201">
        <v>88198</v>
      </c>
      <c r="G15" s="201">
        <v>99361</v>
      </c>
      <c r="H15" s="234">
        <v>1.4</v>
      </c>
      <c r="I15" s="204">
        <f t="shared" si="2"/>
        <v>15.489269206091477</v>
      </c>
      <c r="J15" s="204">
        <f t="shared" si="3"/>
        <v>12.656749586158416</v>
      </c>
      <c r="K15" s="203">
        <f t="shared" si="5"/>
        <v>2.538962632177725</v>
      </c>
      <c r="L15" s="203">
        <f t="shared" si="6"/>
        <v>2.736733600248484</v>
      </c>
      <c r="M15" s="203">
        <f t="shared" si="7"/>
        <v>2.9492622762994016</v>
      </c>
      <c r="O15" s="17"/>
      <c r="Q15" s="17" t="s">
        <v>237</v>
      </c>
      <c r="R15" s="310" t="s">
        <v>110</v>
      </c>
      <c r="S15" s="311"/>
      <c r="T15" s="201">
        <v>706519</v>
      </c>
      <c r="U15" s="201">
        <v>756054</v>
      </c>
      <c r="V15" s="201">
        <v>805650</v>
      </c>
      <c r="W15" s="234">
        <v>8.8</v>
      </c>
      <c r="X15" s="204">
        <f t="shared" si="8"/>
        <v>7.01113487393828</v>
      </c>
      <c r="Y15" s="204">
        <f t="shared" si="9"/>
        <v>6.559848899681769</v>
      </c>
      <c r="Z15" s="203">
        <f t="shared" si="10"/>
        <v>19.228470543537366</v>
      </c>
      <c r="AA15" s="203">
        <f t="shared" si="11"/>
        <v>19.154753016341434</v>
      </c>
      <c r="AB15" s="203">
        <f t="shared" si="12"/>
        <v>19.33700464001705</v>
      </c>
      <c r="AD15" s="9" t="s">
        <v>47</v>
      </c>
      <c r="AE15" s="13">
        <v>-69616.463</v>
      </c>
      <c r="AF15" s="13">
        <v>-66372.38757785181</v>
      </c>
      <c r="AG15" s="13">
        <v>-86664.501</v>
      </c>
      <c r="AH15" s="14">
        <v>-4.294162146088919</v>
      </c>
      <c r="AI15" s="14">
        <v>4.659925658889322</v>
      </c>
      <c r="AJ15" s="14">
        <v>-30.57312560640742</v>
      </c>
      <c r="AK15" s="14">
        <v>-1.9695754035826563</v>
      </c>
      <c r="AL15" s="14">
        <v>-1.89772266836201</v>
      </c>
      <c r="AM15" s="14">
        <v>-2.4710909316529652</v>
      </c>
      <c r="AN15" s="14"/>
    </row>
    <row r="16" spans="4:40" ht="30" customHeight="1">
      <c r="D16" s="16" t="s">
        <v>234</v>
      </c>
      <c r="E16" s="201">
        <v>141668</v>
      </c>
      <c r="F16" s="201">
        <v>147076</v>
      </c>
      <c r="G16" s="201">
        <v>152743</v>
      </c>
      <c r="H16" s="234">
        <v>2.6</v>
      </c>
      <c r="I16" s="204">
        <f t="shared" si="2"/>
        <v>3.8173758364627157</v>
      </c>
      <c r="J16" s="204">
        <f t="shared" si="3"/>
        <v>3.853109956757051</v>
      </c>
      <c r="K16" s="203">
        <f t="shared" si="5"/>
        <v>4.7098922098672755</v>
      </c>
      <c r="L16" s="203">
        <f t="shared" si="6"/>
        <v>4.5636843351339715</v>
      </c>
      <c r="M16" s="203">
        <f t="shared" si="7"/>
        <v>4.533762420555344</v>
      </c>
      <c r="O16" s="17"/>
      <c r="P16" s="9" t="s">
        <v>23</v>
      </c>
      <c r="Q16" s="310" t="s">
        <v>53</v>
      </c>
      <c r="R16" s="310"/>
      <c r="S16" s="311"/>
      <c r="T16" s="201">
        <v>33366</v>
      </c>
      <c r="U16" s="201">
        <v>35971</v>
      </c>
      <c r="V16" s="201">
        <v>39978</v>
      </c>
      <c r="W16" s="234">
        <v>3.8</v>
      </c>
      <c r="X16" s="204">
        <f t="shared" si="8"/>
        <v>7.807348798177785</v>
      </c>
      <c r="Y16" s="204">
        <f t="shared" si="9"/>
        <v>11.139529065080204</v>
      </c>
      <c r="Z16" s="203">
        <f t="shared" si="10"/>
        <v>0.9080819456457191</v>
      </c>
      <c r="AA16" s="203">
        <f t="shared" si="11"/>
        <v>0.9113312286567067</v>
      </c>
      <c r="AB16" s="203">
        <f t="shared" si="12"/>
        <v>0.9595417011091686</v>
      </c>
      <c r="AD16" s="9" t="s">
        <v>44</v>
      </c>
      <c r="AE16" s="13">
        <v>86402.455</v>
      </c>
      <c r="AF16" s="13">
        <v>84499.14260736547</v>
      </c>
      <c r="AG16" s="13">
        <v>64794.174</v>
      </c>
      <c r="AH16" s="14">
        <v>0.11619326981814936</v>
      </c>
      <c r="AI16" s="14">
        <v>-2.2028452694249587</v>
      </c>
      <c r="AJ16" s="14">
        <v>-23.319726093466738</v>
      </c>
      <c r="AK16" s="14">
        <v>2.4444814178099983</v>
      </c>
      <c r="AL16" s="14">
        <v>2.4160037665521874</v>
      </c>
      <c r="AM16" s="14">
        <v>1.847495732945423</v>
      </c>
      <c r="AN16" s="14"/>
    </row>
    <row r="17" spans="2:40" ht="30" customHeight="1">
      <c r="B17" s="9" t="s">
        <v>23</v>
      </c>
      <c r="C17" s="310" t="s">
        <v>238</v>
      </c>
      <c r="D17" s="311"/>
      <c r="E17" s="201">
        <f>E18-E19</f>
        <v>1021</v>
      </c>
      <c r="F17" s="201">
        <f>F18-F19</f>
        <v>2912</v>
      </c>
      <c r="G17" s="201">
        <f>G18-G19</f>
        <v>1298</v>
      </c>
      <c r="H17" s="234">
        <v>-16.3</v>
      </c>
      <c r="I17" s="204">
        <f t="shared" si="2"/>
        <v>185.2105778648384</v>
      </c>
      <c r="J17" s="204">
        <f t="shared" si="3"/>
        <v>-55.425824175824175</v>
      </c>
      <c r="K17" s="203">
        <f t="shared" si="5"/>
        <v>0.03394415073463653</v>
      </c>
      <c r="L17" s="203">
        <f t="shared" si="6"/>
        <v>0.09035769795146811</v>
      </c>
      <c r="M17" s="203">
        <f t="shared" si="7"/>
        <v>0.038527615811401086</v>
      </c>
      <c r="O17" s="34">
        <v>2</v>
      </c>
      <c r="P17" s="308" t="s">
        <v>55</v>
      </c>
      <c r="Q17" s="308"/>
      <c r="R17" s="308"/>
      <c r="S17" s="316"/>
      <c r="T17" s="202">
        <f>SUM(T18:T20)</f>
        <v>311799</v>
      </c>
      <c r="U17" s="202">
        <f>SUM(U18:U20)</f>
        <v>333655</v>
      </c>
      <c r="V17" s="202">
        <v>345037</v>
      </c>
      <c r="W17" s="64">
        <v>4.3</v>
      </c>
      <c r="X17" s="200">
        <f t="shared" si="8"/>
        <v>7.009644033495938</v>
      </c>
      <c r="Y17" s="200">
        <f t="shared" si="9"/>
        <v>3.411308087695374</v>
      </c>
      <c r="Z17" s="63">
        <v>8.5</v>
      </c>
      <c r="AA17" s="63">
        <v>8.5</v>
      </c>
      <c r="AB17" s="63">
        <f t="shared" si="12"/>
        <v>8.281489567402176</v>
      </c>
      <c r="AD17" s="9" t="s">
        <v>45</v>
      </c>
      <c r="AE17" s="13">
        <v>156018.918</v>
      </c>
      <c r="AF17" s="13">
        <v>150871.5301852173</v>
      </c>
      <c r="AG17" s="13">
        <v>151458.675</v>
      </c>
      <c r="AH17" s="14">
        <v>1.938314814708848</v>
      </c>
      <c r="AI17" s="14">
        <v>-3.299207481225261</v>
      </c>
      <c r="AJ17" s="14">
        <v>0.3891687278984185</v>
      </c>
      <c r="AK17" s="14">
        <v>4.414056821392655</v>
      </c>
      <c r="AL17" s="14">
        <v>4.313726434914198</v>
      </c>
      <c r="AM17" s="14">
        <v>4.318586664598388</v>
      </c>
      <c r="AN17" s="14"/>
    </row>
    <row r="18" spans="4:40" ht="30" customHeight="1">
      <c r="D18" s="16" t="s">
        <v>232</v>
      </c>
      <c r="E18" s="201">
        <v>13076</v>
      </c>
      <c r="F18" s="201">
        <v>18664</v>
      </c>
      <c r="G18" s="201">
        <v>19368</v>
      </c>
      <c r="H18" s="234">
        <v>6.8</v>
      </c>
      <c r="I18" s="204">
        <f t="shared" si="2"/>
        <v>42.7347812786785</v>
      </c>
      <c r="J18" s="204">
        <f t="shared" si="3"/>
        <v>3.7719674239177023</v>
      </c>
      <c r="K18" s="203">
        <f t="shared" si="5"/>
        <v>0.43472450049569766</v>
      </c>
      <c r="L18" s="203">
        <f t="shared" si="6"/>
        <v>0.5791332673647668</v>
      </c>
      <c r="M18" s="203">
        <f t="shared" si="7"/>
        <v>0.5748866433245118</v>
      </c>
      <c r="O18" s="17"/>
      <c r="P18" s="9" t="s">
        <v>22</v>
      </c>
      <c r="Q18" s="310" t="s">
        <v>58</v>
      </c>
      <c r="R18" s="310"/>
      <c r="S18" s="311"/>
      <c r="T18" s="201">
        <v>55288</v>
      </c>
      <c r="U18" s="201">
        <v>59796</v>
      </c>
      <c r="V18" s="201">
        <v>60007</v>
      </c>
      <c r="W18" s="234">
        <v>2.9</v>
      </c>
      <c r="X18" s="204">
        <f t="shared" si="8"/>
        <v>8.15366806540298</v>
      </c>
      <c r="Y18" s="204">
        <f t="shared" si="9"/>
        <v>0.3528664124690615</v>
      </c>
      <c r="Z18" s="203">
        <f t="shared" si="10"/>
        <v>1.5047064260283076</v>
      </c>
      <c r="AA18" s="203">
        <f t="shared" si="11"/>
        <v>1.5149415403729793</v>
      </c>
      <c r="AB18" s="203">
        <f t="shared" si="12"/>
        <v>1.4402726214032187</v>
      </c>
      <c r="AD18" s="9" t="s">
        <v>49</v>
      </c>
      <c r="AE18" s="13">
        <v>243339.324</v>
      </c>
      <c r="AF18" s="13">
        <v>222027.39811359363</v>
      </c>
      <c r="AG18" s="13">
        <v>233457.268</v>
      </c>
      <c r="AH18" s="14">
        <v>-13.237345163390584</v>
      </c>
      <c r="AI18" s="14">
        <v>-8.758110089270389</v>
      </c>
      <c r="AJ18" s="14">
        <v>5.147954704472386</v>
      </c>
      <c r="AK18" s="14">
        <v>6.884508729994381</v>
      </c>
      <c r="AL18" s="14">
        <v>6.348218615811928</v>
      </c>
      <c r="AM18" s="14">
        <v>6.656637160851776</v>
      </c>
      <c r="AN18" s="14"/>
    </row>
    <row r="19" spans="4:40" ht="30" customHeight="1">
      <c r="D19" s="16" t="s">
        <v>234</v>
      </c>
      <c r="E19" s="201">
        <v>12055</v>
      </c>
      <c r="F19" s="201">
        <v>15752</v>
      </c>
      <c r="G19" s="201">
        <v>18070</v>
      </c>
      <c r="H19" s="234">
        <v>9.4</v>
      </c>
      <c r="I19" s="204">
        <f t="shared" si="2"/>
        <v>30.667772708419744</v>
      </c>
      <c r="J19" s="204">
        <f t="shared" si="3"/>
        <v>14.715591670898933</v>
      </c>
      <c r="K19" s="203">
        <f t="shared" si="5"/>
        <v>0.4007803497610611</v>
      </c>
      <c r="L19" s="203">
        <f t="shared" si="6"/>
        <v>0.48877556941329864</v>
      </c>
      <c r="M19" s="203">
        <f t="shared" si="7"/>
        <v>0.5363590275131107</v>
      </c>
      <c r="O19" s="17"/>
      <c r="P19" s="9" t="s">
        <v>23</v>
      </c>
      <c r="Q19" s="317" t="s">
        <v>60</v>
      </c>
      <c r="R19" s="317"/>
      <c r="S19" s="318"/>
      <c r="T19" s="201">
        <v>146412</v>
      </c>
      <c r="U19" s="201">
        <v>155240</v>
      </c>
      <c r="V19" s="201">
        <v>162115</v>
      </c>
      <c r="W19" s="234">
        <v>0.3</v>
      </c>
      <c r="X19" s="204">
        <f t="shared" si="8"/>
        <v>6.029560418544928</v>
      </c>
      <c r="Y19" s="204">
        <f t="shared" si="9"/>
        <v>4.428626642617882</v>
      </c>
      <c r="Z19" s="203">
        <f t="shared" si="10"/>
        <v>3.984717791340916</v>
      </c>
      <c r="AA19" s="203">
        <f t="shared" si="11"/>
        <v>3.9330310510318633</v>
      </c>
      <c r="AB19" s="203">
        <f t="shared" si="12"/>
        <v>3.891042645337757</v>
      </c>
      <c r="AD19" s="9" t="s">
        <v>52</v>
      </c>
      <c r="AE19" s="13">
        <v>113067.362791</v>
      </c>
      <c r="AF19" s="13">
        <v>100088.76179100001</v>
      </c>
      <c r="AG19" s="13">
        <v>89851.358091</v>
      </c>
      <c r="AH19" s="14">
        <v>-24.230158890053886</v>
      </c>
      <c r="AI19" s="14">
        <v>-11.478644835813817</v>
      </c>
      <c r="AJ19" s="14">
        <v>-10.228324855668818</v>
      </c>
      <c r="AK19" s="14">
        <v>3.198879792285777</v>
      </c>
      <c r="AL19" s="14">
        <v>2.8617429480938026</v>
      </c>
      <c r="AM19" s="14">
        <v>2.5619587445080123</v>
      </c>
      <c r="AN19" s="14"/>
    </row>
    <row r="20" spans="2:40" ht="30" customHeight="1">
      <c r="B20" s="18" t="s">
        <v>239</v>
      </c>
      <c r="C20" s="310" t="s">
        <v>48</v>
      </c>
      <c r="D20" s="311"/>
      <c r="E20" s="201">
        <f>SUM(E21,E24:E25)</f>
        <v>366024</v>
      </c>
      <c r="F20" s="201">
        <f>SUM(F21,F24:F25)</f>
        <v>418703</v>
      </c>
      <c r="G20" s="201">
        <f>SUM(G21,G24:G25)</f>
        <v>451881</v>
      </c>
      <c r="H20" s="234">
        <v>15.2</v>
      </c>
      <c r="I20" s="204">
        <f t="shared" si="2"/>
        <v>14.3922256464057</v>
      </c>
      <c r="J20" s="204">
        <f t="shared" si="3"/>
        <v>7.92399385722099</v>
      </c>
      <c r="K20" s="203">
        <f t="shared" si="5"/>
        <v>12.168828431434477</v>
      </c>
      <c r="L20" s="203">
        <f t="shared" si="6"/>
        <v>12.992115111735423</v>
      </c>
      <c r="M20" s="203">
        <f t="shared" si="7"/>
        <v>13.412864068160042</v>
      </c>
      <c r="O20" s="17"/>
      <c r="P20" s="9" t="s">
        <v>24</v>
      </c>
      <c r="Q20" s="310" t="s">
        <v>62</v>
      </c>
      <c r="R20" s="310"/>
      <c r="S20" s="311"/>
      <c r="T20" s="201">
        <v>110099</v>
      </c>
      <c r="U20" s="201">
        <v>118619</v>
      </c>
      <c r="V20" s="201">
        <v>122916</v>
      </c>
      <c r="W20" s="234">
        <v>11</v>
      </c>
      <c r="X20" s="204">
        <f t="shared" si="8"/>
        <v>7.738489904540459</v>
      </c>
      <c r="Y20" s="204">
        <f t="shared" si="9"/>
        <v>3.622522530117435</v>
      </c>
      <c r="Z20" s="203">
        <f t="shared" si="10"/>
        <v>2.9964309217061684</v>
      </c>
      <c r="AA20" s="203">
        <f t="shared" si="11"/>
        <v>3.005231964972614</v>
      </c>
      <c r="AB20" s="203">
        <f t="shared" si="12"/>
        <v>2.9501983024046865</v>
      </c>
      <c r="AD20" s="9" t="s">
        <v>44</v>
      </c>
      <c r="AE20" s="13">
        <v>128400.65079100001</v>
      </c>
      <c r="AF20" s="13">
        <v>115650.31779100001</v>
      </c>
      <c r="AG20" s="13">
        <v>104528.991091</v>
      </c>
      <c r="AH20" s="14">
        <v>-22.45467094398253</v>
      </c>
      <c r="AI20" s="14">
        <v>-9.930115557400047</v>
      </c>
      <c r="AJ20" s="14">
        <v>-9.616339074915603</v>
      </c>
      <c r="AK20" s="14">
        <v>3.6326861880638717</v>
      </c>
      <c r="AL20" s="14">
        <v>3.3066797456671266</v>
      </c>
      <c r="AM20" s="14">
        <v>2.9804665001163935</v>
      </c>
      <c r="AN20" s="14"/>
    </row>
    <row r="21" spans="3:40" ht="30" customHeight="1">
      <c r="C21" s="9" t="s">
        <v>50</v>
      </c>
      <c r="D21" s="16" t="s">
        <v>51</v>
      </c>
      <c r="E21" s="201">
        <f>E22-E23</f>
        <v>280802</v>
      </c>
      <c r="F21" s="201">
        <f>F22-F23</f>
        <v>327132</v>
      </c>
      <c r="G21" s="201">
        <v>357338</v>
      </c>
      <c r="H21" s="234">
        <v>12.2</v>
      </c>
      <c r="I21" s="204">
        <f t="shared" si="2"/>
        <v>16.49917023383024</v>
      </c>
      <c r="J21" s="204">
        <f t="shared" si="3"/>
        <v>9.233581551178117</v>
      </c>
      <c r="K21" s="203">
        <f t="shared" si="5"/>
        <v>9.335539093621358</v>
      </c>
      <c r="L21" s="203">
        <f t="shared" si="6"/>
        <v>10.150719246655106</v>
      </c>
      <c r="M21" s="203">
        <f t="shared" si="7"/>
        <v>10.606611077669061</v>
      </c>
      <c r="O21" s="34">
        <v>3</v>
      </c>
      <c r="P21" s="308" t="s">
        <v>64</v>
      </c>
      <c r="Q21" s="308"/>
      <c r="R21" s="308"/>
      <c r="S21" s="316"/>
      <c r="T21" s="202">
        <v>1147683</v>
      </c>
      <c r="U21" s="202">
        <v>1251828</v>
      </c>
      <c r="V21" s="202">
        <f>SUM(V22,V30)</f>
        <v>1324487</v>
      </c>
      <c r="W21" s="64">
        <v>9.9</v>
      </c>
      <c r="X21" s="200">
        <f t="shared" si="8"/>
        <v>9.074369839058345</v>
      </c>
      <c r="Y21" s="200">
        <f t="shared" si="9"/>
        <v>5.804231891282189</v>
      </c>
      <c r="Z21" s="63">
        <f t="shared" si="10"/>
        <v>31.23509595469987</v>
      </c>
      <c r="AA21" s="63">
        <f t="shared" si="11"/>
        <v>31.715269225400124</v>
      </c>
      <c r="AB21" s="63">
        <v>31.8</v>
      </c>
      <c r="AD21" s="9" t="s">
        <v>45</v>
      </c>
      <c r="AE21" s="13">
        <v>15333.288</v>
      </c>
      <c r="AF21" s="13">
        <v>15561.556</v>
      </c>
      <c r="AG21" s="13">
        <v>14677.633</v>
      </c>
      <c r="AH21" s="14">
        <v>-6.256567281827155</v>
      </c>
      <c r="AI21" s="14">
        <v>1.4887087492258675</v>
      </c>
      <c r="AJ21" s="14">
        <v>-5.6801710574443876</v>
      </c>
      <c r="AK21" s="14">
        <v>0.433806395778095</v>
      </c>
      <c r="AL21" s="14">
        <v>0.4449367975733239</v>
      </c>
      <c r="AM21" s="14">
        <v>0.41850775560838116</v>
      </c>
      <c r="AN21" s="14"/>
    </row>
    <row r="22" spans="4:40" ht="30" customHeight="1">
      <c r="D22" s="16" t="s">
        <v>232</v>
      </c>
      <c r="E22" s="201">
        <v>299208</v>
      </c>
      <c r="F22" s="201">
        <v>351636</v>
      </c>
      <c r="G22" s="201">
        <v>382591</v>
      </c>
      <c r="H22" s="234">
        <v>13</v>
      </c>
      <c r="I22" s="204">
        <f t="shared" si="2"/>
        <v>17.522258763134676</v>
      </c>
      <c r="J22" s="204">
        <f t="shared" si="3"/>
        <v>8.8031373351989</v>
      </c>
      <c r="K22" s="203">
        <f t="shared" si="5"/>
        <v>9.947464694426177</v>
      </c>
      <c r="L22" s="203">
        <f t="shared" si="6"/>
        <v>10.911064380790673</v>
      </c>
      <c r="M22" s="203">
        <f t="shared" si="7"/>
        <v>11.356178013019841</v>
      </c>
      <c r="O22" s="17"/>
      <c r="P22" s="9" t="s">
        <v>22</v>
      </c>
      <c r="Q22" s="310" t="s">
        <v>65</v>
      </c>
      <c r="R22" s="310"/>
      <c r="S22" s="311"/>
      <c r="T22" s="201">
        <v>1066508</v>
      </c>
      <c r="U22" s="201">
        <f>SUM(U23,U26)</f>
        <v>1159978</v>
      </c>
      <c r="V22" s="201">
        <f>SUM(V23,V26)</f>
        <v>1232690</v>
      </c>
      <c r="W22" s="234">
        <v>9.9</v>
      </c>
      <c r="X22" s="204">
        <f t="shared" si="8"/>
        <v>8.764116162279139</v>
      </c>
      <c r="Y22" s="204">
        <f t="shared" si="9"/>
        <v>6.268394745417585</v>
      </c>
      <c r="Z22" s="203">
        <f t="shared" si="10"/>
        <v>29.025854453237564</v>
      </c>
      <c r="AA22" s="203">
        <v>29.4</v>
      </c>
      <c r="AB22" s="203">
        <v>29.6</v>
      </c>
      <c r="AD22" s="9" t="s">
        <v>56</v>
      </c>
      <c r="AE22" s="13">
        <v>25665.234</v>
      </c>
      <c r="AF22" s="13">
        <v>22561.077</v>
      </c>
      <c r="AG22" s="13">
        <v>30969.56</v>
      </c>
      <c r="AH22" s="14">
        <v>5.634031159141523</v>
      </c>
      <c r="AI22" s="14">
        <v>-12.09479329118916</v>
      </c>
      <c r="AJ22" s="14">
        <v>37.269865263967674</v>
      </c>
      <c r="AK22" s="14">
        <v>0.7261157984081051</v>
      </c>
      <c r="AL22" s="14">
        <v>0.6450674566338465</v>
      </c>
      <c r="AM22" s="14">
        <v>0.883044360611762</v>
      </c>
      <c r="AN22" s="14"/>
    </row>
    <row r="23" spans="3:40" ht="30" customHeight="1">
      <c r="C23" s="15"/>
      <c r="D23" s="16" t="s">
        <v>234</v>
      </c>
      <c r="E23" s="201">
        <v>18406</v>
      </c>
      <c r="F23" s="201">
        <v>24504</v>
      </c>
      <c r="G23" s="201">
        <v>25254</v>
      </c>
      <c r="H23" s="234">
        <v>28.3</v>
      </c>
      <c r="I23" s="204">
        <f t="shared" si="2"/>
        <v>33.13050092361186</v>
      </c>
      <c r="J23" s="204">
        <f t="shared" si="3"/>
        <v>3.060724779627816</v>
      </c>
      <c r="K23" s="203">
        <f t="shared" si="5"/>
        <v>0.6119256008048188</v>
      </c>
      <c r="L23" s="203">
        <f t="shared" si="6"/>
        <v>0.7603451341355681</v>
      </c>
      <c r="M23" s="203">
        <f t="shared" si="7"/>
        <v>0.7495966176433921</v>
      </c>
      <c r="O23" s="17"/>
      <c r="Q23" s="17" t="s">
        <v>229</v>
      </c>
      <c r="R23" s="310" t="s">
        <v>68</v>
      </c>
      <c r="S23" s="311"/>
      <c r="T23" s="201">
        <f>SUM(T24:T25)</f>
        <v>801019</v>
      </c>
      <c r="U23" s="201">
        <f>SUM(U24:U25)</f>
        <v>881256</v>
      </c>
      <c r="V23" s="201">
        <f>SUM(V24:V25)</f>
        <v>933710</v>
      </c>
      <c r="W23" s="234">
        <v>13.2</v>
      </c>
      <c r="X23" s="204">
        <f t="shared" si="8"/>
        <v>10.01686601691096</v>
      </c>
      <c r="Y23" s="204">
        <f t="shared" si="9"/>
        <v>5.952186424830015</v>
      </c>
      <c r="Z23" s="203">
        <f t="shared" si="10"/>
        <v>21.800362405418337</v>
      </c>
      <c r="AA23" s="203">
        <f t="shared" si="11"/>
        <v>22.326766374053953</v>
      </c>
      <c r="AB23" s="203">
        <f t="shared" si="12"/>
        <v>22.41066791091705</v>
      </c>
      <c r="AD23" s="9" t="s">
        <v>59</v>
      </c>
      <c r="AE23" s="13">
        <v>77644.036209</v>
      </c>
      <c r="AF23" s="13">
        <v>75886.26020899999</v>
      </c>
      <c r="AG23" s="13">
        <v>89011.997909</v>
      </c>
      <c r="AH23" s="14">
        <v>-5.453730544134451</v>
      </c>
      <c r="AI23" s="14">
        <v>-2.263890552094022</v>
      </c>
      <c r="AJ23" s="14">
        <v>17.296593169633258</v>
      </c>
      <c r="AK23" s="14">
        <v>2.196689940310923</v>
      </c>
      <c r="AL23" s="14">
        <v>2.169743796649153</v>
      </c>
      <c r="AM23" s="14">
        <v>2.538025815682509</v>
      </c>
      <c r="AN23" s="14"/>
    </row>
    <row r="24" spans="3:40" ht="30" customHeight="1">
      <c r="C24" s="9" t="s">
        <v>54</v>
      </c>
      <c r="D24" s="20" t="s">
        <v>250</v>
      </c>
      <c r="E24" s="201">
        <v>74005</v>
      </c>
      <c r="F24" s="201">
        <v>79407</v>
      </c>
      <c r="G24" s="201">
        <v>81209</v>
      </c>
      <c r="H24" s="234">
        <v>28.9</v>
      </c>
      <c r="I24" s="204">
        <f t="shared" si="2"/>
        <v>7.299506790081751</v>
      </c>
      <c r="J24" s="204">
        <f t="shared" si="3"/>
        <v>2.2693213444658533</v>
      </c>
      <c r="K24" s="203">
        <f t="shared" si="5"/>
        <v>2.460369123522798</v>
      </c>
      <c r="L24" s="203">
        <f t="shared" si="6"/>
        <v>2.4639538877857925</v>
      </c>
      <c r="M24" s="203">
        <f t="shared" si="7"/>
        <v>2.4104693007920424</v>
      </c>
      <c r="O24" s="17"/>
      <c r="R24" s="9" t="s">
        <v>235</v>
      </c>
      <c r="S24" s="16" t="s">
        <v>70</v>
      </c>
      <c r="T24" s="201">
        <v>201435</v>
      </c>
      <c r="U24" s="201">
        <v>215379</v>
      </c>
      <c r="V24" s="201">
        <v>194492</v>
      </c>
      <c r="W24" s="234">
        <v>8.5</v>
      </c>
      <c r="X24" s="204">
        <f t="shared" si="8"/>
        <v>6.9223322659915105</v>
      </c>
      <c r="Y24" s="204">
        <f t="shared" si="9"/>
        <v>-9.697788549487184</v>
      </c>
      <c r="Z24" s="203">
        <f t="shared" si="10"/>
        <v>5.482212033841198</v>
      </c>
      <c r="AA24" s="203">
        <f t="shared" si="11"/>
        <v>5.456662553080338</v>
      </c>
      <c r="AB24" s="203">
        <f t="shared" si="12"/>
        <v>4.668147094204923</v>
      </c>
      <c r="AD24" s="9" t="s">
        <v>61</v>
      </c>
      <c r="AE24" s="13">
        <v>26962.691</v>
      </c>
      <c r="AF24" s="13">
        <v>23491.299113593624</v>
      </c>
      <c r="AG24" s="13">
        <v>23624.352</v>
      </c>
      <c r="AH24" s="14">
        <v>8.625954131327</v>
      </c>
      <c r="AI24" s="14">
        <v>-12.874797572713994</v>
      </c>
      <c r="AJ24" s="14">
        <v>0.5663922023341026</v>
      </c>
      <c r="AK24" s="14">
        <v>0.762823198989576</v>
      </c>
      <c r="AL24" s="14">
        <v>0.6716644144351251</v>
      </c>
      <c r="AM24" s="14">
        <v>0.6736082400494937</v>
      </c>
      <c r="AN24" s="14"/>
    </row>
    <row r="25" spans="3:40" ht="30" customHeight="1">
      <c r="C25" s="9" t="s">
        <v>57</v>
      </c>
      <c r="D25" s="20" t="s">
        <v>249</v>
      </c>
      <c r="E25" s="201">
        <v>11217</v>
      </c>
      <c r="F25" s="201">
        <v>12164</v>
      </c>
      <c r="G25" s="201">
        <v>13334</v>
      </c>
      <c r="H25" s="234">
        <v>11.6</v>
      </c>
      <c r="I25" s="204">
        <f t="shared" si="2"/>
        <v>8.442542569314433</v>
      </c>
      <c r="J25" s="204">
        <f t="shared" si="3"/>
        <v>9.618546530746466</v>
      </c>
      <c r="K25" s="203">
        <f t="shared" si="5"/>
        <v>0.37292021429032124</v>
      </c>
      <c r="L25" s="203">
        <f t="shared" si="6"/>
        <v>0.37744197729452544</v>
      </c>
      <c r="M25" s="203">
        <f t="shared" si="7"/>
        <v>0.39578368969893846</v>
      </c>
      <c r="O25" s="17"/>
      <c r="R25" s="9" t="s">
        <v>236</v>
      </c>
      <c r="S25" s="16" t="s">
        <v>72</v>
      </c>
      <c r="T25" s="201">
        <v>599584</v>
      </c>
      <c r="U25" s="201">
        <v>665877</v>
      </c>
      <c r="V25" s="201">
        <v>739218</v>
      </c>
      <c r="W25" s="234">
        <v>14.9</v>
      </c>
      <c r="X25" s="204">
        <f t="shared" si="8"/>
        <v>11.05649917275978</v>
      </c>
      <c r="Y25" s="204">
        <f t="shared" si="9"/>
        <v>11.014196315535752</v>
      </c>
      <c r="Z25" s="203">
        <f t="shared" si="10"/>
        <v>16.31815037157714</v>
      </c>
      <c r="AA25" s="203">
        <f t="shared" si="11"/>
        <v>16.870103820973615</v>
      </c>
      <c r="AB25" s="203">
        <f t="shared" si="12"/>
        <v>17.742520816712126</v>
      </c>
      <c r="AD25" s="9" t="s">
        <v>63</v>
      </c>
      <c r="AE25" s="13">
        <v>-1700.037</v>
      </c>
      <c r="AF25" s="13">
        <v>-830.84</v>
      </c>
      <c r="AG25" s="13">
        <v>-1131.845</v>
      </c>
      <c r="AH25" s="14">
        <v>-6262.175816773325</v>
      </c>
      <c r="AI25" s="14">
        <v>51.128122505568996</v>
      </c>
      <c r="AJ25" s="14">
        <v>-36.228997159501226</v>
      </c>
      <c r="AK25" s="14">
        <v>-0.04809711548230263</v>
      </c>
      <c r="AL25" s="14">
        <v>-0.023755419374246405</v>
      </c>
      <c r="AM25" s="14">
        <v>-0.032272636238184195</v>
      </c>
      <c r="AN25" s="14"/>
    </row>
    <row r="26" spans="1:40" ht="30" customHeight="1">
      <c r="A26" s="30">
        <v>3</v>
      </c>
      <c r="B26" s="312" t="s">
        <v>311</v>
      </c>
      <c r="C26" s="312"/>
      <c r="D26" s="313"/>
      <c r="E26" s="62">
        <f>SUM(E27:E29)</f>
        <v>816572</v>
      </c>
      <c r="F26" s="62">
        <f>SUM(F27:F29)</f>
        <v>806602</v>
      </c>
      <c r="G26" s="62">
        <v>761464</v>
      </c>
      <c r="H26" s="64">
        <v>4.7</v>
      </c>
      <c r="I26" s="200">
        <f t="shared" si="2"/>
        <v>-1.2209578579721079</v>
      </c>
      <c r="J26" s="200">
        <f t="shared" si="3"/>
        <v>-5.596068445156347</v>
      </c>
      <c r="K26" s="63">
        <f t="shared" si="5"/>
        <v>27.14774050311814</v>
      </c>
      <c r="L26" s="63">
        <f t="shared" si="6"/>
        <v>25.028399685113353</v>
      </c>
      <c r="M26" s="63">
        <f t="shared" si="7"/>
        <v>22.60199726210533</v>
      </c>
      <c r="O26" s="33"/>
      <c r="P26" s="19"/>
      <c r="Q26" s="17" t="s">
        <v>230</v>
      </c>
      <c r="R26" s="310" t="s">
        <v>75</v>
      </c>
      <c r="S26" s="311"/>
      <c r="T26" s="201">
        <v>265488</v>
      </c>
      <c r="U26" s="201">
        <f>SUM(U27:U29)</f>
        <v>278722</v>
      </c>
      <c r="V26" s="201">
        <f>SUM(V27:V29)</f>
        <v>298980</v>
      </c>
      <c r="W26" s="234">
        <v>1.2</v>
      </c>
      <c r="X26" s="204">
        <f t="shared" si="8"/>
        <v>4.984782739709516</v>
      </c>
      <c r="Y26" s="204">
        <f t="shared" si="9"/>
        <v>7.268174022861489</v>
      </c>
      <c r="Z26" s="203">
        <f t="shared" si="10"/>
        <v>7.225464832032328</v>
      </c>
      <c r="AA26" s="203">
        <f t="shared" si="11"/>
        <v>7.061467924540731</v>
      </c>
      <c r="AB26" s="203">
        <f t="shared" si="12"/>
        <v>7.1760412676376815</v>
      </c>
      <c r="AD26" s="9" t="s">
        <v>44</v>
      </c>
      <c r="AE26" s="13">
        <v>6936.273</v>
      </c>
      <c r="AF26" s="13">
        <v>6159.283</v>
      </c>
      <c r="AG26" s="13">
        <v>5491.484</v>
      </c>
      <c r="AH26" s="14">
        <v>-24.260272778951126</v>
      </c>
      <c r="AI26" s="14">
        <v>-11.20183706725499</v>
      </c>
      <c r="AJ26" s="14">
        <v>-10.84215484172427</v>
      </c>
      <c r="AK26" s="14">
        <v>0.19623968389969026</v>
      </c>
      <c r="AL26" s="14">
        <v>0.17610653159412945</v>
      </c>
      <c r="AM26" s="14">
        <v>0.15658033170602748</v>
      </c>
      <c r="AN26" s="14"/>
    </row>
    <row r="27" spans="2:40" ht="30" customHeight="1">
      <c r="B27" s="9" t="s">
        <v>22</v>
      </c>
      <c r="C27" s="310" t="s">
        <v>67</v>
      </c>
      <c r="D27" s="311"/>
      <c r="E27" s="205">
        <v>351358</v>
      </c>
      <c r="F27" s="205">
        <v>342618</v>
      </c>
      <c r="G27" s="205">
        <v>339188</v>
      </c>
      <c r="H27" s="234">
        <v>7.7</v>
      </c>
      <c r="I27" s="204">
        <f t="shared" si="2"/>
        <v>-2.487491390547533</v>
      </c>
      <c r="J27" s="204">
        <f t="shared" si="3"/>
        <v>-1.001114944340344</v>
      </c>
      <c r="K27" s="203">
        <f t="shared" si="5"/>
        <v>11.681242814711482</v>
      </c>
      <c r="L27" s="203">
        <f t="shared" si="6"/>
        <v>10.631240987890145</v>
      </c>
      <c r="M27" s="203">
        <f t="shared" si="7"/>
        <v>10.067877466746928</v>
      </c>
      <c r="O27" s="17"/>
      <c r="R27" s="9" t="s">
        <v>235</v>
      </c>
      <c r="S27" s="16" t="s">
        <v>70</v>
      </c>
      <c r="T27" s="201">
        <v>5296</v>
      </c>
      <c r="U27" s="201">
        <v>6134</v>
      </c>
      <c r="V27" s="201">
        <v>5927</v>
      </c>
      <c r="W27" s="234">
        <v>6.8</v>
      </c>
      <c r="X27" s="204">
        <f t="shared" si="8"/>
        <v>15.823262839879154</v>
      </c>
      <c r="Y27" s="204">
        <f t="shared" si="9"/>
        <v>-3.374633192044343</v>
      </c>
      <c r="Z27" s="203">
        <f t="shared" si="10"/>
        <v>0.14413480741292717</v>
      </c>
      <c r="AA27" s="203">
        <f t="shared" si="11"/>
        <v>0.15540590354953265</v>
      </c>
      <c r="AB27" s="203">
        <f t="shared" si="12"/>
        <v>0.142258333645356</v>
      </c>
      <c r="AD27" s="9" t="s">
        <v>45</v>
      </c>
      <c r="AE27" s="13">
        <v>8636.31</v>
      </c>
      <c r="AF27" s="13">
        <v>6990.123</v>
      </c>
      <c r="AG27" s="13">
        <v>6623.329</v>
      </c>
      <c r="AH27" s="14">
        <v>-5.971294401954374</v>
      </c>
      <c r="AI27" s="14">
        <v>-19.06123101185576</v>
      </c>
      <c r="AJ27" s="14">
        <v>-5.2473182517675285</v>
      </c>
      <c r="AK27" s="14">
        <v>0.24433679938199288</v>
      </c>
      <c r="AL27" s="14">
        <v>0.19986195096837583</v>
      </c>
      <c r="AM27" s="14">
        <v>0.18885296794421166</v>
      </c>
      <c r="AN27" s="14"/>
    </row>
    <row r="28" spans="2:40" ht="30" customHeight="1">
      <c r="B28" s="9" t="s">
        <v>23</v>
      </c>
      <c r="C28" s="310" t="s">
        <v>74</v>
      </c>
      <c r="D28" s="311"/>
      <c r="E28" s="205">
        <v>22263</v>
      </c>
      <c r="F28" s="205">
        <v>36058</v>
      </c>
      <c r="G28" s="205">
        <v>32597</v>
      </c>
      <c r="H28" s="234">
        <v>69.2</v>
      </c>
      <c r="I28" s="204">
        <f t="shared" si="2"/>
        <v>61.963796433544445</v>
      </c>
      <c r="J28" s="204">
        <f t="shared" si="3"/>
        <v>-9.598424760108713</v>
      </c>
      <c r="K28" s="203">
        <f t="shared" si="5"/>
        <v>0.7401553651373292</v>
      </c>
      <c r="L28" s="203">
        <f t="shared" si="6"/>
        <v>1.1188591595927326</v>
      </c>
      <c r="M28" s="203">
        <f t="shared" si="7"/>
        <v>0.9675536922991073</v>
      </c>
      <c r="O28" s="17"/>
      <c r="R28" s="9" t="s">
        <v>236</v>
      </c>
      <c r="S28" s="16" t="s">
        <v>72</v>
      </c>
      <c r="T28" s="201">
        <v>23826</v>
      </c>
      <c r="U28" s="201">
        <v>26865</v>
      </c>
      <c r="V28" s="201">
        <v>29273</v>
      </c>
      <c r="W28" s="234">
        <v>-2</v>
      </c>
      <c r="X28" s="204">
        <f t="shared" si="8"/>
        <v>12.754973558297658</v>
      </c>
      <c r="Y28" s="204">
        <f t="shared" si="9"/>
        <v>8.963335194490973</v>
      </c>
      <c r="Z28" s="203">
        <f t="shared" si="10"/>
        <v>0.648443338636783</v>
      </c>
      <c r="AA28" s="203">
        <f t="shared" si="11"/>
        <v>0.6806292140297024</v>
      </c>
      <c r="AB28" s="203">
        <f t="shared" si="12"/>
        <v>0.7026030370846138</v>
      </c>
      <c r="AD28" s="9" t="s">
        <v>66</v>
      </c>
      <c r="AE28" s="13">
        <v>672023.185</v>
      </c>
      <c r="AF28" s="13">
        <v>659647.3060735773</v>
      </c>
      <c r="AG28" s="13">
        <v>645005.608</v>
      </c>
      <c r="AH28" s="14">
        <v>-3.888423505809103</v>
      </c>
      <c r="AI28" s="14">
        <v>-1.841585112338467</v>
      </c>
      <c r="AJ28" s="14">
        <v>-2.219625235905096</v>
      </c>
      <c r="AK28" s="14">
        <v>19.01274897883389</v>
      </c>
      <c r="AL28" s="14">
        <v>18.860669196078312</v>
      </c>
      <c r="AM28" s="14">
        <v>18.391238516380625</v>
      </c>
      <c r="AN28" s="14"/>
    </row>
    <row r="29" spans="2:40" ht="30" customHeight="1">
      <c r="B29" s="9" t="s">
        <v>24</v>
      </c>
      <c r="C29" s="310" t="s">
        <v>77</v>
      </c>
      <c r="D29" s="311"/>
      <c r="E29" s="205">
        <f>SUM(E30:E32)</f>
        <v>442951</v>
      </c>
      <c r="F29" s="205">
        <f>SUM(F30:F32)</f>
        <v>427926</v>
      </c>
      <c r="G29" s="205">
        <f>SUM(G30:G32)</f>
        <v>389680</v>
      </c>
      <c r="H29" s="234">
        <v>0.6</v>
      </c>
      <c r="I29" s="204">
        <f t="shared" si="2"/>
        <v>-3.3920230454384344</v>
      </c>
      <c r="J29" s="204">
        <f t="shared" si="3"/>
        <v>-8.937526581698705</v>
      </c>
      <c r="K29" s="203">
        <f t="shared" si="5"/>
        <v>14.72634232326933</v>
      </c>
      <c r="L29" s="203">
        <f t="shared" si="6"/>
        <v>13.278299537630474</v>
      </c>
      <c r="M29" s="203">
        <f t="shared" si="7"/>
        <v>11.566595785351907</v>
      </c>
      <c r="O29" s="17"/>
      <c r="R29" s="9" t="s">
        <v>240</v>
      </c>
      <c r="S29" s="16" t="s">
        <v>78</v>
      </c>
      <c r="T29" s="201">
        <v>236365</v>
      </c>
      <c r="U29" s="201">
        <v>245723</v>
      </c>
      <c r="V29" s="201">
        <v>263780</v>
      </c>
      <c r="W29" s="234">
        <v>1.4</v>
      </c>
      <c r="X29" s="204">
        <f t="shared" si="8"/>
        <v>3.9591310050134325</v>
      </c>
      <c r="Y29" s="204">
        <f t="shared" si="9"/>
        <v>7.348518453706002</v>
      </c>
      <c r="Z29" s="203">
        <f t="shared" si="10"/>
        <v>6.432859470195719</v>
      </c>
      <c r="AA29" s="203">
        <f t="shared" si="11"/>
        <v>6.2254328069614955</v>
      </c>
      <c r="AB29" s="203">
        <f t="shared" si="12"/>
        <v>6.331179896907711</v>
      </c>
      <c r="AD29" s="9" t="s">
        <v>69</v>
      </c>
      <c r="AE29" s="13">
        <v>244637.924</v>
      </c>
      <c r="AF29" s="13">
        <v>288660.2211373412</v>
      </c>
      <c r="AG29" s="13">
        <v>201413.167</v>
      </c>
      <c r="AH29" s="14">
        <v>-4.458736464841307</v>
      </c>
      <c r="AI29" s="14">
        <v>17.99487847899708</v>
      </c>
      <c r="AJ29" s="14">
        <v>-30.224827582263263</v>
      </c>
      <c r="AK29" s="14">
        <v>6.921248468109091</v>
      </c>
      <c r="AL29" s="14">
        <v>8.25338766763787</v>
      </c>
      <c r="AM29" s="14">
        <v>5.7429540901551395</v>
      </c>
      <c r="AN29" s="14"/>
    </row>
    <row r="30" spans="4:40" ht="30" customHeight="1">
      <c r="D30" s="20" t="s">
        <v>252</v>
      </c>
      <c r="E30" s="205">
        <v>38902</v>
      </c>
      <c r="F30" s="205">
        <v>37751</v>
      </c>
      <c r="G30" s="205">
        <v>29448</v>
      </c>
      <c r="H30" s="234">
        <v>-7.1</v>
      </c>
      <c r="I30" s="204">
        <f t="shared" si="2"/>
        <v>-2.9587167754871215</v>
      </c>
      <c r="J30" s="204">
        <f t="shared" si="3"/>
        <v>-21.994119361076528</v>
      </c>
      <c r="K30" s="203">
        <f t="shared" si="5"/>
        <v>1.2933353103612442</v>
      </c>
      <c r="L30" s="203">
        <f t="shared" si="6"/>
        <v>1.17139198329872</v>
      </c>
      <c r="M30" s="203">
        <f t="shared" si="7"/>
        <v>0.8740841528614324</v>
      </c>
      <c r="O30" s="17"/>
      <c r="P30" s="9" t="s">
        <v>23</v>
      </c>
      <c r="Q30" s="310" t="s">
        <v>80</v>
      </c>
      <c r="R30" s="310"/>
      <c r="S30" s="311"/>
      <c r="T30" s="201">
        <f>SUM(T31:T32)</f>
        <v>81176</v>
      </c>
      <c r="U30" s="201">
        <f>SUM(U31:U32)</f>
        <v>91851</v>
      </c>
      <c r="V30" s="201">
        <f>SUM(V31:V32)</f>
        <v>91797</v>
      </c>
      <c r="W30" s="234">
        <v>9.9</v>
      </c>
      <c r="X30" s="204">
        <f t="shared" si="8"/>
        <v>13.150438553266975</v>
      </c>
      <c r="Y30" s="204">
        <f t="shared" si="9"/>
        <v>-0.05879086781853219</v>
      </c>
      <c r="Z30" s="203">
        <f t="shared" si="10"/>
        <v>2.2092687172492025</v>
      </c>
      <c r="AA30" s="203">
        <f t="shared" si="11"/>
        <v>2.3270602619706757</v>
      </c>
      <c r="AB30" s="203">
        <f t="shared" si="12"/>
        <v>2.203288046843723</v>
      </c>
      <c r="AD30" s="9" t="s">
        <v>71</v>
      </c>
      <c r="AE30" s="13">
        <v>180652.989</v>
      </c>
      <c r="AF30" s="13">
        <v>197974.927</v>
      </c>
      <c r="AG30" s="13">
        <v>125828.427</v>
      </c>
      <c r="AH30" s="14">
        <v>-2.8326798416990018</v>
      </c>
      <c r="AI30" s="14">
        <v>9.588514475118922</v>
      </c>
      <c r="AJ30" s="14">
        <v>-36.44224099145646</v>
      </c>
      <c r="AK30" s="14">
        <v>5.110999157169019</v>
      </c>
      <c r="AL30" s="14">
        <v>5.6605091431212</v>
      </c>
      <c r="AM30" s="14">
        <v>3.5877837097782064</v>
      </c>
      <c r="AN30" s="14"/>
    </row>
    <row r="31" spans="4:40" ht="30" customHeight="1">
      <c r="D31" s="167" t="s">
        <v>253</v>
      </c>
      <c r="E31" s="205">
        <v>257906</v>
      </c>
      <c r="F31" s="205">
        <v>248303</v>
      </c>
      <c r="G31" s="205">
        <v>212198</v>
      </c>
      <c r="H31" s="234">
        <v>1.1</v>
      </c>
      <c r="I31" s="204">
        <f t="shared" si="2"/>
        <v>-3.723449628934573</v>
      </c>
      <c r="J31" s="204">
        <f t="shared" si="3"/>
        <v>-14.540702287125004</v>
      </c>
      <c r="K31" s="203">
        <f t="shared" si="5"/>
        <v>8.574339019948257</v>
      </c>
      <c r="L31" s="203">
        <f t="shared" si="6"/>
        <v>7.7047003689709435</v>
      </c>
      <c r="M31" s="203">
        <f t="shared" si="7"/>
        <v>6.298523127848758</v>
      </c>
      <c r="O31" s="17"/>
      <c r="Q31" s="9" t="s">
        <v>229</v>
      </c>
      <c r="R31" s="310" t="s">
        <v>82</v>
      </c>
      <c r="S31" s="311"/>
      <c r="T31" s="201">
        <v>82564</v>
      </c>
      <c r="U31" s="201">
        <v>91377</v>
      </c>
      <c r="V31" s="201">
        <v>93138</v>
      </c>
      <c r="W31" s="234">
        <v>17.1</v>
      </c>
      <c r="X31" s="204">
        <f t="shared" si="8"/>
        <v>10.674143694588441</v>
      </c>
      <c r="Y31" s="204">
        <f t="shared" si="9"/>
        <v>1.927180800420237</v>
      </c>
      <c r="Z31" s="203">
        <f t="shared" si="10"/>
        <v>2.2470442294639197</v>
      </c>
      <c r="AA31" s="203">
        <f t="shared" si="11"/>
        <v>2.315051393649437</v>
      </c>
      <c r="AB31" s="203">
        <f t="shared" si="12"/>
        <v>2.2354743848593164</v>
      </c>
      <c r="AD31" s="9" t="s">
        <v>73</v>
      </c>
      <c r="AE31" s="13">
        <v>63984.935</v>
      </c>
      <c r="AF31" s="13">
        <v>90685.2941373412</v>
      </c>
      <c r="AG31" s="13">
        <v>75584.74</v>
      </c>
      <c r="AH31" s="14">
        <v>-8.769203465819626</v>
      </c>
      <c r="AI31" s="14">
        <v>41.72913379898129</v>
      </c>
      <c r="AJ31" s="14">
        <v>-16.651601873255974</v>
      </c>
      <c r="AK31" s="14">
        <v>1.8102493109400721</v>
      </c>
      <c r="AL31" s="14">
        <v>2.592878524516669</v>
      </c>
      <c r="AM31" s="14">
        <v>2.155170380376934</v>
      </c>
      <c r="AN31" s="14"/>
    </row>
    <row r="32" spans="4:40" ht="30" customHeight="1">
      <c r="D32" s="20" t="s">
        <v>312</v>
      </c>
      <c r="E32" s="205">
        <v>146143</v>
      </c>
      <c r="F32" s="205">
        <v>141872</v>
      </c>
      <c r="G32" s="205">
        <v>148034</v>
      </c>
      <c r="H32" s="234">
        <v>1.9</v>
      </c>
      <c r="I32" s="204">
        <f t="shared" si="2"/>
        <v>-2.922480036676406</v>
      </c>
      <c r="J32" s="204">
        <f t="shared" si="3"/>
        <v>4.3433517536934705</v>
      </c>
      <c r="K32" s="203">
        <f t="shared" si="5"/>
        <v>4.85866799295983</v>
      </c>
      <c r="L32" s="203">
        <f t="shared" si="6"/>
        <v>4.402207185360812</v>
      </c>
      <c r="M32" s="203">
        <f t="shared" si="7"/>
        <v>4.393988504641717</v>
      </c>
      <c r="O32" s="17"/>
      <c r="Q32" s="9" t="s">
        <v>230</v>
      </c>
      <c r="R32" s="310" t="s">
        <v>241</v>
      </c>
      <c r="S32" s="323"/>
      <c r="T32" s="201">
        <v>-1388</v>
      </c>
      <c r="U32" s="201">
        <v>474</v>
      </c>
      <c r="V32" s="201">
        <v>-1341</v>
      </c>
      <c r="W32" s="234">
        <v>-140.8</v>
      </c>
      <c r="X32" s="204"/>
      <c r="Y32" s="204">
        <f t="shared" si="9"/>
        <v>-382.9113924050633</v>
      </c>
      <c r="Z32" s="203">
        <f t="shared" si="10"/>
        <v>-0.03777551221471732</v>
      </c>
      <c r="AA32" s="203">
        <f t="shared" si="11"/>
        <v>0.012008868321238748</v>
      </c>
      <c r="AB32" s="203">
        <f t="shared" si="12"/>
        <v>-0.03218633801559345</v>
      </c>
      <c r="AD32" s="9" t="s">
        <v>76</v>
      </c>
      <c r="AE32" s="13">
        <v>18419.697</v>
      </c>
      <c r="AF32" s="13">
        <v>14055.547</v>
      </c>
      <c r="AG32" s="13">
        <v>23154.683</v>
      </c>
      <c r="AH32" s="14">
        <v>-7.4338104423314455</v>
      </c>
      <c r="AI32" s="14">
        <v>-23.69284359020672</v>
      </c>
      <c r="AJ32" s="14">
        <v>64.73697537349489</v>
      </c>
      <c r="AK32" s="14">
        <v>0.5211264776931462</v>
      </c>
      <c r="AL32" s="14">
        <v>0.4018769119438531</v>
      </c>
      <c r="AM32" s="14">
        <v>0.660216426868933</v>
      </c>
      <c r="AN32" s="14"/>
    </row>
    <row r="33" spans="1:40" ht="30" customHeight="1">
      <c r="A33" s="30">
        <v>4</v>
      </c>
      <c r="B33" s="312" t="s">
        <v>313</v>
      </c>
      <c r="C33" s="312"/>
      <c r="D33" s="313"/>
      <c r="E33" s="62">
        <v>3007882</v>
      </c>
      <c r="F33" s="62">
        <v>3222747</v>
      </c>
      <c r="G33" s="62">
        <f>SUM(G7,G11,G26)</f>
        <v>3369012</v>
      </c>
      <c r="H33" s="64">
        <v>6.3</v>
      </c>
      <c r="I33" s="200">
        <f t="shared" si="2"/>
        <v>7.1433985774707915</v>
      </c>
      <c r="J33" s="200">
        <f t="shared" si="3"/>
        <v>4.538519468019054</v>
      </c>
      <c r="K33" s="63">
        <f t="shared" si="5"/>
        <v>100</v>
      </c>
      <c r="L33" s="63">
        <f t="shared" si="6"/>
        <v>100</v>
      </c>
      <c r="M33" s="63">
        <f t="shared" si="7"/>
        <v>100</v>
      </c>
      <c r="O33" s="34">
        <v>4</v>
      </c>
      <c r="P33" s="324" t="s">
        <v>111</v>
      </c>
      <c r="Q33" s="325"/>
      <c r="R33" s="325"/>
      <c r="S33" s="326"/>
      <c r="T33" s="237" t="s">
        <v>315</v>
      </c>
      <c r="U33" s="237" t="s">
        <v>315</v>
      </c>
      <c r="V33" s="237" t="s">
        <v>315</v>
      </c>
      <c r="W33" s="238" t="s">
        <v>315</v>
      </c>
      <c r="X33" s="238" t="s">
        <v>315</v>
      </c>
      <c r="Y33" s="238" t="s">
        <v>315</v>
      </c>
      <c r="Z33" s="238" t="s">
        <v>315</v>
      </c>
      <c r="AA33" s="238" t="s">
        <v>315</v>
      </c>
      <c r="AB33" s="238" t="s">
        <v>315</v>
      </c>
      <c r="AD33" s="9" t="s">
        <v>71</v>
      </c>
      <c r="AE33" s="13">
        <v>-1401.829</v>
      </c>
      <c r="AF33" s="13">
        <v>-2099.526</v>
      </c>
      <c r="AG33" s="13">
        <v>-2098.858</v>
      </c>
      <c r="AH33" s="14">
        <v>-203.52737606586385</v>
      </c>
      <c r="AI33" s="14">
        <v>-49.77047842497194</v>
      </c>
      <c r="AJ33" s="14">
        <v>0.031816705294417186</v>
      </c>
      <c r="AK33" s="14">
        <v>-0.039660272864320494</v>
      </c>
      <c r="AL33" s="14">
        <v>-0.06002975376382222</v>
      </c>
      <c r="AM33" s="14">
        <v>-0.05984536818168814</v>
      </c>
      <c r="AN33" s="14"/>
    </row>
    <row r="34" spans="1:40" ht="30" customHeight="1">
      <c r="A34" s="30">
        <v>5</v>
      </c>
      <c r="B34" s="312" t="s">
        <v>251</v>
      </c>
      <c r="C34" s="312"/>
      <c r="D34" s="313"/>
      <c r="E34" s="62">
        <v>184096</v>
      </c>
      <c r="F34" s="62">
        <v>212975</v>
      </c>
      <c r="G34" s="62">
        <v>227670</v>
      </c>
      <c r="H34" s="64">
        <v>19.2</v>
      </c>
      <c r="I34" s="200">
        <f t="shared" si="2"/>
        <v>15.68692421345385</v>
      </c>
      <c r="J34" s="200">
        <f t="shared" si="3"/>
        <v>6.899870876863481</v>
      </c>
      <c r="K34" s="63">
        <f t="shared" si="5"/>
        <v>6.1204528635099384</v>
      </c>
      <c r="L34" s="63">
        <f t="shared" si="6"/>
        <v>6.60849269272456</v>
      </c>
      <c r="M34" s="63">
        <f t="shared" si="7"/>
        <v>6.757767559153841</v>
      </c>
      <c r="O34" s="34">
        <v>5</v>
      </c>
      <c r="P34" s="308" t="s">
        <v>112</v>
      </c>
      <c r="Q34" s="322"/>
      <c r="R34" s="322"/>
      <c r="S34" s="263"/>
      <c r="T34" s="237" t="s">
        <v>315</v>
      </c>
      <c r="U34" s="237" t="s">
        <v>315</v>
      </c>
      <c r="V34" s="237" t="s">
        <v>315</v>
      </c>
      <c r="W34" s="238" t="s">
        <v>315</v>
      </c>
      <c r="X34" s="238" t="s">
        <v>315</v>
      </c>
      <c r="Y34" s="238" t="s">
        <v>315</v>
      </c>
      <c r="Z34" s="238" t="s">
        <v>315</v>
      </c>
      <c r="AA34" s="238" t="s">
        <v>315</v>
      </c>
      <c r="AB34" s="238" t="s">
        <v>315</v>
      </c>
      <c r="AD34" s="9" t="s">
        <v>73</v>
      </c>
      <c r="AE34" s="13">
        <v>19821.526</v>
      </c>
      <c r="AF34" s="13">
        <v>16155.073</v>
      </c>
      <c r="AG34" s="13">
        <v>25253.541</v>
      </c>
      <c r="AH34" s="14">
        <v>6.884082998429595</v>
      </c>
      <c r="AI34" s="14">
        <v>-18.49732962033297</v>
      </c>
      <c r="AJ34" s="14">
        <v>56.319572186396194</v>
      </c>
      <c r="AK34" s="14">
        <v>0.5607867505574669</v>
      </c>
      <c r="AL34" s="14">
        <v>0.4619066657076754</v>
      </c>
      <c r="AM34" s="14">
        <v>0.7200617950506212</v>
      </c>
      <c r="AN34" s="14"/>
    </row>
    <row r="35" spans="1:40" ht="30" customHeight="1">
      <c r="A35" s="30">
        <v>6</v>
      </c>
      <c r="B35" s="312" t="s">
        <v>314</v>
      </c>
      <c r="C35" s="312"/>
      <c r="D35" s="313"/>
      <c r="E35" s="62">
        <f>SUM(E33:E34)</f>
        <v>3191978</v>
      </c>
      <c r="F35" s="62">
        <v>3435722</v>
      </c>
      <c r="G35" s="62">
        <f>SUM(G33:G34)</f>
        <v>3596682</v>
      </c>
      <c r="H35" s="64">
        <v>7</v>
      </c>
      <c r="I35" s="200">
        <f t="shared" si="2"/>
        <v>7.636142855621185</v>
      </c>
      <c r="J35" s="200">
        <f t="shared" si="3"/>
        <v>4.684895925805406</v>
      </c>
      <c r="K35" s="63">
        <f t="shared" si="5"/>
        <v>106.12045286350994</v>
      </c>
      <c r="L35" s="63">
        <f t="shared" si="6"/>
        <v>106.60849269272457</v>
      </c>
      <c r="M35" s="63">
        <f t="shared" si="7"/>
        <v>106.75776755915385</v>
      </c>
      <c r="O35" s="34">
        <v>6</v>
      </c>
      <c r="P35" s="308" t="s">
        <v>88</v>
      </c>
      <c r="Q35" s="262"/>
      <c r="R35" s="262"/>
      <c r="S35" s="263"/>
      <c r="T35" s="45">
        <v>177747</v>
      </c>
      <c r="U35" s="45">
        <v>214655</v>
      </c>
      <c r="V35" s="45">
        <v>207059</v>
      </c>
      <c r="W35" s="44" t="s">
        <v>306</v>
      </c>
      <c r="X35" s="44" t="s">
        <v>306</v>
      </c>
      <c r="Y35" s="44" t="s">
        <v>306</v>
      </c>
      <c r="Z35" s="63">
        <f aca="true" t="shared" si="13" ref="Z35:AB36">100*T35/T$39</f>
        <v>4.8375244737963685</v>
      </c>
      <c r="AA35" s="63">
        <f t="shared" si="13"/>
        <v>5.438319893450429</v>
      </c>
      <c r="AB35" s="63">
        <f t="shared" si="13"/>
        <v>4.969777004601614</v>
      </c>
      <c r="AD35" s="9" t="s">
        <v>79</v>
      </c>
      <c r="AE35" s="13">
        <v>408965.564</v>
      </c>
      <c r="AF35" s="13">
        <v>356931.53793623607</v>
      </c>
      <c r="AG35" s="13">
        <v>420437.758</v>
      </c>
      <c r="AH35" s="14">
        <v>-3.376724038092909</v>
      </c>
      <c r="AI35" s="14">
        <v>-12.72332700945059</v>
      </c>
      <c r="AJ35" s="14">
        <v>17.79226919284139</v>
      </c>
      <c r="AK35" s="14">
        <v>11.570374033031651</v>
      </c>
      <c r="AL35" s="14">
        <v>10.20540461649659</v>
      </c>
      <c r="AM35" s="14">
        <v>11.98806799935655</v>
      </c>
      <c r="AN35" s="14"/>
    </row>
    <row r="36" spans="1:40" ht="30" customHeight="1">
      <c r="A36" s="319" t="s">
        <v>103</v>
      </c>
      <c r="B36" s="320"/>
      <c r="C36" s="320"/>
      <c r="D36" s="321"/>
      <c r="E36" s="62">
        <v>349202</v>
      </c>
      <c r="F36" s="62">
        <v>352032</v>
      </c>
      <c r="G36" s="62">
        <v>342569</v>
      </c>
      <c r="H36" s="64">
        <v>11.4</v>
      </c>
      <c r="I36" s="200">
        <v>-10.7</v>
      </c>
      <c r="J36" s="200">
        <f t="shared" si="3"/>
        <v>-2.6881078992818837</v>
      </c>
      <c r="K36" s="63">
        <v>13.1</v>
      </c>
      <c r="L36" s="63">
        <f t="shared" si="6"/>
        <v>10.923352034770337</v>
      </c>
      <c r="M36" s="63">
        <f t="shared" si="7"/>
        <v>10.16823329807077</v>
      </c>
      <c r="O36" s="34" t="s">
        <v>113</v>
      </c>
      <c r="P36" s="308" t="s">
        <v>114</v>
      </c>
      <c r="Q36" s="262"/>
      <c r="R36" s="262"/>
      <c r="S36" s="263"/>
      <c r="T36" s="45">
        <v>3598933</v>
      </c>
      <c r="U36" s="45">
        <v>3887927</v>
      </c>
      <c r="V36" s="45">
        <v>4087713</v>
      </c>
      <c r="W36" s="43">
        <v>7.6</v>
      </c>
      <c r="X36" s="200">
        <f>100*(U36-T36)/T36</f>
        <v>8.029991111254363</v>
      </c>
      <c r="Y36" s="200">
        <f>100*(V36-U36)/U36</f>
        <v>5.1386252879748</v>
      </c>
      <c r="Z36" s="63">
        <f t="shared" si="13"/>
        <v>97.94779358894037</v>
      </c>
      <c r="AA36" s="63">
        <f t="shared" si="13"/>
        <v>98.50127296537721</v>
      </c>
      <c r="AB36" s="63">
        <f t="shared" si="13"/>
        <v>98.11223887303174</v>
      </c>
      <c r="AD36" s="9" t="s">
        <v>81</v>
      </c>
      <c r="AE36" s="13">
        <v>30664.413</v>
      </c>
      <c r="AF36" s="13">
        <v>28201.641</v>
      </c>
      <c r="AG36" s="13">
        <v>27327.536</v>
      </c>
      <c r="AH36" s="14">
        <v>-8.90755325460249</v>
      </c>
      <c r="AI36" s="14">
        <v>-8.031368479155303</v>
      </c>
      <c r="AJ36" s="14">
        <v>-3.0994827570494907</v>
      </c>
      <c r="AK36" s="14">
        <v>0.8675515963817388</v>
      </c>
      <c r="AL36" s="14">
        <v>0.8063427482992415</v>
      </c>
      <c r="AM36" s="14">
        <v>0.7791982370500228</v>
      </c>
      <c r="AN36" s="14"/>
    </row>
    <row r="37" spans="1:40" ht="30" customHeight="1">
      <c r="A37" s="32"/>
      <c r="B37" s="32"/>
      <c r="C37" s="314"/>
      <c r="D37" s="315"/>
      <c r="E37" s="37"/>
      <c r="F37" s="37"/>
      <c r="G37" s="37"/>
      <c r="H37" s="164"/>
      <c r="I37" s="164"/>
      <c r="J37" s="164"/>
      <c r="K37" s="50"/>
      <c r="L37" s="50"/>
      <c r="M37" s="50"/>
      <c r="O37" s="34"/>
      <c r="P37" s="168"/>
      <c r="Q37" s="168"/>
      <c r="R37" s="169"/>
      <c r="S37" s="34" t="s">
        <v>115</v>
      </c>
      <c r="T37" s="239"/>
      <c r="U37" s="240"/>
      <c r="V37" s="240"/>
      <c r="W37" s="35"/>
      <c r="X37" s="35"/>
      <c r="Y37" s="35"/>
      <c r="Z37" s="35"/>
      <c r="AA37" s="35"/>
      <c r="AB37" s="35"/>
      <c r="AD37" s="9" t="s">
        <v>83</v>
      </c>
      <c r="AE37" s="13">
        <v>119070.272</v>
      </c>
      <c r="AF37" s="13">
        <v>93873.55893623608</v>
      </c>
      <c r="AG37" s="13">
        <v>139467.69</v>
      </c>
      <c r="AH37" s="14">
        <v>-9.069603454689927</v>
      </c>
      <c r="AI37" s="14">
        <v>-21.16121231650829</v>
      </c>
      <c r="AJ37" s="14">
        <v>48.56972674779902</v>
      </c>
      <c r="AK37" s="14">
        <v>3.3687129297145804</v>
      </c>
      <c r="AL37" s="14">
        <v>2.684037553179101</v>
      </c>
      <c r="AM37" s="14">
        <v>3.9766841098823944</v>
      </c>
      <c r="AN37" s="14"/>
    </row>
    <row r="38" spans="1:40" ht="30" customHeight="1">
      <c r="A38" s="9" t="s">
        <v>246</v>
      </c>
      <c r="O38" s="170">
        <v>7</v>
      </c>
      <c r="P38" s="280" t="s">
        <v>116</v>
      </c>
      <c r="Q38" s="262"/>
      <c r="R38" s="262"/>
      <c r="S38" s="263"/>
      <c r="T38" s="45">
        <v>75405</v>
      </c>
      <c r="U38" s="45">
        <v>59157</v>
      </c>
      <c r="V38" s="45">
        <v>78651</v>
      </c>
      <c r="W38" s="43">
        <v>-2.4</v>
      </c>
      <c r="X38" s="200">
        <f>100*(U38-T38)/T38</f>
        <v>-21.547642729261984</v>
      </c>
      <c r="Y38" s="200">
        <f>100*(V38-U38)/U38</f>
        <v>32.95298950251027</v>
      </c>
      <c r="Z38" s="63">
        <f aca="true" t="shared" si="14" ref="Z38:AB39">100*T38/T$39</f>
        <v>2.052206411059625</v>
      </c>
      <c r="AA38" s="63">
        <f t="shared" si="14"/>
        <v>1.498752369788018</v>
      </c>
      <c r="AB38" s="63">
        <f t="shared" si="14"/>
        <v>1.887761126968263</v>
      </c>
      <c r="AD38" s="9" t="s">
        <v>84</v>
      </c>
      <c r="AE38" s="13">
        <v>259230.879</v>
      </c>
      <c r="AF38" s="13">
        <v>234856.338</v>
      </c>
      <c r="AG38" s="13">
        <v>253642.532</v>
      </c>
      <c r="AH38" s="14">
        <v>0.22526192068507445</v>
      </c>
      <c r="AI38" s="14">
        <v>-9.402637947310282</v>
      </c>
      <c r="AJ38" s="14">
        <v>7.999015125578607</v>
      </c>
      <c r="AK38" s="14">
        <v>7.334109506935331</v>
      </c>
      <c r="AL38" s="14">
        <v>6.715024315018249</v>
      </c>
      <c r="AM38" s="14">
        <v>7.232185652424134</v>
      </c>
      <c r="AN38" s="14"/>
    </row>
    <row r="39" spans="1:40" ht="30" customHeight="1">
      <c r="A39" s="9" t="s">
        <v>247</v>
      </c>
      <c r="O39" s="34" t="s">
        <v>117</v>
      </c>
      <c r="P39" s="308" t="s">
        <v>118</v>
      </c>
      <c r="Q39" s="262"/>
      <c r="R39" s="262"/>
      <c r="S39" s="309"/>
      <c r="T39" s="45">
        <v>3674338</v>
      </c>
      <c r="U39" s="45">
        <v>3947083</v>
      </c>
      <c r="V39" s="45">
        <v>4166364</v>
      </c>
      <c r="W39" s="43">
        <v>7.4</v>
      </c>
      <c r="X39" s="200">
        <f>100*(U39-T39)/T39</f>
        <v>7.422969797552647</v>
      </c>
      <c r="Y39" s="200">
        <f>100*(V39-U39)/U39</f>
        <v>5.5555203678260625</v>
      </c>
      <c r="Z39" s="63">
        <f t="shared" si="14"/>
        <v>100</v>
      </c>
      <c r="AA39" s="63">
        <f t="shared" si="14"/>
        <v>100</v>
      </c>
      <c r="AB39" s="63">
        <f t="shared" si="14"/>
        <v>100</v>
      </c>
      <c r="AD39" s="9" t="s">
        <v>85</v>
      </c>
      <c r="AE39" s="13">
        <v>3534592.424</v>
      </c>
      <c r="AF39" s="13">
        <v>3497475.6156093194</v>
      </c>
      <c r="AG39" s="13">
        <v>3507135.245</v>
      </c>
      <c r="AH39" s="14">
        <v>-2.5209874472108917</v>
      </c>
      <c r="AI39" s="14">
        <v>-1.050101509261898</v>
      </c>
      <c r="AJ39" s="14">
        <v>0.2761886129404172</v>
      </c>
      <c r="AK39" s="14">
        <v>100</v>
      </c>
      <c r="AL39" s="14">
        <v>100</v>
      </c>
      <c r="AM39" s="14">
        <v>100</v>
      </c>
      <c r="AN39" s="14"/>
    </row>
    <row r="40" spans="1:40" ht="30" customHeight="1">
      <c r="A40" s="73" t="s">
        <v>144</v>
      </c>
      <c r="O40" s="21"/>
      <c r="P40" s="22"/>
      <c r="Q40" s="22"/>
      <c r="R40" s="22"/>
      <c r="S40" s="23"/>
      <c r="T40" s="29"/>
      <c r="U40" s="29"/>
      <c r="V40" s="29"/>
      <c r="W40" s="50"/>
      <c r="X40" s="50"/>
      <c r="Y40" s="50"/>
      <c r="Z40" s="50"/>
      <c r="AA40" s="49"/>
      <c r="AB40" s="49"/>
      <c r="AD40" s="9" t="s">
        <v>86</v>
      </c>
      <c r="AE40" s="13">
        <v>325805.48323759995</v>
      </c>
      <c r="AF40" s="13">
        <v>330240.9502205639</v>
      </c>
      <c r="AG40" s="13">
        <v>315418.3528531</v>
      </c>
      <c r="AH40" s="14">
        <v>4.645378345737376</v>
      </c>
      <c r="AI40" s="14">
        <v>1.3613850015315152</v>
      </c>
      <c r="AJ40" s="14">
        <v>-4.4884189430669</v>
      </c>
      <c r="AK40" s="14">
        <v>9.21762523524268</v>
      </c>
      <c r="AL40" s="14">
        <v>9.44226598025989</v>
      </c>
      <c r="AM40" s="14">
        <v>8.993618176053543</v>
      </c>
      <c r="AN40" s="14"/>
    </row>
    <row r="41" spans="15:40" ht="30" customHeight="1">
      <c r="O41" s="73" t="s">
        <v>144</v>
      </c>
      <c r="AA41" s="28"/>
      <c r="AB41" s="28"/>
      <c r="AD41" s="9" t="s">
        <v>87</v>
      </c>
      <c r="AE41" s="13">
        <v>3860397.9072376</v>
      </c>
      <c r="AF41" s="13">
        <v>3827716.5658298833</v>
      </c>
      <c r="AG41" s="13">
        <v>3822553.5978531</v>
      </c>
      <c r="AH41" s="14">
        <v>-1.9543128668150458</v>
      </c>
      <c r="AI41" s="14">
        <v>-0.8465796063780029</v>
      </c>
      <c r="AJ41" s="14">
        <v>-0.1348837587106982</v>
      </c>
      <c r="AK41" s="14">
        <v>109.21762523524268</v>
      </c>
      <c r="AL41" s="14">
        <v>109.4422659802599</v>
      </c>
      <c r="AM41" s="14">
        <v>108.99361817605353</v>
      </c>
      <c r="AN41" s="14"/>
    </row>
    <row r="42" spans="6:40" ht="30" customHeight="1">
      <c r="F42" s="78"/>
      <c r="AD42" s="9" t="s">
        <v>89</v>
      </c>
      <c r="AE42" s="13">
        <v>161925.54500000013</v>
      </c>
      <c r="AF42" s="13">
        <v>175616.34788682952</v>
      </c>
      <c r="AG42" s="13">
        <v>112192.49799999988</v>
      </c>
      <c r="AH42" s="14">
        <v>34.91242792075987</v>
      </c>
      <c r="AI42" s="14">
        <v>8.454998800114819</v>
      </c>
      <c r="AJ42" s="14">
        <v>-36.11500332970207</v>
      </c>
      <c r="AK42" s="14">
        <v>4.581165961328958</v>
      </c>
      <c r="AL42" s="14">
        <v>5.021231516327075</v>
      </c>
      <c r="AM42" s="14">
        <v>3.198978373016803</v>
      </c>
      <c r="AN42" s="14"/>
    </row>
    <row r="43" spans="5:40" ht="30" customHeight="1">
      <c r="E43" s="78"/>
      <c r="F43" s="78"/>
      <c r="AD43" s="9" t="s">
        <v>90</v>
      </c>
      <c r="AE43" s="13">
        <v>-207408.718</v>
      </c>
      <c r="AF43" s="13">
        <v>-195100.58499999996</v>
      </c>
      <c r="AG43" s="13">
        <v>-201092.513</v>
      </c>
      <c r="AH43" s="14">
        <v>-3.607409920278246</v>
      </c>
      <c r="AI43" s="14">
        <v>5.934240912669848</v>
      </c>
      <c r="AJ43" s="14">
        <v>-3.071199402093051</v>
      </c>
      <c r="AK43" s="14">
        <v>-5.8679670275896</v>
      </c>
      <c r="AL43" s="14">
        <v>-5.578325811029568</v>
      </c>
      <c r="AM43" s="14">
        <v>-5.733811186400369</v>
      </c>
      <c r="AN43" s="14"/>
    </row>
    <row r="44" spans="30:40" ht="30" customHeight="1">
      <c r="AD44" s="9" t="s">
        <v>91</v>
      </c>
      <c r="AE44" s="13">
        <v>357048.79604588606</v>
      </c>
      <c r="AF44" s="13">
        <v>358308.498968045</v>
      </c>
      <c r="AG44" s="13">
        <v>378556.4027732625</v>
      </c>
      <c r="AH44" s="14">
        <v>-8.875237871306977</v>
      </c>
      <c r="AI44" s="14">
        <v>0.3528097380832625</v>
      </c>
      <c r="AJ44" s="14">
        <v>5.650969447705815</v>
      </c>
      <c r="AK44" s="14">
        <v>10.10155495217816</v>
      </c>
      <c r="AL44" s="14">
        <v>10.244774756081368</v>
      </c>
      <c r="AM44" s="14">
        <v>10.793892345981156</v>
      </c>
      <c r="AN44" s="14"/>
    </row>
    <row r="45" spans="30:40" ht="30" customHeight="1">
      <c r="AD45" s="9" t="s">
        <v>63</v>
      </c>
      <c r="AE45" s="13">
        <v>82921.667</v>
      </c>
      <c r="AF45" s="13">
        <v>82895.399</v>
      </c>
      <c r="AG45" s="13">
        <v>69008.676</v>
      </c>
      <c r="AH45" s="14">
        <v>-4.704972145669326</v>
      </c>
      <c r="AI45" s="14">
        <v>-0.03167808963608557</v>
      </c>
      <c r="AJ45" s="14">
        <v>-16.752103455102493</v>
      </c>
      <c r="AK45" s="14">
        <v>2.3460036420878154</v>
      </c>
      <c r="AL45" s="14">
        <v>2.3701494480772305</v>
      </c>
      <c r="AM45" s="14">
        <v>1.9676650935655606</v>
      </c>
      <c r="AN45" s="14"/>
    </row>
    <row r="46" spans="30:40" ht="30" customHeight="1">
      <c r="AD46" s="9" t="s">
        <v>93</v>
      </c>
      <c r="AE46" s="13">
        <v>-70636.20004588593</v>
      </c>
      <c r="AF46" s="13">
        <v>-70486.9650812155</v>
      </c>
      <c r="AG46" s="13">
        <v>-134280.06777326262</v>
      </c>
      <c r="AH46" s="14">
        <v>55.47109620057099</v>
      </c>
      <c r="AI46" s="14">
        <v>0.21127264005351337</v>
      </c>
      <c r="AJ46" s="14">
        <v>-90.50340388261053</v>
      </c>
      <c r="AK46" s="14">
        <v>-1.9984256053474165</v>
      </c>
      <c r="AL46" s="14">
        <v>-2.0153668768019553</v>
      </c>
      <c r="AM46" s="14">
        <v>-3.8287678801295444</v>
      </c>
      <c r="AN46" s="14"/>
    </row>
    <row r="47" spans="31:40" ht="30" customHeight="1">
      <c r="AE47" s="13"/>
      <c r="AF47" s="13"/>
      <c r="AG47" s="13"/>
      <c r="AH47" s="14"/>
      <c r="AI47" s="14"/>
      <c r="AJ47" s="14"/>
      <c r="AK47" s="14"/>
      <c r="AL47" s="14"/>
      <c r="AM47" s="14"/>
      <c r="AN47" s="14"/>
    </row>
    <row r="48" spans="31:40" ht="30" customHeight="1">
      <c r="AE48" s="13"/>
      <c r="AF48" s="13"/>
      <c r="AG48" s="13"/>
      <c r="AH48" s="14"/>
      <c r="AI48" s="14"/>
      <c r="AJ48" s="14"/>
      <c r="AK48" s="14"/>
      <c r="AL48" s="14"/>
      <c r="AM48" s="14"/>
      <c r="AN48" s="14"/>
    </row>
    <row r="49" spans="31:40" ht="30" customHeight="1">
      <c r="AE49" s="13"/>
      <c r="AF49" s="13"/>
      <c r="AG49" s="13"/>
      <c r="AH49" s="14"/>
      <c r="AI49" s="14"/>
      <c r="AJ49" s="14"/>
      <c r="AK49" s="14"/>
      <c r="AL49" s="14"/>
      <c r="AM49" s="14"/>
      <c r="AN49" s="14"/>
    </row>
    <row r="50" spans="30:40" ht="30" customHeight="1">
      <c r="AD50" s="9" t="s">
        <v>63</v>
      </c>
      <c r="AE50" s="13">
        <v>81221.63</v>
      </c>
      <c r="AF50" s="13">
        <v>82064.559</v>
      </c>
      <c r="AG50" s="13">
        <v>67876.831</v>
      </c>
      <c r="AH50" s="14">
        <v>-6.630012075548114</v>
      </c>
      <c r="AI50" s="14">
        <v>1.037813449446889</v>
      </c>
      <c r="AJ50" s="14">
        <v>-17.288495999838357</v>
      </c>
      <c r="AK50" s="14">
        <v>2.2979065266055128</v>
      </c>
      <c r="AL50" s="14">
        <v>2.3463940287029836</v>
      </c>
      <c r="AM50" s="14">
        <v>1.9353924573273764</v>
      </c>
      <c r="AN50" s="14"/>
    </row>
    <row r="51" spans="30:40" ht="30" customHeight="1">
      <c r="AD51" s="9" t="s">
        <v>93</v>
      </c>
      <c r="AE51" s="13">
        <v>3272215.1028215867</v>
      </c>
      <c r="AF51" s="13">
        <v>3191476.10994392</v>
      </c>
      <c r="AG51" s="13">
        <v>3236083.673234198</v>
      </c>
      <c r="AH51" s="14">
        <v>0.4302513483101062</v>
      </c>
      <c r="AI51" s="14">
        <v>-2.467410923201433</v>
      </c>
      <c r="AJ51" s="14">
        <v>1.3977094533557952</v>
      </c>
      <c r="AK51" s="14">
        <v>92.57687196416586</v>
      </c>
      <c r="AL51" s="14">
        <v>91.2508466306465</v>
      </c>
      <c r="AM51" s="14">
        <v>92.27142517095025</v>
      </c>
      <c r="AN51" s="14"/>
    </row>
  </sheetData>
  <sheetProtection/>
  <mergeCells count="57">
    <mergeCell ref="A2:M2"/>
    <mergeCell ref="O2:AB2"/>
    <mergeCell ref="O3:AB3"/>
    <mergeCell ref="A5:D6"/>
    <mergeCell ref="E5:E6"/>
    <mergeCell ref="F5:F6"/>
    <mergeCell ref="G5:G6"/>
    <mergeCell ref="H5:J5"/>
    <mergeCell ref="K5:M5"/>
    <mergeCell ref="O5:S6"/>
    <mergeCell ref="Z5:AB5"/>
    <mergeCell ref="B7:D7"/>
    <mergeCell ref="P7:S7"/>
    <mergeCell ref="T5:T6"/>
    <mergeCell ref="U5:U6"/>
    <mergeCell ref="V5:V6"/>
    <mergeCell ref="W5:Y5"/>
    <mergeCell ref="R10:S10"/>
    <mergeCell ref="B11:D11"/>
    <mergeCell ref="C10:D10"/>
    <mergeCell ref="C8:D8"/>
    <mergeCell ref="Q8:S8"/>
    <mergeCell ref="C9:D9"/>
    <mergeCell ref="R9:S9"/>
    <mergeCell ref="R11:S11"/>
    <mergeCell ref="B26:D26"/>
    <mergeCell ref="C27:D27"/>
    <mergeCell ref="P33:S33"/>
    <mergeCell ref="C17:D17"/>
    <mergeCell ref="C14:D14"/>
    <mergeCell ref="R15:S15"/>
    <mergeCell ref="Q18:S18"/>
    <mergeCell ref="R23:S23"/>
    <mergeCell ref="R26:S26"/>
    <mergeCell ref="B35:D35"/>
    <mergeCell ref="A36:D36"/>
    <mergeCell ref="P35:S35"/>
    <mergeCell ref="B33:D33"/>
    <mergeCell ref="P34:S34"/>
    <mergeCell ref="R32:S32"/>
    <mergeCell ref="R12:S12"/>
    <mergeCell ref="Q16:S16"/>
    <mergeCell ref="P17:S17"/>
    <mergeCell ref="Q20:S20"/>
    <mergeCell ref="Q22:S22"/>
    <mergeCell ref="Q19:S19"/>
    <mergeCell ref="P21:S21"/>
    <mergeCell ref="P38:S38"/>
    <mergeCell ref="P39:S39"/>
    <mergeCell ref="C20:D20"/>
    <mergeCell ref="C28:D28"/>
    <mergeCell ref="C29:D29"/>
    <mergeCell ref="P36:S36"/>
    <mergeCell ref="B34:D34"/>
    <mergeCell ref="C37:D37"/>
    <mergeCell ref="Q30:S30"/>
    <mergeCell ref="R31:S31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64" r:id="rId1"/>
  <colBreaks count="1" manualBreakCount="1">
    <brk id="2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8"/>
  <sheetViews>
    <sheetView tabSelected="1" zoomScaleSheetLayoutView="75" zoomScalePageLayoutView="0" workbookViewId="0" topLeftCell="O1">
      <selection activeCell="A2" sqref="A2:AJ2"/>
    </sheetView>
  </sheetViews>
  <sheetFormatPr defaultColWidth="10.59765625" defaultRowHeight="15"/>
  <cols>
    <col min="1" max="1" width="2.5" style="174" customWidth="1"/>
    <col min="2" max="2" width="3.59765625" style="174" customWidth="1"/>
    <col min="3" max="3" width="2.59765625" style="174" customWidth="1"/>
    <col min="4" max="4" width="4.09765625" style="174" customWidth="1"/>
    <col min="5" max="5" width="26.19921875" style="174" customWidth="1"/>
    <col min="6" max="8" width="13.69921875" style="174" bestFit="1" customWidth="1"/>
    <col min="9" max="14" width="9.8984375" style="174" customWidth="1"/>
    <col min="15" max="15" width="5.59765625" style="174" customWidth="1"/>
    <col min="16" max="16" width="2.59765625" style="78" customWidth="1"/>
    <col min="17" max="17" width="3.59765625" style="174" customWidth="1"/>
    <col min="18" max="18" width="18" style="174" customWidth="1"/>
    <col min="19" max="19" width="27.19921875" style="174" customWidth="1"/>
    <col min="20" max="20" width="5.09765625" style="105" customWidth="1"/>
    <col min="21" max="23" width="11.59765625" style="78" customWidth="1"/>
    <col min="24" max="24" width="6.8984375" style="78" bestFit="1" customWidth="1"/>
    <col min="25" max="25" width="6.09765625" style="78" customWidth="1"/>
    <col min="26" max="26" width="8.8984375" style="78" bestFit="1" customWidth="1"/>
    <col min="27" max="16384" width="10.59765625" style="78" customWidth="1"/>
  </cols>
  <sheetData>
    <row r="1" spans="1:26" s="158" customFormat="1" ht="19.5" customHeight="1">
      <c r="A1" s="6" t="s">
        <v>165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Q1" s="172"/>
      <c r="R1" s="172"/>
      <c r="S1" s="172"/>
      <c r="T1" s="173"/>
      <c r="Y1" s="353" t="s">
        <v>166</v>
      </c>
      <c r="Z1" s="353"/>
    </row>
    <row r="2" spans="1:26" ht="19.5" customHeight="1">
      <c r="A2" s="360" t="s">
        <v>268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P2" s="359" t="s">
        <v>317</v>
      </c>
      <c r="Q2" s="359"/>
      <c r="R2" s="359"/>
      <c r="S2" s="359"/>
      <c r="T2" s="359"/>
      <c r="U2" s="359"/>
      <c r="V2" s="359"/>
      <c r="W2" s="359"/>
      <c r="X2" s="359"/>
      <c r="Y2" s="359"/>
      <c r="Z2" s="359"/>
    </row>
    <row r="3" ht="19.5" customHeight="1"/>
    <row r="4" spans="1:20" ht="21.75" customHeight="1" thickBot="1">
      <c r="A4" s="78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75" t="s">
        <v>161</v>
      </c>
      <c r="Q4" s="78"/>
      <c r="R4" s="78"/>
      <c r="S4" s="78"/>
      <c r="T4" s="78"/>
    </row>
    <row r="5" spans="1:26" ht="21.75" customHeight="1">
      <c r="A5" s="268" t="s">
        <v>140</v>
      </c>
      <c r="B5" s="268"/>
      <c r="C5" s="268"/>
      <c r="D5" s="268"/>
      <c r="E5" s="306"/>
      <c r="F5" s="362" t="s">
        <v>145</v>
      </c>
      <c r="G5" s="301" t="s">
        <v>225</v>
      </c>
      <c r="H5" s="301" t="s">
        <v>226</v>
      </c>
      <c r="I5" s="338" t="s">
        <v>248</v>
      </c>
      <c r="J5" s="251"/>
      <c r="K5" s="252"/>
      <c r="L5" s="304" t="s">
        <v>138</v>
      </c>
      <c r="M5" s="305"/>
      <c r="N5" s="305"/>
      <c r="P5" s="268" t="s">
        <v>27</v>
      </c>
      <c r="Q5" s="268"/>
      <c r="R5" s="268"/>
      <c r="S5" s="306"/>
      <c r="T5" s="307" t="s">
        <v>94</v>
      </c>
      <c r="U5" s="357" t="s">
        <v>145</v>
      </c>
      <c r="V5" s="301" t="s">
        <v>225</v>
      </c>
      <c r="W5" s="301" t="s">
        <v>226</v>
      </c>
      <c r="X5" s="338" t="s">
        <v>273</v>
      </c>
      <c r="Y5" s="251"/>
      <c r="Z5" s="251"/>
    </row>
    <row r="6" spans="1:26" ht="21.75" customHeight="1">
      <c r="A6" s="269"/>
      <c r="B6" s="269"/>
      <c r="C6" s="269"/>
      <c r="D6" s="269"/>
      <c r="E6" s="270"/>
      <c r="F6" s="363"/>
      <c r="G6" s="302"/>
      <c r="H6" s="302"/>
      <c r="I6" s="31" t="s">
        <v>124</v>
      </c>
      <c r="J6" s="31" t="s">
        <v>125</v>
      </c>
      <c r="K6" s="31" t="s">
        <v>126</v>
      </c>
      <c r="L6" s="31" t="s">
        <v>124</v>
      </c>
      <c r="M6" s="31" t="s">
        <v>125</v>
      </c>
      <c r="N6" s="65" t="s">
        <v>126</v>
      </c>
      <c r="O6" s="73"/>
      <c r="P6" s="269"/>
      <c r="Q6" s="269"/>
      <c r="R6" s="269"/>
      <c r="S6" s="270"/>
      <c r="T6" s="356"/>
      <c r="U6" s="358"/>
      <c r="V6" s="302"/>
      <c r="W6" s="302"/>
      <c r="X6" s="31" t="s">
        <v>124</v>
      </c>
      <c r="Y6" s="31" t="s">
        <v>125</v>
      </c>
      <c r="Z6" s="65" t="s">
        <v>126</v>
      </c>
    </row>
    <row r="7" spans="1:26" ht="21.75" customHeight="1">
      <c r="A7" s="30">
        <v>1</v>
      </c>
      <c r="B7" s="308" t="s">
        <v>35</v>
      </c>
      <c r="C7" s="308"/>
      <c r="D7" s="308"/>
      <c r="E7" s="316"/>
      <c r="F7" s="45">
        <f>SUM(F8,F16)</f>
        <v>1863399</v>
      </c>
      <c r="G7" s="45">
        <f>SUM(G8,G16)</f>
        <v>1938950</v>
      </c>
      <c r="H7" s="45">
        <f>SUM(H8,H16)</f>
        <v>2009334</v>
      </c>
      <c r="I7" s="66">
        <v>2.9</v>
      </c>
      <c r="J7" s="200">
        <f>100*(G7-F7)/F7</f>
        <v>4.0544724989119345</v>
      </c>
      <c r="K7" s="200">
        <f>100*(H7-G7)/G7</f>
        <v>3.630005931045153</v>
      </c>
      <c r="L7" s="63">
        <v>52.6</v>
      </c>
      <c r="M7" s="63">
        <v>52.2</v>
      </c>
      <c r="N7" s="63">
        <v>52.2</v>
      </c>
      <c r="P7" s="188">
        <v>1</v>
      </c>
      <c r="Q7" s="354" t="s">
        <v>122</v>
      </c>
      <c r="R7" s="354"/>
      <c r="S7" s="355"/>
      <c r="T7" s="176"/>
      <c r="U7" s="177"/>
      <c r="V7" s="122"/>
      <c r="W7" s="122"/>
      <c r="X7" s="122"/>
      <c r="Y7" s="122"/>
      <c r="Z7" s="178"/>
    </row>
    <row r="8" spans="1:26" ht="21.75" customHeight="1">
      <c r="A8" s="73"/>
      <c r="B8" s="73" t="s">
        <v>22</v>
      </c>
      <c r="C8" s="278" t="s">
        <v>38</v>
      </c>
      <c r="D8" s="278"/>
      <c r="E8" s="279"/>
      <c r="F8" s="201">
        <v>1833714</v>
      </c>
      <c r="G8" s="201">
        <v>1908258</v>
      </c>
      <c r="H8" s="201">
        <f>SUM(H9:H12,H15)</f>
        <v>1975768</v>
      </c>
      <c r="I8" s="234">
        <v>2.9</v>
      </c>
      <c r="J8" s="204">
        <f aca="true" t="shared" si="0" ref="J8:J16">100*(G8-F8)/F8</f>
        <v>4.065192281893468</v>
      </c>
      <c r="K8" s="204">
        <f aca="true" t="shared" si="1" ref="K8:K16">100*(H8-G8)/G8</f>
        <v>3.5377815788011895</v>
      </c>
      <c r="L8" s="203">
        <v>51.8</v>
      </c>
      <c r="M8" s="203">
        <v>51.4</v>
      </c>
      <c r="N8" s="203">
        <v>51.3</v>
      </c>
      <c r="P8" s="188"/>
      <c r="Q8" s="179" t="s">
        <v>22</v>
      </c>
      <c r="R8" s="192" t="s">
        <v>285</v>
      </c>
      <c r="S8" s="194" t="s">
        <v>290</v>
      </c>
      <c r="T8" s="180" t="s">
        <v>95</v>
      </c>
      <c r="U8" s="162">
        <v>7.4</v>
      </c>
      <c r="V8" s="162">
        <v>7.4</v>
      </c>
      <c r="W8" s="162">
        <v>5.6</v>
      </c>
      <c r="X8" s="181" t="s">
        <v>254</v>
      </c>
      <c r="Y8" s="181" t="s">
        <v>254</v>
      </c>
      <c r="Z8" s="181" t="s">
        <v>254</v>
      </c>
    </row>
    <row r="9" spans="1:26" ht="21.75" customHeight="1">
      <c r="A9" s="9"/>
      <c r="B9" s="9"/>
      <c r="C9" s="17" t="s">
        <v>229</v>
      </c>
      <c r="D9" s="310" t="s">
        <v>104</v>
      </c>
      <c r="E9" s="311"/>
      <c r="F9" s="201">
        <v>467079</v>
      </c>
      <c r="G9" s="201">
        <v>486265</v>
      </c>
      <c r="H9" s="201">
        <v>503485</v>
      </c>
      <c r="I9" s="234">
        <v>-0.9</v>
      </c>
      <c r="J9" s="204">
        <f t="shared" si="0"/>
        <v>4.107656306534869</v>
      </c>
      <c r="K9" s="204">
        <f t="shared" si="1"/>
        <v>3.5412789322694413</v>
      </c>
      <c r="L9" s="203">
        <v>13.2</v>
      </c>
      <c r="M9" s="203">
        <v>13.1</v>
      </c>
      <c r="N9" s="203">
        <v>13.1</v>
      </c>
      <c r="P9" s="188"/>
      <c r="Q9" s="179" t="s">
        <v>23</v>
      </c>
      <c r="R9" s="192" t="s">
        <v>286</v>
      </c>
      <c r="S9" s="195" t="s">
        <v>292</v>
      </c>
      <c r="T9" s="180" t="s">
        <v>95</v>
      </c>
      <c r="U9" s="162">
        <v>4.6</v>
      </c>
      <c r="V9" s="162">
        <v>4.8</v>
      </c>
      <c r="W9" s="162">
        <v>3.7</v>
      </c>
      <c r="X9" s="181" t="s">
        <v>254</v>
      </c>
      <c r="Y9" s="181" t="s">
        <v>254</v>
      </c>
      <c r="Z9" s="181" t="s">
        <v>254</v>
      </c>
    </row>
    <row r="10" spans="1:26" ht="21.75" customHeight="1">
      <c r="A10" s="73"/>
      <c r="B10" s="73"/>
      <c r="C10" s="105" t="s">
        <v>230</v>
      </c>
      <c r="D10" s="278" t="s">
        <v>105</v>
      </c>
      <c r="E10" s="279"/>
      <c r="F10" s="201">
        <v>115344</v>
      </c>
      <c r="G10" s="201">
        <v>108685</v>
      </c>
      <c r="H10" s="201">
        <v>102193</v>
      </c>
      <c r="I10" s="234">
        <v>1.2</v>
      </c>
      <c r="J10" s="204">
        <f t="shared" si="0"/>
        <v>-5.773165487584963</v>
      </c>
      <c r="K10" s="204">
        <f t="shared" si="1"/>
        <v>-5.973225376086856</v>
      </c>
      <c r="L10" s="203">
        <f>100*F10/F$42</f>
        <v>3.3234292774341965</v>
      </c>
      <c r="M10" s="203">
        <v>2.9</v>
      </c>
      <c r="N10" s="203">
        <f aca="true" t="shared" si="2" ref="N10:N16">100*H10/H$42</f>
        <v>2.704175962356986</v>
      </c>
      <c r="P10" s="188"/>
      <c r="Q10" s="179" t="s">
        <v>24</v>
      </c>
      <c r="R10" s="192" t="s">
        <v>287</v>
      </c>
      <c r="S10" s="195" t="s">
        <v>292</v>
      </c>
      <c r="T10" s="180" t="s">
        <v>95</v>
      </c>
      <c r="U10" s="162">
        <v>7.6</v>
      </c>
      <c r="V10" s="162">
        <v>8</v>
      </c>
      <c r="W10" s="162">
        <v>5.1</v>
      </c>
      <c r="X10" s="181" t="s">
        <v>254</v>
      </c>
      <c r="Y10" s="181" t="s">
        <v>254</v>
      </c>
      <c r="Z10" s="181" t="s">
        <v>254</v>
      </c>
    </row>
    <row r="11" spans="1:26" ht="21.75" customHeight="1">
      <c r="A11" s="9"/>
      <c r="B11" s="9"/>
      <c r="C11" s="17" t="s">
        <v>231</v>
      </c>
      <c r="D11" s="310" t="s">
        <v>106</v>
      </c>
      <c r="E11" s="311"/>
      <c r="F11" s="201">
        <v>64813</v>
      </c>
      <c r="G11" s="201">
        <v>67314</v>
      </c>
      <c r="H11" s="201">
        <v>70705</v>
      </c>
      <c r="I11" s="234">
        <v>3.9</v>
      </c>
      <c r="J11" s="204">
        <f t="shared" si="0"/>
        <v>3.8587937605110088</v>
      </c>
      <c r="K11" s="204">
        <f t="shared" si="1"/>
        <v>5.0375850491725345</v>
      </c>
      <c r="L11" s="203">
        <v>1.8</v>
      </c>
      <c r="M11" s="203">
        <f>100*G11/G$42</f>
        <v>1.839642751729943</v>
      </c>
      <c r="N11" s="203">
        <f t="shared" si="2"/>
        <v>1.8709575158616605</v>
      </c>
      <c r="P11" s="188"/>
      <c r="Q11" s="179" t="s">
        <v>92</v>
      </c>
      <c r="R11" s="192" t="s">
        <v>288</v>
      </c>
      <c r="S11" s="195" t="s">
        <v>292</v>
      </c>
      <c r="T11" s="180" t="s">
        <v>95</v>
      </c>
      <c r="U11" s="162">
        <v>4.8</v>
      </c>
      <c r="V11" s="162">
        <v>5.4</v>
      </c>
      <c r="W11" s="162">
        <v>3.3</v>
      </c>
      <c r="X11" s="181" t="s">
        <v>254</v>
      </c>
      <c r="Y11" s="181" t="s">
        <v>254</v>
      </c>
      <c r="Z11" s="181" t="s">
        <v>254</v>
      </c>
    </row>
    <row r="12" spans="1:26" ht="21.75" customHeight="1">
      <c r="A12" s="9"/>
      <c r="B12" s="9"/>
      <c r="C12" s="17" t="s">
        <v>233</v>
      </c>
      <c r="D12" s="310" t="s">
        <v>107</v>
      </c>
      <c r="E12" s="311"/>
      <c r="F12" s="201">
        <v>511029</v>
      </c>
      <c r="G12" s="201">
        <f>SUM(G13:G14)</f>
        <v>537414</v>
      </c>
      <c r="H12" s="201">
        <f>SUM(H13:H14)</f>
        <v>554791</v>
      </c>
      <c r="I12" s="234">
        <v>3</v>
      </c>
      <c r="J12" s="204">
        <f t="shared" si="0"/>
        <v>5.163112073874477</v>
      </c>
      <c r="K12" s="204">
        <f t="shared" si="1"/>
        <v>3.233447584171607</v>
      </c>
      <c r="L12" s="203">
        <v>14.4</v>
      </c>
      <c r="M12" s="203">
        <v>14.5</v>
      </c>
      <c r="N12" s="203">
        <v>14.4</v>
      </c>
      <c r="P12" s="188"/>
      <c r="Q12" s="179" t="s">
        <v>96</v>
      </c>
      <c r="R12" s="192" t="s">
        <v>291</v>
      </c>
      <c r="S12" s="195" t="s">
        <v>293</v>
      </c>
      <c r="T12" s="180" t="s">
        <v>95</v>
      </c>
      <c r="U12" s="162">
        <v>6.3</v>
      </c>
      <c r="V12" s="162">
        <v>7.1</v>
      </c>
      <c r="W12" s="162">
        <v>4.5</v>
      </c>
      <c r="X12" s="181" t="s">
        <v>254</v>
      </c>
      <c r="Y12" s="181" t="s">
        <v>254</v>
      </c>
      <c r="Z12" s="181" t="s">
        <v>254</v>
      </c>
    </row>
    <row r="13" spans="1:26" ht="21.75" customHeight="1">
      <c r="A13" s="9"/>
      <c r="B13" s="9"/>
      <c r="C13" s="17"/>
      <c r="D13" s="9" t="s">
        <v>280</v>
      </c>
      <c r="E13" s="16" t="s">
        <v>108</v>
      </c>
      <c r="F13" s="201">
        <v>338927</v>
      </c>
      <c r="G13" s="201">
        <v>347334</v>
      </c>
      <c r="H13" s="201">
        <v>354666</v>
      </c>
      <c r="I13" s="234">
        <v>2.8</v>
      </c>
      <c r="J13" s="204">
        <f t="shared" si="0"/>
        <v>2.4804751465654844</v>
      </c>
      <c r="K13" s="204">
        <f t="shared" si="1"/>
        <v>2.1109364473388728</v>
      </c>
      <c r="L13" s="203">
        <v>9.6</v>
      </c>
      <c r="M13" s="203">
        <v>9.4</v>
      </c>
      <c r="N13" s="203">
        <v>9.2</v>
      </c>
      <c r="P13" s="188"/>
      <c r="Q13" s="179"/>
      <c r="R13" s="342"/>
      <c r="S13" s="343"/>
      <c r="T13" s="180"/>
      <c r="U13" s="162"/>
      <c r="V13" s="162"/>
      <c r="W13" s="162"/>
      <c r="X13" s="181"/>
      <c r="Y13" s="181"/>
      <c r="Z13" s="181"/>
    </row>
    <row r="14" spans="1:26" ht="21.75" customHeight="1">
      <c r="A14" s="9"/>
      <c r="B14" s="9"/>
      <c r="C14" s="17"/>
      <c r="D14" s="9" t="s">
        <v>281</v>
      </c>
      <c r="E14" s="16" t="s">
        <v>109</v>
      </c>
      <c r="F14" s="201">
        <v>172103</v>
      </c>
      <c r="G14" s="201">
        <v>190080</v>
      </c>
      <c r="H14" s="201">
        <v>200125</v>
      </c>
      <c r="I14" s="234">
        <v>3.5</v>
      </c>
      <c r="J14" s="204">
        <f t="shared" si="0"/>
        <v>10.445489038540874</v>
      </c>
      <c r="K14" s="204">
        <f t="shared" si="1"/>
        <v>5.2846170033670035</v>
      </c>
      <c r="L14" s="203">
        <v>4.9</v>
      </c>
      <c r="M14" s="203">
        <v>5.1</v>
      </c>
      <c r="N14" s="203">
        <v>5.2</v>
      </c>
      <c r="P14" s="188"/>
      <c r="Q14" s="78"/>
      <c r="R14" s="78"/>
      <c r="S14" s="78"/>
      <c r="T14" s="182"/>
      <c r="U14" s="162"/>
      <c r="V14" s="162"/>
      <c r="W14" s="162"/>
      <c r="X14" s="181"/>
      <c r="Y14" s="181"/>
      <c r="Z14" s="181"/>
    </row>
    <row r="15" spans="1:26" ht="21.75" customHeight="1">
      <c r="A15" s="9"/>
      <c r="B15" s="9"/>
      <c r="C15" s="17" t="s">
        <v>237</v>
      </c>
      <c r="D15" s="310" t="s">
        <v>110</v>
      </c>
      <c r="E15" s="311"/>
      <c r="F15" s="201">
        <v>675449</v>
      </c>
      <c r="G15" s="201">
        <v>708579</v>
      </c>
      <c r="H15" s="201">
        <v>744594</v>
      </c>
      <c r="I15" s="234">
        <v>5.9</v>
      </c>
      <c r="J15" s="204">
        <f t="shared" si="0"/>
        <v>4.904885490984515</v>
      </c>
      <c r="K15" s="204">
        <f t="shared" si="1"/>
        <v>5.08270778558213</v>
      </c>
      <c r="L15" s="203">
        <v>19.1</v>
      </c>
      <c r="M15" s="203">
        <v>19.1</v>
      </c>
      <c r="N15" s="203">
        <v>19.3</v>
      </c>
      <c r="P15" s="188">
        <v>2</v>
      </c>
      <c r="Q15" s="289" t="s">
        <v>269</v>
      </c>
      <c r="R15" s="278"/>
      <c r="S15" s="278"/>
      <c r="T15" s="180"/>
      <c r="X15" s="181"/>
      <c r="Y15" s="181"/>
      <c r="Z15" s="181"/>
    </row>
    <row r="16" spans="1:26" ht="21.75" customHeight="1">
      <c r="A16" s="9"/>
      <c r="B16" s="9" t="s">
        <v>23</v>
      </c>
      <c r="C16" s="310" t="s">
        <v>53</v>
      </c>
      <c r="D16" s="310"/>
      <c r="E16" s="311"/>
      <c r="F16" s="201">
        <v>29685</v>
      </c>
      <c r="G16" s="201">
        <v>30692</v>
      </c>
      <c r="H16" s="201">
        <v>33566</v>
      </c>
      <c r="I16" s="234">
        <v>-0.8</v>
      </c>
      <c r="J16" s="204">
        <f t="shared" si="0"/>
        <v>3.392285666161361</v>
      </c>
      <c r="K16" s="204">
        <f t="shared" si="1"/>
        <v>9.36400364915939</v>
      </c>
      <c r="L16" s="203">
        <v>0.8</v>
      </c>
      <c r="M16" s="203">
        <f>100*G16/G$42</f>
        <v>0.8387900783803579</v>
      </c>
      <c r="N16" s="203">
        <f t="shared" si="2"/>
        <v>0.8882053599803762</v>
      </c>
      <c r="P16" s="188"/>
      <c r="Q16" s="179" t="s">
        <v>22</v>
      </c>
      <c r="R16" s="73" t="s">
        <v>255</v>
      </c>
      <c r="S16" s="192" t="s">
        <v>270</v>
      </c>
      <c r="T16" s="180" t="s">
        <v>256</v>
      </c>
      <c r="U16" s="163">
        <v>2590273</v>
      </c>
      <c r="V16" s="163">
        <v>2767190</v>
      </c>
      <c r="W16" s="163">
        <v>2888421</v>
      </c>
      <c r="X16" s="183">
        <v>6.1</v>
      </c>
      <c r="Y16" s="162">
        <f>100*(V16-U16)/U16</f>
        <v>6.830052276343073</v>
      </c>
      <c r="Z16" s="162">
        <f>100*(W16-V16)/V16</f>
        <v>4.381014675537278</v>
      </c>
    </row>
    <row r="17" spans="1:26" ht="21.75" customHeight="1">
      <c r="A17" s="9"/>
      <c r="B17" s="9"/>
      <c r="C17" s="310"/>
      <c r="D17" s="310"/>
      <c r="E17" s="311"/>
      <c r="F17" s="201"/>
      <c r="G17" s="201"/>
      <c r="H17" s="201"/>
      <c r="I17" s="234"/>
      <c r="J17" s="204"/>
      <c r="K17" s="204"/>
      <c r="L17" s="203"/>
      <c r="M17" s="203"/>
      <c r="N17" s="203"/>
      <c r="P17" s="188"/>
      <c r="Q17" s="179" t="s">
        <v>23</v>
      </c>
      <c r="R17" s="107" t="s">
        <v>257</v>
      </c>
      <c r="S17" s="192" t="s">
        <v>294</v>
      </c>
      <c r="T17" s="180" t="s">
        <v>256</v>
      </c>
      <c r="U17" s="163">
        <v>2859028</v>
      </c>
      <c r="V17" s="163">
        <v>3001496</v>
      </c>
      <c r="W17" s="163">
        <v>3105170</v>
      </c>
      <c r="X17" s="183">
        <v>5.4</v>
      </c>
      <c r="Y17" s="162">
        <f aca="true" t="shared" si="3" ref="Y17:Y22">100*(V17-U17)/U17</f>
        <v>4.983092155795606</v>
      </c>
      <c r="Z17" s="162">
        <f aca="true" t="shared" si="4" ref="Z17:Z22">100*(W17-V17)/V17</f>
        <v>3.454077566653429</v>
      </c>
    </row>
    <row r="18" spans="1:26" ht="21.75" customHeight="1">
      <c r="A18" s="30">
        <v>2</v>
      </c>
      <c r="B18" s="308" t="s">
        <v>55</v>
      </c>
      <c r="C18" s="308"/>
      <c r="D18" s="308"/>
      <c r="E18" s="316"/>
      <c r="F18" s="202">
        <f>SUM(F19:F21)</f>
        <v>285269</v>
      </c>
      <c r="G18" s="202">
        <v>290893</v>
      </c>
      <c r="H18" s="202">
        <f>SUM(H19:H21)</f>
        <v>288011</v>
      </c>
      <c r="I18" s="64">
        <v>-0.1</v>
      </c>
      <c r="J18" s="200">
        <f aca="true" t="shared" si="5" ref="J18:K21">100*(G18-F18)/F18</f>
        <v>1.9714725399535176</v>
      </c>
      <c r="K18" s="200">
        <f t="shared" si="5"/>
        <v>-0.9907423004334928</v>
      </c>
      <c r="L18" s="63">
        <v>8.1</v>
      </c>
      <c r="M18" s="63">
        <v>7.8</v>
      </c>
      <c r="N18" s="63">
        <v>7.5</v>
      </c>
      <c r="P18" s="188"/>
      <c r="Q18" s="179" t="s">
        <v>24</v>
      </c>
      <c r="R18" s="107" t="s">
        <v>258</v>
      </c>
      <c r="S18" s="192" t="s">
        <v>294</v>
      </c>
      <c r="T18" s="180" t="s">
        <v>256</v>
      </c>
      <c r="U18" s="163">
        <v>1689345</v>
      </c>
      <c r="V18" s="163">
        <v>1792666</v>
      </c>
      <c r="W18" s="163">
        <v>1895712</v>
      </c>
      <c r="X18" s="183">
        <v>5.5</v>
      </c>
      <c r="Y18" s="162">
        <f t="shared" si="3"/>
        <v>6.116039056557423</v>
      </c>
      <c r="Z18" s="162">
        <f t="shared" si="4"/>
        <v>5.748198493193936</v>
      </c>
    </row>
    <row r="19" spans="1:26" ht="21.75" customHeight="1">
      <c r="A19" s="9"/>
      <c r="B19" s="9" t="s">
        <v>22</v>
      </c>
      <c r="C19" s="310" t="s">
        <v>58</v>
      </c>
      <c r="D19" s="310"/>
      <c r="E19" s="311"/>
      <c r="F19" s="201">
        <v>50584</v>
      </c>
      <c r="G19" s="201">
        <v>52132</v>
      </c>
      <c r="H19" s="201">
        <v>50089</v>
      </c>
      <c r="I19" s="234">
        <v>-1.5</v>
      </c>
      <c r="J19" s="204">
        <f t="shared" si="5"/>
        <v>3.0602562074964417</v>
      </c>
      <c r="K19" s="204">
        <f t="shared" si="5"/>
        <v>-3.91889818153917</v>
      </c>
      <c r="L19" s="203">
        <v>1.4</v>
      </c>
      <c r="M19" s="203">
        <f>100*G19/G$42</f>
        <v>1.424729713479891</v>
      </c>
      <c r="N19" s="203">
        <f>100*H19/H$42</f>
        <v>1.3254280604199804</v>
      </c>
      <c r="P19" s="188"/>
      <c r="Q19" s="179" t="s">
        <v>92</v>
      </c>
      <c r="R19" s="107" t="s">
        <v>259</v>
      </c>
      <c r="S19" s="193" t="s">
        <v>271</v>
      </c>
      <c r="T19" s="180" t="s">
        <v>256</v>
      </c>
      <c r="U19" s="163">
        <v>4049773</v>
      </c>
      <c r="V19" s="163">
        <v>4293578</v>
      </c>
      <c r="W19" s="205">
        <v>4522659</v>
      </c>
      <c r="X19" s="183">
        <v>2.8</v>
      </c>
      <c r="Y19" s="162">
        <f t="shared" si="3"/>
        <v>6.020213972486853</v>
      </c>
      <c r="Z19" s="162">
        <v>5.3</v>
      </c>
    </row>
    <row r="20" spans="1:26" ht="21.75" customHeight="1">
      <c r="A20" s="9"/>
      <c r="B20" s="9" t="s">
        <v>23</v>
      </c>
      <c r="C20" s="317" t="s">
        <v>60</v>
      </c>
      <c r="D20" s="317"/>
      <c r="E20" s="318"/>
      <c r="F20" s="201">
        <v>133954</v>
      </c>
      <c r="G20" s="201">
        <v>135345</v>
      </c>
      <c r="H20" s="201">
        <v>135321</v>
      </c>
      <c r="I20" s="234">
        <v>-4</v>
      </c>
      <c r="J20" s="204">
        <f t="shared" si="5"/>
        <v>1.038416172716007</v>
      </c>
      <c r="K20" s="204">
        <f t="shared" si="5"/>
        <v>-0.017732461487310208</v>
      </c>
      <c r="L20" s="203">
        <v>3.8</v>
      </c>
      <c r="M20" s="203">
        <v>3.6</v>
      </c>
      <c r="N20" s="203">
        <v>3.5</v>
      </c>
      <c r="P20" s="188"/>
      <c r="Q20" s="179"/>
      <c r="R20" s="196" t="s">
        <v>260</v>
      </c>
      <c r="S20" s="193" t="s">
        <v>261</v>
      </c>
      <c r="T20" s="180" t="s">
        <v>256</v>
      </c>
      <c r="U20" s="163">
        <v>4053861</v>
      </c>
      <c r="V20" s="163">
        <v>4302276</v>
      </c>
      <c r="W20" s="163">
        <v>4529781</v>
      </c>
      <c r="X20" s="183">
        <v>2.8</v>
      </c>
      <c r="Y20" s="162">
        <f t="shared" si="3"/>
        <v>6.127861808779334</v>
      </c>
      <c r="Z20" s="162">
        <f t="shared" si="4"/>
        <v>5.288014994853887</v>
      </c>
    </row>
    <row r="21" spans="1:26" ht="21.75" customHeight="1">
      <c r="A21" s="9"/>
      <c r="B21" s="9" t="s">
        <v>24</v>
      </c>
      <c r="C21" s="310" t="s">
        <v>62</v>
      </c>
      <c r="D21" s="310"/>
      <c r="E21" s="311"/>
      <c r="F21" s="201">
        <v>100731</v>
      </c>
      <c r="G21" s="201">
        <v>103417</v>
      </c>
      <c r="H21" s="201">
        <v>102601</v>
      </c>
      <c r="I21" s="234">
        <v>6.2</v>
      </c>
      <c r="J21" s="204">
        <f t="shared" si="5"/>
        <v>2.666507827778936</v>
      </c>
      <c r="K21" s="204">
        <f t="shared" si="5"/>
        <v>-0.789038552655753</v>
      </c>
      <c r="L21" s="203">
        <v>2.8</v>
      </c>
      <c r="M21" s="203">
        <v>2.8</v>
      </c>
      <c r="N21" s="203">
        <v>2.7</v>
      </c>
      <c r="P21" s="188"/>
      <c r="Q21" s="179" t="s">
        <v>96</v>
      </c>
      <c r="R21" s="107" t="s">
        <v>262</v>
      </c>
      <c r="S21" s="192" t="s">
        <v>270</v>
      </c>
      <c r="T21" s="180" t="s">
        <v>256</v>
      </c>
      <c r="U21" s="163">
        <v>2725805</v>
      </c>
      <c r="V21" s="163">
        <v>2919336</v>
      </c>
      <c r="W21" s="163">
        <v>3048021</v>
      </c>
      <c r="X21" s="183">
        <v>5.7</v>
      </c>
      <c r="Y21" s="162">
        <f t="shared" si="3"/>
        <v>7.099957627196369</v>
      </c>
      <c r="Z21" s="162">
        <f t="shared" si="4"/>
        <v>4.408022920280502</v>
      </c>
    </row>
    <row r="22" spans="1:26" ht="21.75" customHeight="1">
      <c r="A22" s="9"/>
      <c r="B22" s="18"/>
      <c r="C22" s="310"/>
      <c r="D22" s="352"/>
      <c r="E22" s="323"/>
      <c r="F22" s="201"/>
      <c r="G22" s="201"/>
      <c r="H22" s="201"/>
      <c r="I22" s="234"/>
      <c r="J22" s="204"/>
      <c r="K22" s="204"/>
      <c r="L22" s="203"/>
      <c r="M22" s="203"/>
      <c r="N22" s="203"/>
      <c r="P22" s="188"/>
      <c r="Q22" s="179" t="s">
        <v>98</v>
      </c>
      <c r="R22" s="107" t="s">
        <v>263</v>
      </c>
      <c r="S22" s="192" t="s">
        <v>294</v>
      </c>
      <c r="T22" s="180" t="s">
        <v>256</v>
      </c>
      <c r="U22" s="163">
        <v>2323878</v>
      </c>
      <c r="V22" s="163">
        <v>2490098</v>
      </c>
      <c r="W22" s="163">
        <v>2614325</v>
      </c>
      <c r="X22" s="183">
        <v>5.6</v>
      </c>
      <c r="Y22" s="162">
        <f t="shared" si="3"/>
        <v>7.152699065957852</v>
      </c>
      <c r="Z22" s="162">
        <f t="shared" si="4"/>
        <v>4.988839796666637</v>
      </c>
    </row>
    <row r="23" spans="1:26" ht="21.75" customHeight="1">
      <c r="A23" s="30">
        <v>3</v>
      </c>
      <c r="B23" s="308" t="s">
        <v>64</v>
      </c>
      <c r="C23" s="308"/>
      <c r="D23" s="308"/>
      <c r="E23" s="316"/>
      <c r="F23" s="202">
        <f>SUM(F24,F32)</f>
        <v>1150559</v>
      </c>
      <c r="G23" s="202">
        <v>1227304</v>
      </c>
      <c r="H23" s="202">
        <f>SUM(H24,H32)</f>
        <v>1290369</v>
      </c>
      <c r="I23" s="64">
        <v>7.5</v>
      </c>
      <c r="J23" s="200">
        <f>100*(G23-F23)/F23</f>
        <v>6.670235946179205</v>
      </c>
      <c r="K23" s="200">
        <f>100*(H23-G23)/G23</f>
        <v>5.138498693070339</v>
      </c>
      <c r="L23" s="63">
        <v>32.5</v>
      </c>
      <c r="M23" s="63">
        <v>33</v>
      </c>
      <c r="N23" s="63">
        <v>33.5</v>
      </c>
      <c r="P23" s="188"/>
      <c r="Q23" s="179"/>
      <c r="R23" s="107"/>
      <c r="S23" s="107"/>
      <c r="T23" s="180"/>
      <c r="U23" s="163"/>
      <c r="V23" s="163"/>
      <c r="W23" s="163"/>
      <c r="X23" s="183"/>
      <c r="Y23" s="162"/>
      <c r="Z23" s="162"/>
    </row>
    <row r="24" spans="1:26" ht="21.75" customHeight="1">
      <c r="A24" s="9"/>
      <c r="B24" s="9" t="s">
        <v>22</v>
      </c>
      <c r="C24" s="310" t="s">
        <v>65</v>
      </c>
      <c r="D24" s="310"/>
      <c r="E24" s="311"/>
      <c r="F24" s="201">
        <f>SUM(F25,F28)</f>
        <v>1062730</v>
      </c>
      <c r="G24" s="201">
        <v>1129477</v>
      </c>
      <c r="H24" s="201">
        <f>SUM(H25,H28)</f>
        <v>1191749</v>
      </c>
      <c r="I24" s="234">
        <v>7.6</v>
      </c>
      <c r="J24" s="204">
        <f>100*(G24-F24)/F24</f>
        <v>6.280710999030798</v>
      </c>
      <c r="K24" s="204">
        <f>100*(H24-G24)/G24</f>
        <v>5.513348213376633</v>
      </c>
      <c r="L24" s="203">
        <v>30</v>
      </c>
      <c r="M24" s="203">
        <v>30.4</v>
      </c>
      <c r="N24" s="203">
        <v>30.9</v>
      </c>
      <c r="P24" s="188"/>
      <c r="Q24" s="179"/>
      <c r="R24" s="107"/>
      <c r="S24" s="107"/>
      <c r="T24" s="180"/>
      <c r="U24" s="163"/>
      <c r="V24" s="163"/>
      <c r="W24" s="163"/>
      <c r="X24" s="183"/>
      <c r="Y24" s="162"/>
      <c r="Z24" s="162"/>
    </row>
    <row r="25" spans="1:20" ht="21.75" customHeight="1">
      <c r="A25" s="9"/>
      <c r="B25" s="9"/>
      <c r="C25" s="17" t="s">
        <v>229</v>
      </c>
      <c r="D25" s="310" t="s">
        <v>68</v>
      </c>
      <c r="E25" s="311"/>
      <c r="F25" s="201">
        <v>812600</v>
      </c>
      <c r="G25" s="201">
        <v>876126</v>
      </c>
      <c r="H25" s="201">
        <v>926079</v>
      </c>
      <c r="I25" s="234">
        <v>12.3</v>
      </c>
      <c r="J25" s="204">
        <f aca="true" t="shared" si="6" ref="J25:J33">100*(G25-F25)/F25</f>
        <v>7.817622446468127</v>
      </c>
      <c r="K25" s="204">
        <f aca="true" t="shared" si="7" ref="K25:K34">100*(H25-G25)/G25</f>
        <v>5.701577170406996</v>
      </c>
      <c r="L25" s="203">
        <v>22.9</v>
      </c>
      <c r="M25" s="203">
        <v>23.6</v>
      </c>
      <c r="N25" s="203">
        <v>24</v>
      </c>
      <c r="P25" s="188">
        <v>3</v>
      </c>
      <c r="Q25" s="289" t="s">
        <v>272</v>
      </c>
      <c r="R25" s="278"/>
      <c r="S25" s="278"/>
      <c r="T25" s="180"/>
    </row>
    <row r="26" spans="1:26" ht="21.75" customHeight="1">
      <c r="A26" s="9"/>
      <c r="B26" s="9"/>
      <c r="C26" s="9"/>
      <c r="D26" s="9" t="s">
        <v>280</v>
      </c>
      <c r="E26" s="16" t="s">
        <v>70</v>
      </c>
      <c r="F26" s="201">
        <v>187382</v>
      </c>
      <c r="G26" s="201">
        <v>192475</v>
      </c>
      <c r="H26" s="201">
        <v>168683</v>
      </c>
      <c r="I26" s="234">
        <v>3.4</v>
      </c>
      <c r="J26" s="204">
        <f t="shared" si="6"/>
        <v>2.717977180305472</v>
      </c>
      <c r="K26" s="204">
        <f t="shared" si="7"/>
        <v>-12.361085855305884</v>
      </c>
      <c r="L26" s="203">
        <v>5.3</v>
      </c>
      <c r="M26" s="203">
        <v>5.2</v>
      </c>
      <c r="N26" s="203">
        <v>4.4</v>
      </c>
      <c r="P26" s="188"/>
      <c r="Q26" s="179" t="s">
        <v>22</v>
      </c>
      <c r="R26" s="73" t="s">
        <v>264</v>
      </c>
      <c r="S26" s="193" t="s">
        <v>265</v>
      </c>
      <c r="T26" s="180" t="s">
        <v>256</v>
      </c>
      <c r="U26" s="163">
        <v>4767301</v>
      </c>
      <c r="V26" s="163">
        <v>5082154</v>
      </c>
      <c r="W26" s="163">
        <v>5227008</v>
      </c>
      <c r="X26" s="183">
        <v>5.2</v>
      </c>
      <c r="Y26" s="162">
        <f>100*(V26-U26)/U26</f>
        <v>6.6044287952449405</v>
      </c>
      <c r="Z26" s="162">
        <f>100*(W26-V26)/V26</f>
        <v>2.8502481428150346</v>
      </c>
    </row>
    <row r="27" spans="1:26" ht="21.75" customHeight="1">
      <c r="A27" s="9"/>
      <c r="B27" s="9"/>
      <c r="C27" s="9"/>
      <c r="D27" s="9" t="s">
        <v>281</v>
      </c>
      <c r="E27" s="16" t="s">
        <v>72</v>
      </c>
      <c r="F27" s="201">
        <v>625218</v>
      </c>
      <c r="G27" s="201">
        <v>683651</v>
      </c>
      <c r="H27" s="201">
        <v>757396</v>
      </c>
      <c r="I27" s="234">
        <v>15.2</v>
      </c>
      <c r="J27" s="204">
        <f t="shared" si="6"/>
        <v>9.346020108186265</v>
      </c>
      <c r="K27" s="204">
        <f t="shared" si="7"/>
        <v>10.786936609468867</v>
      </c>
      <c r="L27" s="203">
        <v>17.6</v>
      </c>
      <c r="M27" s="203">
        <v>18.4</v>
      </c>
      <c r="N27" s="203">
        <v>19.7</v>
      </c>
      <c r="P27" s="188"/>
      <c r="Q27" s="179" t="s">
        <v>23</v>
      </c>
      <c r="R27" s="73" t="s">
        <v>264</v>
      </c>
      <c r="S27" s="193" t="s">
        <v>284</v>
      </c>
      <c r="T27" s="180" t="s">
        <v>97</v>
      </c>
      <c r="U27" s="163">
        <v>700792</v>
      </c>
      <c r="V27" s="163">
        <v>756022</v>
      </c>
      <c r="W27" s="163">
        <v>786227</v>
      </c>
      <c r="X27" s="183">
        <v>6.5</v>
      </c>
      <c r="Y27" s="162">
        <f>100*(V27-U27)/U27</f>
        <v>7.881083117387185</v>
      </c>
      <c r="Z27" s="162">
        <f>100*(W27-V27)/V27</f>
        <v>3.995254106361984</v>
      </c>
    </row>
    <row r="28" spans="1:26" ht="21.75" customHeight="1">
      <c r="A28" s="19"/>
      <c r="B28" s="9"/>
      <c r="C28" s="17" t="s">
        <v>274</v>
      </c>
      <c r="D28" s="310" t="s">
        <v>75</v>
      </c>
      <c r="E28" s="311"/>
      <c r="F28" s="201">
        <f>SUM(F29:F31)</f>
        <v>250130</v>
      </c>
      <c r="G28" s="201">
        <v>253351</v>
      </c>
      <c r="H28" s="201">
        <f>SUM(H29:H31)</f>
        <v>265670</v>
      </c>
      <c r="I28" s="234">
        <v>-5.2</v>
      </c>
      <c r="J28" s="204">
        <f t="shared" si="6"/>
        <v>1.2877303802022948</v>
      </c>
      <c r="K28" s="204">
        <f t="shared" si="7"/>
        <v>4.862424067795272</v>
      </c>
      <c r="L28" s="203">
        <v>7.1</v>
      </c>
      <c r="M28" s="203">
        <v>6.8</v>
      </c>
      <c r="N28" s="203">
        <v>6.9</v>
      </c>
      <c r="P28" s="188"/>
      <c r="Q28" s="78"/>
      <c r="R28" s="78"/>
      <c r="S28" s="78"/>
      <c r="T28" s="180"/>
      <c r="U28" s="163"/>
      <c r="V28" s="163"/>
      <c r="W28" s="163"/>
      <c r="X28" s="183"/>
      <c r="Y28" s="162"/>
      <c r="Z28" s="162"/>
    </row>
    <row r="29" spans="1:26" ht="21.75" customHeight="1">
      <c r="A29" s="9"/>
      <c r="B29" s="9"/>
      <c r="C29" s="9"/>
      <c r="D29" s="9" t="s">
        <v>280</v>
      </c>
      <c r="E29" s="16" t="s">
        <v>70</v>
      </c>
      <c r="F29" s="201">
        <v>4872</v>
      </c>
      <c r="G29" s="201">
        <v>5442</v>
      </c>
      <c r="H29" s="201">
        <v>5114</v>
      </c>
      <c r="I29" s="234">
        <v>0.2</v>
      </c>
      <c r="J29" s="204">
        <f t="shared" si="6"/>
        <v>11.699507389162562</v>
      </c>
      <c r="K29" s="204">
        <f t="shared" si="7"/>
        <v>-6.027195883866225</v>
      </c>
      <c r="L29" s="203">
        <v>0.1</v>
      </c>
      <c r="M29" s="203">
        <v>0.1</v>
      </c>
      <c r="N29" s="203">
        <v>0.1</v>
      </c>
      <c r="P29" s="188"/>
      <c r="Q29" s="78"/>
      <c r="R29" s="78"/>
      <c r="S29" s="78"/>
      <c r="T29" s="180"/>
      <c r="U29" s="163"/>
      <c r="V29" s="163"/>
      <c r="W29" s="163"/>
      <c r="X29" s="183"/>
      <c r="Y29" s="162"/>
      <c r="Z29" s="162"/>
    </row>
    <row r="30" spans="1:20" ht="21.75" customHeight="1">
      <c r="A30" s="9"/>
      <c r="B30" s="9"/>
      <c r="C30" s="9"/>
      <c r="D30" s="9" t="s">
        <v>281</v>
      </c>
      <c r="E30" s="16" t="s">
        <v>72</v>
      </c>
      <c r="F30" s="201">
        <v>23110</v>
      </c>
      <c r="G30" s="201">
        <v>25131</v>
      </c>
      <c r="H30" s="201">
        <v>26709</v>
      </c>
      <c r="I30" s="234">
        <v>-5.1</v>
      </c>
      <c r="J30" s="204">
        <f t="shared" si="6"/>
        <v>8.745131977498918</v>
      </c>
      <c r="K30" s="204">
        <f t="shared" si="7"/>
        <v>6.279097528948311</v>
      </c>
      <c r="L30" s="203">
        <v>0.7</v>
      </c>
      <c r="M30" s="203">
        <v>0.7</v>
      </c>
      <c r="N30" s="203">
        <v>0.7</v>
      </c>
      <c r="P30" s="188">
        <v>4</v>
      </c>
      <c r="Q30" s="289" t="s">
        <v>298</v>
      </c>
      <c r="R30" s="278"/>
      <c r="S30" s="278"/>
      <c r="T30" s="182"/>
    </row>
    <row r="31" spans="1:26" ht="21.75" customHeight="1">
      <c r="A31" s="9"/>
      <c r="B31" s="9"/>
      <c r="C31" s="9"/>
      <c r="D31" s="9" t="s">
        <v>282</v>
      </c>
      <c r="E31" s="16" t="s">
        <v>78</v>
      </c>
      <c r="F31" s="201">
        <v>222148</v>
      </c>
      <c r="G31" s="201">
        <v>222777</v>
      </c>
      <c r="H31" s="201">
        <v>233847</v>
      </c>
      <c r="I31" s="234">
        <v>-5.3</v>
      </c>
      <c r="J31" s="204">
        <f t="shared" si="6"/>
        <v>0.28314457028647566</v>
      </c>
      <c r="K31" s="204">
        <f t="shared" si="7"/>
        <v>4.9690946551933095</v>
      </c>
      <c r="L31" s="203">
        <v>6.3</v>
      </c>
      <c r="M31" s="203">
        <v>6</v>
      </c>
      <c r="N31" s="203">
        <v>6.1</v>
      </c>
      <c r="P31" s="188"/>
      <c r="Q31" s="179" t="s">
        <v>22</v>
      </c>
      <c r="R31" s="344" t="s">
        <v>295</v>
      </c>
      <c r="S31" s="343"/>
      <c r="T31" s="180" t="s">
        <v>99</v>
      </c>
      <c r="U31" s="163">
        <v>1161222</v>
      </c>
      <c r="V31" s="163">
        <v>1164628</v>
      </c>
      <c r="W31" s="163">
        <v>1166385</v>
      </c>
      <c r="X31" s="183">
        <v>0.2</v>
      </c>
      <c r="Y31" s="162">
        <f aca="true" t="shared" si="8" ref="Y31:Z33">100*(V31-U31)/U31</f>
        <v>0.293311700949517</v>
      </c>
      <c r="Z31" s="162">
        <f t="shared" si="8"/>
        <v>0.15086362340592877</v>
      </c>
    </row>
    <row r="32" spans="1:26" ht="21.75" customHeight="1">
      <c r="A32" s="9"/>
      <c r="B32" s="9" t="s">
        <v>23</v>
      </c>
      <c r="C32" s="310" t="s">
        <v>80</v>
      </c>
      <c r="D32" s="310"/>
      <c r="E32" s="311"/>
      <c r="F32" s="201">
        <f>SUM(F33:F34)</f>
        <v>87829</v>
      </c>
      <c r="G32" s="201">
        <f>SUM(G33:G34)</f>
        <v>97827</v>
      </c>
      <c r="H32" s="201">
        <f>SUM(H33:H34)</f>
        <v>98620</v>
      </c>
      <c r="I32" s="234">
        <v>6.7</v>
      </c>
      <c r="J32" s="204">
        <f t="shared" si="6"/>
        <v>11.383483815140785</v>
      </c>
      <c r="K32" s="204">
        <f t="shared" si="7"/>
        <v>0.8106146564854284</v>
      </c>
      <c r="L32" s="203">
        <v>2.5</v>
      </c>
      <c r="M32" s="203">
        <v>2.6</v>
      </c>
      <c r="N32" s="203">
        <v>2.6</v>
      </c>
      <c r="O32" s="78"/>
      <c r="P32" s="188"/>
      <c r="Q32" s="179" t="s">
        <v>23</v>
      </c>
      <c r="R32" s="344" t="s">
        <v>296</v>
      </c>
      <c r="S32" s="343"/>
      <c r="T32" s="180" t="s">
        <v>100</v>
      </c>
      <c r="U32" s="163">
        <v>352284</v>
      </c>
      <c r="V32" s="163">
        <v>361157</v>
      </c>
      <c r="W32" s="163">
        <v>365374</v>
      </c>
      <c r="X32" s="183">
        <v>1.2</v>
      </c>
      <c r="Y32" s="162">
        <f t="shared" si="8"/>
        <v>2.518706498166252</v>
      </c>
      <c r="Z32" s="162">
        <f t="shared" si="8"/>
        <v>1.1676362357645014</v>
      </c>
    </row>
    <row r="33" spans="1:26" ht="21.75" customHeight="1">
      <c r="A33" s="9"/>
      <c r="B33" s="9"/>
      <c r="C33" s="9" t="s">
        <v>229</v>
      </c>
      <c r="D33" s="310" t="s">
        <v>82</v>
      </c>
      <c r="E33" s="311"/>
      <c r="F33" s="201">
        <v>89646</v>
      </c>
      <c r="G33" s="201">
        <v>97209</v>
      </c>
      <c r="H33" s="201">
        <v>100473</v>
      </c>
      <c r="I33" s="234">
        <v>14.8</v>
      </c>
      <c r="J33" s="204">
        <f t="shared" si="6"/>
        <v>8.436516966735828</v>
      </c>
      <c r="K33" s="204">
        <f t="shared" si="7"/>
        <v>3.357713791932846</v>
      </c>
      <c r="L33" s="203">
        <v>2.5</v>
      </c>
      <c r="M33" s="203">
        <v>2.6</v>
      </c>
      <c r="N33" s="203">
        <v>2.6</v>
      </c>
      <c r="O33" s="78"/>
      <c r="P33" s="188"/>
      <c r="Q33" s="179" t="s">
        <v>24</v>
      </c>
      <c r="R33" s="344" t="s">
        <v>297</v>
      </c>
      <c r="S33" s="343"/>
      <c r="T33" s="180" t="s">
        <v>266</v>
      </c>
      <c r="U33" s="163">
        <v>4185</v>
      </c>
      <c r="V33" s="163">
        <v>4185</v>
      </c>
      <c r="W33" s="163">
        <v>4185</v>
      </c>
      <c r="X33" s="183">
        <v>0</v>
      </c>
      <c r="Y33" s="162">
        <f t="shared" si="8"/>
        <v>0</v>
      </c>
      <c r="Z33" s="162">
        <f t="shared" si="8"/>
        <v>0</v>
      </c>
    </row>
    <row r="34" spans="1:26" ht="21.75" customHeight="1">
      <c r="A34" s="9"/>
      <c r="B34" s="9"/>
      <c r="C34" s="9" t="s">
        <v>230</v>
      </c>
      <c r="D34" s="310" t="s">
        <v>241</v>
      </c>
      <c r="E34" s="323"/>
      <c r="F34" s="201">
        <v>-1817</v>
      </c>
      <c r="G34" s="201">
        <v>618</v>
      </c>
      <c r="H34" s="201">
        <v>-1853</v>
      </c>
      <c r="I34" s="234">
        <v>-142.7</v>
      </c>
      <c r="J34" s="204">
        <v>134</v>
      </c>
      <c r="K34" s="204">
        <f t="shared" si="7"/>
        <v>-399.8381877022654</v>
      </c>
      <c r="L34" s="203">
        <v>-0.1</v>
      </c>
      <c r="M34" s="203">
        <v>0</v>
      </c>
      <c r="N34" s="203">
        <v>-0.0001</v>
      </c>
      <c r="O34" s="78"/>
      <c r="P34" s="188"/>
      <c r="Q34" s="179" t="s">
        <v>92</v>
      </c>
      <c r="R34" s="344" t="s">
        <v>267</v>
      </c>
      <c r="S34" s="343"/>
      <c r="T34" s="180" t="s">
        <v>95</v>
      </c>
      <c r="U34" s="161">
        <v>3.2</v>
      </c>
      <c r="V34" s="161">
        <v>6.1</v>
      </c>
      <c r="W34" s="161">
        <v>-1.7</v>
      </c>
      <c r="X34" s="184" t="s">
        <v>242</v>
      </c>
      <c r="Y34" s="184" t="s">
        <v>242</v>
      </c>
      <c r="Z34" s="184" t="s">
        <v>242</v>
      </c>
    </row>
    <row r="35" spans="1:26" ht="21.75" customHeight="1">
      <c r="A35" s="19"/>
      <c r="B35" s="349"/>
      <c r="C35" s="350"/>
      <c r="D35" s="350"/>
      <c r="E35" s="351"/>
      <c r="F35" s="236"/>
      <c r="G35" s="236"/>
      <c r="H35" s="236"/>
      <c r="I35" s="241"/>
      <c r="J35" s="241"/>
      <c r="K35" s="241"/>
      <c r="L35" s="242"/>
      <c r="M35" s="242"/>
      <c r="N35" s="242"/>
      <c r="P35" s="188"/>
      <c r="Q35" s="179" t="s">
        <v>96</v>
      </c>
      <c r="R35" s="347" t="s">
        <v>289</v>
      </c>
      <c r="S35" s="348"/>
      <c r="T35" s="180" t="s">
        <v>95</v>
      </c>
      <c r="U35" s="161">
        <v>2.9</v>
      </c>
      <c r="V35" s="161">
        <v>5.4</v>
      </c>
      <c r="W35" s="161">
        <v>4.6</v>
      </c>
      <c r="X35" s="184" t="s">
        <v>242</v>
      </c>
      <c r="Y35" s="184" t="s">
        <v>242</v>
      </c>
      <c r="Z35" s="184" t="s">
        <v>242</v>
      </c>
    </row>
    <row r="36" spans="1:26" ht="21.75" customHeight="1">
      <c r="A36" s="30">
        <v>4</v>
      </c>
      <c r="B36" s="324" t="s">
        <v>275</v>
      </c>
      <c r="C36" s="325"/>
      <c r="D36" s="325"/>
      <c r="E36" s="326"/>
      <c r="F36" s="238" t="s">
        <v>316</v>
      </c>
      <c r="G36" s="238" t="s">
        <v>316</v>
      </c>
      <c r="H36" s="238" t="s">
        <v>316</v>
      </c>
      <c r="I36" s="238" t="s">
        <v>316</v>
      </c>
      <c r="J36" s="238" t="s">
        <v>316</v>
      </c>
      <c r="K36" s="238" t="s">
        <v>316</v>
      </c>
      <c r="L36" s="238" t="s">
        <v>316</v>
      </c>
      <c r="M36" s="238" t="s">
        <v>316</v>
      </c>
      <c r="N36" s="238" t="s">
        <v>316</v>
      </c>
      <c r="P36" s="188"/>
      <c r="Q36" s="179" t="s">
        <v>98</v>
      </c>
      <c r="R36" s="342" t="s">
        <v>169</v>
      </c>
      <c r="S36" s="343"/>
      <c r="T36" s="180" t="s">
        <v>95</v>
      </c>
      <c r="U36" s="161">
        <v>3.1</v>
      </c>
      <c r="V36" s="161">
        <v>2.5</v>
      </c>
      <c r="W36" s="161">
        <v>2.7</v>
      </c>
      <c r="X36" s="184" t="s">
        <v>242</v>
      </c>
      <c r="Y36" s="184" t="s">
        <v>242</v>
      </c>
      <c r="Z36" s="184" t="s">
        <v>242</v>
      </c>
    </row>
    <row r="37" spans="1:26" ht="21.75" customHeight="1">
      <c r="A37" s="30"/>
      <c r="B37" s="30"/>
      <c r="C37" s="308"/>
      <c r="D37" s="308"/>
      <c r="E37" s="316"/>
      <c r="F37" s="238"/>
      <c r="G37" s="238"/>
      <c r="H37" s="238"/>
      <c r="I37" s="238"/>
      <c r="J37" s="238"/>
      <c r="K37" s="238"/>
      <c r="L37" s="238"/>
      <c r="M37" s="238"/>
      <c r="N37" s="238"/>
      <c r="P37" s="185"/>
      <c r="Q37" s="185"/>
      <c r="R37" s="185"/>
      <c r="S37" s="185"/>
      <c r="T37" s="186"/>
      <c r="U37" s="40"/>
      <c r="V37" s="40"/>
      <c r="W37" s="40"/>
      <c r="X37" s="41"/>
      <c r="Y37" s="41"/>
      <c r="Z37" s="41"/>
    </row>
    <row r="38" spans="1:20" ht="21.75" customHeight="1">
      <c r="A38" s="30">
        <v>5</v>
      </c>
      <c r="B38" s="312" t="s">
        <v>299</v>
      </c>
      <c r="C38" s="345"/>
      <c r="D38" s="345"/>
      <c r="E38" s="346"/>
      <c r="F38" s="238" t="s">
        <v>316</v>
      </c>
      <c r="G38" s="238" t="s">
        <v>316</v>
      </c>
      <c r="H38" s="238" t="s">
        <v>316</v>
      </c>
      <c r="I38" s="238" t="s">
        <v>316</v>
      </c>
      <c r="J38" s="238" t="s">
        <v>316</v>
      </c>
      <c r="K38" s="238" t="s">
        <v>316</v>
      </c>
      <c r="L38" s="238" t="s">
        <v>316</v>
      </c>
      <c r="M38" s="238" t="s">
        <v>316</v>
      </c>
      <c r="N38" s="238" t="s">
        <v>316</v>
      </c>
      <c r="P38" s="73" t="s">
        <v>144</v>
      </c>
      <c r="Q38" s="78"/>
      <c r="R38" s="78"/>
      <c r="S38" s="78"/>
      <c r="T38" s="78"/>
    </row>
    <row r="39" spans="1:20" ht="21.75" customHeight="1">
      <c r="A39" s="30"/>
      <c r="B39" s="30"/>
      <c r="C39" s="312"/>
      <c r="D39" s="312"/>
      <c r="E39" s="313"/>
      <c r="F39" s="238"/>
      <c r="G39" s="238"/>
      <c r="H39" s="238"/>
      <c r="I39" s="243"/>
      <c r="J39" s="243"/>
      <c r="K39" s="243"/>
      <c r="L39" s="227"/>
      <c r="M39" s="227"/>
      <c r="N39" s="227"/>
      <c r="P39" s="158"/>
      <c r="Q39" s="78"/>
      <c r="R39" s="78"/>
      <c r="S39" s="78"/>
      <c r="T39" s="78"/>
    </row>
    <row r="40" spans="1:14" ht="21.75" customHeight="1">
      <c r="A40" s="30">
        <v>6</v>
      </c>
      <c r="B40" s="308" t="s">
        <v>88</v>
      </c>
      <c r="C40" s="262"/>
      <c r="D40" s="262"/>
      <c r="E40" s="263"/>
      <c r="F40" s="62">
        <v>171405</v>
      </c>
      <c r="G40" s="62">
        <v>201933</v>
      </c>
      <c r="H40" s="62">
        <v>191367</v>
      </c>
      <c r="I40" s="189" t="s">
        <v>306</v>
      </c>
      <c r="J40" s="189" t="s">
        <v>306</v>
      </c>
      <c r="K40" s="189" t="s">
        <v>306</v>
      </c>
      <c r="L40" s="63">
        <v>4.8</v>
      </c>
      <c r="M40" s="63">
        <v>5.4</v>
      </c>
      <c r="N40" s="63">
        <v>5</v>
      </c>
    </row>
    <row r="41" spans="1:14" ht="21.75" customHeight="1">
      <c r="A41" s="30"/>
      <c r="B41" s="30"/>
      <c r="C41" s="140"/>
      <c r="D41" s="140"/>
      <c r="E41" s="140"/>
      <c r="F41" s="191"/>
      <c r="G41" s="62"/>
      <c r="H41" s="62"/>
      <c r="I41" s="63"/>
      <c r="J41" s="64"/>
      <c r="K41" s="64"/>
      <c r="L41" s="63"/>
      <c r="M41" s="63"/>
      <c r="N41" s="63"/>
    </row>
    <row r="42" spans="1:14" ht="21.75" customHeight="1">
      <c r="A42" s="34" t="s">
        <v>276</v>
      </c>
      <c r="B42" s="312" t="s">
        <v>283</v>
      </c>
      <c r="C42" s="294"/>
      <c r="D42" s="294"/>
      <c r="E42" s="294"/>
      <c r="F42" s="191">
        <v>3470632</v>
      </c>
      <c r="G42" s="62">
        <v>3659080</v>
      </c>
      <c r="H42" s="62">
        <f>SUM(H7,H18,H23,H40)</f>
        <v>3779081</v>
      </c>
      <c r="I42" s="43">
        <v>4.8</v>
      </c>
      <c r="J42" s="200">
        <f>100*(G42-F42)/F42</f>
        <v>5.429789156557077</v>
      </c>
      <c r="K42" s="200">
        <f>100*(H42-G42)/G42</f>
        <v>3.2795402122938007</v>
      </c>
      <c r="L42" s="63">
        <v>97.9</v>
      </c>
      <c r="M42" s="63">
        <v>98.5</v>
      </c>
      <c r="N42" s="63">
        <v>98.1</v>
      </c>
    </row>
    <row r="43" spans="1:14" ht="21.75" customHeight="1">
      <c r="A43" s="30"/>
      <c r="B43" s="30"/>
      <c r="C43" s="30"/>
      <c r="D43" s="190"/>
      <c r="E43" s="30" t="s">
        <v>279</v>
      </c>
      <c r="F43" s="191"/>
      <c r="G43" s="62"/>
      <c r="H43" s="62"/>
      <c r="I43" s="43"/>
      <c r="J43" s="64"/>
      <c r="K43" s="64"/>
      <c r="L43" s="63"/>
      <c r="M43" s="63"/>
      <c r="N43" s="63"/>
    </row>
    <row r="44" spans="1:14" ht="21.75" customHeight="1">
      <c r="A44" s="35">
        <v>7</v>
      </c>
      <c r="B44" s="284" t="s">
        <v>116</v>
      </c>
      <c r="C44" s="294"/>
      <c r="D44" s="294"/>
      <c r="E44" s="294"/>
      <c r="F44" s="191">
        <v>72715</v>
      </c>
      <c r="G44" s="62">
        <v>55651</v>
      </c>
      <c r="H44" s="62">
        <v>72690</v>
      </c>
      <c r="I44" s="43">
        <v>-4.9</v>
      </c>
      <c r="J44" s="200">
        <f>100*(G44-F44)/F44</f>
        <v>-23.466960049508355</v>
      </c>
      <c r="K44" s="200">
        <f>100*(H44-G44)/G44</f>
        <v>30.617598964978168</v>
      </c>
      <c r="L44" s="63">
        <f>100*F44/F$42</f>
        <v>2.095151545885591</v>
      </c>
      <c r="M44" s="63">
        <f>100*G44/G$42</f>
        <v>1.520901428774446</v>
      </c>
      <c r="N44" s="63">
        <f>100*H44/H$42</f>
        <v>1.9234835135843873</v>
      </c>
    </row>
    <row r="45" spans="1:14" ht="21.75" customHeight="1">
      <c r="A45" s="30"/>
      <c r="B45" s="30"/>
      <c r="C45" s="30"/>
      <c r="D45" s="30"/>
      <c r="E45" s="30"/>
      <c r="F45" s="191"/>
      <c r="G45" s="62"/>
      <c r="H45" s="62"/>
      <c r="I45" s="43"/>
      <c r="J45" s="64"/>
      <c r="K45" s="64"/>
      <c r="L45" s="63"/>
      <c r="M45" s="63"/>
      <c r="N45" s="63"/>
    </row>
    <row r="46" spans="1:14" ht="21.75" customHeight="1">
      <c r="A46" s="34" t="s">
        <v>277</v>
      </c>
      <c r="B46" s="312" t="s">
        <v>278</v>
      </c>
      <c r="C46" s="294"/>
      <c r="D46" s="294"/>
      <c r="E46" s="294"/>
      <c r="F46" s="191">
        <v>3543347</v>
      </c>
      <c r="G46" s="62">
        <v>3714731</v>
      </c>
      <c r="H46" s="62">
        <f>SUM(H42,H44)</f>
        <v>3851771</v>
      </c>
      <c r="I46" s="43">
        <v>4.6</v>
      </c>
      <c r="J46" s="200">
        <f>100*(G46-F46)/F46</f>
        <v>4.836782849661634</v>
      </c>
      <c r="K46" s="200">
        <f>100*(H46-G46)/G46</f>
        <v>3.689096195659928</v>
      </c>
      <c r="L46" s="63">
        <v>100</v>
      </c>
      <c r="M46" s="63">
        <v>100</v>
      </c>
      <c r="N46" s="63">
        <v>100</v>
      </c>
    </row>
    <row r="47" spans="1:14" ht="21.75" customHeight="1">
      <c r="A47" s="187"/>
      <c r="B47" s="187"/>
      <c r="C47" s="187"/>
      <c r="D47" s="340"/>
      <c r="E47" s="341"/>
      <c r="F47" s="46"/>
      <c r="G47" s="37"/>
      <c r="H47" s="37"/>
      <c r="I47" s="50"/>
      <c r="J47" s="50"/>
      <c r="K47" s="50"/>
      <c r="L47" s="41"/>
      <c r="M47" s="41"/>
      <c r="N47" s="41"/>
    </row>
    <row r="48" ht="21.75" customHeight="1">
      <c r="A48" s="73" t="s">
        <v>144</v>
      </c>
    </row>
    <row r="49" ht="18.75" customHeight="1"/>
    <row r="50" ht="15" customHeight="1"/>
    <row r="51" ht="1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</sheetData>
  <sheetProtection/>
  <mergeCells count="57">
    <mergeCell ref="A2:N2"/>
    <mergeCell ref="A5:E6"/>
    <mergeCell ref="F5:F6"/>
    <mergeCell ref="G5:G6"/>
    <mergeCell ref="H5:H6"/>
    <mergeCell ref="I5:K5"/>
    <mergeCell ref="X5:Z5"/>
    <mergeCell ref="P5:S6"/>
    <mergeCell ref="V5:V6"/>
    <mergeCell ref="W5:W6"/>
    <mergeCell ref="Y1:Z1"/>
    <mergeCell ref="B7:E7"/>
    <mergeCell ref="Q7:S7"/>
    <mergeCell ref="T5:T6"/>
    <mergeCell ref="U5:U6"/>
    <mergeCell ref="P2:Z2"/>
    <mergeCell ref="D10:E10"/>
    <mergeCell ref="L5:N5"/>
    <mergeCell ref="C8:E8"/>
    <mergeCell ref="D11:E11"/>
    <mergeCell ref="D12:E12"/>
    <mergeCell ref="C19:E19"/>
    <mergeCell ref="D9:E9"/>
    <mergeCell ref="C20:E20"/>
    <mergeCell ref="D15:E15"/>
    <mergeCell ref="C16:E16"/>
    <mergeCell ref="C17:E17"/>
    <mergeCell ref="B18:E18"/>
    <mergeCell ref="D28:E28"/>
    <mergeCell ref="C24:E24"/>
    <mergeCell ref="C22:E22"/>
    <mergeCell ref="B23:E23"/>
    <mergeCell ref="D25:E25"/>
    <mergeCell ref="C21:E21"/>
    <mergeCell ref="C32:E32"/>
    <mergeCell ref="D33:E33"/>
    <mergeCell ref="D34:E34"/>
    <mergeCell ref="B35:E35"/>
    <mergeCell ref="B36:E36"/>
    <mergeCell ref="C37:E37"/>
    <mergeCell ref="B44:E44"/>
    <mergeCell ref="B38:E38"/>
    <mergeCell ref="C39:E39"/>
    <mergeCell ref="B40:E40"/>
    <mergeCell ref="R34:S34"/>
    <mergeCell ref="R35:S35"/>
    <mergeCell ref="R36:S36"/>
    <mergeCell ref="D47:E47"/>
    <mergeCell ref="B46:E46"/>
    <mergeCell ref="R13:S13"/>
    <mergeCell ref="Q15:S15"/>
    <mergeCell ref="Q25:S25"/>
    <mergeCell ref="Q30:S30"/>
    <mergeCell ref="R31:S31"/>
    <mergeCell ref="R32:S32"/>
    <mergeCell ref="R33:S33"/>
    <mergeCell ref="B42:E42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石川県統計情報室</dc:creator>
  <cp:keywords/>
  <dc:description/>
  <cp:lastModifiedBy>yutaka-k</cp:lastModifiedBy>
  <cp:lastPrinted>2013-06-12T07:16:44Z</cp:lastPrinted>
  <dcterms:created xsi:type="dcterms:W3CDTF">1998-01-17T13:21:18Z</dcterms:created>
  <dcterms:modified xsi:type="dcterms:W3CDTF">2013-06-12T07:17:55Z</dcterms:modified>
  <cp:category/>
  <cp:version/>
  <cp:contentType/>
  <cp:contentStatus/>
</cp:coreProperties>
</file>