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620" windowWidth="15330" windowHeight="4710" tabRatio="748" activeTab="0"/>
  </bookViews>
  <sheets>
    <sheet name="010" sheetId="1" r:id="rId1"/>
    <sheet name="012" sheetId="2" r:id="rId2"/>
    <sheet name="014" sheetId="3" r:id="rId3"/>
    <sheet name="016" sheetId="4" r:id="rId4"/>
    <sheet name="018" sheetId="5" r:id="rId5"/>
    <sheet name="020" sheetId="6" r:id="rId6"/>
    <sheet name="022" sheetId="7" r:id="rId7"/>
  </sheets>
  <definedNames/>
  <calcPr fullCalcOnLoad="1"/>
</workbook>
</file>

<file path=xl/sharedStrings.xml><?xml version="1.0" encoding="utf-8"?>
<sst xmlns="http://schemas.openxmlformats.org/spreadsheetml/2006/main" count="1072" uniqueCount="475">
  <si>
    <t>男</t>
  </si>
  <si>
    <t>女</t>
  </si>
  <si>
    <t>…</t>
  </si>
  <si>
    <t>総　  数</t>
  </si>
  <si>
    <t>人  口 11</t>
  </si>
  <si>
    <t>年　  　次</t>
  </si>
  <si>
    <t>12 人　口</t>
  </si>
  <si>
    <t>人　口 13</t>
  </si>
  <si>
    <t>人口構成比</t>
  </si>
  <si>
    <t>性比（女100人　　に対する男）</t>
  </si>
  <si>
    <t>総  　数</t>
  </si>
  <si>
    <t>増　加　数</t>
  </si>
  <si>
    <t>増　加　率</t>
  </si>
  <si>
    <t>増  加  数</t>
  </si>
  <si>
    <t>増  加  率</t>
  </si>
  <si>
    <t>人</t>
  </si>
  <si>
    <t>％</t>
  </si>
  <si>
    <t>世帯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</si>
  <si>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</si>
  <si>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</si>
  <si>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</si>
  <si>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</si>
  <si>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</si>
  <si>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</si>
  <si>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</si>
  <si>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</si>
  <si>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</si>
  <si>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</si>
  <si>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</si>
  <si>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</si>
  <si>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</si>
  <si>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</si>
  <si>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</si>
  <si>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</si>
  <si>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</si>
  <si>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</si>
  <si>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</si>
  <si>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</si>
  <si>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</si>
  <si>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</si>
  <si>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</si>
  <si>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</si>
  <si>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</si>
  <si>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</si>
  <si>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</si>
  <si>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</si>
  <si>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</si>
  <si>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</si>
  <si>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</si>
  <si>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</si>
  <si>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</si>
  <si>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</si>
  <si>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</si>
  <si>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</si>
  <si>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</si>
  <si>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</si>
  <si>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</si>
  <si>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</si>
  <si>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</si>
  <si>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</si>
  <si>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</si>
  <si>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</si>
  <si>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</si>
  <si>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</si>
  <si>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</si>
  <si>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</si>
  <si>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</si>
  <si>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</si>
  <si>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</si>
  <si>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</si>
  <si>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</si>
  <si>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</si>
  <si>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</si>
  <si>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14 人　口</t>
  </si>
  <si>
    <t>人　口 15</t>
  </si>
  <si>
    <t>世帯</t>
  </si>
  <si>
    <t>資料　総務庁統計局「国勢調査報告」</t>
  </si>
  <si>
    <t>人  口 17</t>
  </si>
  <si>
    <t>総　数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</si>
  <si>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</si>
  <si>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</si>
  <si>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24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</si>
  <si>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</si>
  <si>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34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</si>
  <si>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</si>
  <si>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44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</si>
  <si>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</si>
  <si>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</si>
  <si>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</si>
  <si>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</si>
  <si>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69</t>
    </r>
    <r>
      <rPr>
        <sz val="12"/>
        <rFont val="ＭＳ 明朝"/>
        <family val="1"/>
      </rPr>
      <t>歳</t>
    </r>
  </si>
  <si>
    <r>
      <t>7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74</t>
    </r>
    <r>
      <rPr>
        <sz val="12"/>
        <rFont val="ＭＳ 明朝"/>
        <family val="1"/>
      </rPr>
      <t>歳</t>
    </r>
  </si>
  <si>
    <r>
      <t>7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79</t>
    </r>
    <r>
      <rPr>
        <sz val="12"/>
        <rFont val="ＭＳ 明朝"/>
        <family val="1"/>
      </rPr>
      <t>歳</t>
    </r>
  </si>
  <si>
    <r>
      <t>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</si>
  <si>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</si>
  <si>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</t>
    </r>
  </si>
  <si>
    <t>年齢不詳</t>
  </si>
  <si>
    <t>人</t>
  </si>
  <si>
    <t>18 人　口</t>
  </si>
  <si>
    <t>人　口 19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</si>
  <si>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</si>
  <si>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</si>
  <si>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</si>
  <si>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</si>
  <si>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</si>
  <si>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</si>
  <si>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社 会 増 加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</si>
  <si>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</si>
  <si>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</si>
  <si>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</si>
  <si>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</si>
  <si>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</si>
  <si>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</si>
  <si>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乳 児 死 亡</t>
  </si>
  <si>
    <t>※</t>
  </si>
  <si>
    <t>平成 元 年</t>
  </si>
  <si>
    <t>人　口 21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</si>
  <si>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</si>
  <si>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</si>
  <si>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</si>
  <si>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</si>
  <si>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</si>
  <si>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</si>
  <si>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</si>
  <si>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県　　計</t>
  </si>
  <si>
    <t>人　　　　　　　口</t>
  </si>
  <si>
    <t>計</t>
  </si>
  <si>
    <t>（単位：人）</t>
  </si>
  <si>
    <t>総　　　　　数</t>
  </si>
  <si>
    <t>-</t>
  </si>
  <si>
    <t>人　口 23</t>
  </si>
  <si>
    <t>22 人　口</t>
  </si>
  <si>
    <t>県計</t>
  </si>
  <si>
    <t>16 人  口</t>
  </si>
  <si>
    <r>
      <t xml:space="preserve">市 </t>
    </r>
    <r>
      <rPr>
        <sz val="12"/>
        <rFont val="ＭＳ 明朝"/>
        <family val="1"/>
      </rPr>
      <t xml:space="preserve"> 町  村</t>
    </r>
  </si>
  <si>
    <t>20 人　口</t>
  </si>
  <si>
    <t>-</t>
  </si>
  <si>
    <t>山中町</t>
  </si>
  <si>
    <t xml:space="preserve">   47</t>
  </si>
  <si>
    <t xml:space="preserve">   48</t>
  </si>
  <si>
    <t xml:space="preserve">   49</t>
  </si>
  <si>
    <t xml:space="preserve">      50 ※</t>
  </si>
  <si>
    <t xml:space="preserve">   51</t>
  </si>
  <si>
    <t xml:space="preserve">   52</t>
  </si>
  <si>
    <t xml:space="preserve">   53</t>
  </si>
  <si>
    <t xml:space="preserve">   54</t>
  </si>
  <si>
    <t xml:space="preserve">      55 ※</t>
  </si>
  <si>
    <t xml:space="preserve">   56</t>
  </si>
  <si>
    <t xml:space="preserve">   57</t>
  </si>
  <si>
    <t xml:space="preserve">   58</t>
  </si>
  <si>
    <t xml:space="preserve">   59</t>
  </si>
  <si>
    <t xml:space="preserve">      60 ※</t>
  </si>
  <si>
    <t xml:space="preserve">   61</t>
  </si>
  <si>
    <t xml:space="preserve">   62</t>
  </si>
  <si>
    <t xml:space="preserve">   63</t>
  </si>
  <si>
    <t>平 成 元 年</t>
  </si>
  <si>
    <t/>
  </si>
  <si>
    <t xml:space="preserve">   33</t>
  </si>
  <si>
    <t xml:space="preserve">   34</t>
  </si>
  <si>
    <t xml:space="preserve">      35 ※</t>
  </si>
  <si>
    <t xml:space="preserve">   36</t>
  </si>
  <si>
    <t xml:space="preserve">   37</t>
  </si>
  <si>
    <t xml:space="preserve">   38</t>
  </si>
  <si>
    <t xml:space="preserve">   39</t>
  </si>
  <si>
    <t xml:space="preserve">      40 ※</t>
  </si>
  <si>
    <t xml:space="preserve">   41</t>
  </si>
  <si>
    <t xml:space="preserve">   42</t>
  </si>
  <si>
    <t xml:space="preserve">   43</t>
  </si>
  <si>
    <t xml:space="preserve">   44</t>
  </si>
  <si>
    <t xml:space="preserve">      45 ※</t>
  </si>
  <si>
    <t xml:space="preserve">   46</t>
  </si>
  <si>
    <t>明治20年</t>
  </si>
  <si>
    <t>昭和32年</t>
  </si>
  <si>
    <t>10 人　口</t>
  </si>
  <si>
    <t>年　  　次</t>
  </si>
  <si>
    <t>注　明治30、35、40年は不明のため、明治31、36、41年を掲載してある。</t>
  </si>
  <si>
    <t>資料　石川県統計情報課調</t>
  </si>
  <si>
    <t>資料　石川県統計情報課「石川県の人口動態」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</si>
  <si>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</si>
  <si>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</si>
  <si>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</si>
  <si>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</si>
  <si>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</si>
  <si>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</si>
  <si>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</si>
  <si>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</si>
  <si>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</si>
  <si>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</si>
  <si>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</si>
  <si>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</si>
  <si>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</si>
  <si>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</si>
  <si>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</si>
  <si>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</si>
  <si>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</si>
  <si>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</si>
  <si>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</si>
  <si>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</si>
  <si>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</si>
  <si>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</si>
  <si>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</si>
  <si>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</si>
  <si>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</si>
  <si>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</si>
  <si>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</si>
  <si>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</si>
  <si>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</si>
  <si>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</si>
  <si>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</si>
  <si>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</si>
  <si>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</si>
  <si>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</si>
  <si>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</si>
  <si>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</si>
  <si>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</si>
  <si>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</si>
  <si>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</si>
  <si>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</si>
  <si>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</si>
  <si>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</si>
  <si>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</si>
  <si>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</si>
  <si>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</si>
  <si>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</si>
  <si>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</si>
  <si>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</si>
  <si>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</si>
  <si>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</si>
  <si>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</si>
  <si>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</si>
  <si>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</si>
  <si>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昭和10年</t>
  </si>
  <si>
    <t>資料　石川県衛生総務課、統計情報課調</t>
  </si>
  <si>
    <t>（単位：人、件、％）</t>
  </si>
  <si>
    <t>総人口</t>
  </si>
  <si>
    <t>資料　石川県衛生総務課、石川県統計情報課調</t>
  </si>
  <si>
    <t>男</t>
  </si>
  <si>
    <t>女</t>
  </si>
  <si>
    <t>計</t>
  </si>
  <si>
    <t>資料　石川県衛生総務課調</t>
  </si>
  <si>
    <t>85 才以上</t>
  </si>
  <si>
    <t>その他</t>
  </si>
  <si>
    <t>能都町</t>
  </si>
  <si>
    <t>資料　総務省統計局「国勢調査報告」</t>
  </si>
  <si>
    <r>
      <t>女 100人 に　　　対</t>
    </r>
    <r>
      <rPr>
        <sz val="12"/>
        <rFont val="ＭＳ 明朝"/>
        <family val="1"/>
      </rPr>
      <t xml:space="preserve"> す る 男</t>
    </r>
  </si>
  <si>
    <t>増 加 数</t>
  </si>
  <si>
    <t>増 加 率　　　（％）</t>
  </si>
  <si>
    <t>総　  数</t>
  </si>
  <si>
    <t>大 正 元 年</t>
  </si>
  <si>
    <t>昭 和 元 年</t>
  </si>
  <si>
    <t>　　明治15年～昭和35年は各年末現在、昭和19年は2月22日現在人口（人口調査）、昭和20年は11月1日現在人口（人口調査）、昭和21年は4月26日現在人口（人口調査）、昭和36年以降は10月1日現在の推計人口である。</t>
  </si>
  <si>
    <t>　　※のある年（国勢調査の施行年）は10月1日現在である。</t>
  </si>
  <si>
    <t>資料　石川県統計情報課「石川県の人口動態」</t>
  </si>
  <si>
    <t>※</t>
  </si>
  <si>
    <t>資料　石川県統計情報課調</t>
  </si>
  <si>
    <t>件</t>
  </si>
  <si>
    <r>
      <t>平成6年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月</t>
    </r>
  </si>
  <si>
    <t>11　　市　町　村　別　推　計　人　口 ・ 世　帯　数　　（各年10月1日現在）</t>
  </si>
  <si>
    <t>1 年 間 の 人 口</t>
  </si>
  <si>
    <t>1 年 間 の 世 帯</t>
  </si>
  <si>
    <t>％</t>
  </si>
  <si>
    <t>人 口 密 度　　（1k㎡当たり）</t>
  </si>
  <si>
    <t>総　　 　　数</t>
  </si>
  <si>
    <t>市　　　   部</t>
  </si>
  <si>
    <t>郡　　　   部</t>
  </si>
  <si>
    <t>加　　　   賀</t>
  </si>
  <si>
    <t>能　　　   登</t>
  </si>
  <si>
    <t>金　沢　市</t>
  </si>
  <si>
    <t>七　尾　市</t>
  </si>
  <si>
    <t>小  松  市</t>
  </si>
  <si>
    <t>輪  島  市</t>
  </si>
  <si>
    <t>珠  洲  市</t>
  </si>
  <si>
    <t>加  賀  市</t>
  </si>
  <si>
    <t>羽  咋  市</t>
  </si>
  <si>
    <t>松  任  市</t>
  </si>
  <si>
    <r>
      <t>0～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歳</t>
    </r>
  </si>
  <si>
    <r>
      <t>5～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歳</t>
    </r>
  </si>
  <si>
    <r>
      <t>0</t>
    </r>
    <r>
      <rPr>
        <sz val="12"/>
        <rFont val="ＭＳ 明朝"/>
        <family val="1"/>
      </rPr>
      <t>～1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歳</t>
    </r>
  </si>
  <si>
    <r>
      <t>(</t>
    </r>
    <r>
      <rPr>
        <sz val="12"/>
        <rFont val="ＭＳ 明朝"/>
        <family val="1"/>
      </rPr>
      <t xml:space="preserve">1)  </t>
    </r>
    <r>
      <rPr>
        <sz val="12"/>
        <rFont val="ＭＳ 明朝"/>
        <family val="1"/>
      </rPr>
      <t>　年　　次　　別　　人　　口　　動　　態</t>
    </r>
  </si>
  <si>
    <r>
      <t xml:space="preserve"> 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ち</t>
    </r>
  </si>
  <si>
    <t>―</t>
  </si>
  <si>
    <r>
      <t>(</t>
    </r>
    <r>
      <rPr>
        <sz val="12"/>
        <rFont val="ＭＳ 明朝"/>
        <family val="1"/>
      </rPr>
      <t>2)  市　町　村　別　人　口　動　態（平成6年)</t>
    </r>
  </si>
  <si>
    <r>
      <t xml:space="preserve"> う</t>
    </r>
    <r>
      <rPr>
        <sz val="12"/>
        <rFont val="ＭＳ 明朝"/>
        <family val="1"/>
      </rPr>
      <t xml:space="preserve"> ち　　　　
 乳 児 死 亡</t>
    </r>
  </si>
  <si>
    <t>（単位:人、件）</t>
  </si>
  <si>
    <t>死        産</t>
  </si>
  <si>
    <t>婚        姻</t>
  </si>
  <si>
    <t>離        婚</t>
  </si>
  <si>
    <t>総        数</t>
  </si>
  <si>
    <r>
      <t>（単位</t>
    </r>
    <r>
      <rPr>
        <sz val="12"/>
        <rFont val="ＭＳ 明朝"/>
        <family val="1"/>
      </rPr>
      <t>:人）</t>
    </r>
  </si>
  <si>
    <t>年　　次</t>
  </si>
  <si>
    <r>
      <t>0 ～</t>
    </r>
    <r>
      <rPr>
        <sz val="12"/>
        <rFont val="ＭＳ 明朝"/>
        <family val="1"/>
      </rPr>
      <t xml:space="preserve"> 4</t>
    </r>
  </si>
  <si>
    <r>
      <t xml:space="preserve">5 ～ </t>
    </r>
    <r>
      <rPr>
        <sz val="12"/>
        <rFont val="ＭＳ 明朝"/>
        <family val="1"/>
      </rPr>
      <t>9</t>
    </r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</si>
  <si>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</si>
  <si>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</si>
  <si>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</si>
  <si>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</si>
  <si>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</si>
  <si>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</si>
  <si>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</si>
  <si>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</si>
  <si>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</si>
  <si>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</si>
  <si>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</si>
  <si>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</si>
  <si>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</si>
  <si>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</si>
  <si>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</si>
  <si>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r>
      <t>平 成</t>
    </r>
    <r>
      <rPr>
        <sz val="12"/>
        <rFont val="ＭＳ 明朝"/>
        <family val="1"/>
      </rPr>
      <t xml:space="preserve"> 4 年</t>
    </r>
  </si>
  <si>
    <t>人口集中</t>
  </si>
  <si>
    <t>地区</t>
  </si>
  <si>
    <t>面　　　　　積　（k㎡）</t>
  </si>
  <si>
    <t>16　　市町村別居住外国人登録状況（平成6年10月1日現在）</t>
  </si>
  <si>
    <t>（単位:人）</t>
  </si>
  <si>
    <t>Ⅰ</t>
  </si>
  <si>
    <t>Ⅱ</t>
  </si>
  <si>
    <t>-</t>
  </si>
  <si>
    <t>Ⅰ</t>
  </si>
  <si>
    <t>Ⅲ</t>
  </si>
  <si>
    <t>押水町</t>
  </si>
  <si>
    <t>-</t>
  </si>
  <si>
    <t>根上町</t>
  </si>
  <si>
    <t>美川町</t>
  </si>
  <si>
    <r>
      <t xml:space="preserve">野 </t>
    </r>
    <r>
      <rPr>
        <sz val="12"/>
        <rFont val="ＭＳ 明朝"/>
        <family val="1"/>
      </rPr>
      <t xml:space="preserve"> 々  市   町</t>
    </r>
  </si>
  <si>
    <t>-</t>
  </si>
  <si>
    <t>石川県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</si>
  <si>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域
　　　　　（人）</t>
    </r>
  </si>
  <si>
    <t>全域に対する
人口集中地区
の割合（％）</t>
  </si>
  <si>
    <r>
      <t>人 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中　　　　
地　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区　　　　　</t>
    </r>
  </si>
  <si>
    <t xml:space="preserve">市町村全域
</t>
  </si>
  <si>
    <r>
      <t>15　 人口集中地区別人口、面積及び人口密度（平成2年10月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日現在)</t>
    </r>
  </si>
  <si>
    <r>
      <t xml:space="preserve">地　　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域</t>
    </r>
  </si>
  <si>
    <r>
      <t>（3）　月　　別　　人　　口　　自　　然　　動　　態　（平成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年）</t>
    </r>
  </si>
  <si>
    <r>
      <t>（4）　　年　　齢　　階　　級　　別　　死　　亡　　数　（平成</t>
    </r>
    <r>
      <rPr>
        <sz val="12"/>
        <rFont val="ＭＳ 明朝"/>
        <family val="1"/>
      </rPr>
      <t>6年）　</t>
    </r>
  </si>
  <si>
    <t>人口密度（1k㎡当たり）</t>
  </si>
  <si>
    <t xml:space="preserve">（人） </t>
  </si>
  <si>
    <r>
      <t>人 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中
地　　　　区
　　　　（人）</t>
    </r>
  </si>
  <si>
    <t>市町村全域
　　　（人）</t>
  </si>
  <si>
    <t>市　町　村</t>
  </si>
  <si>
    <r>
      <t>出　生　率</t>
    </r>
    <r>
      <rPr>
        <sz val="10"/>
        <rFont val="ＭＳ 明朝"/>
        <family val="1"/>
      </rPr>
      <t>（人口千対）</t>
    </r>
  </si>
  <si>
    <r>
      <t>死　亡　率</t>
    </r>
    <r>
      <rPr>
        <sz val="10"/>
        <rFont val="ＭＳ 明朝"/>
        <family val="1"/>
      </rPr>
      <t>（人口千対）</t>
    </r>
  </si>
  <si>
    <r>
      <t>乳児死亡率</t>
    </r>
    <r>
      <rPr>
        <sz val="10"/>
        <rFont val="ＭＳ 明朝"/>
        <family val="1"/>
      </rPr>
      <t>（出生千対）</t>
    </r>
  </si>
  <si>
    <r>
      <t>離　婚　率</t>
    </r>
    <r>
      <rPr>
        <sz val="10"/>
        <rFont val="ＭＳ 明朝"/>
        <family val="1"/>
      </rPr>
      <t>（人口千対）</t>
    </r>
  </si>
  <si>
    <r>
      <t>婚　姻　率</t>
    </r>
    <r>
      <rPr>
        <sz val="10"/>
        <rFont val="ＭＳ 明朝"/>
        <family val="1"/>
      </rPr>
      <t>（人口千対）</t>
    </r>
  </si>
  <si>
    <r>
      <t>死　産　率</t>
    </r>
    <r>
      <rPr>
        <sz val="10"/>
        <rFont val="ＭＳ 明朝"/>
        <family val="1"/>
      </rPr>
      <t>（出産千対）</t>
    </r>
  </si>
  <si>
    <r>
      <t>人　　　　　　　　  　　　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口</t>
    </r>
  </si>
  <si>
    <r>
      <t xml:space="preserve">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率　　　（％）</t>
    </r>
  </si>
  <si>
    <r>
      <t xml:space="preserve">世  帯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</si>
  <si>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世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数</t>
    </r>
  </si>
  <si>
    <r>
      <t>5・10・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推計人口</t>
    </r>
  </si>
  <si>
    <r>
      <t>6・10・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推計人口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</si>
  <si>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　　世  帯  数</t>
    </r>
  </si>
  <si>
    <r>
      <t>6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　　世  帯  数</t>
    </r>
  </si>
  <si>
    <r>
      <t xml:space="preserve">一世帯当たり　　　人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員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</si>
  <si>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面積は国土地理院の「平成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年全国都道府県市区町村別面積調」による。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</si>
  <si>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「人口構成比」は四捨五入の関係で合計と内訳とが一致しない場合がある。</t>
    </r>
  </si>
  <si>
    <r>
      <t xml:space="preserve"> </t>
    </r>
    <r>
      <rPr>
        <sz val="12"/>
        <rFont val="ＭＳ 明朝"/>
        <family val="1"/>
      </rPr>
      <t xml:space="preserve">  3</t>
    </r>
    <r>
      <rPr>
        <sz val="12"/>
        <rFont val="ＭＳ 明朝"/>
        <family val="1"/>
      </rPr>
      <t>　能登は羽咋郡以北。</t>
    </r>
  </si>
  <si>
    <r>
      <t>面　　 積
(</t>
    </r>
    <r>
      <rPr>
        <sz val="12"/>
        <rFont val="ＭＳ 明朝"/>
        <family val="1"/>
      </rPr>
      <t>5・10・1）</t>
    </r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</si>
  <si>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村</t>
    </r>
  </si>
  <si>
    <t>昭  和  40　年</t>
  </si>
  <si>
    <t>昭  和  45　年</t>
  </si>
  <si>
    <t>昭  和  50　年</t>
  </si>
  <si>
    <t>昭  和  55　年</t>
  </si>
  <si>
    <t>昭  和  60　年</t>
  </si>
  <si>
    <t>平  成  2  年</t>
  </si>
  <si>
    <t>人  口</t>
  </si>
  <si>
    <t xml:space="preserve">増加率 </t>
  </si>
  <si>
    <t>世帯数</t>
  </si>
  <si>
    <t>増加率</t>
  </si>
  <si>
    <t>社会増加率　　</t>
  </si>
  <si>
    <t>自然増加率　　</t>
  </si>
  <si>
    <t>年　　次</t>
  </si>
  <si>
    <r>
      <t xml:space="preserve">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口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</si>
  <si>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※年は国勢調査人口、※印は国勢調査人口及びその他は各年10月1日の石川県の人口と世帯からそれぞれ外国人人口（石川県国際交流課調）を差し引いたものである。</t>
    </r>
  </si>
  <si>
    <r>
      <t xml:space="preserve">注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調査時点が異なるため、自然増加と社会増加を加算しても翌年の総人口と一致しない。</t>
    </r>
  </si>
  <si>
    <t>市町村別</t>
  </si>
  <si>
    <t>社会増加率</t>
  </si>
  <si>
    <t>自然増加率</t>
  </si>
  <si>
    <r>
      <t xml:space="preserve">　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</si>
  <si>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>死　　　　　　　                                                   　　　</t>
    </r>
    <r>
      <rPr>
        <sz val="12"/>
        <rFont val="ＭＳ 明朝"/>
        <family val="1"/>
      </rPr>
      <t xml:space="preserve">                  </t>
    </r>
    <r>
      <rPr>
        <sz val="12"/>
        <rFont val="ＭＳ 明朝"/>
        <family val="1"/>
      </rPr>
      <t>亡</t>
    </r>
  </si>
  <si>
    <r>
      <t xml:space="preserve">う  　　　　ち 　 </t>
    </r>
    <r>
      <rPr>
        <sz val="12"/>
        <rFont val="ＭＳ 明朝"/>
        <family val="1"/>
      </rPr>
      <t>　　　乳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　児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死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亡</t>
    </r>
  </si>
  <si>
    <t>総                       数</t>
  </si>
  <si>
    <r>
      <t xml:space="preserve">月             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別</t>
    </r>
  </si>
  <si>
    <t>総　数</t>
  </si>
  <si>
    <t>韓国・
朝　鮮</t>
  </si>
  <si>
    <t>　中　国</t>
  </si>
  <si>
    <t>フィリ
ピ　ン</t>
  </si>
  <si>
    <t>ア　メ
リ　カ</t>
  </si>
  <si>
    <t>総　　数</t>
  </si>
  <si>
    <t>中　国</t>
  </si>
  <si>
    <r>
      <t>　　　　　　　　　　　　　　　　出　　　　　　　　　　　</t>
    </r>
    <r>
      <rPr>
        <sz val="12"/>
        <rFont val="ＭＳ 明朝"/>
        <family val="1"/>
      </rPr>
      <t>生</t>
    </r>
  </si>
  <si>
    <r>
      <t xml:space="preserve">   </t>
    </r>
    <r>
      <rPr>
        <sz val="12"/>
        <rFont val="ＭＳ 明朝"/>
        <family val="1"/>
      </rPr>
      <t>25</t>
    </r>
  </si>
  <si>
    <t>　 31</t>
  </si>
  <si>
    <t>　 36</t>
  </si>
  <si>
    <t>　 41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</si>
  <si>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</si>
  <si>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</si>
  <si>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</si>
  <si>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</si>
  <si>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</si>
  <si>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</si>
  <si>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 ※</t>
    </r>
  </si>
  <si>
    <r>
      <t xml:space="preserve">   </t>
    </r>
    <r>
      <rPr>
        <sz val="12"/>
        <rFont val="ＭＳ 明朝"/>
        <family val="1"/>
      </rPr>
      <t>6</t>
    </r>
  </si>
  <si>
    <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</t>
    </r>
  </si>
  <si>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</t>
    </r>
  </si>
  <si>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</si>
  <si>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3</t>
    </r>
  </si>
  <si>
    <r>
      <t xml:space="preserve">      14</t>
    </r>
    <r>
      <rPr>
        <sz val="12"/>
        <rFont val="ＭＳ 明朝"/>
        <family val="1"/>
      </rPr>
      <t xml:space="preserve"> ※</t>
    </r>
  </si>
  <si>
    <r>
      <t xml:space="preserve">   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</si>
  <si>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3</t>
    </r>
  </si>
  <si>
    <r>
      <t xml:space="preserve">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</si>
  <si>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 ※</t>
    </r>
  </si>
  <si>
    <r>
      <t xml:space="preserve">  </t>
    </r>
    <r>
      <rPr>
        <sz val="12"/>
        <rFont val="ＭＳ 明朝"/>
        <family val="1"/>
      </rPr>
      <t>6</t>
    </r>
  </si>
  <si>
    <r>
      <t xml:space="preserve">  </t>
    </r>
    <r>
      <rPr>
        <sz val="12"/>
        <rFont val="ＭＳ 明朝"/>
        <family val="1"/>
      </rPr>
      <t>7</t>
    </r>
  </si>
  <si>
    <r>
      <t xml:space="preserve">  </t>
    </r>
    <r>
      <rPr>
        <sz val="12"/>
        <rFont val="ＭＳ 明朝"/>
        <family val="1"/>
      </rPr>
      <t>8</t>
    </r>
  </si>
  <si>
    <r>
      <t xml:space="preserve">  </t>
    </r>
    <r>
      <rPr>
        <sz val="12"/>
        <rFont val="ＭＳ 明朝"/>
        <family val="1"/>
      </rPr>
      <t>9</t>
    </r>
  </si>
  <si>
    <t xml:space="preserve">     10 ※</t>
  </si>
  <si>
    <r>
      <t xml:space="preserve">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</si>
  <si>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</si>
  <si>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>13</t>
    </r>
  </si>
  <si>
    <r>
      <t xml:space="preserve">  </t>
    </r>
    <r>
      <rPr>
        <sz val="12"/>
        <rFont val="ＭＳ 明朝"/>
        <family val="1"/>
      </rPr>
      <t>14</t>
    </r>
  </si>
  <si>
    <r>
      <t xml:space="preserve">     </t>
    </r>
    <r>
      <rPr>
        <sz val="12"/>
        <rFont val="ＭＳ 明朝"/>
        <family val="1"/>
      </rPr>
      <t>15 ※</t>
    </r>
  </si>
  <si>
    <r>
      <t xml:space="preserve">  </t>
    </r>
    <r>
      <rPr>
        <sz val="12"/>
        <rFont val="ＭＳ 明朝"/>
        <family val="1"/>
      </rPr>
      <t>16</t>
    </r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</si>
  <si>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</si>
  <si>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</si>
  <si>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</si>
  <si>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</si>
  <si>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</si>
  <si>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   22 ※</t>
  </si>
  <si>
    <t xml:space="preserve">  23</t>
  </si>
  <si>
    <t xml:space="preserve">  24</t>
  </si>
  <si>
    <t xml:space="preserve">     25 ※</t>
  </si>
  <si>
    <t xml:space="preserve">  26</t>
  </si>
  <si>
    <t xml:space="preserve">  27</t>
  </si>
  <si>
    <t xml:space="preserve">  28</t>
  </si>
  <si>
    <t xml:space="preserve">  29</t>
  </si>
  <si>
    <t xml:space="preserve">     30 ※</t>
  </si>
  <si>
    <t xml:space="preserve">  31</t>
  </si>
  <si>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7年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月</t>
    </r>
  </si>
  <si>
    <r>
      <t xml:space="preserve">      </t>
    </r>
    <r>
      <rPr>
        <sz val="12"/>
        <rFont val="ＭＳ 明朝"/>
        <family val="1"/>
      </rPr>
      <t>2 ※</t>
    </r>
  </si>
  <si>
    <r>
      <t xml:space="preserve">   </t>
    </r>
    <r>
      <rPr>
        <sz val="12"/>
        <rFont val="ＭＳ 明朝"/>
        <family val="1"/>
      </rPr>
      <t>5</t>
    </r>
  </si>
  <si>
    <t xml:space="preserve">   6</t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</si>
  <si>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</si>
  <si>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</si>
  <si>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</si>
  <si>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</t>
    </r>
  </si>
  <si>
    <r>
      <t xml:space="preserve">      </t>
    </r>
    <r>
      <rPr>
        <sz val="12"/>
        <rFont val="ＭＳ 明朝"/>
        <family val="1"/>
      </rPr>
      <t>6</t>
    </r>
  </si>
  <si>
    <r>
      <t xml:space="preserve">      </t>
    </r>
    <r>
      <rPr>
        <sz val="12"/>
        <rFont val="ＭＳ 明朝"/>
        <family val="1"/>
      </rPr>
      <t>7</t>
    </r>
  </si>
  <si>
    <r>
      <t xml:space="preserve">    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</si>
  <si>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</t>
    </r>
  </si>
  <si>
    <r>
      <t xml:space="preserve">     </t>
    </r>
    <r>
      <rPr>
        <sz val="12"/>
        <rFont val="ＭＳ 明朝"/>
        <family val="1"/>
      </rPr>
      <t>10</t>
    </r>
  </si>
  <si>
    <r>
      <t xml:space="preserve">   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</si>
  <si>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>12</t>
    </r>
  </si>
  <si>
    <r>
      <t xml:space="preserve">     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</si>
  <si>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3</t>
    </r>
  </si>
  <si>
    <t>3　　　人      　　　　　　口</t>
  </si>
  <si>
    <t>10　　人 　口 　及　 び　 世　 帯　 数　 の　 推　 移</t>
  </si>
  <si>
    <t>12　　国勢調査による市町村別人口及び世帯数の推移 （各年10月1日現在）</t>
  </si>
  <si>
    <t>13  　　市　　町　　村　　別　　年　　齢　　別　　人　　口 （平成6年10月1日現在）</t>
  </si>
  <si>
    <t>-</t>
  </si>
  <si>
    <t>14　　　人　　　口　　　動　　　態</t>
  </si>
  <si>
    <t>-</t>
  </si>
  <si>
    <t>―</t>
  </si>
  <si>
    <t>-</t>
  </si>
  <si>
    <t>―</t>
  </si>
  <si>
    <t>―</t>
  </si>
  <si>
    <t>―</t>
  </si>
  <si>
    <t>―</t>
  </si>
  <si>
    <t>-</t>
  </si>
  <si>
    <t>―</t>
  </si>
  <si>
    <t>-</t>
  </si>
  <si>
    <t>―</t>
  </si>
  <si>
    <t>-</t>
  </si>
  <si>
    <t>-</t>
  </si>
  <si>
    <t>-</t>
  </si>
  <si>
    <t>―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</si>
</sst>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.00;[Red]0.00"/>
    <numFmt numFmtId="206" formatCode="#,##0.00_);[Red]\(#,##0.00\)"/>
    <numFmt numFmtId="207" formatCode="0.000000000"/>
    <numFmt numFmtId="208" formatCode="0;&quot;△ &quot;0"/>
    <numFmt numFmtId="209" formatCode="#,##0.0;&quot;△ &quot;#,##0.0"/>
    <numFmt numFmtId="210" formatCode="#,##0.0"/>
    <numFmt numFmtId="211" formatCode="#,##0.0_ "/>
    <numFmt numFmtId="212" formatCode="0.0_);[Red]\(0.0\)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u val="single"/>
      <sz val="8.4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6" fontId="7" fillId="0" borderId="0" xfId="58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6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6" fontId="4" fillId="0" borderId="0" xfId="58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18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5" fontId="0" fillId="0" borderId="0" xfId="49" applyNumberFormat="1" applyFont="1" applyBorder="1" applyAlignment="1">
      <alignment vertical="center"/>
    </xf>
    <xf numFmtId="195" fontId="0" fillId="0" borderId="0" xfId="49" applyNumberFormat="1" applyFont="1" applyAlignment="1">
      <alignment vertical="center"/>
    </xf>
    <xf numFmtId="195" fontId="0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8" fontId="6" fillId="0" borderId="0" xfId="49" applyFont="1" applyFill="1" applyAlignment="1" quotePrefix="1">
      <alignment vertical="top"/>
    </xf>
    <xf numFmtId="38" fontId="0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0" fillId="0" borderId="0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13" fillId="0" borderId="21" xfId="49" applyFont="1" applyFill="1" applyBorder="1" applyAlignment="1" applyProtection="1">
      <alignment horizontal="right" vertical="center"/>
      <protection/>
    </xf>
    <xf numFmtId="191" fontId="13" fillId="0" borderId="21" xfId="49" applyNumberFormat="1" applyFont="1" applyFill="1" applyBorder="1" applyAlignment="1" applyProtection="1">
      <alignment horizontal="right" vertical="center"/>
      <protection/>
    </xf>
    <xf numFmtId="192" fontId="13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97" fontId="0" fillId="0" borderId="0" xfId="0" applyNumberFormat="1" applyFont="1" applyAlignment="1">
      <alignment horizontal="right" vertical="center"/>
    </xf>
    <xf numFmtId="19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horizontal="right" vertical="center"/>
    </xf>
    <xf numFmtId="38" fontId="1" fillId="0" borderId="0" xfId="49" applyFont="1" applyFill="1" applyAlignment="1">
      <alignment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38" fontId="1" fillId="0" borderId="21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61" applyFont="1">
      <alignment/>
      <protection/>
    </xf>
    <xf numFmtId="0" fontId="0" fillId="0" borderId="22" xfId="61" applyFont="1" applyBorder="1">
      <alignment/>
      <protection/>
    </xf>
    <xf numFmtId="0" fontId="16" fillId="0" borderId="0" xfId="61" applyFont="1">
      <alignment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Continuous" vertical="center"/>
      <protection/>
    </xf>
    <xf numFmtId="0" fontId="0" fillId="0" borderId="0" xfId="61" applyFont="1" applyFill="1" applyBorder="1" applyAlignment="1">
      <alignment horizontal="centerContinuous" vertical="center"/>
      <protection/>
    </xf>
    <xf numFmtId="0" fontId="0" fillId="0" borderId="22" xfId="61" applyFont="1" applyFill="1" applyBorder="1" applyAlignment="1" quotePrefix="1">
      <alignment horizontal="right"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38" fontId="0" fillId="0" borderId="23" xfId="49" applyFont="1" applyFill="1" applyBorder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0" xfId="49" applyFont="1" applyFill="1" applyBorder="1" applyAlignment="1" quotePrefix="1">
      <alignment horizontal="right" vertical="center"/>
    </xf>
    <xf numFmtId="0" fontId="0" fillId="0" borderId="0" xfId="61" applyFont="1" applyFill="1" applyBorder="1" applyAlignment="1">
      <alignment/>
      <protection/>
    </xf>
    <xf numFmtId="0" fontId="1" fillId="0" borderId="0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Border="1" applyAlignment="1" quotePrefix="1">
      <alignment horizontal="right" vertical="center"/>
      <protection/>
    </xf>
    <xf numFmtId="38" fontId="0" fillId="0" borderId="22" xfId="49" applyFont="1" applyFill="1" applyBorder="1" applyAlignment="1">
      <alignment vertical="center"/>
    </xf>
    <xf numFmtId="193" fontId="17" fillId="0" borderId="0" xfId="61" applyNumberFormat="1" applyFont="1" applyFill="1" applyBorder="1" applyAlignment="1" applyProtection="1" quotePrefix="1">
      <alignment horizontal="right" vertical="center"/>
      <protection/>
    </xf>
    <xf numFmtId="193" fontId="1" fillId="0" borderId="0" xfId="61" applyNumberFormat="1" applyFont="1" applyFill="1" applyBorder="1" applyAlignment="1">
      <alignment horizontal="center" vertical="center"/>
      <protection/>
    </xf>
    <xf numFmtId="0" fontId="16" fillId="0" borderId="0" xfId="61" applyFont="1" applyFill="1" applyAlignment="1">
      <alignment vertical="center"/>
      <protection/>
    </xf>
    <xf numFmtId="37" fontId="10" fillId="0" borderId="0" xfId="61" applyNumberFormat="1" applyFont="1" applyFill="1" applyBorder="1" applyAlignment="1" applyProtection="1">
      <alignment vertical="center"/>
      <protection/>
    </xf>
    <xf numFmtId="176" fontId="10" fillId="0" borderId="0" xfId="61" applyNumberFormat="1" applyFont="1" applyFill="1" applyBorder="1" applyAlignment="1" applyProtection="1" quotePrefix="1">
      <alignment horizontal="left" vertical="center"/>
      <protection/>
    </xf>
    <xf numFmtId="176" fontId="10" fillId="0" borderId="0" xfId="61" applyNumberFormat="1" applyFont="1" applyFill="1" applyBorder="1" applyAlignment="1" applyProtection="1" quotePrefix="1">
      <alignment horizontal="right" vertical="center"/>
      <protection/>
    </xf>
    <xf numFmtId="38" fontId="10" fillId="0" borderId="0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61" applyFont="1" applyFill="1" applyBorder="1" applyAlignment="1">
      <alignment horizontal="distributed" vertical="center"/>
      <protection/>
    </xf>
    <xf numFmtId="0" fontId="1" fillId="0" borderId="24" xfId="61" applyFont="1" applyFill="1" applyBorder="1" applyAlignment="1">
      <alignment horizontal="distributed" vertical="center"/>
      <protection/>
    </xf>
    <xf numFmtId="210" fontId="17" fillId="0" borderId="0" xfId="61" applyNumberFormat="1" applyFont="1" applyFill="1" applyBorder="1" applyAlignment="1" applyProtection="1" quotePrefix="1">
      <alignment horizontal="right" vertical="center" shrinkToFit="1"/>
      <protection/>
    </xf>
    <xf numFmtId="4" fontId="17" fillId="0" borderId="0" xfId="61" applyNumberFormat="1" applyFont="1" applyFill="1" applyBorder="1" applyAlignment="1" applyProtection="1" quotePrefix="1">
      <alignment horizontal="right" vertical="center" shrinkToFit="1"/>
      <protection/>
    </xf>
    <xf numFmtId="38" fontId="17" fillId="0" borderId="25" xfId="49" applyFont="1" applyFill="1" applyBorder="1" applyAlignment="1" applyProtection="1" quotePrefix="1">
      <alignment horizontal="right" vertical="center" shrinkToFit="1"/>
      <protection/>
    </xf>
    <xf numFmtId="38" fontId="17" fillId="0" borderId="0" xfId="49" applyFont="1" applyFill="1" applyBorder="1" applyAlignment="1" applyProtection="1" quotePrefix="1">
      <alignment horizontal="right" vertical="center" shrinkToFit="1"/>
      <protection/>
    </xf>
    <xf numFmtId="3" fontId="10" fillId="0" borderId="0" xfId="61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38" fontId="0" fillId="0" borderId="0" xfId="49" applyFont="1" applyBorder="1" applyAlignment="1">
      <alignment horizontal="right" vertical="center" wrapText="1"/>
    </xf>
    <xf numFmtId="38" fontId="0" fillId="0" borderId="13" xfId="49" applyFont="1" applyBorder="1" applyAlignment="1">
      <alignment horizontal="right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195" fontId="0" fillId="0" borderId="0" xfId="0" applyNumberFormat="1" applyFont="1" applyAlignment="1">
      <alignment horizontal="right" vertical="center"/>
    </xf>
    <xf numFmtId="195" fontId="0" fillId="0" borderId="13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95" fontId="0" fillId="0" borderId="13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center"/>
    </xf>
    <xf numFmtId="195" fontId="0" fillId="0" borderId="0" xfId="58" applyNumberFormat="1" applyFont="1" applyAlignment="1" applyProtection="1">
      <alignment vertical="center"/>
      <protection/>
    </xf>
    <xf numFmtId="196" fontId="0" fillId="0" borderId="0" xfId="0" applyNumberFormat="1" applyFont="1" applyAlignment="1" applyProtection="1">
      <alignment vertical="center"/>
      <protection/>
    </xf>
    <xf numFmtId="195" fontId="0" fillId="0" borderId="0" xfId="0" applyNumberFormat="1" applyFont="1" applyFill="1" applyBorder="1" applyAlignment="1">
      <alignment horizontal="center" vertical="center"/>
    </xf>
    <xf numFmtId="195" fontId="0" fillId="0" borderId="24" xfId="0" applyNumberFormat="1" applyFont="1" applyFill="1" applyBorder="1" applyAlignment="1">
      <alignment horizontal="right" vertical="center"/>
    </xf>
    <xf numFmtId="211" fontId="0" fillId="0" borderId="0" xfId="49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Alignment="1">
      <alignment vertical="top"/>
    </xf>
    <xf numFmtId="195" fontId="0" fillId="0" borderId="0" xfId="49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Alignment="1">
      <alignment vertical="center"/>
    </xf>
    <xf numFmtId="195" fontId="13" fillId="0" borderId="21" xfId="49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Continuous" vertical="top"/>
      <protection/>
    </xf>
    <xf numFmtId="0" fontId="18" fillId="0" borderId="13" xfId="0" applyFont="1" applyBorder="1" applyAlignment="1" applyProtection="1">
      <alignment horizontal="centerContinuous" vertical="top"/>
      <protection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0" applyFont="1" applyAlignment="1">
      <alignment vertical="top"/>
    </xf>
    <xf numFmtId="0" fontId="12" fillId="0" borderId="13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5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61" applyFont="1" applyBorder="1" applyAlignment="1">
      <alignment horizontal="center"/>
      <protection/>
    </xf>
    <xf numFmtId="204" fontId="12" fillId="0" borderId="0" xfId="0" applyNumberFormat="1" applyFont="1" applyFill="1" applyBorder="1" applyAlignment="1" applyProtection="1">
      <alignment horizontal="right" vertical="center"/>
      <protection/>
    </xf>
    <xf numFmtId="209" fontId="12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Alignment="1">
      <alignment vertical="center"/>
    </xf>
    <xf numFmtId="193" fontId="8" fillId="0" borderId="0" xfId="0" applyNumberFormat="1" applyFont="1" applyFill="1" applyAlignment="1" applyProtection="1">
      <alignment horizontal="left" vertical="center"/>
      <protection/>
    </xf>
    <xf numFmtId="193" fontId="8" fillId="0" borderId="0" xfId="0" applyNumberFormat="1" applyFont="1" applyFill="1" applyAlignment="1">
      <alignment vertical="center"/>
    </xf>
    <xf numFmtId="193" fontId="8" fillId="0" borderId="0" xfId="0" applyNumberFormat="1" applyFont="1" applyFill="1" applyAlignment="1">
      <alignment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center" vertical="top"/>
    </xf>
    <xf numFmtId="38" fontId="0" fillId="0" borderId="31" xfId="49" applyFont="1" applyFill="1" applyBorder="1" applyAlignment="1">
      <alignment horizontal="center" vertical="center"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center" vertical="center"/>
    </xf>
    <xf numFmtId="38" fontId="0" fillId="0" borderId="29" xfId="49" applyFont="1" applyFill="1" applyBorder="1" applyAlignment="1" applyProtection="1">
      <alignment horizontal="left" vertical="center"/>
      <protection/>
    </xf>
    <xf numFmtId="38" fontId="11" fillId="0" borderId="31" xfId="49" applyFont="1" applyFill="1" applyBorder="1" applyAlignment="1" applyProtection="1">
      <alignment horizontal="center" vertical="center"/>
      <protection/>
    </xf>
    <xf numFmtId="195" fontId="12" fillId="0" borderId="0" xfId="0" applyNumberFormat="1" applyFont="1" applyFill="1" applyAlignment="1" applyProtection="1">
      <alignment horizontal="right" vertical="center"/>
      <protection/>
    </xf>
    <xf numFmtId="195" fontId="1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2" fontId="0" fillId="0" borderId="19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Alignment="1">
      <alignment vertical="center"/>
    </xf>
    <xf numFmtId="0" fontId="12" fillId="0" borderId="13" xfId="0" applyFont="1" applyFill="1" applyBorder="1" applyAlignment="1" applyProtection="1">
      <alignment vertical="center"/>
      <protection/>
    </xf>
    <xf numFmtId="0" fontId="0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24" xfId="61" applyFont="1" applyBorder="1" applyAlignment="1">
      <alignment/>
      <protection/>
    </xf>
    <xf numFmtId="0" fontId="0" fillId="0" borderId="21" xfId="61" applyFont="1" applyBorder="1" applyAlignment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34" xfId="61" applyFont="1" applyBorder="1" applyAlignment="1">
      <alignment/>
      <protection/>
    </xf>
    <xf numFmtId="0" fontId="0" fillId="0" borderId="0" xfId="61" applyFont="1">
      <alignment/>
      <protection/>
    </xf>
    <xf numFmtId="0" fontId="0" fillId="0" borderId="22" xfId="61" applyFont="1" applyFill="1" applyBorder="1" applyAlignment="1">
      <alignment horizontal="centerContinuous" vertical="center"/>
      <protection/>
    </xf>
    <xf numFmtId="0" fontId="0" fillId="0" borderId="22" xfId="61" applyFont="1" applyFill="1" applyBorder="1" applyAlignment="1" quotePrefix="1">
      <alignment horizontal="right"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38" fontId="0" fillId="0" borderId="22" xfId="61" applyNumberFormat="1" applyFont="1" applyFill="1" applyBorder="1" applyAlignment="1">
      <alignment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37" fontId="0" fillId="0" borderId="22" xfId="61" applyNumberFormat="1" applyFont="1" applyFill="1" applyBorder="1" applyAlignment="1" applyProtection="1">
      <alignment horizontal="distributed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38" fontId="0" fillId="0" borderId="3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0" fontId="0" fillId="0" borderId="36" xfId="61" applyFont="1" applyFill="1" applyBorder="1" applyAlignment="1">
      <alignment horizontal="center" vertical="center"/>
      <protection/>
    </xf>
    <xf numFmtId="38" fontId="0" fillId="0" borderId="19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12" fillId="0" borderId="21" xfId="49" applyFont="1" applyFill="1" applyBorder="1" applyAlignment="1">
      <alignment vertical="center"/>
    </xf>
    <xf numFmtId="38" fontId="12" fillId="0" borderId="21" xfId="49" applyFont="1" applyFill="1" applyBorder="1" applyAlignment="1">
      <alignment horizontal="right" vertical="center"/>
    </xf>
    <xf numFmtId="193" fontId="0" fillId="0" borderId="0" xfId="61" applyNumberFormat="1" applyFont="1" applyFill="1" applyBorder="1" applyAlignment="1" applyProtection="1">
      <alignment horizontal="right" vertical="center"/>
      <protection/>
    </xf>
    <xf numFmtId="3" fontId="0" fillId="0" borderId="0" xfId="61" applyNumberFormat="1" applyFont="1" applyAlignment="1">
      <alignment horizontal="right" vertical="center" shrinkToFit="1"/>
      <protection/>
    </xf>
    <xf numFmtId="3" fontId="0" fillId="0" borderId="0" xfId="61" applyNumberFormat="1" applyFont="1" applyBorder="1" applyAlignment="1">
      <alignment horizontal="right" vertical="center" shrinkToFit="1"/>
      <protection/>
    </xf>
    <xf numFmtId="3" fontId="0" fillId="0" borderId="0" xfId="61" applyNumberFormat="1" applyFont="1" applyFill="1" applyBorder="1" applyAlignment="1">
      <alignment horizontal="right" vertical="center" shrinkToFit="1"/>
      <protection/>
    </xf>
    <xf numFmtId="3" fontId="0" fillId="0" borderId="0" xfId="61" applyNumberFormat="1" applyFont="1" applyFill="1" applyBorder="1" applyAlignment="1">
      <alignment horizontal="right" vertical="center" shrinkToFit="1"/>
      <protection/>
    </xf>
    <xf numFmtId="193" fontId="0" fillId="0" borderId="0" xfId="61" applyNumberFormat="1" applyFont="1" applyFill="1" applyBorder="1" applyAlignment="1" applyProtection="1">
      <alignment horizontal="right" vertical="center"/>
      <protection/>
    </xf>
    <xf numFmtId="193" fontId="0" fillId="0" borderId="0" xfId="61" applyNumberFormat="1" applyFont="1" applyFill="1" applyBorder="1" applyAlignment="1" applyProtection="1" quotePrefix="1">
      <alignment horizontal="right" vertical="center"/>
      <protection/>
    </xf>
    <xf numFmtId="193" fontId="0" fillId="0" borderId="0" xfId="61" applyNumberFormat="1" applyFont="1" applyFill="1" applyBorder="1" applyAlignment="1" applyProtection="1" quotePrefix="1">
      <alignment horizontal="right" vertical="center"/>
      <protection/>
    </xf>
    <xf numFmtId="193" fontId="0" fillId="0" borderId="0" xfId="61" applyNumberFormat="1" applyFont="1" applyFill="1" applyBorder="1" applyAlignment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93" fontId="0" fillId="0" borderId="0" xfId="61" applyNumberFormat="1" applyFont="1" applyFill="1" applyBorder="1" applyAlignment="1">
      <alignment horizontal="right" vertical="center"/>
      <protection/>
    </xf>
    <xf numFmtId="3" fontId="0" fillId="0" borderId="21" xfId="61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37" fontId="0" fillId="0" borderId="0" xfId="61" applyNumberFormat="1" applyFont="1" applyFill="1" applyBorder="1" applyAlignment="1" applyProtection="1" quotePrefix="1">
      <alignment horizontal="right" vertical="center"/>
      <protection/>
    </xf>
    <xf numFmtId="0" fontId="0" fillId="0" borderId="0" xfId="61" applyFont="1">
      <alignment/>
      <protection/>
    </xf>
    <xf numFmtId="37" fontId="0" fillId="0" borderId="0" xfId="61" applyNumberFormat="1" applyFont="1" applyFill="1" applyBorder="1" applyAlignment="1" applyProtection="1">
      <alignment horizontal="left" vertical="center"/>
      <protection/>
    </xf>
    <xf numFmtId="205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205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horizontal="right" vertical="center"/>
      <protection/>
    </xf>
    <xf numFmtId="0" fontId="0" fillId="0" borderId="0" xfId="61" applyFont="1" applyAlignment="1">
      <alignment vertical="center"/>
      <protection/>
    </xf>
    <xf numFmtId="201" fontId="0" fillId="0" borderId="0" xfId="61" applyNumberFormat="1" applyFont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 quotePrefix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10" fontId="11" fillId="0" borderId="0" xfId="61" applyNumberFormat="1" applyFont="1" applyFill="1" applyBorder="1" applyAlignment="1" applyProtection="1" quotePrefix="1">
      <alignment vertical="center" shrinkToFit="1"/>
      <protection/>
    </xf>
    <xf numFmtId="210" fontId="12" fillId="0" borderId="19" xfId="61" applyNumberFormat="1" applyFont="1" applyFill="1" applyBorder="1" applyAlignment="1" applyProtection="1" quotePrefix="1">
      <alignment vertical="center" shrinkToFit="1"/>
      <protection/>
    </xf>
    <xf numFmtId="38" fontId="12" fillId="0" borderId="19" xfId="49" applyFont="1" applyFill="1" applyBorder="1" applyAlignment="1" applyProtection="1" quotePrefix="1">
      <alignment vertical="center" shrinkToFit="1"/>
      <protection/>
    </xf>
    <xf numFmtId="4" fontId="12" fillId="0" borderId="19" xfId="61" applyNumberFormat="1" applyFont="1" applyFill="1" applyBorder="1" applyAlignment="1" applyProtection="1" quotePrefix="1">
      <alignment vertical="center" shrinkToFit="1"/>
      <protection/>
    </xf>
    <xf numFmtId="0" fontId="0" fillId="0" borderId="24" xfId="61" applyFont="1" applyFill="1" applyBorder="1" applyAlignment="1">
      <alignment horizontal="left" vertical="center" indent="2"/>
      <protection/>
    </xf>
    <xf numFmtId="0" fontId="12" fillId="0" borderId="37" xfId="61" applyFont="1" applyFill="1" applyBorder="1" applyAlignment="1">
      <alignment horizontal="left" vertical="center" indent="2"/>
      <protection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195" fontId="0" fillId="0" borderId="0" xfId="0" applyNumberFormat="1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20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204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195" fontId="12" fillId="0" borderId="0" xfId="49" applyNumberFormat="1" applyFont="1" applyFill="1" applyAlignment="1">
      <alignment vertical="center"/>
    </xf>
    <xf numFmtId="38" fontId="12" fillId="0" borderId="0" xfId="49" applyFont="1" applyFill="1" applyAlignment="1" applyProtection="1">
      <alignment vertical="center"/>
      <protection/>
    </xf>
    <xf numFmtId="38" fontId="12" fillId="0" borderId="0" xfId="49" applyFont="1" applyFill="1" applyAlignment="1">
      <alignment vertical="center"/>
    </xf>
    <xf numFmtId="38" fontId="12" fillId="0" borderId="0" xfId="49" applyFont="1" applyFill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distributed" vertical="center"/>
      <protection/>
    </xf>
    <xf numFmtId="0" fontId="0" fillId="0" borderId="24" xfId="61" applyFont="1" applyBorder="1" applyAlignment="1">
      <alignment/>
      <protection/>
    </xf>
    <xf numFmtId="38" fontId="0" fillId="0" borderId="0" xfId="49" applyFont="1" applyFill="1" applyBorder="1" applyAlignment="1">
      <alignment horizontal="right" vertical="center" wrapText="1"/>
    </xf>
    <xf numFmtId="19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195" fontId="0" fillId="0" borderId="0" xfId="0" applyNumberFormat="1" applyFont="1" applyFill="1" applyAlignment="1">
      <alignment horizontal="right" vertical="center"/>
    </xf>
    <xf numFmtId="0" fontId="0" fillId="0" borderId="10" xfId="0" applyFill="1" applyBorder="1" applyAlignment="1" quotePrefix="1">
      <alignment horizontal="center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195" fontId="0" fillId="0" borderId="18" xfId="0" applyNumberFormat="1" applyFont="1" applyFill="1" applyBorder="1" applyAlignment="1">
      <alignment horizontal="right" vertical="center"/>
    </xf>
    <xf numFmtId="196" fontId="0" fillId="0" borderId="18" xfId="0" applyNumberFormat="1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196" fontId="0" fillId="0" borderId="20" xfId="0" applyNumberFormat="1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195" fontId="12" fillId="0" borderId="0" xfId="0" applyNumberFormat="1" applyFont="1" applyFill="1" applyBorder="1" applyAlignment="1">
      <alignment horizontal="right" vertical="center"/>
    </xf>
    <xf numFmtId="196" fontId="12" fillId="0" borderId="0" xfId="0" applyNumberFormat="1" applyFont="1" applyFill="1" applyBorder="1" applyAlignment="1">
      <alignment horizontal="right" vertical="center"/>
    </xf>
    <xf numFmtId="55" fontId="0" fillId="0" borderId="41" xfId="0" applyNumberForma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200" fontId="0" fillId="0" borderId="10" xfId="0" applyNumberFormat="1" applyFill="1" applyBorder="1" applyAlignment="1" quotePrefix="1">
      <alignment horizontal="center" vertical="center"/>
    </xf>
    <xf numFmtId="0" fontId="0" fillId="0" borderId="42" xfId="0" applyFill="1" applyBorder="1" applyAlignment="1" quotePrefix="1">
      <alignment horizontal="center" vertical="center"/>
    </xf>
    <xf numFmtId="196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6" fontId="12" fillId="0" borderId="0" xfId="49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195" fontId="12" fillId="0" borderId="0" xfId="49" applyNumberFormat="1" applyFont="1" applyFill="1" applyBorder="1" applyAlignment="1" applyProtection="1">
      <alignment horizontal="right" vertical="center"/>
      <protection/>
    </xf>
    <xf numFmtId="199" fontId="12" fillId="0" borderId="0" xfId="0" applyNumberFormat="1" applyFont="1" applyFill="1" applyBorder="1" applyAlignment="1" applyProtection="1">
      <alignment horizontal="right" vertical="center"/>
      <protection/>
    </xf>
    <xf numFmtId="212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199" fontId="12" fillId="0" borderId="0" xfId="0" applyNumberFormat="1" applyFont="1" applyFill="1" applyAlignment="1">
      <alignment horizontal="right" vertical="center"/>
    </xf>
    <xf numFmtId="212" fontId="12" fillId="0" borderId="0" xfId="0" applyNumberFormat="1" applyFont="1" applyFill="1" applyAlignment="1">
      <alignment horizontal="right" vertical="center"/>
    </xf>
    <xf numFmtId="196" fontId="12" fillId="0" borderId="0" xfId="0" applyNumberFormat="1" applyFont="1" applyFill="1" applyBorder="1" applyAlignment="1" applyProtection="1">
      <alignment horizontal="right" vertical="center"/>
      <protection/>
    </xf>
    <xf numFmtId="40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39" fontId="12" fillId="0" borderId="0" xfId="0" applyNumberFormat="1" applyFont="1" applyFill="1" applyBorder="1" applyAlignment="1" applyProtection="1">
      <alignment horizontal="right" vertical="center"/>
      <protection/>
    </xf>
    <xf numFmtId="197" fontId="12" fillId="0" borderId="0" xfId="0" applyNumberFormat="1" applyFont="1" applyFill="1" applyBorder="1" applyAlignment="1" applyProtection="1">
      <alignment horizontal="right" vertical="center"/>
      <protection/>
    </xf>
    <xf numFmtId="205" fontId="12" fillId="0" borderId="0" xfId="0" applyNumberFormat="1" applyFont="1" applyFill="1" applyBorder="1" applyAlignment="1" applyProtection="1">
      <alignment horizontal="right" vertical="center"/>
      <protection/>
    </xf>
    <xf numFmtId="196" fontId="12" fillId="0" borderId="0" xfId="0" applyNumberFormat="1" applyFont="1" applyFill="1" applyAlignment="1" applyProtection="1">
      <alignment horizontal="right" vertical="center"/>
      <protection/>
    </xf>
    <xf numFmtId="37" fontId="12" fillId="0" borderId="31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194" fontId="12" fillId="0" borderId="31" xfId="0" applyNumberFormat="1" applyFont="1" applyFill="1" applyBorder="1" applyAlignment="1" applyProtection="1">
      <alignment horizontal="right" vertical="center"/>
      <protection/>
    </xf>
    <xf numFmtId="193" fontId="12" fillId="0" borderId="0" xfId="0" applyNumberFormat="1" applyFont="1" applyFill="1" applyBorder="1" applyAlignment="1" applyProtection="1">
      <alignment horizontal="right" vertical="center"/>
      <protection/>
    </xf>
    <xf numFmtId="194" fontId="12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209" fontId="0" fillId="0" borderId="0" xfId="49" applyNumberFormat="1" applyFont="1" applyFill="1" applyBorder="1" applyAlignment="1" applyProtection="1">
      <alignment horizontal="right" vertical="center"/>
      <protection/>
    </xf>
    <xf numFmtId="191" fontId="12" fillId="0" borderId="0" xfId="49" applyNumberFormat="1" applyFont="1" applyFill="1" applyBorder="1" applyAlignment="1" applyProtection="1">
      <alignment horizontal="right" vertical="center"/>
      <protection/>
    </xf>
    <xf numFmtId="192" fontId="12" fillId="0" borderId="0" xfId="49" applyNumberFormat="1" applyFont="1" applyFill="1" applyBorder="1" applyAlignment="1" applyProtection="1">
      <alignment horizontal="right" vertical="center"/>
      <protection/>
    </xf>
    <xf numFmtId="209" fontId="12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43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12" fillId="0" borderId="44" xfId="49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91" fontId="12" fillId="0" borderId="19" xfId="49" applyNumberFormat="1" applyFont="1" applyFill="1" applyBorder="1" applyAlignment="1" applyProtection="1" quotePrefix="1">
      <alignment vertical="center" shrinkToFit="1"/>
      <protection/>
    </xf>
    <xf numFmtId="38" fontId="0" fillId="0" borderId="0" xfId="49" applyFont="1" applyFill="1" applyBorder="1" applyAlignment="1">
      <alignment vertical="center" shrinkToFit="1"/>
    </xf>
    <xf numFmtId="38" fontId="0" fillId="0" borderId="0" xfId="49" applyFont="1" applyFill="1" applyAlignment="1">
      <alignment shrinkToFit="1"/>
    </xf>
    <xf numFmtId="210" fontId="0" fillId="0" borderId="0" xfId="61" applyNumberFormat="1" applyFont="1" applyFill="1" applyAlignment="1">
      <alignment shrinkToFit="1"/>
      <protection/>
    </xf>
    <xf numFmtId="4" fontId="0" fillId="0" borderId="0" xfId="61" applyNumberFormat="1" applyFont="1" applyFill="1" applyAlignment="1">
      <alignment shrinkToFit="1"/>
      <protection/>
    </xf>
    <xf numFmtId="210" fontId="0" fillId="0" borderId="0" xfId="61" applyNumberFormat="1" applyFont="1" applyFill="1" applyBorder="1" applyAlignment="1" applyProtection="1" quotePrefix="1">
      <alignment vertical="center" shrinkToFit="1"/>
      <protection/>
    </xf>
    <xf numFmtId="210" fontId="0" fillId="0" borderId="0" xfId="61" applyNumberFormat="1" applyFont="1" applyFill="1" applyBorder="1" applyAlignment="1">
      <alignment horizontal="right" vertical="center" shrinkToFit="1"/>
      <protection/>
    </xf>
    <xf numFmtId="38" fontId="0" fillId="0" borderId="0" xfId="49" applyFont="1" applyFill="1" applyBorder="1" applyAlignment="1" applyProtection="1" quotePrefix="1">
      <alignment vertical="center" shrinkToFit="1"/>
      <protection/>
    </xf>
    <xf numFmtId="38" fontId="0" fillId="0" borderId="0" xfId="49" applyFont="1" applyFill="1" applyBorder="1" applyAlignment="1" applyProtection="1">
      <alignment vertical="center" shrinkToFit="1"/>
      <protection/>
    </xf>
    <xf numFmtId="210" fontId="0" fillId="0" borderId="0" xfId="61" applyNumberFormat="1" applyFont="1" applyFill="1" applyBorder="1" applyAlignment="1" applyProtection="1">
      <alignment vertical="center" shrinkToFit="1"/>
      <protection/>
    </xf>
    <xf numFmtId="3" fontId="12" fillId="0" borderId="0" xfId="61" applyNumberFormat="1" applyFont="1" applyFill="1" applyAlignment="1">
      <alignment horizontal="right" vertical="center" shrinkToFit="1"/>
      <protection/>
    </xf>
    <xf numFmtId="3" fontId="12" fillId="0" borderId="0" xfId="61" applyNumberFormat="1" applyFont="1" applyFill="1" applyBorder="1" applyAlignment="1">
      <alignment horizontal="right" vertical="center" shrinkToFit="1"/>
      <protection/>
    </xf>
    <xf numFmtId="206" fontId="12" fillId="0" borderId="0" xfId="49" applyNumberFormat="1" applyFont="1" applyFill="1" applyBorder="1" applyAlignment="1" applyProtection="1">
      <alignment horizontal="right" vertical="center"/>
      <protection/>
    </xf>
    <xf numFmtId="206" fontId="12" fillId="0" borderId="0" xfId="0" applyNumberFormat="1" applyFont="1" applyFill="1" applyAlignment="1">
      <alignment horizontal="right" vertical="center"/>
    </xf>
    <xf numFmtId="206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distributed" vertical="center"/>
    </xf>
    <xf numFmtId="38" fontId="0" fillId="0" borderId="0" xfId="49" applyFont="1" applyFill="1" applyAlignment="1">
      <alignment horizontal="right" shrinkToFit="1"/>
    </xf>
    <xf numFmtId="210" fontId="0" fillId="0" borderId="0" xfId="61" applyNumberFormat="1" applyFont="1" applyFill="1" applyAlignment="1">
      <alignment horizontal="right" shrinkToFit="1"/>
      <protection/>
    </xf>
    <xf numFmtId="38" fontId="0" fillId="0" borderId="0" xfId="49" applyFont="1" applyFill="1" applyAlignment="1">
      <alignment/>
    </xf>
    <xf numFmtId="4" fontId="0" fillId="0" borderId="0" xfId="61" applyNumberFormat="1" applyFont="1" applyFill="1" applyAlignment="1">
      <alignment horizontal="right" shrinkToFit="1"/>
      <protection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6" fontId="7" fillId="0" borderId="0" xfId="5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>
      <alignment horizontal="distributed" vertical="center"/>
    </xf>
    <xf numFmtId="193" fontId="12" fillId="0" borderId="0" xfId="0" applyNumberFormat="1" applyFont="1" applyFill="1" applyBorder="1" applyAlignment="1" applyProtection="1">
      <alignment horizontal="distributed" vertical="center"/>
      <protection/>
    </xf>
    <xf numFmtId="193" fontId="12" fillId="0" borderId="13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211" fontId="0" fillId="0" borderId="49" xfId="49" applyNumberFormat="1" applyFont="1" applyFill="1" applyBorder="1" applyAlignment="1" applyProtection="1">
      <alignment horizontal="right" vertical="center"/>
      <protection/>
    </xf>
    <xf numFmtId="211" fontId="0" fillId="0" borderId="49" xfId="49" applyNumberFormat="1" applyFont="1" applyFill="1" applyBorder="1" applyAlignment="1" applyProtection="1" quotePrefix="1">
      <alignment horizontal="right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20" xfId="49" applyFont="1" applyFill="1" applyBorder="1" applyAlignment="1" applyProtection="1">
      <alignment horizontal="center" vertical="center" wrapText="1"/>
      <protection/>
    </xf>
    <xf numFmtId="38" fontId="0" fillId="0" borderId="33" xfId="49" applyFont="1" applyFill="1" applyBorder="1" applyAlignment="1" applyProtection="1">
      <alignment horizontal="center" vertical="center" wrapText="1"/>
      <protection/>
    </xf>
    <xf numFmtId="211" fontId="0" fillId="0" borderId="45" xfId="49" applyNumberFormat="1" applyFont="1" applyFill="1" applyBorder="1" applyAlignment="1" applyProtection="1">
      <alignment horizontal="center" vertical="center" wrapText="1"/>
      <protection/>
    </xf>
    <xf numFmtId="211" fontId="0" fillId="0" borderId="31" xfId="0" applyNumberFormat="1" applyFont="1" applyFill="1" applyBorder="1" applyAlignment="1">
      <alignment horizontal="center" vertical="center" wrapText="1"/>
    </xf>
    <xf numFmtId="211" fontId="0" fillId="0" borderId="40" xfId="0" applyNumberFormat="1" applyFont="1" applyFill="1" applyBorder="1" applyAlignment="1">
      <alignment horizontal="center" vertical="center" wrapText="1"/>
    </xf>
    <xf numFmtId="38" fontId="0" fillId="0" borderId="27" xfId="49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0" fillId="0" borderId="27" xfId="49" applyFont="1" applyFill="1" applyBorder="1" applyAlignment="1" applyProtection="1">
      <alignment horizontal="center" vertical="center" wrapText="1"/>
      <protection/>
    </xf>
    <xf numFmtId="195" fontId="0" fillId="0" borderId="27" xfId="49" applyNumberFormat="1" applyFont="1" applyFill="1" applyBorder="1" applyAlignment="1" applyProtection="1">
      <alignment horizontal="center" vertical="center"/>
      <protection/>
    </xf>
    <xf numFmtId="195" fontId="0" fillId="0" borderId="10" xfId="0" applyNumberFormat="1" applyFont="1" applyFill="1" applyBorder="1" applyAlignment="1">
      <alignment horizontal="center" vertical="center"/>
    </xf>
    <xf numFmtId="195" fontId="0" fillId="0" borderId="17" xfId="0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45" xfId="49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7" xfId="0" applyFill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95" fontId="12" fillId="0" borderId="0" xfId="0" applyNumberFormat="1" applyFont="1" applyFill="1" applyBorder="1" applyAlignment="1" applyProtection="1">
      <alignment horizontal="distributed" vertical="center"/>
      <protection/>
    </xf>
    <xf numFmtId="195" fontId="12" fillId="0" borderId="13" xfId="0" applyNumberFormat="1" applyFont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31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distributed" vertical="center" wrapText="1"/>
      <protection/>
    </xf>
    <xf numFmtId="38" fontId="0" fillId="0" borderId="0" xfId="49" applyFont="1" applyFill="1" applyAlignment="1">
      <alignment horizontal="right"/>
    </xf>
    <xf numFmtId="0" fontId="12" fillId="0" borderId="0" xfId="61" applyFont="1" applyBorder="1" applyAlignment="1">
      <alignment horizontal="center"/>
      <protection/>
    </xf>
    <xf numFmtId="0" fontId="12" fillId="0" borderId="24" xfId="61" applyFont="1" applyBorder="1" applyAlignment="1">
      <alignment horizontal="center"/>
      <protection/>
    </xf>
    <xf numFmtId="38" fontId="12" fillId="0" borderId="0" xfId="49" applyFont="1" applyFill="1" applyAlignment="1">
      <alignment horizontal="right"/>
    </xf>
    <xf numFmtId="0" fontId="0" fillId="0" borderId="53" xfId="61" applyFont="1" applyBorder="1" applyAlignment="1">
      <alignment horizontal="center" vertical="center"/>
      <protection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52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vertical="center"/>
      <protection/>
    </xf>
    <xf numFmtId="0" fontId="0" fillId="0" borderId="55" xfId="61" applyFont="1" applyBorder="1" applyAlignment="1">
      <alignment vertical="center"/>
      <protection/>
    </xf>
    <xf numFmtId="0" fontId="0" fillId="0" borderId="56" xfId="61" applyFont="1" applyBorder="1" applyAlignment="1">
      <alignment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38" fontId="0" fillId="0" borderId="25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0" fontId="0" fillId="0" borderId="0" xfId="61" applyFont="1" applyFill="1" applyBorder="1" applyAlignment="1">
      <alignment horizontal="center" vertical="center"/>
      <protection/>
    </xf>
    <xf numFmtId="38" fontId="0" fillId="0" borderId="44" xfId="49" applyFont="1" applyFill="1" applyBorder="1" applyAlignment="1">
      <alignment horizontal="right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38" fontId="0" fillId="0" borderId="4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59" xfId="49" applyFont="1" applyFill="1" applyBorder="1" applyAlignment="1">
      <alignment horizontal="center" vertical="center"/>
    </xf>
    <xf numFmtId="38" fontId="0" fillId="0" borderId="60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/>
    </xf>
    <xf numFmtId="0" fontId="0" fillId="0" borderId="50" xfId="61" applyFont="1" applyFill="1" applyBorder="1" applyAlignment="1">
      <alignment horizontal="center" vertical="center" wrapText="1"/>
      <protection/>
    </xf>
    <xf numFmtId="0" fontId="0" fillId="0" borderId="51" xfId="61" applyFont="1" applyFill="1" applyBorder="1" applyAlignment="1">
      <alignment horizontal="center" vertical="center" wrapText="1"/>
      <protection/>
    </xf>
    <xf numFmtId="0" fontId="0" fillId="0" borderId="52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distributed" vertical="center" wrapText="1" indent="2"/>
      <protection/>
    </xf>
    <xf numFmtId="0" fontId="0" fillId="0" borderId="62" xfId="61" applyFont="1" applyFill="1" applyBorder="1" applyAlignment="1">
      <alignment horizontal="distributed" vertical="center" wrapText="1" indent="2"/>
      <protection/>
    </xf>
    <xf numFmtId="0" fontId="0" fillId="0" borderId="25" xfId="61" applyFont="1" applyFill="1" applyBorder="1" applyAlignment="1">
      <alignment horizontal="distributed" vertical="center" wrapText="1" indent="2"/>
      <protection/>
    </xf>
    <xf numFmtId="0" fontId="0" fillId="0" borderId="24" xfId="61" applyFont="1" applyFill="1" applyBorder="1" applyAlignment="1">
      <alignment horizontal="distributed" vertical="center" wrapText="1" indent="2"/>
      <protection/>
    </xf>
    <xf numFmtId="0" fontId="0" fillId="0" borderId="44" xfId="61" applyFont="1" applyFill="1" applyBorder="1" applyAlignment="1">
      <alignment horizontal="distributed" vertical="center" wrapText="1" indent="2"/>
      <protection/>
    </xf>
    <xf numFmtId="0" fontId="0" fillId="0" borderId="34" xfId="61" applyFont="1" applyFill="1" applyBorder="1" applyAlignment="1">
      <alignment horizontal="distributed" vertical="center" wrapText="1" indent="2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distributed" vertical="center" wrapText="1" indent="1"/>
      <protection/>
    </xf>
    <xf numFmtId="0" fontId="0" fillId="0" borderId="63" xfId="61" applyFont="1" applyFill="1" applyBorder="1" applyAlignment="1">
      <alignment horizontal="distributed" vertical="center" wrapText="1" indent="1"/>
      <protection/>
    </xf>
    <xf numFmtId="0" fontId="0" fillId="0" borderId="57" xfId="61" applyFont="1" applyFill="1" applyBorder="1" applyAlignment="1">
      <alignment horizontal="center" vertical="center" wrapText="1"/>
      <protection/>
    </xf>
    <xf numFmtId="0" fontId="12" fillId="0" borderId="18" xfId="61" applyFont="1" applyFill="1" applyBorder="1" applyAlignment="1">
      <alignment horizontal="distributed" vertical="center"/>
      <protection/>
    </xf>
    <xf numFmtId="0" fontId="12" fillId="0" borderId="64" xfId="61" applyFont="1" applyFill="1" applyBorder="1" applyAlignment="1">
      <alignment horizontal="distributed" vertical="center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63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65" xfId="61" applyFont="1" applyFill="1" applyBorder="1" applyAlignment="1">
      <alignment horizontal="center" vertical="center" wrapText="1"/>
      <protection/>
    </xf>
    <xf numFmtId="0" fontId="0" fillId="0" borderId="65" xfId="61" applyFont="1" applyFill="1" applyBorder="1" applyAlignment="1">
      <alignment horizontal="center" vertical="center" wrapText="1"/>
      <protection/>
    </xf>
    <xf numFmtId="0" fontId="0" fillId="0" borderId="62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distributed" vertical="center" wrapText="1" indent="1"/>
      <protection/>
    </xf>
    <xf numFmtId="0" fontId="0" fillId="0" borderId="24" xfId="61" applyFont="1" applyFill="1" applyBorder="1" applyAlignment="1">
      <alignment horizontal="distributed" vertical="center" wrapText="1" indent="1"/>
      <protection/>
    </xf>
    <xf numFmtId="0" fontId="0" fillId="0" borderId="44" xfId="61" applyFont="1" applyFill="1" applyBorder="1" applyAlignment="1">
      <alignment horizontal="right" vertical="center" wrapText="1" indent="1"/>
      <protection/>
    </xf>
    <xf numFmtId="0" fontId="0" fillId="0" borderId="34" xfId="61" applyFont="1" applyFill="1" applyBorder="1" applyAlignment="1">
      <alignment horizontal="right" vertical="center" wrapText="1" indent="1"/>
      <protection/>
    </xf>
    <xf numFmtId="0" fontId="0" fillId="0" borderId="0" xfId="61" applyFont="1" applyFill="1" applyBorder="1" applyAlignment="1">
      <alignment horizontal="distributed" vertical="center" wrapText="1" indent="1"/>
      <protection/>
    </xf>
    <xf numFmtId="0" fontId="0" fillId="0" borderId="24" xfId="61" applyFont="1" applyFill="1" applyBorder="1" applyAlignment="1">
      <alignment horizontal="distributed" vertical="center" wrapText="1" indent="1"/>
      <protection/>
    </xf>
    <xf numFmtId="0" fontId="0" fillId="0" borderId="61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66" xfId="61" applyFont="1" applyFill="1" applyBorder="1" applyAlignment="1">
      <alignment horizontal="center" vertical="center" wrapText="1"/>
      <protection/>
    </xf>
    <xf numFmtId="0" fontId="0" fillId="0" borderId="67" xfId="61" applyFont="1" applyFill="1" applyBorder="1" applyAlignment="1">
      <alignment horizontal="center" vertical="center" wrapText="1"/>
      <protection/>
    </xf>
    <xf numFmtId="0" fontId="0" fillId="0" borderId="68" xfId="61" applyFont="1" applyFill="1" applyBorder="1" applyAlignment="1">
      <alignment horizontal="center" vertical="center" wrapText="1"/>
      <protection/>
    </xf>
    <xf numFmtId="0" fontId="0" fillId="0" borderId="61" xfId="61" applyFont="1" applyFill="1" applyBorder="1" applyAlignment="1">
      <alignment horizontal="center" vertical="center" wrapText="1"/>
      <protection/>
    </xf>
    <xf numFmtId="37" fontId="0" fillId="0" borderId="67" xfId="61" applyNumberFormat="1" applyFont="1" applyFill="1" applyBorder="1" applyAlignment="1" applyProtection="1">
      <alignment horizontal="distributed" vertical="center" indent="1"/>
      <protection/>
    </xf>
    <xf numFmtId="37" fontId="0" fillId="0" borderId="0" xfId="61" applyNumberFormat="1" applyFont="1" applyFill="1" applyBorder="1" applyAlignment="1" applyProtection="1">
      <alignment horizontal="distributed" vertical="center" indent="1"/>
      <protection/>
    </xf>
    <xf numFmtId="37" fontId="0" fillId="0" borderId="24" xfId="61" applyNumberFormat="1" applyFont="1" applyFill="1" applyBorder="1" applyAlignment="1" applyProtection="1">
      <alignment horizontal="distributed" vertical="center" indent="1"/>
      <protection/>
    </xf>
    <xf numFmtId="0" fontId="0" fillId="0" borderId="0" xfId="61" applyFont="1" applyFill="1" applyBorder="1" applyAlignment="1">
      <alignment horizontal="distributed" vertical="center" indent="1"/>
      <protection/>
    </xf>
    <xf numFmtId="0" fontId="0" fillId="0" borderId="24" xfId="61" applyFont="1" applyFill="1" applyBorder="1" applyAlignment="1">
      <alignment horizontal="distributed" vertical="center" indent="1"/>
      <protection/>
    </xf>
    <xf numFmtId="0" fontId="12" fillId="0" borderId="0" xfId="61" applyFont="1" applyFill="1" applyBorder="1" applyAlignment="1">
      <alignment horizontal="distributed" vertical="center" indent="1"/>
      <protection/>
    </xf>
    <xf numFmtId="0" fontId="12" fillId="0" borderId="24" xfId="61" applyFont="1" applyFill="1" applyBorder="1" applyAlignment="1">
      <alignment horizontal="distributed" vertical="center" indent="1"/>
      <protection/>
    </xf>
    <xf numFmtId="3" fontId="0" fillId="0" borderId="25" xfId="61" applyNumberFormat="1" applyFont="1" applyBorder="1" applyAlignment="1">
      <alignment horizontal="right" vertical="center" shrinkToFit="1"/>
      <protection/>
    </xf>
    <xf numFmtId="3" fontId="0" fillId="0" borderId="0" xfId="61" applyNumberFormat="1" applyFont="1" applyBorder="1" applyAlignment="1">
      <alignment horizontal="right" vertical="center" shrinkToFit="1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3" fontId="17" fillId="0" borderId="43" xfId="61" applyNumberFormat="1" applyFont="1" applyBorder="1" applyAlignment="1">
      <alignment horizontal="right" vertical="center" shrinkToFit="1"/>
      <protection/>
    </xf>
    <xf numFmtId="3" fontId="17" fillId="0" borderId="19" xfId="61" applyNumberFormat="1" applyFont="1" applyBorder="1" applyAlignment="1">
      <alignment horizontal="right" vertical="center" shrinkToFit="1"/>
      <protection/>
    </xf>
    <xf numFmtId="3" fontId="12" fillId="0" borderId="25" xfId="61" applyNumberFormat="1" applyFont="1" applyFill="1" applyBorder="1" applyAlignment="1">
      <alignment horizontal="right" vertical="center" shrinkToFit="1"/>
      <protection/>
    </xf>
    <xf numFmtId="3" fontId="12" fillId="0" borderId="0" xfId="61" applyNumberFormat="1" applyFont="1" applyFill="1" applyAlignment="1">
      <alignment horizontal="right" vertical="center" shrinkToFit="1"/>
      <protection/>
    </xf>
    <xf numFmtId="201" fontId="17" fillId="0" borderId="67" xfId="61" applyNumberFormat="1" applyFont="1" applyBorder="1" applyAlignment="1">
      <alignment horizontal="center" vertical="center"/>
      <protection/>
    </xf>
    <xf numFmtId="201" fontId="17" fillId="0" borderId="0" xfId="61" applyNumberFormat="1" applyFont="1" applyBorder="1" applyAlignment="1">
      <alignment horizontal="center" vertical="center"/>
      <protection/>
    </xf>
    <xf numFmtId="201" fontId="17" fillId="0" borderId="24" xfId="61" applyNumberFormat="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distributed" vertical="center" indent="1"/>
      <protection/>
    </xf>
    <xf numFmtId="0" fontId="0" fillId="0" borderId="24" xfId="61" applyFont="1" applyFill="1" applyBorder="1" applyAlignment="1">
      <alignment horizontal="distributed" vertical="center" indent="1"/>
      <protection/>
    </xf>
    <xf numFmtId="3" fontId="0" fillId="0" borderId="25" xfId="61" applyNumberFormat="1" applyFont="1" applyFill="1" applyBorder="1" applyAlignment="1">
      <alignment horizontal="right" vertical="center" shrinkToFit="1"/>
      <protection/>
    </xf>
    <xf numFmtId="3" fontId="0" fillId="0" borderId="0" xfId="61" applyNumberFormat="1" applyFont="1" applyFill="1" applyBorder="1" applyAlignment="1">
      <alignment horizontal="right" vertical="center" shrinkToFit="1"/>
      <protection/>
    </xf>
    <xf numFmtId="37" fontId="0" fillId="0" borderId="67" xfId="61" applyNumberFormat="1" applyFont="1" applyFill="1" applyBorder="1" applyAlignment="1" applyProtection="1">
      <alignment horizontal="distributed" vertical="center" indent="1"/>
      <protection/>
    </xf>
    <xf numFmtId="37" fontId="0" fillId="0" borderId="0" xfId="61" applyNumberFormat="1" applyFont="1" applyFill="1" applyBorder="1" applyAlignment="1" applyProtection="1">
      <alignment horizontal="distributed" vertical="center" indent="1"/>
      <protection/>
    </xf>
    <xf numFmtId="37" fontId="0" fillId="0" borderId="24" xfId="61" applyNumberFormat="1" applyFont="1" applyFill="1" applyBorder="1" applyAlignment="1" applyProtection="1">
      <alignment horizontal="distributed" vertical="center" inden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0" xfId="61" applyFont="1" applyFill="1" applyBorder="1" applyAlignment="1">
      <alignment horizontal="left" vertical="center" indent="5"/>
      <protection/>
    </xf>
    <xf numFmtId="0" fontId="0" fillId="0" borderId="13" xfId="0" applyFont="1" applyBorder="1" applyAlignment="1">
      <alignment horizontal="left" vertical="center" indent="5"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210" fontId="0" fillId="0" borderId="21" xfId="61" applyNumberFormat="1" applyFont="1" applyFill="1" applyBorder="1" applyAlignment="1" applyProtection="1">
      <alignment horizontal="right" vertical="center" shrinkToFit="1"/>
      <protection/>
    </xf>
    <xf numFmtId="2" fontId="0" fillId="0" borderId="21" xfId="61" applyNumberFormat="1" applyFont="1" applyFill="1" applyBorder="1" applyAlignment="1" applyProtection="1" quotePrefix="1">
      <alignment horizontal="right" vertical="center" shrinkToFit="1"/>
      <protection/>
    </xf>
    <xf numFmtId="210" fontId="16" fillId="0" borderId="21" xfId="61" applyNumberFormat="1" applyFont="1" applyFill="1" applyBorder="1" applyAlignment="1" applyProtection="1" quotePrefix="1">
      <alignment horizontal="right" vertical="center" shrinkToFit="1"/>
      <protection/>
    </xf>
    <xf numFmtId="210" fontId="0" fillId="0" borderId="21" xfId="61" applyNumberFormat="1" applyFont="1" applyFill="1" applyBorder="1" applyAlignment="1">
      <alignment horizontal="right" vertical="center" shrinkToFit="1"/>
      <protection/>
    </xf>
    <xf numFmtId="0" fontId="0" fillId="0" borderId="21" xfId="61" applyFont="1" applyFill="1" applyBorder="1" applyAlignment="1">
      <alignment horizontal="distributed" vertical="center" indent="1"/>
      <protection/>
    </xf>
    <xf numFmtId="0" fontId="0" fillId="0" borderId="34" xfId="61" applyFont="1" applyFill="1" applyBorder="1" applyAlignment="1">
      <alignment horizontal="distributed" vertical="center" indent="1"/>
      <protection/>
    </xf>
    <xf numFmtId="0" fontId="0" fillId="0" borderId="24" xfId="61" applyFont="1" applyFill="1" applyBorder="1" applyAlignment="1">
      <alignment horizontal="distributed" vertical="center"/>
      <protection/>
    </xf>
    <xf numFmtId="37" fontId="0" fillId="0" borderId="44" xfId="61" applyNumberFormat="1" applyFont="1" applyFill="1" applyBorder="1" applyAlignment="1" applyProtection="1">
      <alignment horizontal="right" vertical="center" shrinkToFit="1"/>
      <protection/>
    </xf>
    <xf numFmtId="37" fontId="0" fillId="0" borderId="21" xfId="61" applyNumberFormat="1" applyFont="1" applyFill="1" applyBorder="1" applyAlignment="1" applyProtection="1">
      <alignment horizontal="right" vertical="center" shrinkToFit="1"/>
      <protection/>
    </xf>
    <xf numFmtId="37" fontId="0" fillId="0" borderId="21" xfId="61" applyNumberFormat="1" applyFont="1" applyFill="1" applyBorder="1" applyAlignment="1" applyProtection="1" quotePrefix="1">
      <alignment horizontal="right" vertical="center" shrinkToFit="1"/>
      <protection/>
    </xf>
    <xf numFmtId="3" fontId="0" fillId="0" borderId="44" xfId="61" applyNumberFormat="1" applyFont="1" applyFill="1" applyBorder="1" applyAlignment="1">
      <alignment horizontal="right" vertical="center" shrinkToFit="1"/>
      <protection/>
    </xf>
    <xf numFmtId="3" fontId="0" fillId="0" borderId="21" xfId="61" applyNumberFormat="1" applyFont="1" applyFill="1" applyBorder="1" applyAlignment="1">
      <alignment horizontal="right" vertical="center" shrinkToFit="1"/>
      <protection/>
    </xf>
    <xf numFmtId="3" fontId="0" fillId="0" borderId="44" xfId="61" applyNumberFormat="1" applyFont="1" applyFill="1" applyBorder="1" applyAlignment="1">
      <alignment horizontal="right" vertical="center" shrinkToFit="1"/>
      <protection/>
    </xf>
    <xf numFmtId="3" fontId="0" fillId="0" borderId="21" xfId="61" applyNumberFormat="1" applyFont="1" applyFill="1" applyBorder="1" applyAlignment="1">
      <alignment horizontal="right" vertical="center" shrinkToFit="1"/>
      <protection/>
    </xf>
    <xf numFmtId="201" fontId="0" fillId="0" borderId="68" xfId="61" applyNumberFormat="1" applyFont="1" applyFill="1" applyBorder="1" applyAlignment="1">
      <alignment horizontal="distributed" vertical="center"/>
      <protection/>
    </xf>
    <xf numFmtId="201" fontId="0" fillId="0" borderId="21" xfId="61" applyNumberFormat="1" applyFont="1" applyFill="1" applyBorder="1" applyAlignment="1">
      <alignment horizontal="distributed" vertical="center"/>
      <protection/>
    </xf>
    <xf numFmtId="201" fontId="0" fillId="0" borderId="34" xfId="61" applyNumberFormat="1" applyFont="1" applyFill="1" applyBorder="1" applyAlignment="1">
      <alignment horizontal="distributed" vertical="center"/>
      <protection/>
    </xf>
    <xf numFmtId="38" fontId="0" fillId="0" borderId="69" xfId="49" applyFont="1" applyFill="1" applyBorder="1" applyAlignment="1">
      <alignment horizontal="center" vertical="center"/>
    </xf>
    <xf numFmtId="38" fontId="0" fillId="0" borderId="70" xfId="49" applyFont="1" applyFill="1" applyBorder="1" applyAlignment="1">
      <alignment horizontal="center" vertical="center"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center" indent="5"/>
      <protection/>
    </xf>
    <xf numFmtId="0" fontId="0" fillId="0" borderId="13" xfId="0" applyFont="1" applyBorder="1" applyAlignment="1">
      <alignment horizontal="left" vertical="center" indent="5"/>
    </xf>
    <xf numFmtId="0" fontId="0" fillId="0" borderId="0" xfId="61" applyFont="1" applyFill="1" applyAlignment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0" fontId="0" fillId="0" borderId="0" xfId="61" applyFont="1" applyFill="1" applyBorder="1" applyAlignment="1">
      <alignment horizontal="left" vertical="center" indent="5"/>
      <protection/>
    </xf>
    <xf numFmtId="0" fontId="0" fillId="0" borderId="13" xfId="0" applyFont="1" applyBorder="1" applyAlignment="1">
      <alignment horizontal="left" vertical="center" indent="5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80</xdr:row>
      <xdr:rowOff>19050</xdr:rowOff>
    </xdr:from>
    <xdr:to>
      <xdr:col>2</xdr:col>
      <xdr:colOff>1190625</xdr:colOff>
      <xdr:row>80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495550" y="146399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1</xdr:col>
      <xdr:colOff>247650</xdr:colOff>
      <xdr:row>74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219200" y="135350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228600</xdr:colOff>
      <xdr:row>69</xdr:row>
      <xdr:rowOff>0</xdr:rowOff>
    </xdr:to>
    <xdr:sp>
      <xdr:nvSpPr>
        <xdr:cNvPr id="3" name="Oval 3"/>
        <xdr:cNvSpPr>
          <a:spLocks/>
        </xdr:cNvSpPr>
      </xdr:nvSpPr>
      <xdr:spPr>
        <a:xfrm>
          <a:off x="1190625" y="124587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62</xdr:row>
      <xdr:rowOff>0</xdr:rowOff>
    </xdr:from>
    <xdr:to>
      <xdr:col>1</xdr:col>
      <xdr:colOff>247650</xdr:colOff>
      <xdr:row>62</xdr:row>
      <xdr:rowOff>171450</xdr:rowOff>
    </xdr:to>
    <xdr:sp>
      <xdr:nvSpPr>
        <xdr:cNvPr id="4" name="Oval 4"/>
        <xdr:cNvSpPr>
          <a:spLocks/>
        </xdr:cNvSpPr>
      </xdr:nvSpPr>
      <xdr:spPr>
        <a:xfrm>
          <a:off x="1228725" y="113633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56</xdr:row>
      <xdr:rowOff>9525</xdr:rowOff>
    </xdr:from>
    <xdr:to>
      <xdr:col>1</xdr:col>
      <xdr:colOff>247650</xdr:colOff>
      <xdr:row>57</xdr:row>
      <xdr:rowOff>0</xdr:rowOff>
    </xdr:to>
    <xdr:sp>
      <xdr:nvSpPr>
        <xdr:cNvPr id="5" name="Oval 5"/>
        <xdr:cNvSpPr>
          <a:spLocks/>
        </xdr:cNvSpPr>
      </xdr:nvSpPr>
      <xdr:spPr>
        <a:xfrm>
          <a:off x="1219200" y="102870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228600</xdr:colOff>
      <xdr:row>51</xdr:row>
      <xdr:rowOff>0</xdr:rowOff>
    </xdr:to>
    <xdr:sp>
      <xdr:nvSpPr>
        <xdr:cNvPr id="6" name="Oval 6"/>
        <xdr:cNvSpPr>
          <a:spLocks/>
        </xdr:cNvSpPr>
      </xdr:nvSpPr>
      <xdr:spPr>
        <a:xfrm>
          <a:off x="1190625" y="920115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111"/>
  <sheetViews>
    <sheetView showGridLines="0" tabSelected="1" zoomScale="80" zoomScaleNormal="80" zoomScalePageLayoutView="0" workbookViewId="0" topLeftCell="A1">
      <selection activeCell="A2" sqref="A2:P2"/>
    </sheetView>
  </sheetViews>
  <sheetFormatPr defaultColWidth="10.59765625" defaultRowHeight="15"/>
  <cols>
    <col min="1" max="1" width="15.09765625" style="2" customWidth="1"/>
    <col min="2" max="2" width="16.19921875" style="2" customWidth="1"/>
    <col min="3" max="8" width="14.59765625" style="2" customWidth="1"/>
    <col min="9" max="9" width="17.8984375" style="2" customWidth="1"/>
    <col min="10" max="16" width="14.59765625" style="2" customWidth="1"/>
    <col min="17" max="16384" width="10.59765625" style="2" customWidth="1"/>
  </cols>
  <sheetData>
    <row r="1" spans="1:16" s="5" customFormat="1" ht="19.5" customHeight="1">
      <c r="A1" s="78" t="s">
        <v>173</v>
      </c>
      <c r="P1" s="6" t="s">
        <v>4</v>
      </c>
    </row>
    <row r="2" spans="1:16" s="83" customFormat="1" ht="24.75" customHeight="1">
      <c r="A2" s="446" t="s">
        <v>454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spans="1:16" s="83" customFormat="1" ht="19.5" customHeight="1">
      <c r="A3" s="447" t="s">
        <v>455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s="133" customFormat="1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</row>
    <row r="5" spans="1:16" s="133" customFormat="1" ht="15" customHeight="1">
      <c r="A5" s="687"/>
      <c r="B5" s="448" t="s">
        <v>344</v>
      </c>
      <c r="C5" s="449"/>
      <c r="D5" s="449"/>
      <c r="E5" s="449"/>
      <c r="F5" s="449"/>
      <c r="G5" s="450"/>
      <c r="H5" s="134"/>
      <c r="I5" s="443" t="s">
        <v>174</v>
      </c>
      <c r="J5" s="451" t="s">
        <v>344</v>
      </c>
      <c r="K5" s="449"/>
      <c r="L5" s="449"/>
      <c r="M5" s="449"/>
      <c r="N5" s="449"/>
      <c r="O5" s="450"/>
      <c r="P5" s="135"/>
    </row>
    <row r="6" spans="1:16" s="133" customFormat="1" ht="15" customHeight="1">
      <c r="A6" s="688" t="s">
        <v>5</v>
      </c>
      <c r="B6" s="452" t="s">
        <v>3</v>
      </c>
      <c r="C6" s="439" t="s">
        <v>0</v>
      </c>
      <c r="D6" s="439" t="s">
        <v>1</v>
      </c>
      <c r="E6" s="445" t="s">
        <v>244</v>
      </c>
      <c r="F6" s="439" t="s">
        <v>245</v>
      </c>
      <c r="G6" s="441" t="s">
        <v>345</v>
      </c>
      <c r="H6" s="292" t="s">
        <v>346</v>
      </c>
      <c r="I6" s="444"/>
      <c r="J6" s="439" t="s">
        <v>247</v>
      </c>
      <c r="K6" s="439" t="s">
        <v>0</v>
      </c>
      <c r="L6" s="439" t="s">
        <v>1</v>
      </c>
      <c r="M6" s="445" t="s">
        <v>244</v>
      </c>
      <c r="N6" s="439" t="s">
        <v>245</v>
      </c>
      <c r="O6" s="445" t="s">
        <v>246</v>
      </c>
      <c r="P6" s="293" t="s">
        <v>347</v>
      </c>
    </row>
    <row r="7" spans="1:16" s="133" customFormat="1" ht="15" customHeight="1">
      <c r="A7" s="689"/>
      <c r="B7" s="453"/>
      <c r="C7" s="440"/>
      <c r="D7" s="440"/>
      <c r="E7" s="442"/>
      <c r="F7" s="440"/>
      <c r="G7" s="442"/>
      <c r="H7" s="136"/>
      <c r="I7" s="442"/>
      <c r="J7" s="440"/>
      <c r="K7" s="440"/>
      <c r="L7" s="440"/>
      <c r="M7" s="442"/>
      <c r="N7" s="440"/>
      <c r="O7" s="442"/>
      <c r="P7" s="137"/>
    </row>
    <row r="8" spans="1:16" s="133" customFormat="1" ht="15" customHeight="1">
      <c r="A8" s="434" t="s">
        <v>171</v>
      </c>
      <c r="B8" s="52">
        <f>SUM(C8:D8)</f>
        <v>737381</v>
      </c>
      <c r="C8" s="52">
        <v>364266</v>
      </c>
      <c r="D8" s="52">
        <v>373115</v>
      </c>
      <c r="E8" s="354">
        <f>100*C8/D8</f>
        <v>97.62834514827868</v>
      </c>
      <c r="F8" s="144">
        <v>5702</v>
      </c>
      <c r="G8" s="355">
        <f>100*F8/(B8-F8)</f>
        <v>0.7793034923784884</v>
      </c>
      <c r="H8" s="139">
        <v>151376</v>
      </c>
      <c r="I8" s="140" t="s">
        <v>172</v>
      </c>
      <c r="J8" s="359">
        <f>SUM(K8:L8)</f>
        <v>971390</v>
      </c>
      <c r="K8" s="360">
        <v>463818</v>
      </c>
      <c r="L8" s="360">
        <v>507572</v>
      </c>
      <c r="M8" s="360">
        <f>100*K8/L8</f>
        <v>91.37974513960582</v>
      </c>
      <c r="N8" s="361">
        <f>J8-B66</f>
        <v>2859</v>
      </c>
      <c r="O8" s="362">
        <f>100*N8/(J8-N8)</f>
        <v>0.29518931247425223</v>
      </c>
      <c r="P8" s="360">
        <v>199795</v>
      </c>
    </row>
    <row r="9" spans="1:16" s="133" customFormat="1" ht="15" customHeight="1">
      <c r="A9" s="690" t="s">
        <v>390</v>
      </c>
      <c r="B9" s="52">
        <v>757998</v>
      </c>
      <c r="C9" s="52" t="s">
        <v>2</v>
      </c>
      <c r="D9" s="52" t="s">
        <v>2</v>
      </c>
      <c r="E9" s="354" t="s">
        <v>2</v>
      </c>
      <c r="F9" s="144">
        <f>B9-B8</f>
        <v>20617</v>
      </c>
      <c r="G9" s="355">
        <f>100*F9/(B9-F9)</f>
        <v>2.795976571134868</v>
      </c>
      <c r="H9" s="139">
        <v>138123</v>
      </c>
      <c r="I9" s="141" t="s">
        <v>157</v>
      </c>
      <c r="J9" s="363">
        <f aca="true" t="shared" si="0" ref="J9:J70">SUM(K9:L9)</f>
        <v>972808</v>
      </c>
      <c r="K9" s="52">
        <v>463779</v>
      </c>
      <c r="L9" s="52">
        <v>509029</v>
      </c>
      <c r="M9" s="52">
        <f>100*K9/L9</f>
        <v>91.11052611933701</v>
      </c>
      <c r="N9" s="144">
        <f>J9-J8</f>
        <v>1418</v>
      </c>
      <c r="O9" s="148">
        <f>100*N9/(J9-N9)</f>
        <v>0.14597638435643767</v>
      </c>
      <c r="P9" s="52">
        <v>201747</v>
      </c>
    </row>
    <row r="10" spans="1:16" s="133" customFormat="1" ht="14.25">
      <c r="A10" s="691" t="s">
        <v>391</v>
      </c>
      <c r="B10" s="52">
        <f aca="true" t="shared" si="1" ref="B10:B66">SUM(C10:D10)</f>
        <v>745556</v>
      </c>
      <c r="C10" s="52">
        <v>366634</v>
      </c>
      <c r="D10" s="52">
        <v>378922</v>
      </c>
      <c r="E10" s="354">
        <f>100*C10/D10</f>
        <v>96.75711624028165</v>
      </c>
      <c r="F10" s="144">
        <f>B10-B9</f>
        <v>-12442</v>
      </c>
      <c r="G10" s="355">
        <f>100*F10/(B10-F10)</f>
        <v>-1.6414291330583985</v>
      </c>
      <c r="H10" s="139">
        <v>144098</v>
      </c>
      <c r="I10" s="141" t="s">
        <v>158</v>
      </c>
      <c r="J10" s="363">
        <f t="shared" si="0"/>
        <v>974420</v>
      </c>
      <c r="K10" s="52">
        <v>464363</v>
      </c>
      <c r="L10" s="52">
        <v>510057</v>
      </c>
      <c r="M10" s="52">
        <f>100*K10/L10</f>
        <v>91.04139341289307</v>
      </c>
      <c r="N10" s="144">
        <f>J10-J9</f>
        <v>1612</v>
      </c>
      <c r="O10" s="148">
        <f>100*N10/(J10-N10)</f>
        <v>0.16570587412932458</v>
      </c>
      <c r="P10" s="52">
        <v>202454</v>
      </c>
    </row>
    <row r="11" spans="1:16" s="133" customFormat="1" ht="15" customHeight="1">
      <c r="A11" s="691" t="s">
        <v>392</v>
      </c>
      <c r="B11" s="52">
        <f t="shared" si="1"/>
        <v>762370</v>
      </c>
      <c r="C11" s="52">
        <v>376916</v>
      </c>
      <c r="D11" s="52">
        <v>385454</v>
      </c>
      <c r="E11" s="354">
        <f aca="true" t="shared" si="2" ref="E11:E66">100*C11/D11</f>
        <v>97.78494969568354</v>
      </c>
      <c r="F11" s="144">
        <f>B11-B10</f>
        <v>16814</v>
      </c>
      <c r="G11" s="355">
        <f>100*F11/(B11-F11)</f>
        <v>2.2552296541104893</v>
      </c>
      <c r="H11" s="139">
        <v>141361</v>
      </c>
      <c r="I11" s="141" t="s">
        <v>159</v>
      </c>
      <c r="J11" s="363">
        <f t="shared" si="0"/>
        <v>973418</v>
      </c>
      <c r="K11" s="52">
        <v>464889</v>
      </c>
      <c r="L11" s="52">
        <v>508529</v>
      </c>
      <c r="M11" s="52">
        <f>100*K11/L11</f>
        <v>91.41838518550564</v>
      </c>
      <c r="N11" s="144">
        <f>J11-J10</f>
        <v>-1002</v>
      </c>
      <c r="O11" s="148">
        <f>100*N11/(J11-N11)</f>
        <v>-0.10283040167484248</v>
      </c>
      <c r="P11" s="52">
        <v>211265</v>
      </c>
    </row>
    <row r="12" spans="1:16" s="133" customFormat="1" ht="15" customHeight="1">
      <c r="A12" s="691" t="s">
        <v>393</v>
      </c>
      <c r="B12" s="52">
        <f t="shared" si="1"/>
        <v>774091</v>
      </c>
      <c r="C12" s="52">
        <v>380531</v>
      </c>
      <c r="D12" s="52">
        <v>393560</v>
      </c>
      <c r="E12" s="354">
        <f t="shared" si="2"/>
        <v>96.6894501473727</v>
      </c>
      <c r="F12" s="144">
        <f>B12-B11</f>
        <v>11721</v>
      </c>
      <c r="G12" s="355">
        <f>100*F12/(B12-F12)</f>
        <v>1.5374424492044545</v>
      </c>
      <c r="H12" s="139">
        <v>141974</v>
      </c>
      <c r="I12" s="141" t="s">
        <v>160</v>
      </c>
      <c r="J12" s="363">
        <f t="shared" si="0"/>
        <v>976048</v>
      </c>
      <c r="K12" s="52">
        <v>465944</v>
      </c>
      <c r="L12" s="52">
        <v>510104</v>
      </c>
      <c r="M12" s="52">
        <f>100*K12/L12</f>
        <v>91.34294183146966</v>
      </c>
      <c r="N12" s="144">
        <f>J12-J11</f>
        <v>2630</v>
      </c>
      <c r="O12" s="148">
        <f>100*N12/(J12-N12)</f>
        <v>0.27018197732115085</v>
      </c>
      <c r="P12" s="52">
        <v>213411</v>
      </c>
    </row>
    <row r="13" spans="1:40" s="61" customFormat="1" ht="15" customHeight="1">
      <c r="A13" s="692"/>
      <c r="B13" s="52"/>
      <c r="C13" s="356"/>
      <c r="D13" s="356"/>
      <c r="E13" s="354"/>
      <c r="F13" s="144"/>
      <c r="G13" s="355"/>
      <c r="H13" s="166"/>
      <c r="I13" s="141"/>
      <c r="J13" s="363"/>
      <c r="K13" s="52"/>
      <c r="L13" s="52"/>
      <c r="M13" s="52"/>
      <c r="N13" s="144"/>
      <c r="O13" s="148"/>
      <c r="P13" s="52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</row>
    <row r="14" spans="1:16" s="133" customFormat="1" ht="15" customHeight="1">
      <c r="A14" s="688" t="s">
        <v>248</v>
      </c>
      <c r="B14" s="52">
        <f t="shared" si="1"/>
        <v>795571</v>
      </c>
      <c r="C14" s="357">
        <v>394096</v>
      </c>
      <c r="D14" s="357">
        <v>401475</v>
      </c>
      <c r="E14" s="354">
        <f t="shared" si="2"/>
        <v>98.16202752350706</v>
      </c>
      <c r="F14" s="144">
        <f>B14-B12</f>
        <v>21480</v>
      </c>
      <c r="G14" s="355">
        <f aca="true" t="shared" si="3" ref="G14:G66">100*F14/(B14-F14)</f>
        <v>2.7748675543314674</v>
      </c>
      <c r="H14" s="142">
        <v>148453</v>
      </c>
      <c r="I14" s="141" t="s">
        <v>161</v>
      </c>
      <c r="J14" s="363">
        <f t="shared" si="0"/>
        <v>975911</v>
      </c>
      <c r="K14" s="52">
        <v>465332</v>
      </c>
      <c r="L14" s="52">
        <v>510579</v>
      </c>
      <c r="M14" s="52">
        <f>100*K14/L14</f>
        <v>91.13810007853829</v>
      </c>
      <c r="N14" s="144">
        <f>J14-J12</f>
        <v>-137</v>
      </c>
      <c r="O14" s="148">
        <f>100*N14/(J14-N14)</f>
        <v>-0.014036194941232398</v>
      </c>
      <c r="P14" s="52">
        <v>215824</v>
      </c>
    </row>
    <row r="15" spans="1:16" s="133" customFormat="1" ht="15" customHeight="1">
      <c r="A15" s="693" t="s">
        <v>394</v>
      </c>
      <c r="B15" s="52">
        <f t="shared" si="1"/>
        <v>799040</v>
      </c>
      <c r="C15" s="357">
        <v>393484</v>
      </c>
      <c r="D15" s="357">
        <v>405556</v>
      </c>
      <c r="E15" s="354">
        <f t="shared" si="2"/>
        <v>97.0233457278403</v>
      </c>
      <c r="F15" s="144">
        <f>B15-B14</f>
        <v>3469</v>
      </c>
      <c r="G15" s="355">
        <f t="shared" si="3"/>
        <v>0.43603902103017833</v>
      </c>
      <c r="H15" s="142">
        <v>151939</v>
      </c>
      <c r="I15" s="141" t="s">
        <v>162</v>
      </c>
      <c r="J15" s="363">
        <f t="shared" si="0"/>
        <v>978059</v>
      </c>
      <c r="K15" s="52">
        <v>466263</v>
      </c>
      <c r="L15" s="52">
        <v>511796</v>
      </c>
      <c r="M15" s="52">
        <f>100*K15/L15</f>
        <v>91.1032911550696</v>
      </c>
      <c r="N15" s="144">
        <f>J15-J14</f>
        <v>2148</v>
      </c>
      <c r="O15" s="148">
        <f>100*N15/(J15-N15)</f>
        <v>0.22010203799321865</v>
      </c>
      <c r="P15" s="52">
        <v>219942</v>
      </c>
    </row>
    <row r="16" spans="1:16" s="133" customFormat="1" ht="15" customHeight="1">
      <c r="A16" s="693" t="s">
        <v>395</v>
      </c>
      <c r="B16" s="52">
        <f t="shared" si="1"/>
        <v>806552</v>
      </c>
      <c r="C16" s="357">
        <v>397457</v>
      </c>
      <c r="D16" s="357">
        <v>409095</v>
      </c>
      <c r="E16" s="354">
        <f t="shared" si="2"/>
        <v>97.15518400371552</v>
      </c>
      <c r="F16" s="144">
        <f>B16-B15</f>
        <v>7512</v>
      </c>
      <c r="G16" s="355">
        <f t="shared" si="3"/>
        <v>0.9401281537845414</v>
      </c>
      <c r="H16" s="142">
        <v>152069</v>
      </c>
      <c r="I16" s="141" t="s">
        <v>163</v>
      </c>
      <c r="J16" s="363">
        <f t="shared" si="0"/>
        <v>982278</v>
      </c>
      <c r="K16" s="52">
        <v>468264</v>
      </c>
      <c r="L16" s="52">
        <v>514014</v>
      </c>
      <c r="M16" s="52">
        <f>100*K16/L16</f>
        <v>91.09946421692794</v>
      </c>
      <c r="N16" s="144">
        <f>J16-J15</f>
        <v>4219</v>
      </c>
      <c r="O16" s="148">
        <f>100*N16/(J16-N16)</f>
        <v>0.4313645700310513</v>
      </c>
      <c r="P16" s="52">
        <v>224085</v>
      </c>
    </row>
    <row r="17" spans="1:16" s="133" customFormat="1" ht="15" customHeight="1">
      <c r="A17" s="693" t="s">
        <v>396</v>
      </c>
      <c r="B17" s="52">
        <f t="shared" si="1"/>
        <v>818847</v>
      </c>
      <c r="C17" s="357">
        <v>406282</v>
      </c>
      <c r="D17" s="357">
        <v>412565</v>
      </c>
      <c r="E17" s="354">
        <f t="shared" si="2"/>
        <v>98.47708845878832</v>
      </c>
      <c r="F17" s="144">
        <f>B17-B16</f>
        <v>12295</v>
      </c>
      <c r="G17" s="355">
        <f t="shared" si="3"/>
        <v>1.524390243902439</v>
      </c>
      <c r="H17" s="142">
        <v>153561</v>
      </c>
      <c r="I17" s="141" t="s">
        <v>164</v>
      </c>
      <c r="J17" s="363">
        <f t="shared" si="0"/>
        <v>980499</v>
      </c>
      <c r="K17" s="52">
        <v>468518</v>
      </c>
      <c r="L17" s="52">
        <v>511981</v>
      </c>
      <c r="M17" s="52">
        <f>100*K17/L17</f>
        <v>91.51081778425372</v>
      </c>
      <c r="N17" s="144">
        <f>J17-J16</f>
        <v>-1779</v>
      </c>
      <c r="O17" s="148">
        <f>100*N17/(J17-N17)</f>
        <v>-0.18110962477017709</v>
      </c>
      <c r="P17" s="52">
        <v>230451</v>
      </c>
    </row>
    <row r="18" spans="1:16" s="133" customFormat="1" ht="15" customHeight="1">
      <c r="A18" s="693" t="s">
        <v>397</v>
      </c>
      <c r="B18" s="52">
        <f t="shared" si="1"/>
        <v>818472</v>
      </c>
      <c r="C18" s="357">
        <v>406172</v>
      </c>
      <c r="D18" s="357">
        <v>412300</v>
      </c>
      <c r="E18" s="354">
        <f t="shared" si="2"/>
        <v>98.51370361387339</v>
      </c>
      <c r="F18" s="144">
        <f>B18-B17</f>
        <v>-375</v>
      </c>
      <c r="G18" s="355">
        <f t="shared" si="3"/>
        <v>-0.045796101103136484</v>
      </c>
      <c r="H18" s="142">
        <v>153594</v>
      </c>
      <c r="I18" s="141" t="s">
        <v>165</v>
      </c>
      <c r="J18" s="363">
        <f t="shared" si="0"/>
        <v>980230</v>
      </c>
      <c r="K18" s="52">
        <v>468814</v>
      </c>
      <c r="L18" s="52">
        <v>511416</v>
      </c>
      <c r="M18" s="52">
        <f>100*K18/L18</f>
        <v>91.66979523519014</v>
      </c>
      <c r="N18" s="144">
        <f>J18-J17</f>
        <v>-269</v>
      </c>
      <c r="O18" s="148">
        <f>100*N18/(J18-N18)</f>
        <v>-0.02743501013259575</v>
      </c>
      <c r="P18" s="52">
        <v>235357</v>
      </c>
    </row>
    <row r="19" spans="1:16" s="61" customFormat="1" ht="15" customHeight="1">
      <c r="A19" s="694"/>
      <c r="B19" s="52"/>
      <c r="C19" s="14"/>
      <c r="D19" s="14"/>
      <c r="E19" s="354"/>
      <c r="F19" s="144"/>
      <c r="G19" s="355"/>
      <c r="I19" s="141"/>
      <c r="J19" s="363"/>
      <c r="K19" s="52"/>
      <c r="L19" s="52"/>
      <c r="M19" s="52"/>
      <c r="N19" s="144"/>
      <c r="O19" s="148"/>
      <c r="P19" s="52"/>
    </row>
    <row r="20" spans="1:16" s="133" customFormat="1" ht="15" customHeight="1">
      <c r="A20" s="693" t="s">
        <v>401</v>
      </c>
      <c r="B20" s="52">
        <f t="shared" si="1"/>
        <v>822041</v>
      </c>
      <c r="C20" s="357">
        <v>410556</v>
      </c>
      <c r="D20" s="357">
        <v>411485</v>
      </c>
      <c r="E20" s="354">
        <f t="shared" si="2"/>
        <v>99.77423235354873</v>
      </c>
      <c r="F20" s="144">
        <f>B20-B18</f>
        <v>3569</v>
      </c>
      <c r="G20" s="355">
        <f t="shared" si="3"/>
        <v>0.4360564564212337</v>
      </c>
      <c r="H20" s="142">
        <v>153621</v>
      </c>
      <c r="I20" s="141" t="s">
        <v>166</v>
      </c>
      <c r="J20" s="363">
        <f t="shared" si="0"/>
        <v>982420</v>
      </c>
      <c r="K20" s="52">
        <v>470469</v>
      </c>
      <c r="L20" s="52">
        <v>511951</v>
      </c>
      <c r="M20" s="52">
        <f aca="true" t="shared" si="4" ref="M20:M70">100*K20/L20</f>
        <v>91.89727141855373</v>
      </c>
      <c r="N20" s="144">
        <f>J20-J18</f>
        <v>2190</v>
      </c>
      <c r="O20" s="148">
        <f aca="true" t="shared" si="5" ref="O20:O70">100*N20/(J20-N20)</f>
        <v>0.22341695316405333</v>
      </c>
      <c r="P20" s="52">
        <v>240728</v>
      </c>
    </row>
    <row r="21" spans="1:16" s="133" customFormat="1" ht="15" customHeight="1">
      <c r="A21" s="693" t="s">
        <v>398</v>
      </c>
      <c r="B21" s="52">
        <f t="shared" si="1"/>
        <v>797062</v>
      </c>
      <c r="C21" s="357">
        <v>392648</v>
      </c>
      <c r="D21" s="357">
        <v>404414</v>
      </c>
      <c r="E21" s="354">
        <f t="shared" si="2"/>
        <v>97.09060517192778</v>
      </c>
      <c r="F21" s="144">
        <f>B21-B20</f>
        <v>-24979</v>
      </c>
      <c r="G21" s="355">
        <f t="shared" si="3"/>
        <v>-3.038656222743148</v>
      </c>
      <c r="H21" s="142">
        <v>155765</v>
      </c>
      <c r="I21" s="141" t="s">
        <v>167</v>
      </c>
      <c r="J21" s="363">
        <f t="shared" si="0"/>
        <v>983589</v>
      </c>
      <c r="K21" s="52">
        <v>471597</v>
      </c>
      <c r="L21" s="52">
        <v>511992</v>
      </c>
      <c r="M21" s="52">
        <f t="shared" si="4"/>
        <v>92.11022828481696</v>
      </c>
      <c r="N21" s="144">
        <f aca="true" t="shared" si="6" ref="N21:N70">J21-J20</f>
        <v>1169</v>
      </c>
      <c r="O21" s="148">
        <f t="shared" si="5"/>
        <v>0.11899187720119704</v>
      </c>
      <c r="P21" s="52">
        <v>246269</v>
      </c>
    </row>
    <row r="22" spans="1:16" s="133" customFormat="1" ht="15" customHeight="1">
      <c r="A22" s="693" t="s">
        <v>399</v>
      </c>
      <c r="B22" s="52">
        <f t="shared" si="1"/>
        <v>807444</v>
      </c>
      <c r="C22" s="357">
        <v>398523</v>
      </c>
      <c r="D22" s="357">
        <v>408921</v>
      </c>
      <c r="E22" s="354">
        <f t="shared" si="2"/>
        <v>97.4572105614532</v>
      </c>
      <c r="F22" s="144">
        <f>B22-B21</f>
        <v>10382</v>
      </c>
      <c r="G22" s="355">
        <f t="shared" si="3"/>
        <v>1.3025335544788235</v>
      </c>
      <c r="H22" s="142">
        <v>153273</v>
      </c>
      <c r="I22" s="141" t="s">
        <v>168</v>
      </c>
      <c r="J22" s="363">
        <f t="shared" si="0"/>
        <v>985147</v>
      </c>
      <c r="K22" s="52">
        <v>473918</v>
      </c>
      <c r="L22" s="52">
        <v>511229</v>
      </c>
      <c r="M22" s="52">
        <f t="shared" si="4"/>
        <v>92.70170510671343</v>
      </c>
      <c r="N22" s="144">
        <f t="shared" si="6"/>
        <v>1558</v>
      </c>
      <c r="O22" s="148">
        <f t="shared" si="5"/>
        <v>0.15839949409763632</v>
      </c>
      <c r="P22" s="52">
        <v>249896</v>
      </c>
    </row>
    <row r="23" spans="1:16" s="133" customFormat="1" ht="15" customHeight="1">
      <c r="A23" s="693" t="s">
        <v>400</v>
      </c>
      <c r="B23" s="52">
        <f t="shared" si="1"/>
        <v>747360</v>
      </c>
      <c r="C23" s="357">
        <v>364375</v>
      </c>
      <c r="D23" s="357">
        <v>382985</v>
      </c>
      <c r="E23" s="354">
        <f t="shared" si="2"/>
        <v>95.14080185908064</v>
      </c>
      <c r="F23" s="144">
        <f>B23-B22</f>
        <v>-60084</v>
      </c>
      <c r="G23" s="355">
        <f t="shared" si="3"/>
        <v>-7.44125908422132</v>
      </c>
      <c r="H23" s="142">
        <v>151766</v>
      </c>
      <c r="I23" s="141" t="s">
        <v>169</v>
      </c>
      <c r="J23" s="363">
        <f t="shared" si="0"/>
        <v>1002420</v>
      </c>
      <c r="K23" s="52">
        <v>480380</v>
      </c>
      <c r="L23" s="52">
        <v>522040</v>
      </c>
      <c r="M23" s="52">
        <f t="shared" si="4"/>
        <v>92.01976860010727</v>
      </c>
      <c r="N23" s="144">
        <f t="shared" si="6"/>
        <v>17273</v>
      </c>
      <c r="O23" s="148">
        <f t="shared" si="5"/>
        <v>1.7533423945867976</v>
      </c>
      <c r="P23" s="52">
        <v>254543</v>
      </c>
    </row>
    <row r="24" spans="1:16" s="133" customFormat="1" ht="15" customHeight="1">
      <c r="A24" s="693" t="s">
        <v>402</v>
      </c>
      <c r="B24" s="52">
        <f t="shared" si="1"/>
        <v>749900</v>
      </c>
      <c r="C24" s="357">
        <v>365600</v>
      </c>
      <c r="D24" s="357">
        <v>384300</v>
      </c>
      <c r="E24" s="354">
        <f t="shared" si="2"/>
        <v>95.13400988810825</v>
      </c>
      <c r="F24" s="144">
        <f>B24-B23</f>
        <v>2540</v>
      </c>
      <c r="G24" s="355">
        <f t="shared" si="3"/>
        <v>0.3398629843716549</v>
      </c>
      <c r="H24" s="142">
        <v>147374</v>
      </c>
      <c r="I24" s="141" t="s">
        <v>170</v>
      </c>
      <c r="J24" s="363">
        <f t="shared" si="0"/>
        <v>1011571</v>
      </c>
      <c r="K24" s="52">
        <v>485212</v>
      </c>
      <c r="L24" s="52">
        <v>526359</v>
      </c>
      <c r="M24" s="52">
        <f t="shared" si="4"/>
        <v>92.18271179936127</v>
      </c>
      <c r="N24" s="144">
        <f t="shared" si="6"/>
        <v>9151</v>
      </c>
      <c r="O24" s="148">
        <f t="shared" si="5"/>
        <v>0.9128908042537061</v>
      </c>
      <c r="P24" s="52">
        <v>260198</v>
      </c>
    </row>
    <row r="25" spans="1:16" s="61" customFormat="1" ht="15" customHeight="1">
      <c r="A25" s="694"/>
      <c r="B25" s="52"/>
      <c r="C25" s="14"/>
      <c r="D25" s="14"/>
      <c r="E25" s="354"/>
      <c r="F25" s="144"/>
      <c r="G25" s="355"/>
      <c r="I25" s="165"/>
      <c r="J25" s="363"/>
      <c r="K25" s="52"/>
      <c r="L25" s="52"/>
      <c r="M25" s="52"/>
      <c r="N25" s="144"/>
      <c r="O25" s="148"/>
      <c r="P25" s="50"/>
    </row>
    <row r="26" spans="1:16" s="133" customFormat="1" ht="15" customHeight="1">
      <c r="A26" s="693" t="s">
        <v>403</v>
      </c>
      <c r="B26" s="52">
        <f t="shared" si="1"/>
        <v>752400</v>
      </c>
      <c r="C26" s="357">
        <v>366900</v>
      </c>
      <c r="D26" s="357">
        <v>385500</v>
      </c>
      <c r="E26" s="354">
        <f t="shared" si="2"/>
        <v>95.1750972762646</v>
      </c>
      <c r="F26" s="144">
        <f>B26-B24</f>
        <v>2500</v>
      </c>
      <c r="G26" s="355">
        <f t="shared" si="3"/>
        <v>0.33337778370449395</v>
      </c>
      <c r="H26" s="142">
        <v>147369</v>
      </c>
      <c r="I26" s="141" t="s">
        <v>138</v>
      </c>
      <c r="J26" s="363">
        <f t="shared" si="0"/>
        <v>1021994</v>
      </c>
      <c r="K26" s="52">
        <v>490898</v>
      </c>
      <c r="L26" s="52">
        <v>531096</v>
      </c>
      <c r="M26" s="52">
        <f t="shared" si="4"/>
        <v>92.43112356334825</v>
      </c>
      <c r="N26" s="144">
        <f>J26-J24</f>
        <v>10423</v>
      </c>
      <c r="O26" s="148">
        <f t="shared" si="5"/>
        <v>1.0303775019252233</v>
      </c>
      <c r="P26" s="52">
        <v>266051</v>
      </c>
    </row>
    <row r="27" spans="1:16" s="133" customFormat="1" ht="15" customHeight="1">
      <c r="A27" s="693" t="s">
        <v>404</v>
      </c>
      <c r="B27" s="52">
        <f t="shared" si="1"/>
        <v>755500</v>
      </c>
      <c r="C27" s="357">
        <v>368400</v>
      </c>
      <c r="D27" s="357">
        <v>387100</v>
      </c>
      <c r="E27" s="354">
        <f t="shared" si="2"/>
        <v>95.16920692327564</v>
      </c>
      <c r="F27" s="144">
        <f>B27-B26</f>
        <v>3100</v>
      </c>
      <c r="G27" s="355">
        <f t="shared" si="3"/>
        <v>0.4120148856990962</v>
      </c>
      <c r="H27" s="142">
        <v>148419</v>
      </c>
      <c r="I27" s="141" t="s">
        <v>139</v>
      </c>
      <c r="J27" s="363">
        <f t="shared" si="0"/>
        <v>1035425</v>
      </c>
      <c r="K27" s="52">
        <v>498391</v>
      </c>
      <c r="L27" s="52">
        <v>537034</v>
      </c>
      <c r="M27" s="52">
        <f t="shared" si="4"/>
        <v>92.80436620400198</v>
      </c>
      <c r="N27" s="144">
        <f t="shared" si="6"/>
        <v>13431</v>
      </c>
      <c r="O27" s="148">
        <f t="shared" si="5"/>
        <v>1.3141955823615403</v>
      </c>
      <c r="P27" s="52">
        <v>272882</v>
      </c>
    </row>
    <row r="28" spans="1:16" s="133" customFormat="1" ht="15" customHeight="1">
      <c r="A28" s="693" t="s">
        <v>405</v>
      </c>
      <c r="B28" s="52">
        <f t="shared" si="1"/>
        <v>761500</v>
      </c>
      <c r="C28" s="357">
        <v>371400</v>
      </c>
      <c r="D28" s="357">
        <v>390100</v>
      </c>
      <c r="E28" s="354">
        <f t="shared" si="2"/>
        <v>95.2063573442707</v>
      </c>
      <c r="F28" s="144">
        <f>B28-B27</f>
        <v>6000</v>
      </c>
      <c r="G28" s="355">
        <f t="shared" si="3"/>
        <v>0.7941760423560555</v>
      </c>
      <c r="H28" s="142">
        <v>148631</v>
      </c>
      <c r="I28" s="141" t="s">
        <v>140</v>
      </c>
      <c r="J28" s="363">
        <f t="shared" si="0"/>
        <v>1049243</v>
      </c>
      <c r="K28" s="52">
        <v>505954</v>
      </c>
      <c r="L28" s="52">
        <v>543289</v>
      </c>
      <c r="M28" s="52">
        <f t="shared" si="4"/>
        <v>93.1279668831874</v>
      </c>
      <c r="N28" s="144">
        <f t="shared" si="6"/>
        <v>13818</v>
      </c>
      <c r="O28" s="148">
        <f t="shared" si="5"/>
        <v>1.334524470628003</v>
      </c>
      <c r="P28" s="52">
        <v>279180</v>
      </c>
    </row>
    <row r="29" spans="1:16" s="133" customFormat="1" ht="15" customHeight="1">
      <c r="A29" s="693" t="s">
        <v>406</v>
      </c>
      <c r="B29" s="52">
        <f t="shared" si="1"/>
        <v>750854</v>
      </c>
      <c r="C29" s="357">
        <v>365597</v>
      </c>
      <c r="D29" s="357">
        <v>385257</v>
      </c>
      <c r="E29" s="354">
        <f t="shared" si="2"/>
        <v>94.89691296978381</v>
      </c>
      <c r="F29" s="144">
        <f>B29-B28</f>
        <v>-10646</v>
      </c>
      <c r="G29" s="355">
        <f t="shared" si="3"/>
        <v>-1.3980302035456336</v>
      </c>
      <c r="H29" s="142">
        <v>154052</v>
      </c>
      <c r="I29" s="141" t="s">
        <v>141</v>
      </c>
      <c r="J29" s="363">
        <f t="shared" si="0"/>
        <v>1069872</v>
      </c>
      <c r="K29" s="52">
        <v>518594</v>
      </c>
      <c r="L29" s="52">
        <v>551278</v>
      </c>
      <c r="M29" s="52">
        <f t="shared" si="4"/>
        <v>94.0712308490453</v>
      </c>
      <c r="N29" s="144">
        <f t="shared" si="6"/>
        <v>20629</v>
      </c>
      <c r="O29" s="148">
        <f t="shared" si="5"/>
        <v>1.9660841196939127</v>
      </c>
      <c r="P29" s="52">
        <v>290183</v>
      </c>
    </row>
    <row r="30" spans="1:16" s="133" customFormat="1" ht="15" customHeight="1">
      <c r="A30" s="692"/>
      <c r="B30" s="52"/>
      <c r="C30" s="357"/>
      <c r="D30" s="357"/>
      <c r="E30" s="354"/>
      <c r="F30" s="144"/>
      <c r="G30" s="355"/>
      <c r="H30" s="168"/>
      <c r="I30" s="141" t="s">
        <v>142</v>
      </c>
      <c r="J30" s="363">
        <f t="shared" si="0"/>
        <v>1081602</v>
      </c>
      <c r="K30" s="52">
        <v>524869</v>
      </c>
      <c r="L30" s="52">
        <v>556733</v>
      </c>
      <c r="M30" s="52">
        <f t="shared" si="4"/>
        <v>94.27661015244291</v>
      </c>
      <c r="N30" s="144">
        <f t="shared" si="6"/>
        <v>11730</v>
      </c>
      <c r="O30" s="148">
        <f t="shared" si="5"/>
        <v>1.0963928395172506</v>
      </c>
      <c r="P30" s="52">
        <v>295974</v>
      </c>
    </row>
    <row r="31" spans="1:16" s="133" customFormat="1" ht="15" customHeight="1">
      <c r="A31" s="694" t="s">
        <v>249</v>
      </c>
      <c r="B31" s="52">
        <f t="shared" si="1"/>
        <v>751600</v>
      </c>
      <c r="C31" s="144">
        <v>365900</v>
      </c>
      <c r="D31" s="144">
        <v>385700</v>
      </c>
      <c r="E31" s="354">
        <f t="shared" si="2"/>
        <v>94.86647653616801</v>
      </c>
      <c r="F31" s="144">
        <f>B31-B29</f>
        <v>746</v>
      </c>
      <c r="G31" s="355">
        <f t="shared" si="3"/>
        <v>0.0993535361068863</v>
      </c>
      <c r="H31" s="143">
        <v>150527</v>
      </c>
      <c r="I31" s="141"/>
      <c r="J31" s="363"/>
      <c r="K31" s="52"/>
      <c r="L31" s="52"/>
      <c r="M31" s="52"/>
      <c r="N31" s="144"/>
      <c r="O31" s="148"/>
      <c r="P31" s="52"/>
    </row>
    <row r="32" spans="1:16" s="133" customFormat="1" ht="15" customHeight="1">
      <c r="A32" s="695" t="s">
        <v>407</v>
      </c>
      <c r="B32" s="52">
        <f t="shared" si="1"/>
        <v>752300</v>
      </c>
      <c r="C32" s="144">
        <v>366200</v>
      </c>
      <c r="D32" s="144">
        <v>386100</v>
      </c>
      <c r="E32" s="354">
        <f t="shared" si="2"/>
        <v>94.84589484589485</v>
      </c>
      <c r="F32" s="144">
        <f>B32-B31</f>
        <v>700</v>
      </c>
      <c r="G32" s="355">
        <f t="shared" si="3"/>
        <v>0.09313464608834486</v>
      </c>
      <c r="H32" s="143">
        <v>150530</v>
      </c>
      <c r="I32" s="141" t="s">
        <v>143</v>
      </c>
      <c r="J32" s="363">
        <f t="shared" si="0"/>
        <v>1091519</v>
      </c>
      <c r="K32" s="52">
        <v>529802</v>
      </c>
      <c r="L32" s="52">
        <v>561717</v>
      </c>
      <c r="M32" s="52">
        <f t="shared" si="4"/>
        <v>94.3183133143558</v>
      </c>
      <c r="N32" s="144">
        <f>J32-J30</f>
        <v>9917</v>
      </c>
      <c r="O32" s="148">
        <f t="shared" si="5"/>
        <v>0.9168807010342067</v>
      </c>
      <c r="P32" s="52">
        <v>300444</v>
      </c>
    </row>
    <row r="33" spans="1:16" s="133" customFormat="1" ht="15" customHeight="1">
      <c r="A33" s="695" t="s">
        <v>408</v>
      </c>
      <c r="B33" s="52">
        <f t="shared" si="1"/>
        <v>753100</v>
      </c>
      <c r="C33" s="144">
        <v>366600</v>
      </c>
      <c r="D33" s="144">
        <v>386500</v>
      </c>
      <c r="E33" s="354">
        <f t="shared" si="2"/>
        <v>94.85122897800777</v>
      </c>
      <c r="F33" s="144">
        <f>B33-B32</f>
        <v>800</v>
      </c>
      <c r="G33" s="355">
        <f t="shared" si="3"/>
        <v>0.10634055562940316</v>
      </c>
      <c r="H33" s="143">
        <v>151112</v>
      </c>
      <c r="I33" s="141" t="s">
        <v>144</v>
      </c>
      <c r="J33" s="363">
        <f t="shared" si="0"/>
        <v>1100512</v>
      </c>
      <c r="K33" s="52">
        <v>534410</v>
      </c>
      <c r="L33" s="52">
        <v>566102</v>
      </c>
      <c r="M33" s="52">
        <f t="shared" si="4"/>
        <v>94.4017155918898</v>
      </c>
      <c r="N33" s="144">
        <f t="shared" si="6"/>
        <v>8993</v>
      </c>
      <c r="O33" s="148">
        <f t="shared" si="5"/>
        <v>0.8238977058576168</v>
      </c>
      <c r="P33" s="52">
        <v>303905</v>
      </c>
    </row>
    <row r="34" spans="1:16" s="133" customFormat="1" ht="15" customHeight="1">
      <c r="A34" s="695" t="s">
        <v>409</v>
      </c>
      <c r="B34" s="52">
        <f t="shared" si="1"/>
        <v>753800</v>
      </c>
      <c r="C34" s="144">
        <v>366900</v>
      </c>
      <c r="D34" s="144">
        <v>386900</v>
      </c>
      <c r="E34" s="354">
        <f t="shared" si="2"/>
        <v>94.83070560868441</v>
      </c>
      <c r="F34" s="144">
        <f>B34-B33</f>
        <v>700</v>
      </c>
      <c r="G34" s="355">
        <f t="shared" si="3"/>
        <v>0.09294914354003453</v>
      </c>
      <c r="H34" s="143">
        <v>151786</v>
      </c>
      <c r="I34" s="141" t="s">
        <v>145</v>
      </c>
      <c r="J34" s="363">
        <f t="shared" si="0"/>
        <v>1109510</v>
      </c>
      <c r="K34" s="52">
        <v>539033</v>
      </c>
      <c r="L34" s="52">
        <v>570477</v>
      </c>
      <c r="M34" s="52">
        <f t="shared" si="4"/>
        <v>94.4881213440682</v>
      </c>
      <c r="N34" s="144">
        <f t="shared" si="6"/>
        <v>8998</v>
      </c>
      <c r="O34" s="148">
        <f t="shared" si="5"/>
        <v>0.8176194353173796</v>
      </c>
      <c r="P34" s="52">
        <v>308136</v>
      </c>
    </row>
    <row r="35" spans="1:16" s="133" customFormat="1" ht="15" customHeight="1">
      <c r="A35" s="695" t="s">
        <v>410</v>
      </c>
      <c r="B35" s="52">
        <f t="shared" si="1"/>
        <v>756835</v>
      </c>
      <c r="C35" s="144">
        <v>368402</v>
      </c>
      <c r="D35" s="144">
        <v>388433</v>
      </c>
      <c r="E35" s="354">
        <f t="shared" si="2"/>
        <v>94.84312609896688</v>
      </c>
      <c r="F35" s="144">
        <f>B35-B34</f>
        <v>3035</v>
      </c>
      <c r="G35" s="355">
        <f t="shared" si="3"/>
        <v>0.40262669143008756</v>
      </c>
      <c r="H35" s="143">
        <v>155084</v>
      </c>
      <c r="I35" s="141" t="s">
        <v>146</v>
      </c>
      <c r="J35" s="363">
        <f t="shared" si="0"/>
        <v>1119304</v>
      </c>
      <c r="K35" s="52">
        <v>542782</v>
      </c>
      <c r="L35" s="52">
        <v>576522</v>
      </c>
      <c r="M35" s="52">
        <f t="shared" si="4"/>
        <v>94.14766478989527</v>
      </c>
      <c r="N35" s="144">
        <f t="shared" si="6"/>
        <v>9794</v>
      </c>
      <c r="O35" s="148">
        <f t="shared" si="5"/>
        <v>0.882732016836261</v>
      </c>
      <c r="P35" s="52">
        <v>322071</v>
      </c>
    </row>
    <row r="36" spans="1:16" s="133" customFormat="1" ht="15" customHeight="1">
      <c r="A36" s="694"/>
      <c r="B36" s="52"/>
      <c r="C36" s="14"/>
      <c r="D36" s="14"/>
      <c r="E36" s="354"/>
      <c r="F36" s="144"/>
      <c r="G36" s="355"/>
      <c r="H36" s="61"/>
      <c r="I36" s="141" t="s">
        <v>147</v>
      </c>
      <c r="J36" s="363">
        <f t="shared" si="0"/>
        <v>1125799</v>
      </c>
      <c r="K36" s="52">
        <v>545879</v>
      </c>
      <c r="L36" s="52">
        <v>579920</v>
      </c>
      <c r="M36" s="52">
        <f t="shared" si="4"/>
        <v>94.13005242102359</v>
      </c>
      <c r="N36" s="144">
        <f t="shared" si="6"/>
        <v>6495</v>
      </c>
      <c r="O36" s="148">
        <f t="shared" si="5"/>
        <v>0.5802713114578345</v>
      </c>
      <c r="P36" s="52">
        <v>325873</v>
      </c>
    </row>
    <row r="37" spans="1:16" s="133" customFormat="1" ht="15" customHeight="1">
      <c r="A37" s="695" t="s">
        <v>411</v>
      </c>
      <c r="B37" s="52">
        <f t="shared" si="1"/>
        <v>758000</v>
      </c>
      <c r="C37" s="144">
        <v>368800</v>
      </c>
      <c r="D37" s="144">
        <v>389200</v>
      </c>
      <c r="E37" s="354">
        <f t="shared" si="2"/>
        <v>94.7584789311408</v>
      </c>
      <c r="F37" s="144">
        <f>B37-B35</f>
        <v>1165</v>
      </c>
      <c r="G37" s="355">
        <f t="shared" si="3"/>
        <v>0.15393051325586157</v>
      </c>
      <c r="H37" s="143">
        <v>151948</v>
      </c>
      <c r="I37" s="141"/>
      <c r="J37" s="363"/>
      <c r="K37" s="52"/>
      <c r="L37" s="52"/>
      <c r="M37" s="52"/>
      <c r="N37" s="144"/>
      <c r="O37" s="148"/>
      <c r="P37" s="52"/>
    </row>
    <row r="38" spans="1:16" s="133" customFormat="1" ht="15" customHeight="1">
      <c r="A38" s="695" t="s">
        <v>412</v>
      </c>
      <c r="B38" s="52">
        <f t="shared" si="1"/>
        <v>759200</v>
      </c>
      <c r="C38" s="144">
        <v>369300</v>
      </c>
      <c r="D38" s="144">
        <v>389900</v>
      </c>
      <c r="E38" s="354">
        <f t="shared" si="2"/>
        <v>94.71659399846115</v>
      </c>
      <c r="F38" s="144">
        <f>B38-B37</f>
        <v>1200</v>
      </c>
      <c r="G38" s="355">
        <f t="shared" si="3"/>
        <v>0.158311345646438</v>
      </c>
      <c r="H38" s="143">
        <v>152624</v>
      </c>
      <c r="I38" s="141" t="s">
        <v>148</v>
      </c>
      <c r="J38" s="363">
        <f t="shared" si="0"/>
        <v>1132621</v>
      </c>
      <c r="K38" s="52">
        <v>548980</v>
      </c>
      <c r="L38" s="52">
        <v>583641</v>
      </c>
      <c r="M38" s="52">
        <f t="shared" si="4"/>
        <v>94.0612465539604</v>
      </c>
      <c r="N38" s="144">
        <f>J38-J36</f>
        <v>6822</v>
      </c>
      <c r="O38" s="148">
        <f t="shared" si="5"/>
        <v>0.6059696269049804</v>
      </c>
      <c r="P38" s="52">
        <v>329711</v>
      </c>
    </row>
    <row r="39" spans="1:16" s="133" customFormat="1" ht="15" customHeight="1">
      <c r="A39" s="695" t="s">
        <v>413</v>
      </c>
      <c r="B39" s="52">
        <f t="shared" si="1"/>
        <v>760400</v>
      </c>
      <c r="C39" s="144">
        <v>369800</v>
      </c>
      <c r="D39" s="144">
        <v>390600</v>
      </c>
      <c r="E39" s="354">
        <f t="shared" si="2"/>
        <v>94.67485919098823</v>
      </c>
      <c r="F39" s="144">
        <f>B39-B38</f>
        <v>1200</v>
      </c>
      <c r="G39" s="355">
        <f t="shared" si="3"/>
        <v>0.15806111696522657</v>
      </c>
      <c r="H39" s="143">
        <v>153433</v>
      </c>
      <c r="I39" s="141" t="s">
        <v>149</v>
      </c>
      <c r="J39" s="363">
        <f t="shared" si="0"/>
        <v>1138844</v>
      </c>
      <c r="K39" s="52">
        <v>551907</v>
      </c>
      <c r="L39" s="52">
        <v>586937</v>
      </c>
      <c r="M39" s="52">
        <f t="shared" si="4"/>
        <v>94.03172742560105</v>
      </c>
      <c r="N39" s="144">
        <f t="shared" si="6"/>
        <v>6223</v>
      </c>
      <c r="O39" s="148">
        <f t="shared" si="5"/>
        <v>0.5494335704529583</v>
      </c>
      <c r="P39" s="52">
        <v>333603</v>
      </c>
    </row>
    <row r="40" spans="1:16" s="133" customFormat="1" ht="15" customHeight="1">
      <c r="A40" s="695" t="s">
        <v>414</v>
      </c>
      <c r="B40" s="52">
        <f t="shared" si="1"/>
        <v>761600</v>
      </c>
      <c r="C40" s="144">
        <v>370300</v>
      </c>
      <c r="D40" s="144">
        <v>391300</v>
      </c>
      <c r="E40" s="354">
        <f t="shared" si="2"/>
        <v>94.63327370304114</v>
      </c>
      <c r="F40" s="144">
        <f>B40-B39</f>
        <v>1200</v>
      </c>
      <c r="G40" s="355">
        <f t="shared" si="3"/>
        <v>0.15781167806417676</v>
      </c>
      <c r="H40" s="143">
        <v>153888</v>
      </c>
      <c r="I40" s="141" t="s">
        <v>150</v>
      </c>
      <c r="J40" s="363">
        <f t="shared" si="0"/>
        <v>1143722</v>
      </c>
      <c r="K40" s="52">
        <v>553858</v>
      </c>
      <c r="L40" s="52">
        <v>589864</v>
      </c>
      <c r="M40" s="52">
        <f t="shared" si="4"/>
        <v>93.89588108445336</v>
      </c>
      <c r="N40" s="144">
        <f t="shared" si="6"/>
        <v>4878</v>
      </c>
      <c r="O40" s="148">
        <f t="shared" si="5"/>
        <v>0.4283290775558373</v>
      </c>
      <c r="P40" s="52">
        <v>336901</v>
      </c>
    </row>
    <row r="41" spans="1:16" s="133" customFormat="1" ht="15" customHeight="1">
      <c r="A41" s="696" t="s">
        <v>415</v>
      </c>
      <c r="B41" s="52">
        <f t="shared" si="1"/>
        <v>768416</v>
      </c>
      <c r="C41" s="144">
        <v>370907</v>
      </c>
      <c r="D41" s="144">
        <v>397509</v>
      </c>
      <c r="E41" s="354">
        <f t="shared" si="2"/>
        <v>93.30782447693008</v>
      </c>
      <c r="F41" s="144">
        <f>B41-B40</f>
        <v>6816</v>
      </c>
      <c r="G41" s="355">
        <f t="shared" si="3"/>
        <v>0.8949579831932774</v>
      </c>
      <c r="H41" s="143">
        <v>158113</v>
      </c>
      <c r="I41" s="141" t="s">
        <v>151</v>
      </c>
      <c r="J41" s="363">
        <f t="shared" si="0"/>
        <v>1152325</v>
      </c>
      <c r="K41" s="52">
        <v>557664</v>
      </c>
      <c r="L41" s="52">
        <v>594661</v>
      </c>
      <c r="M41" s="52">
        <f t="shared" si="4"/>
        <v>93.77847210427454</v>
      </c>
      <c r="N41" s="144">
        <f t="shared" si="6"/>
        <v>8603</v>
      </c>
      <c r="O41" s="148">
        <f t="shared" si="5"/>
        <v>0.7521932777370725</v>
      </c>
      <c r="P41" s="52">
        <v>338066</v>
      </c>
    </row>
    <row r="42" spans="1:16" s="133" customFormat="1" ht="15" customHeight="1">
      <c r="A42" s="694"/>
      <c r="B42" s="52"/>
      <c r="C42" s="14"/>
      <c r="D42" s="14"/>
      <c r="E42" s="354"/>
      <c r="F42" s="144"/>
      <c r="G42" s="355"/>
      <c r="H42" s="61"/>
      <c r="I42" s="141" t="s">
        <v>152</v>
      </c>
      <c r="J42" s="363">
        <f t="shared" si="0"/>
        <v>1155470</v>
      </c>
      <c r="K42" s="52">
        <v>559046</v>
      </c>
      <c r="L42" s="52">
        <v>596424</v>
      </c>
      <c r="M42" s="52">
        <f t="shared" si="4"/>
        <v>93.73298190549005</v>
      </c>
      <c r="N42" s="144">
        <f t="shared" si="6"/>
        <v>3145</v>
      </c>
      <c r="O42" s="148">
        <f t="shared" si="5"/>
        <v>0.2729264747358601</v>
      </c>
      <c r="P42" s="52">
        <v>341344</v>
      </c>
    </row>
    <row r="43" spans="1:16" s="133" customFormat="1" ht="15" customHeight="1">
      <c r="A43" s="695" t="s">
        <v>416</v>
      </c>
      <c r="B43" s="52">
        <f t="shared" si="1"/>
        <v>770800</v>
      </c>
      <c r="C43" s="144">
        <v>371900</v>
      </c>
      <c r="D43" s="144">
        <v>398900</v>
      </c>
      <c r="E43" s="354">
        <f t="shared" si="2"/>
        <v>93.23138631235899</v>
      </c>
      <c r="F43" s="144">
        <f>B43-B41</f>
        <v>2384</v>
      </c>
      <c r="G43" s="355">
        <f t="shared" si="3"/>
        <v>0.3102486153333611</v>
      </c>
      <c r="H43" s="143">
        <v>155964</v>
      </c>
      <c r="I43" s="141"/>
      <c r="J43" s="363"/>
      <c r="K43" s="52"/>
      <c r="L43" s="52"/>
      <c r="M43" s="52"/>
      <c r="N43" s="144"/>
      <c r="O43" s="148"/>
      <c r="P43" s="52"/>
    </row>
    <row r="44" spans="1:16" s="133" customFormat="1" ht="15" customHeight="1">
      <c r="A44" s="695" t="s">
        <v>417</v>
      </c>
      <c r="B44" s="52">
        <f t="shared" si="1"/>
        <v>773200</v>
      </c>
      <c r="C44" s="144">
        <v>373100</v>
      </c>
      <c r="D44" s="144">
        <v>400100</v>
      </c>
      <c r="E44" s="354">
        <f t="shared" si="2"/>
        <v>93.25168707823045</v>
      </c>
      <c r="F44" s="144">
        <f>B44-B43</f>
        <v>2400</v>
      </c>
      <c r="G44" s="355">
        <f t="shared" si="3"/>
        <v>0.3113648157758173</v>
      </c>
      <c r="H44" s="143">
        <v>155828</v>
      </c>
      <c r="I44" s="141" t="s">
        <v>153</v>
      </c>
      <c r="J44" s="363">
        <f t="shared" si="0"/>
        <v>1157474</v>
      </c>
      <c r="K44" s="52">
        <v>559769</v>
      </c>
      <c r="L44" s="52">
        <v>597705</v>
      </c>
      <c r="M44" s="52">
        <f t="shared" si="4"/>
        <v>93.65305627357978</v>
      </c>
      <c r="N44" s="144">
        <f>J44-J42</f>
        <v>2004</v>
      </c>
      <c r="O44" s="148">
        <f t="shared" si="5"/>
        <v>0.17343591785161017</v>
      </c>
      <c r="P44" s="52">
        <v>344754</v>
      </c>
    </row>
    <row r="45" spans="1:16" s="133" customFormat="1" ht="15" customHeight="1">
      <c r="A45" s="695" t="s">
        <v>418</v>
      </c>
      <c r="B45" s="52">
        <f t="shared" si="1"/>
        <v>775600</v>
      </c>
      <c r="C45" s="144">
        <v>374100</v>
      </c>
      <c r="D45" s="144">
        <v>401500</v>
      </c>
      <c r="E45" s="354">
        <f t="shared" si="2"/>
        <v>93.17559153175591</v>
      </c>
      <c r="F45" s="144">
        <f>B45-B44</f>
        <v>2400</v>
      </c>
      <c r="G45" s="355">
        <f t="shared" si="3"/>
        <v>0.3103983445421624</v>
      </c>
      <c r="H45" s="143">
        <v>155771</v>
      </c>
      <c r="I45" s="141" t="s">
        <v>154</v>
      </c>
      <c r="J45" s="363">
        <f t="shared" si="0"/>
        <v>1159972</v>
      </c>
      <c r="K45" s="52">
        <v>560659</v>
      </c>
      <c r="L45" s="52">
        <v>599313</v>
      </c>
      <c r="M45" s="52">
        <f t="shared" si="4"/>
        <v>93.55028173925811</v>
      </c>
      <c r="N45" s="144">
        <f t="shared" si="6"/>
        <v>2498</v>
      </c>
      <c r="O45" s="148">
        <f t="shared" si="5"/>
        <v>0.21581478288065217</v>
      </c>
      <c r="P45" s="52">
        <v>348258</v>
      </c>
    </row>
    <row r="46" spans="1:16" s="133" customFormat="1" ht="15" customHeight="1">
      <c r="A46" s="695" t="s">
        <v>419</v>
      </c>
      <c r="B46" s="52">
        <f t="shared" si="1"/>
        <v>777100</v>
      </c>
      <c r="C46" s="144">
        <v>374200</v>
      </c>
      <c r="D46" s="144">
        <v>402900</v>
      </c>
      <c r="E46" s="354">
        <f t="shared" si="2"/>
        <v>92.87664432861752</v>
      </c>
      <c r="F46" s="144">
        <f>B46-B45</f>
        <v>1500</v>
      </c>
      <c r="G46" s="355">
        <f t="shared" si="3"/>
        <v>0.1933986591026302</v>
      </c>
      <c r="H46" s="143">
        <v>156537</v>
      </c>
      <c r="I46" s="141" t="s">
        <v>155</v>
      </c>
      <c r="J46" s="363">
        <f t="shared" si="0"/>
        <v>1160897</v>
      </c>
      <c r="K46" s="52">
        <v>560758</v>
      </c>
      <c r="L46" s="52">
        <v>600139</v>
      </c>
      <c r="M46" s="52">
        <f t="shared" si="4"/>
        <v>93.43802019198885</v>
      </c>
      <c r="N46" s="144">
        <f t="shared" si="6"/>
        <v>925</v>
      </c>
      <c r="O46" s="148">
        <f t="shared" si="5"/>
        <v>0.07974330414872083</v>
      </c>
      <c r="P46" s="52">
        <v>352284</v>
      </c>
    </row>
    <row r="47" spans="1:16" s="133" customFormat="1" ht="15" customHeight="1">
      <c r="A47" s="695" t="s">
        <v>420</v>
      </c>
      <c r="B47" s="52">
        <f t="shared" si="1"/>
        <v>757676</v>
      </c>
      <c r="C47" s="144">
        <v>363922</v>
      </c>
      <c r="D47" s="144">
        <v>393754</v>
      </c>
      <c r="E47" s="354">
        <f t="shared" si="2"/>
        <v>92.42369601324685</v>
      </c>
      <c r="F47" s="144">
        <f>B47-B46</f>
        <v>-19424</v>
      </c>
      <c r="G47" s="355">
        <f t="shared" si="3"/>
        <v>-2.4995496075151205</v>
      </c>
      <c r="H47" s="143">
        <v>158886</v>
      </c>
      <c r="I47" s="358" t="s">
        <v>438</v>
      </c>
      <c r="J47" s="363">
        <f t="shared" si="0"/>
        <v>1164628</v>
      </c>
      <c r="K47" s="52">
        <v>562684</v>
      </c>
      <c r="L47" s="52">
        <v>601944</v>
      </c>
      <c r="M47" s="52">
        <f t="shared" si="4"/>
        <v>93.47779859920524</v>
      </c>
      <c r="N47" s="144">
        <f t="shared" si="6"/>
        <v>3731</v>
      </c>
      <c r="O47" s="148">
        <f t="shared" si="5"/>
        <v>0.32138940836267127</v>
      </c>
      <c r="P47" s="52">
        <v>361157</v>
      </c>
    </row>
    <row r="48" spans="1:16" s="133" customFormat="1" ht="15" customHeight="1">
      <c r="A48" s="694"/>
      <c r="B48" s="52"/>
      <c r="C48" s="14"/>
      <c r="D48" s="14"/>
      <c r="E48" s="354"/>
      <c r="F48" s="144"/>
      <c r="G48" s="355"/>
      <c r="H48" s="61"/>
      <c r="I48" s="358" t="s">
        <v>408</v>
      </c>
      <c r="J48" s="363">
        <f t="shared" si="0"/>
        <v>1166455</v>
      </c>
      <c r="K48" s="52">
        <v>563074</v>
      </c>
      <c r="L48" s="52">
        <v>603381</v>
      </c>
      <c r="M48" s="52">
        <f t="shared" si="4"/>
        <v>93.31980953990927</v>
      </c>
      <c r="N48" s="144">
        <f t="shared" si="6"/>
        <v>1827</v>
      </c>
      <c r="O48" s="148">
        <f t="shared" si="5"/>
        <v>0.15687412633046777</v>
      </c>
      <c r="P48" s="52">
        <v>365374</v>
      </c>
    </row>
    <row r="49" spans="1:16" s="133" customFormat="1" ht="15" customHeight="1">
      <c r="A49" s="695" t="s">
        <v>421</v>
      </c>
      <c r="B49" s="52">
        <f t="shared" si="1"/>
        <v>757700</v>
      </c>
      <c r="C49" s="144">
        <v>360900</v>
      </c>
      <c r="D49" s="144">
        <v>396800</v>
      </c>
      <c r="E49" s="354">
        <f t="shared" si="2"/>
        <v>90.95262096774194</v>
      </c>
      <c r="F49" s="144">
        <f>B49-B47</f>
        <v>24</v>
      </c>
      <c r="G49" s="355">
        <f t="shared" si="3"/>
        <v>0.0031675808656998505</v>
      </c>
      <c r="H49" s="143" t="s">
        <v>2</v>
      </c>
      <c r="I49" s="358" t="s">
        <v>409</v>
      </c>
      <c r="J49" s="363">
        <f t="shared" si="0"/>
        <v>1168925</v>
      </c>
      <c r="K49" s="52">
        <v>563981</v>
      </c>
      <c r="L49" s="52">
        <v>604944</v>
      </c>
      <c r="M49" s="52">
        <f t="shared" si="4"/>
        <v>93.22862942685605</v>
      </c>
      <c r="N49" s="144">
        <f t="shared" si="6"/>
        <v>2470</v>
      </c>
      <c r="O49" s="148">
        <f t="shared" si="5"/>
        <v>0.21175270370481503</v>
      </c>
      <c r="P49" s="52">
        <v>370090</v>
      </c>
    </row>
    <row r="50" spans="1:16" s="133" customFormat="1" ht="15" customHeight="1">
      <c r="A50" s="695" t="s">
        <v>422</v>
      </c>
      <c r="B50" s="52">
        <f t="shared" si="1"/>
        <v>761800</v>
      </c>
      <c r="C50" s="144">
        <v>355700</v>
      </c>
      <c r="D50" s="144">
        <v>406100</v>
      </c>
      <c r="E50" s="354">
        <f t="shared" si="2"/>
        <v>87.58926372814578</v>
      </c>
      <c r="F50" s="144">
        <f>B50-B49</f>
        <v>4100</v>
      </c>
      <c r="G50" s="355">
        <f t="shared" si="3"/>
        <v>0.5411112577537284</v>
      </c>
      <c r="H50" s="143" t="s">
        <v>2</v>
      </c>
      <c r="I50" s="358" t="s">
        <v>439</v>
      </c>
      <c r="J50" s="363">
        <f t="shared" si="0"/>
        <v>1170912</v>
      </c>
      <c r="K50" s="52">
        <v>564827</v>
      </c>
      <c r="L50" s="52">
        <v>606085</v>
      </c>
      <c r="M50" s="52">
        <f t="shared" si="4"/>
        <v>93.19270399366425</v>
      </c>
      <c r="N50" s="144">
        <f t="shared" si="6"/>
        <v>1987</v>
      </c>
      <c r="O50" s="148">
        <f t="shared" si="5"/>
        <v>0.16998524285133776</v>
      </c>
      <c r="P50" s="52">
        <v>374294</v>
      </c>
    </row>
    <row r="51" spans="1:16" s="133" customFormat="1" ht="15" customHeight="1">
      <c r="A51" s="695" t="s">
        <v>423</v>
      </c>
      <c r="B51" s="52">
        <f t="shared" si="1"/>
        <v>761600</v>
      </c>
      <c r="C51" s="144">
        <v>347700</v>
      </c>
      <c r="D51" s="144">
        <v>413900</v>
      </c>
      <c r="E51" s="354">
        <f t="shared" si="2"/>
        <v>84.00579850205364</v>
      </c>
      <c r="F51" s="144">
        <f>B51-B50</f>
        <v>-200</v>
      </c>
      <c r="G51" s="355">
        <f t="shared" si="3"/>
        <v>-0.026253609871357313</v>
      </c>
      <c r="H51" s="143" t="s">
        <v>2</v>
      </c>
      <c r="I51" s="375" t="s">
        <v>440</v>
      </c>
      <c r="J51" s="370">
        <f t="shared" si="0"/>
        <v>1173301</v>
      </c>
      <c r="K51" s="371">
        <f>SUM(K64)</f>
        <v>566081</v>
      </c>
      <c r="L51" s="371">
        <f>SUM(L64)</f>
        <v>607220</v>
      </c>
      <c r="M51" s="371">
        <f t="shared" si="4"/>
        <v>93.22502552616844</v>
      </c>
      <c r="N51" s="372">
        <f t="shared" si="6"/>
        <v>2389</v>
      </c>
      <c r="O51" s="373">
        <f t="shared" si="5"/>
        <v>0.20402899620125167</v>
      </c>
      <c r="P51" s="371">
        <f>SUM(P64)</f>
        <v>378692</v>
      </c>
    </row>
    <row r="52" spans="1:16" ht="15" customHeight="1">
      <c r="A52" s="695" t="s">
        <v>424</v>
      </c>
      <c r="B52" s="52">
        <f t="shared" si="1"/>
        <v>743672</v>
      </c>
      <c r="C52" s="144">
        <v>333341</v>
      </c>
      <c r="D52" s="144">
        <v>410331</v>
      </c>
      <c r="E52" s="354">
        <f t="shared" si="2"/>
        <v>81.23709882996897</v>
      </c>
      <c r="F52" s="144">
        <f>B52-B51</f>
        <v>-17928</v>
      </c>
      <c r="G52" s="355">
        <f t="shared" si="3"/>
        <v>-2.3539915966386555</v>
      </c>
      <c r="H52" s="143">
        <v>169117</v>
      </c>
      <c r="I52" s="8"/>
      <c r="J52" s="363"/>
      <c r="K52" s="147"/>
      <c r="L52" s="147"/>
      <c r="M52" s="52"/>
      <c r="N52" s="144"/>
      <c r="O52" s="148"/>
      <c r="P52" s="52"/>
    </row>
    <row r="53" spans="1:16" ht="15" customHeight="1">
      <c r="A53" s="695" t="s">
        <v>425</v>
      </c>
      <c r="B53" s="52">
        <f t="shared" si="1"/>
        <v>887510</v>
      </c>
      <c r="C53" s="144">
        <v>405264</v>
      </c>
      <c r="D53" s="144">
        <v>482246</v>
      </c>
      <c r="E53" s="354">
        <f t="shared" si="2"/>
        <v>84.03677791002931</v>
      </c>
      <c r="F53" s="144">
        <f>B53-B52</f>
        <v>143838</v>
      </c>
      <c r="G53" s="355">
        <f t="shared" si="3"/>
        <v>19.341591454297056</v>
      </c>
      <c r="H53" s="146">
        <v>186375</v>
      </c>
      <c r="I53" s="8" t="s">
        <v>256</v>
      </c>
      <c r="J53" s="363">
        <f t="shared" si="0"/>
        <v>1171984</v>
      </c>
      <c r="K53" s="52">
        <v>565516</v>
      </c>
      <c r="L53" s="52">
        <v>606468</v>
      </c>
      <c r="M53" s="52">
        <f t="shared" si="4"/>
        <v>93.24745905802119</v>
      </c>
      <c r="N53" s="144">
        <v>346</v>
      </c>
      <c r="O53" s="148">
        <f t="shared" si="5"/>
        <v>0.029531305744607123</v>
      </c>
      <c r="P53" s="52">
        <v>375460</v>
      </c>
    </row>
    <row r="54" spans="1:16" ht="15" customHeight="1">
      <c r="A54" s="697"/>
      <c r="B54" s="52"/>
      <c r="C54" s="14"/>
      <c r="D54" s="14"/>
      <c r="E54" s="354"/>
      <c r="F54" s="144"/>
      <c r="G54" s="355"/>
      <c r="H54" s="14"/>
      <c r="I54" s="358" t="s">
        <v>441</v>
      </c>
      <c r="J54" s="363">
        <f t="shared" si="0"/>
        <v>1172080</v>
      </c>
      <c r="K54" s="52">
        <v>565561</v>
      </c>
      <c r="L54" s="52">
        <v>606519</v>
      </c>
      <c r="M54" s="52">
        <f t="shared" si="4"/>
        <v>93.2470376031089</v>
      </c>
      <c r="N54" s="144">
        <f t="shared" si="6"/>
        <v>96</v>
      </c>
      <c r="O54" s="148">
        <f t="shared" si="5"/>
        <v>0.008191238105639667</v>
      </c>
      <c r="P54" s="52">
        <v>375564</v>
      </c>
    </row>
    <row r="55" spans="1:16" ht="15" customHeight="1">
      <c r="A55" s="695" t="s">
        <v>426</v>
      </c>
      <c r="B55" s="52">
        <f t="shared" si="1"/>
        <v>877197</v>
      </c>
      <c r="C55" s="144">
        <v>407430</v>
      </c>
      <c r="D55" s="144">
        <v>469767</v>
      </c>
      <c r="E55" s="354">
        <f t="shared" si="2"/>
        <v>86.73023009279068</v>
      </c>
      <c r="F55" s="144">
        <f>B55-B53</f>
        <v>-10313</v>
      </c>
      <c r="G55" s="355">
        <f t="shared" si="3"/>
        <v>-1.162015075886469</v>
      </c>
      <c r="H55" s="146">
        <v>187181</v>
      </c>
      <c r="I55" s="358" t="s">
        <v>442</v>
      </c>
      <c r="J55" s="363">
        <f t="shared" si="0"/>
        <v>1172281</v>
      </c>
      <c r="K55" s="52">
        <v>565640</v>
      </c>
      <c r="L55" s="52">
        <v>606641</v>
      </c>
      <c r="M55" s="52">
        <f t="shared" si="4"/>
        <v>93.2413074619091</v>
      </c>
      <c r="N55" s="144">
        <f t="shared" si="6"/>
        <v>201</v>
      </c>
      <c r="O55" s="148">
        <f t="shared" si="5"/>
        <v>0.017149000068254726</v>
      </c>
      <c r="P55" s="52">
        <v>375628</v>
      </c>
    </row>
    <row r="56" spans="1:16" ht="15" customHeight="1">
      <c r="A56" s="695" t="s">
        <v>427</v>
      </c>
      <c r="B56" s="52">
        <f t="shared" si="1"/>
        <v>927743</v>
      </c>
      <c r="C56" s="144">
        <v>443872</v>
      </c>
      <c r="D56" s="144">
        <v>483871</v>
      </c>
      <c r="E56" s="354">
        <f t="shared" si="2"/>
        <v>91.73354055109729</v>
      </c>
      <c r="F56" s="144">
        <f>B56-B55</f>
        <v>50546</v>
      </c>
      <c r="G56" s="355">
        <f t="shared" si="3"/>
        <v>5.762217609043351</v>
      </c>
      <c r="H56" s="146">
        <v>195354</v>
      </c>
      <c r="I56" s="358" t="s">
        <v>443</v>
      </c>
      <c r="J56" s="363">
        <f t="shared" si="0"/>
        <v>1169681</v>
      </c>
      <c r="K56" s="52">
        <v>563936</v>
      </c>
      <c r="L56" s="52">
        <v>605745</v>
      </c>
      <c r="M56" s="52">
        <f t="shared" si="4"/>
        <v>93.09792074222652</v>
      </c>
      <c r="N56" s="144">
        <f t="shared" si="6"/>
        <v>-2600</v>
      </c>
      <c r="O56" s="148">
        <f t="shared" si="5"/>
        <v>-0.22178982684185788</v>
      </c>
      <c r="P56" s="52">
        <v>374427</v>
      </c>
    </row>
    <row r="57" spans="1:16" ht="15" customHeight="1">
      <c r="A57" s="695" t="s">
        <v>428</v>
      </c>
      <c r="B57" s="52">
        <f t="shared" si="1"/>
        <v>942000</v>
      </c>
      <c r="C57" s="144">
        <v>450800</v>
      </c>
      <c r="D57" s="144">
        <v>491200</v>
      </c>
      <c r="E57" s="354">
        <f t="shared" si="2"/>
        <v>91.77524429967427</v>
      </c>
      <c r="F57" s="144">
        <f>B57-B56</f>
        <v>14257</v>
      </c>
      <c r="G57" s="355">
        <f t="shared" si="3"/>
        <v>1.5367402394844263</v>
      </c>
      <c r="H57" s="146">
        <v>194824</v>
      </c>
      <c r="I57" s="9"/>
      <c r="J57" s="363"/>
      <c r="K57" s="52"/>
      <c r="L57" s="52"/>
      <c r="M57" s="52"/>
      <c r="N57" s="144"/>
      <c r="O57" s="148"/>
      <c r="P57" s="52"/>
    </row>
    <row r="58" spans="1:16" ht="15" customHeight="1">
      <c r="A58" s="695" t="s">
        <v>429</v>
      </c>
      <c r="B58" s="52">
        <f t="shared" si="1"/>
        <v>965100</v>
      </c>
      <c r="C58" s="144">
        <v>463700</v>
      </c>
      <c r="D58" s="144">
        <v>501400</v>
      </c>
      <c r="E58" s="354">
        <f t="shared" si="2"/>
        <v>92.48105305145593</v>
      </c>
      <c r="F58" s="144">
        <f>B58-B57</f>
        <v>23100</v>
      </c>
      <c r="G58" s="355">
        <f t="shared" si="3"/>
        <v>2.4522292993630574</v>
      </c>
      <c r="H58" s="146">
        <v>196218</v>
      </c>
      <c r="I58" s="376" t="s">
        <v>444</v>
      </c>
      <c r="J58" s="363">
        <f t="shared" si="0"/>
        <v>1171402</v>
      </c>
      <c r="K58" s="52">
        <v>565078</v>
      </c>
      <c r="L58" s="52">
        <v>606324</v>
      </c>
      <c r="M58" s="52">
        <f t="shared" si="4"/>
        <v>93.19736642455189</v>
      </c>
      <c r="N58" s="144">
        <f>J58-J56</f>
        <v>1721</v>
      </c>
      <c r="O58" s="148">
        <f t="shared" si="5"/>
        <v>0.1471341331525433</v>
      </c>
      <c r="P58" s="52">
        <v>376852</v>
      </c>
    </row>
    <row r="59" spans="1:16" ht="15" customHeight="1">
      <c r="A59" s="695" t="s">
        <v>430</v>
      </c>
      <c r="B59" s="52">
        <f t="shared" si="1"/>
        <v>957279</v>
      </c>
      <c r="C59" s="144">
        <v>460859</v>
      </c>
      <c r="D59" s="144">
        <v>496420</v>
      </c>
      <c r="E59" s="354">
        <f t="shared" si="2"/>
        <v>92.83650940735667</v>
      </c>
      <c r="F59" s="144">
        <f>B59-B58</f>
        <v>-7821</v>
      </c>
      <c r="G59" s="355">
        <f t="shared" si="3"/>
        <v>-0.8103823437985701</v>
      </c>
      <c r="H59" s="146">
        <v>194652</v>
      </c>
      <c r="I59" s="358" t="s">
        <v>445</v>
      </c>
      <c r="J59" s="363">
        <f t="shared" si="0"/>
        <v>1171885</v>
      </c>
      <c r="K59" s="52">
        <v>565359</v>
      </c>
      <c r="L59" s="52">
        <v>606526</v>
      </c>
      <c r="M59" s="52">
        <f t="shared" si="4"/>
        <v>93.21265700068918</v>
      </c>
      <c r="N59" s="144">
        <f t="shared" si="6"/>
        <v>483</v>
      </c>
      <c r="O59" s="148">
        <f t="shared" si="5"/>
        <v>0.04123264259408811</v>
      </c>
      <c r="P59" s="52">
        <v>377476</v>
      </c>
    </row>
    <row r="60" spans="1:16" ht="15" customHeight="1">
      <c r="A60" s="697"/>
      <c r="B60" s="52"/>
      <c r="C60" s="14"/>
      <c r="D60" s="14"/>
      <c r="E60" s="354"/>
      <c r="F60" s="144"/>
      <c r="G60" s="355"/>
      <c r="H60" s="14"/>
      <c r="I60" s="358" t="s">
        <v>446</v>
      </c>
      <c r="J60" s="363">
        <f t="shared" si="0"/>
        <v>1172144</v>
      </c>
      <c r="K60" s="52">
        <v>565499</v>
      </c>
      <c r="L60" s="52">
        <v>606645</v>
      </c>
      <c r="M60" s="52">
        <f t="shared" si="4"/>
        <v>93.21745007376637</v>
      </c>
      <c r="N60" s="144">
        <f t="shared" si="6"/>
        <v>259</v>
      </c>
      <c r="O60" s="148">
        <f t="shared" si="5"/>
        <v>0.022101144736898243</v>
      </c>
      <c r="P60" s="52">
        <v>377836</v>
      </c>
    </row>
    <row r="61" spans="1:16" ht="15" customHeight="1">
      <c r="A61" s="695" t="s">
        <v>431</v>
      </c>
      <c r="B61" s="52">
        <f t="shared" si="1"/>
        <v>960100</v>
      </c>
      <c r="C61" s="144">
        <v>462200</v>
      </c>
      <c r="D61" s="144">
        <v>497900</v>
      </c>
      <c r="E61" s="354">
        <f t="shared" si="2"/>
        <v>92.82988551918056</v>
      </c>
      <c r="F61" s="144">
        <f>B61-B59</f>
        <v>2821</v>
      </c>
      <c r="G61" s="355">
        <f>100*F61/(B61-F61)</f>
        <v>0.294689427011352</v>
      </c>
      <c r="H61" s="146">
        <v>195709</v>
      </c>
      <c r="I61" s="358" t="s">
        <v>447</v>
      </c>
      <c r="J61" s="363">
        <f t="shared" si="0"/>
        <v>1172391</v>
      </c>
      <c r="K61" s="52">
        <v>565658</v>
      </c>
      <c r="L61" s="52">
        <v>606733</v>
      </c>
      <c r="M61" s="52">
        <f t="shared" si="4"/>
        <v>93.23013582580806</v>
      </c>
      <c r="N61" s="144">
        <f t="shared" si="6"/>
        <v>247</v>
      </c>
      <c r="O61" s="148">
        <f t="shared" si="5"/>
        <v>0.021072496212069507</v>
      </c>
      <c r="P61" s="52">
        <v>378125</v>
      </c>
    </row>
    <row r="62" spans="1:16" ht="15" customHeight="1">
      <c r="A62" s="695" t="s">
        <v>432</v>
      </c>
      <c r="B62" s="52">
        <f t="shared" si="1"/>
        <v>959300</v>
      </c>
      <c r="C62" s="144">
        <v>461600</v>
      </c>
      <c r="D62" s="144">
        <v>497700</v>
      </c>
      <c r="E62" s="354">
        <f t="shared" si="2"/>
        <v>92.74663451878642</v>
      </c>
      <c r="F62" s="144">
        <f>B62-B61</f>
        <v>-800</v>
      </c>
      <c r="G62" s="355">
        <f t="shared" si="3"/>
        <v>-0.08332465368190814</v>
      </c>
      <c r="H62" s="146">
        <v>195490</v>
      </c>
      <c r="I62" s="9"/>
      <c r="J62" s="363"/>
      <c r="K62" s="52"/>
      <c r="L62" s="52"/>
      <c r="M62" s="52"/>
      <c r="N62" s="144"/>
      <c r="O62" s="148"/>
      <c r="P62" s="52"/>
    </row>
    <row r="63" spans="1:16" ht="15" customHeight="1">
      <c r="A63" s="695" t="s">
        <v>433</v>
      </c>
      <c r="B63" s="52">
        <f t="shared" si="1"/>
        <v>958000</v>
      </c>
      <c r="C63" s="144">
        <v>461100</v>
      </c>
      <c r="D63" s="144">
        <v>496900</v>
      </c>
      <c r="E63" s="354">
        <f t="shared" si="2"/>
        <v>92.79533105252565</v>
      </c>
      <c r="F63" s="144">
        <f>B63-B62</f>
        <v>-1300</v>
      </c>
      <c r="G63" s="355">
        <f t="shared" si="3"/>
        <v>-0.13551548003752736</v>
      </c>
      <c r="H63" s="146">
        <v>196079</v>
      </c>
      <c r="I63" s="358" t="s">
        <v>448</v>
      </c>
      <c r="J63" s="363">
        <f t="shared" si="0"/>
        <v>1172955</v>
      </c>
      <c r="K63" s="52">
        <v>565931</v>
      </c>
      <c r="L63" s="52">
        <v>607024</v>
      </c>
      <c r="M63" s="52">
        <f t="shared" si="4"/>
        <v>93.23041593083634</v>
      </c>
      <c r="N63" s="144">
        <f>J63-J61</f>
        <v>564</v>
      </c>
      <c r="O63" s="148">
        <f t="shared" si="5"/>
        <v>0.048106817606071696</v>
      </c>
      <c r="P63" s="52">
        <v>378319</v>
      </c>
    </row>
    <row r="64" spans="1:16" ht="15" customHeight="1">
      <c r="A64" s="695" t="s">
        <v>434</v>
      </c>
      <c r="B64" s="52">
        <f t="shared" si="1"/>
        <v>962400</v>
      </c>
      <c r="C64" s="144">
        <v>462700</v>
      </c>
      <c r="D64" s="144">
        <v>499700</v>
      </c>
      <c r="E64" s="354">
        <f t="shared" si="2"/>
        <v>92.59555733440064</v>
      </c>
      <c r="F64" s="144">
        <f>B64-B63</f>
        <v>4400</v>
      </c>
      <c r="G64" s="355">
        <f t="shared" si="3"/>
        <v>0.4592901878914405</v>
      </c>
      <c r="H64" s="146">
        <v>197301</v>
      </c>
      <c r="I64" s="358" t="s">
        <v>449</v>
      </c>
      <c r="J64" s="363">
        <f t="shared" si="0"/>
        <v>1173301</v>
      </c>
      <c r="K64" s="48">
        <v>566081</v>
      </c>
      <c r="L64" s="48">
        <v>607220</v>
      </c>
      <c r="M64" s="52">
        <f t="shared" si="4"/>
        <v>93.22502552616844</v>
      </c>
      <c r="N64" s="144">
        <f t="shared" si="6"/>
        <v>346</v>
      </c>
      <c r="O64" s="148">
        <f t="shared" si="5"/>
        <v>0.029498147840283727</v>
      </c>
      <c r="P64" s="48">
        <v>378692</v>
      </c>
    </row>
    <row r="65" spans="1:16" ht="15" customHeight="1">
      <c r="A65" s="695" t="s">
        <v>435</v>
      </c>
      <c r="B65" s="52">
        <f t="shared" si="1"/>
        <v>966187</v>
      </c>
      <c r="C65" s="144">
        <v>463477</v>
      </c>
      <c r="D65" s="144">
        <v>502710</v>
      </c>
      <c r="E65" s="354">
        <f t="shared" si="2"/>
        <v>92.1956993097412</v>
      </c>
      <c r="F65" s="144">
        <f>B65-B64</f>
        <v>3787</v>
      </c>
      <c r="G65" s="355">
        <f t="shared" si="3"/>
        <v>0.3934954280964256</v>
      </c>
      <c r="H65" s="146">
        <v>198161</v>
      </c>
      <c r="I65" s="358" t="s">
        <v>450</v>
      </c>
      <c r="J65" s="363">
        <f t="shared" si="0"/>
        <v>1173887</v>
      </c>
      <c r="K65" s="48">
        <v>566394</v>
      </c>
      <c r="L65" s="48">
        <v>607493</v>
      </c>
      <c r="M65" s="52">
        <f t="shared" si="4"/>
        <v>93.23465455569035</v>
      </c>
      <c r="N65" s="144">
        <f t="shared" si="6"/>
        <v>586</v>
      </c>
      <c r="O65" s="148">
        <f t="shared" si="5"/>
        <v>0.04994455813128941</v>
      </c>
      <c r="P65" s="48">
        <v>379253</v>
      </c>
    </row>
    <row r="66" spans="1:16" ht="15" customHeight="1">
      <c r="A66" s="695" t="s">
        <v>436</v>
      </c>
      <c r="B66" s="52">
        <f t="shared" si="1"/>
        <v>968531</v>
      </c>
      <c r="C66" s="144">
        <v>463670</v>
      </c>
      <c r="D66" s="144">
        <v>504861</v>
      </c>
      <c r="E66" s="354">
        <f t="shared" si="2"/>
        <v>91.84112062528102</v>
      </c>
      <c r="F66" s="144">
        <f>B66-B65</f>
        <v>2344</v>
      </c>
      <c r="G66" s="355">
        <f t="shared" si="3"/>
        <v>0.2426031399718688</v>
      </c>
      <c r="H66" s="146">
        <v>199927</v>
      </c>
      <c r="I66" s="358" t="s">
        <v>451</v>
      </c>
      <c r="J66" s="363">
        <f t="shared" si="0"/>
        <v>1174192</v>
      </c>
      <c r="K66" s="48">
        <v>566613</v>
      </c>
      <c r="L66" s="48">
        <v>607579</v>
      </c>
      <c r="M66" s="52">
        <f t="shared" si="4"/>
        <v>93.25750231657118</v>
      </c>
      <c r="N66" s="144">
        <f t="shared" si="6"/>
        <v>305</v>
      </c>
      <c r="O66" s="148">
        <f t="shared" si="5"/>
        <v>0.025982057898247448</v>
      </c>
      <c r="P66" s="48">
        <v>379692</v>
      </c>
    </row>
    <row r="67" spans="1:16" ht="15" customHeight="1">
      <c r="A67" s="698"/>
      <c r="B67" s="144"/>
      <c r="C67" s="144"/>
      <c r="D67" s="144"/>
      <c r="E67" s="138"/>
      <c r="F67" s="144"/>
      <c r="G67" s="145"/>
      <c r="H67" s="146"/>
      <c r="I67" s="9"/>
      <c r="J67" s="363"/>
      <c r="K67" s="48"/>
      <c r="L67" s="48"/>
      <c r="M67" s="52"/>
      <c r="N67" s="144"/>
      <c r="O67" s="148"/>
      <c r="P67" s="48"/>
    </row>
    <row r="68" spans="1:16" ht="15" customHeight="1">
      <c r="A68" s="698"/>
      <c r="B68" s="144"/>
      <c r="C68" s="144"/>
      <c r="D68" s="144"/>
      <c r="E68" s="144"/>
      <c r="F68" s="144"/>
      <c r="G68" s="145"/>
      <c r="H68" s="152"/>
      <c r="I68" s="374" t="s">
        <v>437</v>
      </c>
      <c r="J68" s="363">
        <f t="shared" si="0"/>
        <v>1174555</v>
      </c>
      <c r="K68" s="48">
        <v>566809</v>
      </c>
      <c r="L68" s="48">
        <v>607746</v>
      </c>
      <c r="M68" s="52">
        <f t="shared" si="4"/>
        <v>93.26412678981022</v>
      </c>
      <c r="N68" s="144">
        <f>J68-J66</f>
        <v>363</v>
      </c>
      <c r="O68" s="148">
        <f t="shared" si="5"/>
        <v>0.030914875931704524</v>
      </c>
      <c r="P68" s="48">
        <v>379916</v>
      </c>
    </row>
    <row r="69" spans="1:16" ht="15" customHeight="1">
      <c r="A69" s="698"/>
      <c r="B69" s="144"/>
      <c r="C69" s="144"/>
      <c r="D69" s="144"/>
      <c r="E69" s="144"/>
      <c r="F69" s="144"/>
      <c r="G69" s="145"/>
      <c r="H69" s="146"/>
      <c r="I69" s="358" t="s">
        <v>452</v>
      </c>
      <c r="J69" s="363">
        <f t="shared" si="0"/>
        <v>1174651</v>
      </c>
      <c r="K69" s="48">
        <v>566840</v>
      </c>
      <c r="L69" s="48">
        <v>607811</v>
      </c>
      <c r="M69" s="52">
        <f t="shared" si="4"/>
        <v>93.25925328761737</v>
      </c>
      <c r="N69" s="144">
        <f t="shared" si="6"/>
        <v>96</v>
      </c>
      <c r="O69" s="148">
        <f t="shared" si="5"/>
        <v>0.008173308189058835</v>
      </c>
      <c r="P69" s="48">
        <v>380075</v>
      </c>
    </row>
    <row r="70" spans="1:16" ht="15" customHeight="1">
      <c r="A70" s="132"/>
      <c r="B70" s="131"/>
      <c r="C70" s="131"/>
      <c r="D70" s="131"/>
      <c r="E70" s="131"/>
      <c r="F70" s="131"/>
      <c r="G70" s="131"/>
      <c r="H70" s="132"/>
      <c r="I70" s="377" t="s">
        <v>453</v>
      </c>
      <c r="J70" s="364">
        <f t="shared" si="0"/>
        <v>1174943</v>
      </c>
      <c r="K70" s="365">
        <v>567023</v>
      </c>
      <c r="L70" s="365">
        <v>607920</v>
      </c>
      <c r="M70" s="366">
        <f t="shared" si="4"/>
        <v>93.27263455717858</v>
      </c>
      <c r="N70" s="367">
        <f t="shared" si="6"/>
        <v>292</v>
      </c>
      <c r="O70" s="368">
        <f t="shared" si="5"/>
        <v>0.024858447317543678</v>
      </c>
      <c r="P70" s="369">
        <v>380208</v>
      </c>
    </row>
    <row r="71" spans="1:16" ht="15" customHeight="1">
      <c r="A71" s="2" t="s">
        <v>175</v>
      </c>
      <c r="G71" s="82"/>
      <c r="J71" s="17" t="s">
        <v>156</v>
      </c>
      <c r="K71" s="16"/>
      <c r="L71" s="16"/>
      <c r="M71" s="18" t="s">
        <v>156</v>
      </c>
      <c r="N71" s="149" t="s">
        <v>156</v>
      </c>
      <c r="O71" s="150" t="s">
        <v>156</v>
      </c>
      <c r="P71" s="16"/>
    </row>
    <row r="72" spans="1:16" ht="15" customHeight="1">
      <c r="A72" s="130" t="s">
        <v>250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5" customHeight="1">
      <c r="A73" s="2" t="s">
        <v>251</v>
      </c>
      <c r="B73" s="79"/>
      <c r="C73" s="79"/>
      <c r="D73" s="79"/>
      <c r="E73" s="79"/>
      <c r="F73" s="79"/>
      <c r="G73" s="81"/>
      <c r="H73" s="79"/>
      <c r="J73" s="17" t="s">
        <v>156</v>
      </c>
      <c r="K73" s="16"/>
      <c r="L73" s="16"/>
      <c r="M73" s="18" t="s">
        <v>156</v>
      </c>
      <c r="N73" s="149" t="s">
        <v>156</v>
      </c>
      <c r="O73" s="150" t="s">
        <v>156</v>
      </c>
      <c r="P73" s="16"/>
    </row>
    <row r="74" spans="1:16" ht="15" customHeight="1">
      <c r="A74" s="2" t="s">
        <v>176</v>
      </c>
      <c r="B74" s="79"/>
      <c r="C74" s="79"/>
      <c r="D74" s="79"/>
      <c r="E74" s="79"/>
      <c r="F74" s="79"/>
      <c r="G74" s="81"/>
      <c r="H74" s="79"/>
      <c r="J74" s="17" t="s">
        <v>156</v>
      </c>
      <c r="K74" s="16"/>
      <c r="L74" s="16"/>
      <c r="M74" s="18" t="s">
        <v>156</v>
      </c>
      <c r="N74" s="149" t="s">
        <v>156</v>
      </c>
      <c r="O74" s="150" t="s">
        <v>156</v>
      </c>
      <c r="P74" s="16"/>
    </row>
    <row r="75" spans="2:9" ht="15" customHeight="1">
      <c r="B75" s="10"/>
      <c r="C75" s="10"/>
      <c r="D75" s="10"/>
      <c r="E75" s="10"/>
      <c r="F75" s="11"/>
      <c r="G75" s="10"/>
      <c r="I75" s="12"/>
    </row>
    <row r="76" spans="14:16" ht="15" customHeight="1">
      <c r="N76" s="3"/>
      <c r="O76" s="13"/>
      <c r="P76" s="13"/>
    </row>
    <row r="77" spans="15:16" ht="15" customHeight="1">
      <c r="O77" s="13"/>
      <c r="P77" s="13"/>
    </row>
    <row r="78" spans="2:16" ht="14.25">
      <c r="B78" s="14"/>
      <c r="C78" s="14"/>
      <c r="D78" s="14"/>
      <c r="E78" s="14"/>
      <c r="F78" s="14"/>
      <c r="G78" s="14"/>
      <c r="H78" s="14"/>
      <c r="I78" s="14"/>
      <c r="J78" s="14"/>
      <c r="K78" s="14"/>
      <c r="O78" s="13"/>
      <c r="P78" s="13"/>
    </row>
    <row r="79" spans="15:16" ht="14.25">
      <c r="O79" s="13"/>
      <c r="P79" s="13"/>
    </row>
    <row r="83" spans="2:11" ht="14.25"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14.25"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2:11" ht="14.25"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14.25">
      <c r="B86" s="55"/>
      <c r="C86" s="15"/>
      <c r="D86" s="151"/>
      <c r="E86" s="151"/>
      <c r="F86" s="151"/>
      <c r="G86" s="151"/>
      <c r="H86" s="144"/>
      <c r="I86" s="148"/>
      <c r="J86" s="151"/>
      <c r="K86" s="55"/>
    </row>
    <row r="87" spans="2:11" ht="14.25">
      <c r="B87" s="55"/>
      <c r="C87" s="15"/>
      <c r="D87" s="151"/>
      <c r="E87" s="151"/>
      <c r="F87" s="151"/>
      <c r="G87" s="151"/>
      <c r="H87" s="144"/>
      <c r="I87" s="148"/>
      <c r="J87" s="151"/>
      <c r="K87" s="55"/>
    </row>
    <row r="88" spans="2:11" ht="14.25">
      <c r="B88" s="55"/>
      <c r="C88" s="15"/>
      <c r="D88" s="151"/>
      <c r="E88" s="151"/>
      <c r="F88" s="151"/>
      <c r="G88" s="151"/>
      <c r="H88" s="144"/>
      <c r="I88" s="148"/>
      <c r="J88" s="151"/>
      <c r="K88" s="55"/>
    </row>
    <row r="89" spans="2:11" ht="14.25">
      <c r="B89" s="55"/>
      <c r="C89" s="15"/>
      <c r="D89" s="151"/>
      <c r="E89" s="151"/>
      <c r="F89" s="151"/>
      <c r="G89" s="151"/>
      <c r="H89" s="144"/>
      <c r="I89" s="148"/>
      <c r="J89" s="151"/>
      <c r="K89" s="55"/>
    </row>
    <row r="90" spans="2:11" ht="14.25">
      <c r="B90" s="55"/>
      <c r="C90" s="15"/>
      <c r="D90" s="151"/>
      <c r="E90" s="151"/>
      <c r="F90" s="151"/>
      <c r="G90" s="151"/>
      <c r="H90" s="144"/>
      <c r="I90" s="148"/>
      <c r="J90" s="151"/>
      <c r="K90" s="55"/>
    </row>
    <row r="91" spans="2:11" ht="14.25">
      <c r="B91" s="55"/>
      <c r="C91" s="15"/>
      <c r="D91" s="151"/>
      <c r="E91" s="151"/>
      <c r="F91" s="151"/>
      <c r="G91" s="151"/>
      <c r="H91" s="144"/>
      <c r="I91" s="148"/>
      <c r="J91" s="151"/>
      <c r="K91" s="55"/>
    </row>
    <row r="92" spans="2:11" ht="14.25">
      <c r="B92" s="55"/>
      <c r="C92" s="15"/>
      <c r="D92" s="151"/>
      <c r="E92" s="151"/>
      <c r="F92" s="151"/>
      <c r="G92" s="151"/>
      <c r="H92" s="144"/>
      <c r="I92" s="148"/>
      <c r="J92" s="151"/>
      <c r="K92" s="55"/>
    </row>
    <row r="93" spans="2:11" ht="14.25">
      <c r="B93" s="55"/>
      <c r="C93" s="15"/>
      <c r="D93" s="151"/>
      <c r="E93" s="151"/>
      <c r="F93" s="151"/>
      <c r="G93" s="151"/>
      <c r="H93" s="144"/>
      <c r="I93" s="148"/>
      <c r="J93" s="151"/>
      <c r="K93" s="55"/>
    </row>
    <row r="94" spans="2:11" ht="14.25">
      <c r="B94" s="55"/>
      <c r="C94" s="15"/>
      <c r="D94" s="151"/>
      <c r="E94" s="151"/>
      <c r="F94" s="151"/>
      <c r="G94" s="151"/>
      <c r="H94" s="144"/>
      <c r="I94" s="148"/>
      <c r="J94" s="151"/>
      <c r="K94" s="55"/>
    </row>
    <row r="95" spans="2:11" ht="14.25">
      <c r="B95" s="55"/>
      <c r="C95" s="15"/>
      <c r="D95" s="151"/>
      <c r="E95" s="151"/>
      <c r="F95" s="151"/>
      <c r="G95" s="151"/>
      <c r="H95" s="144"/>
      <c r="I95" s="148"/>
      <c r="J95" s="151"/>
      <c r="K95" s="55"/>
    </row>
    <row r="96" spans="2:11" ht="14.25">
      <c r="B96" s="55"/>
      <c r="C96" s="15"/>
      <c r="D96" s="151"/>
      <c r="E96" s="151"/>
      <c r="F96" s="151"/>
      <c r="G96" s="151"/>
      <c r="H96" s="144"/>
      <c r="I96" s="148"/>
      <c r="J96" s="151"/>
      <c r="K96" s="55"/>
    </row>
    <row r="97" spans="2:11" ht="14.25">
      <c r="B97" s="55"/>
      <c r="C97" s="15"/>
      <c r="D97" s="151"/>
      <c r="E97" s="151"/>
      <c r="F97" s="151"/>
      <c r="G97" s="151"/>
      <c r="H97" s="144"/>
      <c r="I97" s="148"/>
      <c r="J97" s="151"/>
      <c r="K97" s="55"/>
    </row>
    <row r="98" spans="2:11" ht="14.25">
      <c r="B98" s="55"/>
      <c r="C98" s="15"/>
      <c r="D98" s="151"/>
      <c r="E98" s="151"/>
      <c r="F98" s="151"/>
      <c r="G98" s="151"/>
      <c r="H98" s="144"/>
      <c r="I98" s="148"/>
      <c r="J98" s="151"/>
      <c r="K98" s="55"/>
    </row>
    <row r="99" spans="2:11" ht="14.25">
      <c r="B99" s="55"/>
      <c r="C99" s="15"/>
      <c r="D99" s="151"/>
      <c r="E99" s="151"/>
      <c r="F99" s="151"/>
      <c r="G99" s="151"/>
      <c r="H99" s="144"/>
      <c r="I99" s="148"/>
      <c r="J99" s="151"/>
      <c r="K99" s="55"/>
    </row>
    <row r="100" spans="2:11" ht="14.25">
      <c r="B100" s="55"/>
      <c r="C100" s="15"/>
      <c r="D100" s="151"/>
      <c r="E100" s="151"/>
      <c r="F100" s="151"/>
      <c r="G100" s="151"/>
      <c r="H100" s="144"/>
      <c r="I100" s="148"/>
      <c r="J100" s="151"/>
      <c r="K100" s="55"/>
    </row>
    <row r="101" spans="2:11" ht="14.25">
      <c r="B101" s="55"/>
      <c r="C101" s="15"/>
      <c r="D101" s="151"/>
      <c r="E101" s="151"/>
      <c r="F101" s="151"/>
      <c r="G101" s="151"/>
      <c r="H101" s="144"/>
      <c r="I101" s="148"/>
      <c r="J101" s="151"/>
      <c r="K101" s="55"/>
    </row>
    <row r="102" spans="2:11" ht="14.25">
      <c r="B102" s="55"/>
      <c r="C102" s="15"/>
      <c r="D102" s="151"/>
      <c r="E102" s="151"/>
      <c r="F102" s="151"/>
      <c r="G102" s="151"/>
      <c r="H102" s="144"/>
      <c r="I102" s="148"/>
      <c r="J102" s="151"/>
      <c r="K102" s="55"/>
    </row>
    <row r="103" spans="2:11" ht="14.25"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2:11" ht="14.25"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2:11" ht="14.25"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2:11" ht="14.25"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2:11" ht="14.25"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2:11" ht="14.25"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2:11" ht="14.25"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2:11" ht="14.25"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2:11" ht="14.25"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</sheetData>
  <sheetProtection/>
  <mergeCells count="17"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  <mergeCell ref="K6:K7"/>
    <mergeCell ref="G6:G7"/>
    <mergeCell ref="C6:C7"/>
    <mergeCell ref="D6:D7"/>
    <mergeCell ref="F6:F7"/>
    <mergeCell ref="J6:J7"/>
    <mergeCell ref="I5:I7"/>
  </mergeCells>
  <printOptions horizontalCentered="1"/>
  <pageMargins left="0.5118110236220472" right="0.5118110236220472" top="0.31496062992125984" bottom="0.11811023622047245" header="0.5118110236220472" footer="0.5118110236220472"/>
  <pageSetup fitToHeight="1" fitToWidth="1" horizontalDpi="300" verticalDpi="3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0" zoomScaleNormal="70" zoomScalePageLayoutView="0" workbookViewId="0" topLeftCell="F3">
      <selection activeCell="N53" sqref="N53"/>
    </sheetView>
  </sheetViews>
  <sheetFormatPr defaultColWidth="10.59765625" defaultRowHeight="15"/>
  <cols>
    <col min="1" max="1" width="2.09765625" style="295" customWidth="1"/>
    <col min="2" max="2" width="2.59765625" style="295" customWidth="1"/>
    <col min="3" max="3" width="10.3984375" style="295" customWidth="1"/>
    <col min="4" max="4" width="15.09765625" style="295" customWidth="1"/>
    <col min="5" max="6" width="12.59765625" style="295" customWidth="1"/>
    <col min="7" max="7" width="14.19921875" style="295" customWidth="1"/>
    <col min="8" max="13" width="12.59765625" style="295" customWidth="1"/>
    <col min="14" max="14" width="14.3984375" style="295" customWidth="1"/>
    <col min="15" max="15" width="12.59765625" style="295" customWidth="1"/>
    <col min="16" max="20" width="14.69921875" style="295" customWidth="1"/>
    <col min="21" max="16384" width="10.59765625" style="295" customWidth="1"/>
  </cols>
  <sheetData>
    <row r="1" spans="1:20" s="294" customFormat="1" ht="19.5" customHeight="1">
      <c r="A1" s="4" t="s">
        <v>6</v>
      </c>
      <c r="T1" s="6" t="s">
        <v>7</v>
      </c>
    </row>
    <row r="2" spans="1:20" ht="19.5" customHeight="1">
      <c r="A2" s="465" t="s">
        <v>257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</row>
    <row r="3" spans="1:20" ht="15" customHeight="1" thickBot="1">
      <c r="A3" s="19"/>
      <c r="B3" s="19"/>
      <c r="C3" s="19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</row>
    <row r="4" spans="1:20" ht="15" customHeight="1">
      <c r="A4" s="466" t="s">
        <v>337</v>
      </c>
      <c r="B4" s="467"/>
      <c r="C4" s="468"/>
      <c r="D4" s="471" t="s">
        <v>348</v>
      </c>
      <c r="E4" s="472"/>
      <c r="F4" s="473"/>
      <c r="G4" s="471" t="s">
        <v>349</v>
      </c>
      <c r="H4" s="472"/>
      <c r="I4" s="473"/>
      <c r="J4" s="471" t="s">
        <v>258</v>
      </c>
      <c r="K4" s="474"/>
      <c r="L4" s="461" t="s">
        <v>350</v>
      </c>
      <c r="M4" s="461" t="s">
        <v>351</v>
      </c>
      <c r="N4" s="471" t="s">
        <v>259</v>
      </c>
      <c r="O4" s="474"/>
      <c r="P4" s="459" t="s">
        <v>8</v>
      </c>
      <c r="Q4" s="461" t="s">
        <v>352</v>
      </c>
      <c r="R4" s="457" t="s">
        <v>9</v>
      </c>
      <c r="S4" s="457" t="s">
        <v>261</v>
      </c>
      <c r="T4" s="463" t="s">
        <v>356</v>
      </c>
    </row>
    <row r="5" spans="1:20" ht="15" customHeight="1">
      <c r="A5" s="469"/>
      <c r="B5" s="469"/>
      <c r="C5" s="470"/>
      <c r="D5" s="297" t="s">
        <v>10</v>
      </c>
      <c r="E5" s="297" t="s">
        <v>0</v>
      </c>
      <c r="F5" s="297" t="s">
        <v>1</v>
      </c>
      <c r="G5" s="297" t="s">
        <v>10</v>
      </c>
      <c r="H5" s="297" t="s">
        <v>0</v>
      </c>
      <c r="I5" s="297" t="s">
        <v>1</v>
      </c>
      <c r="J5" s="298" t="s">
        <v>11</v>
      </c>
      <c r="K5" s="298" t="s">
        <v>12</v>
      </c>
      <c r="L5" s="462"/>
      <c r="M5" s="462"/>
      <c r="N5" s="298" t="s">
        <v>13</v>
      </c>
      <c r="O5" s="298" t="s">
        <v>14</v>
      </c>
      <c r="P5" s="460"/>
      <c r="Q5" s="462"/>
      <c r="R5" s="458"/>
      <c r="S5" s="458"/>
      <c r="T5" s="464"/>
    </row>
    <row r="6" spans="1:20" s="162" customFormat="1" ht="15" customHeight="1">
      <c r="A6" s="159"/>
      <c r="B6" s="159"/>
      <c r="C6" s="160"/>
      <c r="D6" s="161" t="s">
        <v>15</v>
      </c>
      <c r="E6" s="161" t="s">
        <v>15</v>
      </c>
      <c r="F6" s="161" t="s">
        <v>15</v>
      </c>
      <c r="G6" s="161" t="s">
        <v>15</v>
      </c>
      <c r="H6" s="161" t="s">
        <v>15</v>
      </c>
      <c r="I6" s="161" t="s">
        <v>15</v>
      </c>
      <c r="J6" s="161" t="s">
        <v>15</v>
      </c>
      <c r="K6" s="161" t="s">
        <v>16</v>
      </c>
      <c r="L6" s="161" t="s">
        <v>17</v>
      </c>
      <c r="M6" s="161" t="s">
        <v>17</v>
      </c>
      <c r="N6" s="161" t="s">
        <v>17</v>
      </c>
      <c r="O6" s="161" t="s">
        <v>260</v>
      </c>
      <c r="P6" s="161" t="s">
        <v>16</v>
      </c>
      <c r="Q6" s="161" t="s">
        <v>15</v>
      </c>
      <c r="R6" s="161" t="s">
        <v>16</v>
      </c>
      <c r="S6" s="161" t="s">
        <v>15</v>
      </c>
      <c r="T6" s="161" t="s">
        <v>18</v>
      </c>
    </row>
    <row r="7" spans="1:20" s="158" customFormat="1" ht="15" customHeight="1">
      <c r="A7" s="454" t="s">
        <v>19</v>
      </c>
      <c r="B7" s="456"/>
      <c r="C7" s="455"/>
      <c r="D7" s="203">
        <f aca="true" t="shared" si="0" ref="D7:I7">SUM(D9:D10)</f>
        <v>1170912</v>
      </c>
      <c r="E7" s="203">
        <f t="shared" si="0"/>
        <v>564827</v>
      </c>
      <c r="F7" s="203">
        <f t="shared" si="0"/>
        <v>606085</v>
      </c>
      <c r="G7" s="203">
        <f t="shared" si="0"/>
        <v>1173301</v>
      </c>
      <c r="H7" s="203">
        <f t="shared" si="0"/>
        <v>566081</v>
      </c>
      <c r="I7" s="203">
        <f t="shared" si="0"/>
        <v>607220</v>
      </c>
      <c r="J7" s="203">
        <f>G7-D7</f>
        <v>2389</v>
      </c>
      <c r="K7" s="382">
        <f>100*J7/D7</f>
        <v>0.20402899620125167</v>
      </c>
      <c r="L7" s="383">
        <f>SUM(L9:L10)</f>
        <v>374294</v>
      </c>
      <c r="M7" s="383">
        <f>SUM(M9:M10)</f>
        <v>378693</v>
      </c>
      <c r="N7" s="384">
        <f>M7-L7</f>
        <v>4399</v>
      </c>
      <c r="O7" s="385">
        <f>100*N7/L7</f>
        <v>1.1752793258775187</v>
      </c>
      <c r="P7" s="385">
        <f>100*G7/G$7</f>
        <v>100</v>
      </c>
      <c r="Q7" s="385">
        <f>G7/M7</f>
        <v>3.0982906998544997</v>
      </c>
      <c r="R7" s="386">
        <f>100*H7/I7</f>
        <v>93.22502552616844</v>
      </c>
      <c r="S7" s="385">
        <f>G7/T7</f>
        <v>280.3760807123023</v>
      </c>
      <c r="T7" s="431">
        <f>SUM(T9:T10)</f>
        <v>4184.74</v>
      </c>
    </row>
    <row r="8" spans="1:20" s="174" customFormat="1" ht="15" customHeight="1">
      <c r="A8" s="29"/>
      <c r="B8" s="169"/>
      <c r="C8" s="30"/>
      <c r="D8" s="387"/>
      <c r="E8" s="387"/>
      <c r="F8" s="387"/>
      <c r="G8" s="387"/>
      <c r="H8" s="387"/>
      <c r="I8" s="387"/>
      <c r="J8" s="387"/>
      <c r="K8" s="382"/>
      <c r="L8" s="387"/>
      <c r="M8" s="387"/>
      <c r="N8" s="387"/>
      <c r="O8" s="388"/>
      <c r="P8" s="388"/>
      <c r="Q8" s="388"/>
      <c r="R8" s="389"/>
      <c r="S8" s="388"/>
      <c r="T8" s="432"/>
    </row>
    <row r="9" spans="1:20" s="158" customFormat="1" ht="15" customHeight="1">
      <c r="A9" s="454" t="s">
        <v>20</v>
      </c>
      <c r="B9" s="456"/>
      <c r="C9" s="455"/>
      <c r="D9" s="203">
        <f>SUM(D15:D22)</f>
        <v>811840</v>
      </c>
      <c r="E9" s="203">
        <f>SUM(E15:E22)</f>
        <v>390494</v>
      </c>
      <c r="F9" s="203">
        <f aca="true" t="shared" si="1" ref="F9:T9">SUM(F15:F22)</f>
        <v>421346</v>
      </c>
      <c r="G9" s="203">
        <f t="shared" si="1"/>
        <v>813547</v>
      </c>
      <c r="H9" s="203">
        <f t="shared" si="1"/>
        <v>391340</v>
      </c>
      <c r="I9" s="203">
        <f t="shared" si="1"/>
        <v>422207</v>
      </c>
      <c r="J9" s="203">
        <f>G9-D9</f>
        <v>1707</v>
      </c>
      <c r="K9" s="382">
        <f aca="true" t="shared" si="2" ref="K9:K71">100*J9/D9</f>
        <v>0.21026310603074497</v>
      </c>
      <c r="L9" s="203">
        <f t="shared" si="1"/>
        <v>268327</v>
      </c>
      <c r="M9" s="203">
        <f t="shared" si="1"/>
        <v>271471</v>
      </c>
      <c r="N9" s="203">
        <f t="shared" si="1"/>
        <v>3144</v>
      </c>
      <c r="O9" s="385">
        <f>100*N9/L9</f>
        <v>1.171704673774909</v>
      </c>
      <c r="P9" s="385">
        <f>100*G9/G$7</f>
        <v>69.33830278845753</v>
      </c>
      <c r="Q9" s="385">
        <f>G9/M9</f>
        <v>2.996809972335903</v>
      </c>
      <c r="R9" s="386">
        <f>100*H9/I9</f>
        <v>92.68913116078133</v>
      </c>
      <c r="S9" s="385">
        <f>G9/T9</f>
        <v>454.04655731483393</v>
      </c>
      <c r="T9" s="433">
        <f t="shared" si="1"/>
        <v>1791.77</v>
      </c>
    </row>
    <row r="10" spans="1:20" s="158" customFormat="1" ht="15" customHeight="1">
      <c r="A10" s="454" t="s">
        <v>21</v>
      </c>
      <c r="B10" s="456"/>
      <c r="C10" s="455"/>
      <c r="D10" s="203">
        <f>SUM(D24,D27,D33,D43,D50,D56,D64,D70)</f>
        <v>359072</v>
      </c>
      <c r="E10" s="203">
        <f>SUM(E24,E27,E33,E43,E50,E56,E64,E70)</f>
        <v>174333</v>
      </c>
      <c r="F10" s="203">
        <f aca="true" t="shared" si="3" ref="F10:T10">SUM(F24,F27,F33,F43,F50,F56,F64,F70)</f>
        <v>184739</v>
      </c>
      <c r="G10" s="203">
        <f t="shared" si="3"/>
        <v>359754</v>
      </c>
      <c r="H10" s="203">
        <f t="shared" si="3"/>
        <v>174741</v>
      </c>
      <c r="I10" s="203">
        <f t="shared" si="3"/>
        <v>185013</v>
      </c>
      <c r="J10" s="203">
        <f aca="true" t="shared" si="4" ref="J10:J71">G10-D10</f>
        <v>682</v>
      </c>
      <c r="K10" s="382">
        <f t="shared" si="2"/>
        <v>0.18993405222350948</v>
      </c>
      <c r="L10" s="203">
        <f t="shared" si="3"/>
        <v>105967</v>
      </c>
      <c r="M10" s="203">
        <f t="shared" si="3"/>
        <v>107222</v>
      </c>
      <c r="N10" s="203">
        <f t="shared" si="3"/>
        <v>1254</v>
      </c>
      <c r="O10" s="385">
        <f>100*N10/L10</f>
        <v>1.183387280945955</v>
      </c>
      <c r="P10" s="385">
        <f aca="true" t="shared" si="5" ref="P10:P71">100*G10/G$7</f>
        <v>30.661697211542478</v>
      </c>
      <c r="Q10" s="385">
        <f>G10/M10</f>
        <v>3.3552256066851953</v>
      </c>
      <c r="R10" s="386">
        <f>100*H10/I10</f>
        <v>94.44795771107977</v>
      </c>
      <c r="S10" s="385">
        <f>G10/T10</f>
        <v>150.3378646619055</v>
      </c>
      <c r="T10" s="433">
        <f t="shared" si="3"/>
        <v>2392.97</v>
      </c>
    </row>
    <row r="11" spans="1:20" s="174" customFormat="1" ht="15" customHeight="1">
      <c r="A11" s="169"/>
      <c r="B11" s="169"/>
      <c r="C11" s="30"/>
      <c r="D11" s="387"/>
      <c r="E11" s="387"/>
      <c r="F11" s="387"/>
      <c r="G11" s="387"/>
      <c r="H11" s="387"/>
      <c r="I11" s="387"/>
      <c r="J11" s="203"/>
      <c r="K11" s="382"/>
      <c r="L11" s="387"/>
      <c r="M11" s="387"/>
      <c r="N11" s="387"/>
      <c r="O11" s="388"/>
      <c r="P11" s="385"/>
      <c r="Q11" s="388"/>
      <c r="R11" s="389"/>
      <c r="S11" s="385"/>
      <c r="T11" s="432"/>
    </row>
    <row r="12" spans="1:20" s="158" customFormat="1" ht="15" customHeight="1">
      <c r="A12" s="454" t="s">
        <v>22</v>
      </c>
      <c r="B12" s="456"/>
      <c r="C12" s="455"/>
      <c r="D12" s="203">
        <f>SUM(D15,D17,D20,D22,D24,D27,D33,D43)</f>
        <v>911713</v>
      </c>
      <c r="E12" s="203">
        <f>SUM(E15,E17,E20,E22,E24,E27,E33,E43)</f>
        <v>442103</v>
      </c>
      <c r="F12" s="203">
        <f aca="true" t="shared" si="6" ref="F12:T12">SUM(F15,F17,F20,F22,F24,F27,F33,F43)</f>
        <v>469610</v>
      </c>
      <c r="G12" s="203">
        <f t="shared" si="6"/>
        <v>916478</v>
      </c>
      <c r="H12" s="203">
        <f t="shared" si="6"/>
        <v>444484</v>
      </c>
      <c r="I12" s="203">
        <f t="shared" si="6"/>
        <v>471994</v>
      </c>
      <c r="J12" s="203">
        <f t="shared" si="4"/>
        <v>4765</v>
      </c>
      <c r="K12" s="382">
        <f t="shared" si="2"/>
        <v>0.5226425421157754</v>
      </c>
      <c r="L12" s="203">
        <f t="shared" si="6"/>
        <v>297562</v>
      </c>
      <c r="M12" s="203">
        <f t="shared" si="6"/>
        <v>301933</v>
      </c>
      <c r="N12" s="203">
        <f t="shared" si="6"/>
        <v>4371</v>
      </c>
      <c r="O12" s="385">
        <f>100*N12/L12</f>
        <v>1.4689375659526418</v>
      </c>
      <c r="P12" s="385">
        <f t="shared" si="5"/>
        <v>78.11107294718065</v>
      </c>
      <c r="Q12" s="385">
        <f>G12/M12</f>
        <v>3.03536877386705</v>
      </c>
      <c r="R12" s="386">
        <f>100*H12/I12</f>
        <v>94.17153607884846</v>
      </c>
      <c r="S12" s="385">
        <f>G12/T12</f>
        <v>415.10727825311056</v>
      </c>
      <c r="T12" s="433">
        <f t="shared" si="6"/>
        <v>2207.81</v>
      </c>
    </row>
    <row r="13" spans="1:20" s="158" customFormat="1" ht="15" customHeight="1">
      <c r="A13" s="454" t="s">
        <v>23</v>
      </c>
      <c r="B13" s="456"/>
      <c r="C13" s="455"/>
      <c r="D13" s="203">
        <f>SUM(D16,D18,D19,D21,D50,D56,D64,D70)</f>
        <v>259199</v>
      </c>
      <c r="E13" s="203">
        <f>SUM(E16,E18,E19,E21,E50,E56,E64,E70)</f>
        <v>122724</v>
      </c>
      <c r="F13" s="203">
        <f aca="true" t="shared" si="7" ref="F13:T13">SUM(F16,F18,F19,F21,F50,F56,F64,F70)</f>
        <v>136475</v>
      </c>
      <c r="G13" s="203">
        <f t="shared" si="7"/>
        <v>256823</v>
      </c>
      <c r="H13" s="203">
        <f t="shared" si="7"/>
        <v>121597</v>
      </c>
      <c r="I13" s="203">
        <f t="shared" si="7"/>
        <v>135226</v>
      </c>
      <c r="J13" s="203">
        <f t="shared" si="4"/>
        <v>-2376</v>
      </c>
      <c r="K13" s="382">
        <f t="shared" si="2"/>
        <v>-0.9166702032029445</v>
      </c>
      <c r="L13" s="203">
        <f t="shared" si="7"/>
        <v>76732</v>
      </c>
      <c r="M13" s="203">
        <f t="shared" si="7"/>
        <v>76760</v>
      </c>
      <c r="N13" s="203">
        <f t="shared" si="7"/>
        <v>27</v>
      </c>
      <c r="O13" s="385">
        <f>100*N13/L13</f>
        <v>0.0351874055153</v>
      </c>
      <c r="P13" s="385">
        <f t="shared" si="5"/>
        <v>21.888927052819355</v>
      </c>
      <c r="Q13" s="390">
        <f>G13/M13</f>
        <v>3.345792079207921</v>
      </c>
      <c r="R13" s="386">
        <f>100*H13/I13</f>
        <v>89.92131690651206</v>
      </c>
      <c r="S13" s="385">
        <f>G13/T13</f>
        <v>129.91001198828488</v>
      </c>
      <c r="T13" s="433">
        <f t="shared" si="7"/>
        <v>1976.9299999999998</v>
      </c>
    </row>
    <row r="14" spans="1:20" s="302" customFormat="1" ht="15" customHeight="1">
      <c r="A14" s="303"/>
      <c r="B14" s="303"/>
      <c r="C14" s="301"/>
      <c r="D14" s="304"/>
      <c r="E14" s="304"/>
      <c r="F14" s="304"/>
      <c r="G14" s="304"/>
      <c r="H14" s="304"/>
      <c r="I14" s="304"/>
      <c r="J14" s="306"/>
      <c r="K14" s="378"/>
      <c r="L14" s="304"/>
      <c r="M14" s="304"/>
      <c r="N14" s="304"/>
      <c r="O14" s="304"/>
      <c r="P14" s="380"/>
      <c r="Q14" s="304"/>
      <c r="R14" s="304"/>
      <c r="S14" s="304"/>
      <c r="T14" s="304"/>
    </row>
    <row r="15" spans="1:20" ht="15" customHeight="1">
      <c r="A15" s="305"/>
      <c r="B15" s="454" t="s">
        <v>24</v>
      </c>
      <c r="C15" s="455"/>
      <c r="D15" s="203">
        <v>446325</v>
      </c>
      <c r="E15" s="203">
        <v>216607</v>
      </c>
      <c r="F15" s="203">
        <v>229718</v>
      </c>
      <c r="G15" s="203">
        <v>447733</v>
      </c>
      <c r="H15" s="203">
        <v>217334</v>
      </c>
      <c r="I15" s="203">
        <v>230399</v>
      </c>
      <c r="J15" s="203">
        <f t="shared" si="4"/>
        <v>1408</v>
      </c>
      <c r="K15" s="382">
        <f t="shared" si="2"/>
        <v>0.3154651879235983</v>
      </c>
      <c r="L15" s="383">
        <v>160576</v>
      </c>
      <c r="M15" s="383">
        <v>162698</v>
      </c>
      <c r="N15" s="384">
        <v>2122</v>
      </c>
      <c r="O15" s="390">
        <v>1.32</v>
      </c>
      <c r="P15" s="385">
        <f t="shared" si="5"/>
        <v>38.16011407132526</v>
      </c>
      <c r="Q15" s="391">
        <f>G15/M15</f>
        <v>2.7519268829364836</v>
      </c>
      <c r="R15" s="392">
        <f>100*H15/I15</f>
        <v>94.32940247136489</v>
      </c>
      <c r="S15" s="393">
        <f>G15/T15</f>
        <v>957.1648459713107</v>
      </c>
      <c r="T15" s="394">
        <v>467.77</v>
      </c>
    </row>
    <row r="16" spans="1:20" ht="15" customHeight="1">
      <c r="A16" s="305"/>
      <c r="B16" s="454" t="s">
        <v>25</v>
      </c>
      <c r="C16" s="455"/>
      <c r="D16" s="203">
        <v>49955</v>
      </c>
      <c r="E16" s="203">
        <v>23685</v>
      </c>
      <c r="F16" s="203">
        <v>26270</v>
      </c>
      <c r="G16" s="203">
        <v>49812</v>
      </c>
      <c r="H16" s="203">
        <v>23642</v>
      </c>
      <c r="I16" s="203">
        <v>26170</v>
      </c>
      <c r="J16" s="203">
        <f t="shared" si="4"/>
        <v>-143</v>
      </c>
      <c r="K16" s="382">
        <f t="shared" si="2"/>
        <v>-0.2862576318686818</v>
      </c>
      <c r="L16" s="383">
        <v>15498</v>
      </c>
      <c r="M16" s="383">
        <v>15668</v>
      </c>
      <c r="N16" s="384">
        <v>170</v>
      </c>
      <c r="O16" s="390">
        <v>1.1</v>
      </c>
      <c r="P16" s="385">
        <f t="shared" si="5"/>
        <v>4.245457900402369</v>
      </c>
      <c r="Q16" s="391">
        <f aca="true" t="shared" si="8" ref="Q16:Q71">G16/M16</f>
        <v>3.179218789890222</v>
      </c>
      <c r="R16" s="392">
        <f aca="true" t="shared" si="9" ref="R16:R71">100*H16/I16</f>
        <v>90.34008406572411</v>
      </c>
      <c r="S16" s="393">
        <f aca="true" t="shared" si="10" ref="S16:S71">G16/T16</f>
        <v>346.1329997915364</v>
      </c>
      <c r="T16" s="394">
        <v>143.91</v>
      </c>
    </row>
    <row r="17" spans="1:20" ht="15" customHeight="1">
      <c r="A17" s="305"/>
      <c r="B17" s="454" t="s">
        <v>26</v>
      </c>
      <c r="C17" s="455"/>
      <c r="D17" s="203">
        <v>106692</v>
      </c>
      <c r="E17" s="203">
        <v>51646</v>
      </c>
      <c r="F17" s="203">
        <v>55046</v>
      </c>
      <c r="G17" s="203">
        <v>106817</v>
      </c>
      <c r="H17" s="203">
        <v>51671</v>
      </c>
      <c r="I17" s="203">
        <v>55146</v>
      </c>
      <c r="J17" s="203">
        <f t="shared" si="4"/>
        <v>125</v>
      </c>
      <c r="K17" s="382">
        <f t="shared" si="2"/>
        <v>0.11715967457728789</v>
      </c>
      <c r="L17" s="383">
        <v>30282</v>
      </c>
      <c r="M17" s="383">
        <v>30650</v>
      </c>
      <c r="N17" s="384">
        <v>368</v>
      </c>
      <c r="O17" s="390">
        <v>1.22</v>
      </c>
      <c r="P17" s="385">
        <f t="shared" si="5"/>
        <v>9.103972467423109</v>
      </c>
      <c r="Q17" s="391">
        <f t="shared" si="8"/>
        <v>3.485057096247961</v>
      </c>
      <c r="R17" s="392">
        <f t="shared" si="9"/>
        <v>93.6985456787437</v>
      </c>
      <c r="S17" s="393">
        <f t="shared" si="10"/>
        <v>287.81559022444964</v>
      </c>
      <c r="T17" s="394">
        <v>371.13</v>
      </c>
    </row>
    <row r="18" spans="1:20" ht="15" customHeight="1">
      <c r="A18" s="305"/>
      <c r="B18" s="454" t="s">
        <v>27</v>
      </c>
      <c r="C18" s="455"/>
      <c r="D18" s="203">
        <v>29133</v>
      </c>
      <c r="E18" s="203">
        <v>13840</v>
      </c>
      <c r="F18" s="203">
        <v>15293</v>
      </c>
      <c r="G18" s="203">
        <v>28769</v>
      </c>
      <c r="H18" s="203">
        <v>13676</v>
      </c>
      <c r="I18" s="203">
        <v>15093</v>
      </c>
      <c r="J18" s="203">
        <f t="shared" si="4"/>
        <v>-364</v>
      </c>
      <c r="K18" s="382">
        <f t="shared" si="2"/>
        <v>-1.249442213297635</v>
      </c>
      <c r="L18" s="383">
        <v>8473</v>
      </c>
      <c r="M18" s="383">
        <v>8279</v>
      </c>
      <c r="N18" s="384">
        <v>-194</v>
      </c>
      <c r="O18" s="390">
        <v>-2.29</v>
      </c>
      <c r="P18" s="385">
        <f t="shared" si="5"/>
        <v>2.451970977609326</v>
      </c>
      <c r="Q18" s="391">
        <f t="shared" si="8"/>
        <v>3.4749365865442687</v>
      </c>
      <c r="R18" s="392">
        <f t="shared" si="9"/>
        <v>90.61154177433247</v>
      </c>
      <c r="S18" s="393">
        <f t="shared" si="10"/>
        <v>107.07931663378865</v>
      </c>
      <c r="T18" s="395">
        <v>268.67</v>
      </c>
    </row>
    <row r="19" spans="1:20" ht="15" customHeight="1">
      <c r="A19" s="305"/>
      <c r="B19" s="454" t="s">
        <v>28</v>
      </c>
      <c r="C19" s="455"/>
      <c r="D19" s="203">
        <v>22115</v>
      </c>
      <c r="E19" s="203">
        <v>10147</v>
      </c>
      <c r="F19" s="203">
        <v>11968</v>
      </c>
      <c r="G19" s="203">
        <v>21772</v>
      </c>
      <c r="H19" s="203">
        <v>9980</v>
      </c>
      <c r="I19" s="203">
        <v>11792</v>
      </c>
      <c r="J19" s="203">
        <f t="shared" si="4"/>
        <v>-343</v>
      </c>
      <c r="K19" s="382">
        <f t="shared" si="2"/>
        <v>-1.5509834953651367</v>
      </c>
      <c r="L19" s="383">
        <v>6917</v>
      </c>
      <c r="M19" s="383">
        <v>6890</v>
      </c>
      <c r="N19" s="384">
        <v>-27</v>
      </c>
      <c r="O19" s="390">
        <v>-0.39</v>
      </c>
      <c r="P19" s="385">
        <f t="shared" si="5"/>
        <v>1.855619316782309</v>
      </c>
      <c r="Q19" s="391">
        <f t="shared" si="8"/>
        <v>3.1599419448476054</v>
      </c>
      <c r="R19" s="392">
        <f t="shared" si="9"/>
        <v>84.6336499321574</v>
      </c>
      <c r="S19" s="393">
        <f t="shared" si="10"/>
        <v>88.09225166902691</v>
      </c>
      <c r="T19" s="395">
        <v>247.15</v>
      </c>
    </row>
    <row r="20" spans="1:20" ht="15" customHeight="1">
      <c r="A20" s="305"/>
      <c r="B20" s="454" t="s">
        <v>29</v>
      </c>
      <c r="C20" s="455"/>
      <c r="D20" s="203">
        <v>69429</v>
      </c>
      <c r="E20" s="203">
        <v>32019</v>
      </c>
      <c r="F20" s="203">
        <v>37410</v>
      </c>
      <c r="G20" s="203">
        <v>69507</v>
      </c>
      <c r="H20" s="203">
        <v>32004</v>
      </c>
      <c r="I20" s="203">
        <v>37503</v>
      </c>
      <c r="J20" s="203">
        <f t="shared" si="4"/>
        <v>78</v>
      </c>
      <c r="K20" s="382">
        <f t="shared" si="2"/>
        <v>0.11234498552478071</v>
      </c>
      <c r="L20" s="383">
        <v>22012</v>
      </c>
      <c r="M20" s="383">
        <v>22207</v>
      </c>
      <c r="N20" s="384">
        <v>195</v>
      </c>
      <c r="O20" s="390">
        <v>0.89</v>
      </c>
      <c r="P20" s="385">
        <f t="shared" si="5"/>
        <v>5.924055293569169</v>
      </c>
      <c r="Q20" s="391">
        <f t="shared" si="8"/>
        <v>3.129959021930022</v>
      </c>
      <c r="R20" s="392">
        <f t="shared" si="9"/>
        <v>85.33717302615791</v>
      </c>
      <c r="S20" s="393">
        <f t="shared" si="10"/>
        <v>458.48944591029027</v>
      </c>
      <c r="T20" s="395">
        <v>151.6</v>
      </c>
    </row>
    <row r="21" spans="1:20" ht="15" customHeight="1">
      <c r="A21" s="305"/>
      <c r="B21" s="454" t="s">
        <v>30</v>
      </c>
      <c r="C21" s="455"/>
      <c r="D21" s="203">
        <v>26806</v>
      </c>
      <c r="E21" s="203">
        <v>12668</v>
      </c>
      <c r="F21" s="203">
        <v>14138</v>
      </c>
      <c r="G21" s="203">
        <v>26569</v>
      </c>
      <c r="H21" s="203">
        <v>12563</v>
      </c>
      <c r="I21" s="203">
        <v>14006</v>
      </c>
      <c r="J21" s="203">
        <f t="shared" si="4"/>
        <v>-237</v>
      </c>
      <c r="K21" s="382">
        <f t="shared" si="2"/>
        <v>-0.8841304185630083</v>
      </c>
      <c r="L21" s="383">
        <v>7708</v>
      </c>
      <c r="M21" s="383">
        <v>7735</v>
      </c>
      <c r="N21" s="384">
        <v>27</v>
      </c>
      <c r="O21" s="390">
        <v>0.35</v>
      </c>
      <c r="P21" s="385">
        <f t="shared" si="5"/>
        <v>2.2644658105635296</v>
      </c>
      <c r="Q21" s="391">
        <f t="shared" si="8"/>
        <v>3.4349062702003876</v>
      </c>
      <c r="R21" s="392">
        <f t="shared" si="9"/>
        <v>89.69727259745824</v>
      </c>
      <c r="S21" s="393">
        <f t="shared" si="10"/>
        <v>325.5605930645754</v>
      </c>
      <c r="T21" s="395">
        <v>81.61</v>
      </c>
    </row>
    <row r="22" spans="1:20" ht="15" customHeight="1">
      <c r="A22" s="305"/>
      <c r="B22" s="454" t="s">
        <v>31</v>
      </c>
      <c r="C22" s="455"/>
      <c r="D22" s="203">
        <v>61385</v>
      </c>
      <c r="E22" s="203">
        <v>29882</v>
      </c>
      <c r="F22" s="203">
        <v>31503</v>
      </c>
      <c r="G22" s="203">
        <v>62568</v>
      </c>
      <c r="H22" s="203">
        <v>30470</v>
      </c>
      <c r="I22" s="203">
        <v>32098</v>
      </c>
      <c r="J22" s="203">
        <f t="shared" si="4"/>
        <v>1183</v>
      </c>
      <c r="K22" s="382">
        <f t="shared" si="2"/>
        <v>1.9271809073877983</v>
      </c>
      <c r="L22" s="383">
        <v>16861</v>
      </c>
      <c r="M22" s="383">
        <v>17344</v>
      </c>
      <c r="N22" s="384">
        <v>483</v>
      </c>
      <c r="O22" s="390">
        <v>2.86</v>
      </c>
      <c r="P22" s="385">
        <f t="shared" si="5"/>
        <v>5.3326469507824505</v>
      </c>
      <c r="Q22" s="391">
        <f t="shared" si="8"/>
        <v>3.6074723247232474</v>
      </c>
      <c r="R22" s="392">
        <f t="shared" si="9"/>
        <v>94.92803289924606</v>
      </c>
      <c r="S22" s="393">
        <f t="shared" si="10"/>
        <v>1044.0180210245287</v>
      </c>
      <c r="T22" s="395">
        <v>59.93</v>
      </c>
    </row>
    <row r="23" spans="1:20" s="302" customFormat="1" ht="15" customHeight="1">
      <c r="A23" s="310"/>
      <c r="B23" s="299"/>
      <c r="C23" s="311"/>
      <c r="D23" s="387"/>
      <c r="E23" s="387"/>
      <c r="F23" s="387"/>
      <c r="G23" s="387"/>
      <c r="H23" s="387"/>
      <c r="I23" s="387"/>
      <c r="J23" s="203"/>
      <c r="K23" s="382"/>
      <c r="L23" s="387"/>
      <c r="M23" s="387"/>
      <c r="N23" s="387"/>
      <c r="O23" s="387"/>
      <c r="P23" s="385"/>
      <c r="Q23" s="391"/>
      <c r="R23" s="392"/>
      <c r="S23" s="393"/>
      <c r="T23" s="387"/>
    </row>
    <row r="24" spans="1:20" s="158" customFormat="1" ht="15" customHeight="1">
      <c r="A24" s="56"/>
      <c r="B24" s="454" t="s">
        <v>32</v>
      </c>
      <c r="C24" s="455"/>
      <c r="D24" s="203">
        <f>SUM(D25)</f>
        <v>11201</v>
      </c>
      <c r="E24" s="203">
        <f aca="true" t="shared" si="11" ref="E24:M24">SUM(E25)</f>
        <v>5060</v>
      </c>
      <c r="F24" s="203">
        <f t="shared" si="11"/>
        <v>6141</v>
      </c>
      <c r="G24" s="203">
        <f t="shared" si="11"/>
        <v>11047</v>
      </c>
      <c r="H24" s="203">
        <f t="shared" si="11"/>
        <v>4999</v>
      </c>
      <c r="I24" s="203">
        <f t="shared" si="11"/>
        <v>6048</v>
      </c>
      <c r="J24" s="203">
        <f t="shared" si="4"/>
        <v>-154</v>
      </c>
      <c r="K24" s="382">
        <f t="shared" si="2"/>
        <v>-1.3748772431032943</v>
      </c>
      <c r="L24" s="203">
        <f t="shared" si="11"/>
        <v>3902</v>
      </c>
      <c r="M24" s="203">
        <f t="shared" si="11"/>
        <v>3900</v>
      </c>
      <c r="N24" s="203">
        <f>SUM(N25)</f>
        <v>-2</v>
      </c>
      <c r="O24" s="394">
        <f>100*N24/L24</f>
        <v>-0.051255766273705795</v>
      </c>
      <c r="P24" s="385">
        <f t="shared" si="5"/>
        <v>0.9415316274340515</v>
      </c>
      <c r="Q24" s="391">
        <f t="shared" si="8"/>
        <v>2.8325641025641026</v>
      </c>
      <c r="R24" s="392">
        <f t="shared" si="9"/>
        <v>82.65542328042328</v>
      </c>
      <c r="S24" s="393">
        <f t="shared" si="10"/>
        <v>71.55256169441027</v>
      </c>
      <c r="T24" s="390">
        <f>SUM(T25)</f>
        <v>154.39</v>
      </c>
    </row>
    <row r="25" spans="1:20" ht="15" customHeight="1">
      <c r="A25" s="305"/>
      <c r="B25" s="315"/>
      <c r="C25" s="316" t="s">
        <v>33</v>
      </c>
      <c r="D25" s="306">
        <v>11201</v>
      </c>
      <c r="E25" s="306">
        <v>5060</v>
      </c>
      <c r="F25" s="306">
        <v>6141</v>
      </c>
      <c r="G25" s="306">
        <v>11047</v>
      </c>
      <c r="H25" s="306">
        <v>4999</v>
      </c>
      <c r="I25" s="306">
        <v>6048</v>
      </c>
      <c r="J25" s="306">
        <f t="shared" si="4"/>
        <v>-154</v>
      </c>
      <c r="K25" s="378">
        <f t="shared" si="2"/>
        <v>-1.3748772431032943</v>
      </c>
      <c r="L25" s="307">
        <v>3902</v>
      </c>
      <c r="M25" s="307">
        <v>3900</v>
      </c>
      <c r="N25" s="379">
        <v>-2</v>
      </c>
      <c r="O25" s="381">
        <v>-0.05</v>
      </c>
      <c r="P25" s="380">
        <f t="shared" si="5"/>
        <v>0.9415316274340515</v>
      </c>
      <c r="Q25" s="312">
        <f t="shared" si="8"/>
        <v>2.8325641025641026</v>
      </c>
      <c r="R25" s="313">
        <f t="shared" si="9"/>
        <v>82.65542328042328</v>
      </c>
      <c r="S25" s="314">
        <f t="shared" si="10"/>
        <v>71.55256169441027</v>
      </c>
      <c r="T25" s="309">
        <v>154.39</v>
      </c>
    </row>
    <row r="26" spans="1:20" s="84" customFormat="1" ht="15" customHeight="1">
      <c r="A26" s="85"/>
      <c r="B26" s="58"/>
      <c r="C26" s="59"/>
      <c r="D26" s="304"/>
      <c r="E26" s="304"/>
      <c r="F26" s="304"/>
      <c r="G26" s="304"/>
      <c r="H26" s="304"/>
      <c r="I26" s="304"/>
      <c r="J26" s="306"/>
      <c r="K26" s="378"/>
      <c r="L26" s="304"/>
      <c r="M26" s="304"/>
      <c r="N26" s="304"/>
      <c r="O26" s="304"/>
      <c r="P26" s="380"/>
      <c r="Q26" s="312"/>
      <c r="R26" s="313"/>
      <c r="S26" s="314"/>
      <c r="T26" s="304"/>
    </row>
    <row r="27" spans="1:20" s="158" customFormat="1" ht="15" customHeight="1">
      <c r="A27" s="56"/>
      <c r="B27" s="454" t="s">
        <v>34</v>
      </c>
      <c r="C27" s="455"/>
      <c r="D27" s="203">
        <f>SUM(D28:D31)</f>
        <v>45741</v>
      </c>
      <c r="E27" s="203">
        <f aca="true" t="shared" si="12" ref="E27:N27">SUM(E28:E31)</f>
        <v>22390</v>
      </c>
      <c r="F27" s="203">
        <f t="shared" si="12"/>
        <v>23351</v>
      </c>
      <c r="G27" s="203">
        <f t="shared" si="12"/>
        <v>46177</v>
      </c>
      <c r="H27" s="203">
        <f t="shared" si="12"/>
        <v>22638</v>
      </c>
      <c r="I27" s="203">
        <f t="shared" si="12"/>
        <v>23539</v>
      </c>
      <c r="J27" s="203">
        <f t="shared" si="4"/>
        <v>436</v>
      </c>
      <c r="K27" s="382">
        <f t="shared" si="2"/>
        <v>0.9531929778535668</v>
      </c>
      <c r="L27" s="203">
        <f t="shared" si="12"/>
        <v>12204</v>
      </c>
      <c r="M27" s="203">
        <f t="shared" si="12"/>
        <v>12523</v>
      </c>
      <c r="N27" s="203">
        <f t="shared" si="12"/>
        <v>319</v>
      </c>
      <c r="O27" s="385">
        <f>100*N27/L27</f>
        <v>2.6138970829236317</v>
      </c>
      <c r="P27" s="385">
        <f t="shared" si="5"/>
        <v>3.9356482266698825</v>
      </c>
      <c r="Q27" s="391">
        <f t="shared" si="8"/>
        <v>3.6873752295775772</v>
      </c>
      <c r="R27" s="392">
        <f t="shared" si="9"/>
        <v>96.17230978376311</v>
      </c>
      <c r="S27" s="393">
        <f t="shared" si="10"/>
        <v>468.2790792008924</v>
      </c>
      <c r="T27" s="390">
        <f>SUM(T28:T31)</f>
        <v>98.61</v>
      </c>
    </row>
    <row r="28" spans="1:20" ht="15" customHeight="1">
      <c r="A28" s="305"/>
      <c r="B28" s="315"/>
      <c r="C28" s="316" t="s">
        <v>35</v>
      </c>
      <c r="D28" s="306">
        <v>14495</v>
      </c>
      <c r="E28" s="306">
        <v>7022</v>
      </c>
      <c r="F28" s="306">
        <v>7473</v>
      </c>
      <c r="G28" s="306">
        <v>14493</v>
      </c>
      <c r="H28" s="306">
        <v>7008</v>
      </c>
      <c r="I28" s="306">
        <v>7485</v>
      </c>
      <c r="J28" s="306">
        <f t="shared" si="4"/>
        <v>-2</v>
      </c>
      <c r="K28" s="378">
        <f t="shared" si="2"/>
        <v>-0.013797861331493619</v>
      </c>
      <c r="L28" s="307">
        <v>3840</v>
      </c>
      <c r="M28" s="307">
        <v>3874</v>
      </c>
      <c r="N28" s="379">
        <v>34</v>
      </c>
      <c r="O28" s="381">
        <v>0.89</v>
      </c>
      <c r="P28" s="380">
        <f t="shared" si="5"/>
        <v>1.2352329027248763</v>
      </c>
      <c r="Q28" s="312">
        <f t="shared" si="8"/>
        <v>3.7410944759938047</v>
      </c>
      <c r="R28" s="313">
        <f t="shared" si="9"/>
        <v>93.62725450901803</v>
      </c>
      <c r="S28" s="314">
        <f t="shared" si="10"/>
        <v>1068.017686072218</v>
      </c>
      <c r="T28" s="308">
        <v>13.57</v>
      </c>
    </row>
    <row r="29" spans="1:20" ht="15" customHeight="1">
      <c r="A29" s="305"/>
      <c r="B29" s="315"/>
      <c r="C29" s="316" t="s">
        <v>36</v>
      </c>
      <c r="D29" s="306">
        <v>14319</v>
      </c>
      <c r="E29" s="306">
        <v>6991</v>
      </c>
      <c r="F29" s="306">
        <v>7328</v>
      </c>
      <c r="G29" s="306">
        <v>14447</v>
      </c>
      <c r="H29" s="306">
        <v>7042</v>
      </c>
      <c r="I29" s="306">
        <v>7405</v>
      </c>
      <c r="J29" s="306">
        <f t="shared" si="4"/>
        <v>128</v>
      </c>
      <c r="K29" s="378">
        <f t="shared" si="2"/>
        <v>0.8939171729869404</v>
      </c>
      <c r="L29" s="307">
        <v>3847</v>
      </c>
      <c r="M29" s="307">
        <v>3910</v>
      </c>
      <c r="N29" s="379">
        <v>63</v>
      </c>
      <c r="O29" s="381">
        <v>1.64</v>
      </c>
      <c r="P29" s="380">
        <f t="shared" si="5"/>
        <v>1.2313123401411914</v>
      </c>
      <c r="Q29" s="312">
        <f t="shared" si="8"/>
        <v>3.6948849104859334</v>
      </c>
      <c r="R29" s="313">
        <f t="shared" si="9"/>
        <v>95.09790681971641</v>
      </c>
      <c r="S29" s="314">
        <f t="shared" si="10"/>
        <v>1098.6311787072243</v>
      </c>
      <c r="T29" s="308">
        <v>13.15</v>
      </c>
    </row>
    <row r="30" spans="1:20" ht="15" customHeight="1">
      <c r="A30" s="305"/>
      <c r="B30" s="315"/>
      <c r="C30" s="316" t="s">
        <v>37</v>
      </c>
      <c r="D30" s="317">
        <v>12389</v>
      </c>
      <c r="E30" s="306">
        <v>6192</v>
      </c>
      <c r="F30" s="306">
        <v>6197</v>
      </c>
      <c r="G30" s="317">
        <v>12718</v>
      </c>
      <c r="H30" s="306">
        <v>6405</v>
      </c>
      <c r="I30" s="306">
        <v>6313</v>
      </c>
      <c r="J30" s="306">
        <f t="shared" si="4"/>
        <v>329</v>
      </c>
      <c r="K30" s="378">
        <f t="shared" si="2"/>
        <v>2.655581564290903</v>
      </c>
      <c r="L30" s="307">
        <v>3491</v>
      </c>
      <c r="M30" s="307">
        <v>3690</v>
      </c>
      <c r="N30" s="379">
        <v>199</v>
      </c>
      <c r="O30" s="381">
        <v>5.7</v>
      </c>
      <c r="P30" s="380">
        <f t="shared" si="5"/>
        <v>1.0839503247674722</v>
      </c>
      <c r="Q30" s="312">
        <f t="shared" si="8"/>
        <v>3.446612466124661</v>
      </c>
      <c r="R30" s="313">
        <f t="shared" si="9"/>
        <v>101.45731031205449</v>
      </c>
      <c r="S30" s="314">
        <f t="shared" si="10"/>
        <v>222.61508839488883</v>
      </c>
      <c r="T30" s="309">
        <v>57.13</v>
      </c>
    </row>
    <row r="31" spans="1:20" ht="14.25" customHeight="1">
      <c r="A31" s="305"/>
      <c r="B31" s="315"/>
      <c r="C31" s="316" t="s">
        <v>38</v>
      </c>
      <c r="D31" s="306">
        <v>4538</v>
      </c>
      <c r="E31" s="306">
        <v>2185</v>
      </c>
      <c r="F31" s="306">
        <v>2353</v>
      </c>
      <c r="G31" s="306">
        <v>4519</v>
      </c>
      <c r="H31" s="306">
        <v>2183</v>
      </c>
      <c r="I31" s="306">
        <v>2336</v>
      </c>
      <c r="J31" s="306">
        <f t="shared" si="4"/>
        <v>-19</v>
      </c>
      <c r="K31" s="378">
        <f t="shared" si="2"/>
        <v>-0.4186866460996034</v>
      </c>
      <c r="L31" s="307">
        <v>1026</v>
      </c>
      <c r="M31" s="307">
        <v>1049</v>
      </c>
      <c r="N31" s="379">
        <v>23</v>
      </c>
      <c r="O31" s="381">
        <v>2.24</v>
      </c>
      <c r="P31" s="380">
        <f t="shared" si="5"/>
        <v>0.38515265903634277</v>
      </c>
      <c r="Q31" s="312">
        <f t="shared" si="8"/>
        <v>4.30791229742612</v>
      </c>
      <c r="R31" s="313">
        <f t="shared" si="9"/>
        <v>93.45034246575342</v>
      </c>
      <c r="S31" s="314">
        <f t="shared" si="10"/>
        <v>306.16531165311653</v>
      </c>
      <c r="T31" s="308">
        <v>14.76</v>
      </c>
    </row>
    <row r="32" spans="1:20" s="84" customFormat="1" ht="15" customHeight="1">
      <c r="A32" s="85"/>
      <c r="B32" s="58"/>
      <c r="C32" s="59"/>
      <c r="D32" s="304"/>
      <c r="E32" s="304"/>
      <c r="F32" s="304"/>
      <c r="G32" s="304"/>
      <c r="H32" s="304"/>
      <c r="I32" s="304"/>
      <c r="J32" s="306"/>
      <c r="K32" s="378"/>
      <c r="L32" s="304"/>
      <c r="M32" s="304"/>
      <c r="N32" s="304"/>
      <c r="O32" s="304"/>
      <c r="P32" s="380"/>
      <c r="Q32" s="312"/>
      <c r="R32" s="313"/>
      <c r="S32" s="314"/>
      <c r="T32" s="304"/>
    </row>
    <row r="33" spans="1:20" s="158" customFormat="1" ht="15" customHeight="1">
      <c r="A33" s="56"/>
      <c r="B33" s="454" t="s">
        <v>39</v>
      </c>
      <c r="C33" s="455"/>
      <c r="D33" s="203">
        <f>SUM(D34:D41)</f>
        <v>81962</v>
      </c>
      <c r="E33" s="203">
        <f aca="true" t="shared" si="13" ref="E33:T33">SUM(E34:E41)</f>
        <v>41395</v>
      </c>
      <c r="F33" s="203">
        <f t="shared" si="13"/>
        <v>40567</v>
      </c>
      <c r="G33" s="203">
        <f t="shared" si="13"/>
        <v>82403</v>
      </c>
      <c r="H33" s="203">
        <f t="shared" si="13"/>
        <v>41645</v>
      </c>
      <c r="I33" s="203">
        <f t="shared" si="13"/>
        <v>40758</v>
      </c>
      <c r="J33" s="203">
        <f t="shared" si="4"/>
        <v>441</v>
      </c>
      <c r="K33" s="382">
        <f t="shared" si="2"/>
        <v>0.5380542202484078</v>
      </c>
      <c r="L33" s="203">
        <f t="shared" si="13"/>
        <v>26744</v>
      </c>
      <c r="M33" s="203">
        <f t="shared" si="13"/>
        <v>27120</v>
      </c>
      <c r="N33" s="203">
        <f t="shared" si="13"/>
        <v>376</v>
      </c>
      <c r="O33" s="385">
        <f>100*N33/L33</f>
        <v>1.4059228238109482</v>
      </c>
      <c r="P33" s="385">
        <f t="shared" si="5"/>
        <v>7.023176490943074</v>
      </c>
      <c r="Q33" s="391">
        <f t="shared" si="8"/>
        <v>3.0384587020648968</v>
      </c>
      <c r="R33" s="392">
        <f t="shared" si="9"/>
        <v>102.1762598753619</v>
      </c>
      <c r="S33" s="393">
        <f t="shared" si="10"/>
        <v>116.25705417607224</v>
      </c>
      <c r="T33" s="390">
        <f t="shared" si="13"/>
        <v>708.8</v>
      </c>
    </row>
    <row r="34" spans="1:20" ht="15" customHeight="1">
      <c r="A34" s="305"/>
      <c r="B34" s="315"/>
      <c r="C34" s="316" t="s">
        <v>40</v>
      </c>
      <c r="D34" s="317">
        <v>11952</v>
      </c>
      <c r="E34" s="306">
        <v>5707</v>
      </c>
      <c r="F34" s="306">
        <v>6245</v>
      </c>
      <c r="G34" s="317">
        <v>11906</v>
      </c>
      <c r="H34" s="306">
        <v>5674</v>
      </c>
      <c r="I34" s="306">
        <v>6232</v>
      </c>
      <c r="J34" s="306">
        <f t="shared" si="4"/>
        <v>-46</v>
      </c>
      <c r="K34" s="378">
        <f t="shared" si="2"/>
        <v>-0.3848728246318608</v>
      </c>
      <c r="L34" s="307">
        <v>3320</v>
      </c>
      <c r="M34" s="307">
        <v>3358</v>
      </c>
      <c r="N34" s="379">
        <v>38</v>
      </c>
      <c r="O34" s="381">
        <v>1.14</v>
      </c>
      <c r="P34" s="380">
        <f t="shared" si="5"/>
        <v>1.0147438722032964</v>
      </c>
      <c r="Q34" s="312">
        <f t="shared" si="8"/>
        <v>3.5455628350208457</v>
      </c>
      <c r="R34" s="313">
        <f t="shared" si="9"/>
        <v>91.04621309370988</v>
      </c>
      <c r="S34" s="314">
        <f t="shared" si="10"/>
        <v>1305.482456140351</v>
      </c>
      <c r="T34" s="309">
        <v>9.12</v>
      </c>
    </row>
    <row r="35" spans="1:20" ht="15" customHeight="1">
      <c r="A35" s="305"/>
      <c r="B35" s="315"/>
      <c r="C35" s="316" t="s">
        <v>41</v>
      </c>
      <c r="D35" s="317">
        <v>20773</v>
      </c>
      <c r="E35" s="306">
        <v>10172</v>
      </c>
      <c r="F35" s="306">
        <v>10601</v>
      </c>
      <c r="G35" s="317">
        <v>20853</v>
      </c>
      <c r="H35" s="306">
        <v>10213</v>
      </c>
      <c r="I35" s="306">
        <v>10640</v>
      </c>
      <c r="J35" s="306">
        <f t="shared" si="4"/>
        <v>80</v>
      </c>
      <c r="K35" s="378">
        <f t="shared" si="2"/>
        <v>0.38511529389110866</v>
      </c>
      <c r="L35" s="307">
        <v>5654</v>
      </c>
      <c r="M35" s="307">
        <v>5731</v>
      </c>
      <c r="N35" s="379">
        <v>77</v>
      </c>
      <c r="O35" s="381">
        <v>1.36</v>
      </c>
      <c r="P35" s="380">
        <f t="shared" si="5"/>
        <v>1.7772932947299969</v>
      </c>
      <c r="Q35" s="312">
        <f t="shared" si="8"/>
        <v>3.638632001395917</v>
      </c>
      <c r="R35" s="313">
        <f t="shared" si="9"/>
        <v>95.98684210526316</v>
      </c>
      <c r="S35" s="314">
        <f t="shared" si="10"/>
        <v>585.10101010101</v>
      </c>
      <c r="T35" s="309">
        <v>35.64</v>
      </c>
    </row>
    <row r="36" spans="1:20" ht="15" customHeight="1">
      <c r="A36" s="305"/>
      <c r="B36" s="315"/>
      <c r="C36" s="316" t="s">
        <v>42</v>
      </c>
      <c r="D36" s="317">
        <v>41243</v>
      </c>
      <c r="E36" s="306">
        <v>21691</v>
      </c>
      <c r="F36" s="306">
        <v>19552</v>
      </c>
      <c r="G36" s="317">
        <v>41611</v>
      </c>
      <c r="H36" s="306">
        <v>21914</v>
      </c>
      <c r="I36" s="306">
        <v>19697</v>
      </c>
      <c r="J36" s="306">
        <f t="shared" si="4"/>
        <v>368</v>
      </c>
      <c r="K36" s="378">
        <f t="shared" si="2"/>
        <v>0.8922726280823412</v>
      </c>
      <c r="L36" s="307">
        <v>15547</v>
      </c>
      <c r="M36" s="307">
        <v>15780</v>
      </c>
      <c r="N36" s="379">
        <v>233</v>
      </c>
      <c r="O36" s="381">
        <v>1.5</v>
      </c>
      <c r="P36" s="380">
        <f t="shared" si="5"/>
        <v>3.5464897754284705</v>
      </c>
      <c r="Q36" s="312">
        <f t="shared" si="8"/>
        <v>2.6369455006337135</v>
      </c>
      <c r="R36" s="313">
        <f t="shared" si="9"/>
        <v>111.25552114535209</v>
      </c>
      <c r="S36" s="314">
        <f t="shared" si="10"/>
        <v>3068.6578171091446</v>
      </c>
      <c r="T36" s="309">
        <v>13.56</v>
      </c>
    </row>
    <row r="37" spans="1:20" ht="15" customHeight="1">
      <c r="A37" s="305"/>
      <c r="B37" s="315"/>
      <c r="C37" s="316" t="s">
        <v>43</v>
      </c>
      <c r="D37" s="317">
        <v>1146</v>
      </c>
      <c r="E37" s="306">
        <v>547</v>
      </c>
      <c r="F37" s="306">
        <v>599</v>
      </c>
      <c r="G37" s="317">
        <v>1169</v>
      </c>
      <c r="H37" s="306">
        <v>557</v>
      </c>
      <c r="I37" s="306">
        <v>612</v>
      </c>
      <c r="J37" s="306">
        <f t="shared" si="4"/>
        <v>23</v>
      </c>
      <c r="K37" s="378">
        <f t="shared" si="2"/>
        <v>2.006980802792321</v>
      </c>
      <c r="L37" s="307">
        <v>290</v>
      </c>
      <c r="M37" s="307">
        <v>303</v>
      </c>
      <c r="N37" s="379">
        <v>13</v>
      </c>
      <c r="O37" s="381">
        <v>4.48</v>
      </c>
      <c r="P37" s="380">
        <f t="shared" si="5"/>
        <v>0.09963342739842547</v>
      </c>
      <c r="Q37" s="312">
        <f t="shared" si="8"/>
        <v>3.8580858085808583</v>
      </c>
      <c r="R37" s="313">
        <f t="shared" si="9"/>
        <v>91.01307189542484</v>
      </c>
      <c r="S37" s="314">
        <f t="shared" si="10"/>
        <v>15.70814297231927</v>
      </c>
      <c r="T37" s="309">
        <v>74.42</v>
      </c>
    </row>
    <row r="38" spans="1:20" ht="15" customHeight="1">
      <c r="A38" s="305"/>
      <c r="B38" s="315"/>
      <c r="C38" s="316" t="s">
        <v>44</v>
      </c>
      <c r="D38" s="306">
        <v>1489</v>
      </c>
      <c r="E38" s="306">
        <v>698</v>
      </c>
      <c r="F38" s="306">
        <v>791</v>
      </c>
      <c r="G38" s="306">
        <v>1496</v>
      </c>
      <c r="H38" s="306">
        <v>711</v>
      </c>
      <c r="I38" s="306">
        <v>785</v>
      </c>
      <c r="J38" s="306">
        <f t="shared" si="4"/>
        <v>7</v>
      </c>
      <c r="K38" s="378">
        <f t="shared" si="2"/>
        <v>0.47011417058428473</v>
      </c>
      <c r="L38" s="307">
        <v>449</v>
      </c>
      <c r="M38" s="307">
        <v>456</v>
      </c>
      <c r="N38" s="379">
        <v>7</v>
      </c>
      <c r="O38" s="381">
        <v>1.56</v>
      </c>
      <c r="P38" s="380">
        <f t="shared" si="5"/>
        <v>0.12750351359114157</v>
      </c>
      <c r="Q38" s="312">
        <f t="shared" si="8"/>
        <v>3.280701754385965</v>
      </c>
      <c r="R38" s="313">
        <f t="shared" si="9"/>
        <v>90.5732484076433</v>
      </c>
      <c r="S38" s="314">
        <f t="shared" si="10"/>
        <v>10.469591993841417</v>
      </c>
      <c r="T38" s="308">
        <v>142.89</v>
      </c>
    </row>
    <row r="39" spans="1:20" ht="15" customHeight="1">
      <c r="A39" s="305"/>
      <c r="B39" s="315"/>
      <c r="C39" s="316" t="s">
        <v>45</v>
      </c>
      <c r="D39" s="306">
        <v>3317</v>
      </c>
      <c r="E39" s="306">
        <v>1575</v>
      </c>
      <c r="F39" s="306">
        <v>1742</v>
      </c>
      <c r="G39" s="306">
        <v>3331</v>
      </c>
      <c r="H39" s="306">
        <v>1577</v>
      </c>
      <c r="I39" s="306">
        <v>1754</v>
      </c>
      <c r="J39" s="306">
        <f t="shared" si="4"/>
        <v>14</v>
      </c>
      <c r="K39" s="378">
        <f t="shared" si="2"/>
        <v>0.42206813385589387</v>
      </c>
      <c r="L39" s="307">
        <v>840</v>
      </c>
      <c r="M39" s="307">
        <v>845</v>
      </c>
      <c r="N39" s="379">
        <v>5</v>
      </c>
      <c r="O39" s="381">
        <v>0.6</v>
      </c>
      <c r="P39" s="380">
        <f t="shared" si="5"/>
        <v>0.28389986883161267</v>
      </c>
      <c r="Q39" s="312">
        <f t="shared" si="8"/>
        <v>3.9420118343195267</v>
      </c>
      <c r="R39" s="313">
        <f t="shared" si="9"/>
        <v>89.90877993158495</v>
      </c>
      <c r="S39" s="314">
        <f t="shared" si="10"/>
        <v>44.92245448415374</v>
      </c>
      <c r="T39" s="308">
        <v>74.15</v>
      </c>
    </row>
    <row r="40" spans="1:20" ht="15" customHeight="1">
      <c r="A40" s="305"/>
      <c r="B40" s="315"/>
      <c r="C40" s="316" t="s">
        <v>46</v>
      </c>
      <c r="D40" s="317">
        <v>797</v>
      </c>
      <c r="E40" s="306">
        <v>373</v>
      </c>
      <c r="F40" s="306">
        <v>424</v>
      </c>
      <c r="G40" s="317">
        <v>782</v>
      </c>
      <c r="H40" s="306">
        <v>360</v>
      </c>
      <c r="I40" s="306">
        <v>422</v>
      </c>
      <c r="J40" s="306">
        <f t="shared" si="4"/>
        <v>-15</v>
      </c>
      <c r="K40" s="378">
        <f t="shared" si="2"/>
        <v>-1.8820577164366374</v>
      </c>
      <c r="L40" s="307">
        <v>242</v>
      </c>
      <c r="M40" s="307">
        <v>239</v>
      </c>
      <c r="N40" s="379">
        <v>-3</v>
      </c>
      <c r="O40" s="381">
        <v>-1.24</v>
      </c>
      <c r="P40" s="380">
        <f t="shared" si="5"/>
        <v>0.06664956392264218</v>
      </c>
      <c r="Q40" s="312">
        <f t="shared" si="8"/>
        <v>3.271966527196653</v>
      </c>
      <c r="R40" s="313">
        <f t="shared" si="9"/>
        <v>85.30805687203791</v>
      </c>
      <c r="S40" s="314">
        <f t="shared" si="10"/>
        <v>5.702202129211026</v>
      </c>
      <c r="T40" s="309">
        <v>137.14</v>
      </c>
    </row>
    <row r="41" spans="1:20" ht="15" customHeight="1">
      <c r="A41" s="305"/>
      <c r="B41" s="315"/>
      <c r="C41" s="316" t="s">
        <v>47</v>
      </c>
      <c r="D41" s="317">
        <v>1245</v>
      </c>
      <c r="E41" s="306">
        <v>632</v>
      </c>
      <c r="F41" s="306">
        <v>613</v>
      </c>
      <c r="G41" s="317">
        <v>1255</v>
      </c>
      <c r="H41" s="306">
        <v>639</v>
      </c>
      <c r="I41" s="306">
        <v>616</v>
      </c>
      <c r="J41" s="306">
        <f t="shared" si="4"/>
        <v>10</v>
      </c>
      <c r="K41" s="378">
        <f t="shared" si="2"/>
        <v>0.8032128514056225</v>
      </c>
      <c r="L41" s="307">
        <v>402</v>
      </c>
      <c r="M41" s="307">
        <v>408</v>
      </c>
      <c r="N41" s="379">
        <v>6</v>
      </c>
      <c r="O41" s="381">
        <v>1.49</v>
      </c>
      <c r="P41" s="380">
        <f t="shared" si="5"/>
        <v>0.10696317483748842</v>
      </c>
      <c r="Q41" s="312">
        <f t="shared" si="8"/>
        <v>3.075980392156863</v>
      </c>
      <c r="R41" s="313">
        <f t="shared" si="9"/>
        <v>103.73376623376623</v>
      </c>
      <c r="S41" s="314">
        <f t="shared" si="10"/>
        <v>5.656210564268974</v>
      </c>
      <c r="T41" s="309">
        <v>221.88</v>
      </c>
    </row>
    <row r="42" spans="1:20" s="302" customFormat="1" ht="15" customHeight="1">
      <c r="A42" s="310"/>
      <c r="B42" s="299"/>
      <c r="C42" s="318"/>
      <c r="D42" s="304"/>
      <c r="E42" s="304"/>
      <c r="F42" s="304"/>
      <c r="G42" s="304"/>
      <c r="H42" s="304"/>
      <c r="I42" s="304"/>
      <c r="J42" s="306"/>
      <c r="K42" s="378"/>
      <c r="L42" s="304"/>
      <c r="M42" s="304"/>
      <c r="N42" s="304"/>
      <c r="O42" s="304"/>
      <c r="P42" s="380"/>
      <c r="Q42" s="312"/>
      <c r="R42" s="313"/>
      <c r="S42" s="314"/>
      <c r="T42" s="304"/>
    </row>
    <row r="43" spans="1:20" s="158" customFormat="1" ht="15" customHeight="1">
      <c r="A43" s="56"/>
      <c r="B43" s="454" t="s">
        <v>48</v>
      </c>
      <c r="C43" s="455"/>
      <c r="D43" s="202">
        <f>SUM(D44:D48)</f>
        <v>88978</v>
      </c>
      <c r="E43" s="202">
        <f aca="true" t="shared" si="14" ref="E43:T43">SUM(E44:E48)</f>
        <v>43104</v>
      </c>
      <c r="F43" s="202">
        <f t="shared" si="14"/>
        <v>45874</v>
      </c>
      <c r="G43" s="202">
        <f t="shared" si="14"/>
        <v>90226</v>
      </c>
      <c r="H43" s="202">
        <f t="shared" si="14"/>
        <v>43723</v>
      </c>
      <c r="I43" s="202">
        <f t="shared" si="14"/>
        <v>46503</v>
      </c>
      <c r="J43" s="203">
        <f t="shared" si="4"/>
        <v>1248</v>
      </c>
      <c r="K43" s="382">
        <f t="shared" si="2"/>
        <v>1.4025938996156353</v>
      </c>
      <c r="L43" s="202">
        <f t="shared" si="14"/>
        <v>24981</v>
      </c>
      <c r="M43" s="202">
        <f t="shared" si="14"/>
        <v>25491</v>
      </c>
      <c r="N43" s="202">
        <f t="shared" si="14"/>
        <v>510</v>
      </c>
      <c r="O43" s="385">
        <f>100*N43/L43</f>
        <v>2.0415515792001924</v>
      </c>
      <c r="P43" s="385">
        <f t="shared" si="5"/>
        <v>7.68992781903365</v>
      </c>
      <c r="Q43" s="391">
        <f t="shared" si="8"/>
        <v>3.539523753481621</v>
      </c>
      <c r="R43" s="392">
        <f t="shared" si="9"/>
        <v>94.02189106079177</v>
      </c>
      <c r="S43" s="393">
        <f t="shared" si="10"/>
        <v>461.32528888434405</v>
      </c>
      <c r="T43" s="396">
        <f t="shared" si="14"/>
        <v>195.57999999999998</v>
      </c>
    </row>
    <row r="44" spans="1:20" ht="15" customHeight="1">
      <c r="A44" s="305"/>
      <c r="B44" s="315"/>
      <c r="C44" s="316" t="s">
        <v>49</v>
      </c>
      <c r="D44" s="317">
        <v>28492</v>
      </c>
      <c r="E44" s="306">
        <v>13917</v>
      </c>
      <c r="F44" s="306">
        <v>14575</v>
      </c>
      <c r="G44" s="317">
        <v>29513</v>
      </c>
      <c r="H44" s="306">
        <v>14455</v>
      </c>
      <c r="I44" s="306">
        <v>15058</v>
      </c>
      <c r="J44" s="306">
        <f t="shared" si="4"/>
        <v>1021</v>
      </c>
      <c r="K44" s="378">
        <f t="shared" si="2"/>
        <v>3.5834620244279094</v>
      </c>
      <c r="L44" s="307">
        <v>7635</v>
      </c>
      <c r="M44" s="307">
        <v>7964</v>
      </c>
      <c r="N44" s="379">
        <v>329</v>
      </c>
      <c r="O44" s="381">
        <v>4.31</v>
      </c>
      <c r="P44" s="380">
        <f t="shared" si="5"/>
        <v>2.5153818159193593</v>
      </c>
      <c r="Q44" s="312">
        <f t="shared" si="8"/>
        <v>3.705801104972376</v>
      </c>
      <c r="R44" s="313">
        <f t="shared" si="9"/>
        <v>95.99548412803826</v>
      </c>
      <c r="S44" s="314">
        <f t="shared" si="10"/>
        <v>267.23107569721117</v>
      </c>
      <c r="T44" s="309">
        <v>110.44</v>
      </c>
    </row>
    <row r="45" spans="1:20" ht="15" customHeight="1">
      <c r="A45" s="305"/>
      <c r="B45" s="315"/>
      <c r="C45" s="316" t="s">
        <v>50</v>
      </c>
      <c r="D45" s="317">
        <v>11625</v>
      </c>
      <c r="E45" s="306">
        <v>5474</v>
      </c>
      <c r="F45" s="306">
        <v>6151</v>
      </c>
      <c r="G45" s="317">
        <v>11556</v>
      </c>
      <c r="H45" s="306">
        <v>5455</v>
      </c>
      <c r="I45" s="306">
        <v>6101</v>
      </c>
      <c r="J45" s="306">
        <f t="shared" si="4"/>
        <v>-69</v>
      </c>
      <c r="K45" s="378">
        <f t="shared" si="2"/>
        <v>-0.5935483870967742</v>
      </c>
      <c r="L45" s="307">
        <v>2868</v>
      </c>
      <c r="M45" s="307">
        <v>2863</v>
      </c>
      <c r="N45" s="379">
        <v>-5</v>
      </c>
      <c r="O45" s="381">
        <v>-0.17</v>
      </c>
      <c r="P45" s="380">
        <f t="shared" si="5"/>
        <v>0.984913504718738</v>
      </c>
      <c r="Q45" s="312">
        <f t="shared" si="8"/>
        <v>4.036325532658051</v>
      </c>
      <c r="R45" s="313">
        <f t="shared" si="9"/>
        <v>89.41157187346337</v>
      </c>
      <c r="S45" s="314">
        <f t="shared" si="10"/>
        <v>437.72727272727275</v>
      </c>
      <c r="T45" s="309">
        <v>26.4</v>
      </c>
    </row>
    <row r="46" spans="1:20" ht="15" customHeight="1">
      <c r="A46" s="305"/>
      <c r="B46" s="315"/>
      <c r="C46" s="316" t="s">
        <v>51</v>
      </c>
      <c r="D46" s="317">
        <v>11272</v>
      </c>
      <c r="E46" s="306">
        <v>5384</v>
      </c>
      <c r="F46" s="306">
        <v>5888</v>
      </c>
      <c r="G46" s="317">
        <v>11349</v>
      </c>
      <c r="H46" s="306">
        <v>5422</v>
      </c>
      <c r="I46" s="306">
        <v>5927</v>
      </c>
      <c r="J46" s="306">
        <f t="shared" si="4"/>
        <v>77</v>
      </c>
      <c r="K46" s="378">
        <f t="shared" si="2"/>
        <v>0.6831085876508162</v>
      </c>
      <c r="L46" s="307">
        <v>2907</v>
      </c>
      <c r="M46" s="307">
        <v>2951</v>
      </c>
      <c r="N46" s="379">
        <v>44</v>
      </c>
      <c r="O46" s="381">
        <v>1.51</v>
      </c>
      <c r="P46" s="380">
        <f t="shared" si="5"/>
        <v>0.9672709730921563</v>
      </c>
      <c r="Q46" s="312">
        <f t="shared" si="8"/>
        <v>3.845814977973568</v>
      </c>
      <c r="R46" s="313">
        <f t="shared" si="9"/>
        <v>91.47966930993758</v>
      </c>
      <c r="S46" s="314">
        <f t="shared" si="10"/>
        <v>1776.0563380281692</v>
      </c>
      <c r="T46" s="309">
        <v>6.39</v>
      </c>
    </row>
    <row r="47" spans="1:20" ht="15" customHeight="1">
      <c r="A47" s="305"/>
      <c r="B47" s="315"/>
      <c r="C47" s="316" t="s">
        <v>52</v>
      </c>
      <c r="D47" s="317">
        <v>11630</v>
      </c>
      <c r="E47" s="306">
        <v>5687</v>
      </c>
      <c r="F47" s="306">
        <v>5943</v>
      </c>
      <c r="G47" s="317">
        <v>11673</v>
      </c>
      <c r="H47" s="306">
        <v>5681</v>
      </c>
      <c r="I47" s="306">
        <v>5992</v>
      </c>
      <c r="J47" s="306">
        <f t="shared" si="4"/>
        <v>43</v>
      </c>
      <c r="K47" s="378">
        <f t="shared" si="2"/>
        <v>0.3697334479793637</v>
      </c>
      <c r="L47" s="307">
        <v>3225</v>
      </c>
      <c r="M47" s="307">
        <v>3235</v>
      </c>
      <c r="N47" s="379">
        <v>10</v>
      </c>
      <c r="O47" s="381">
        <v>0.31</v>
      </c>
      <c r="P47" s="380">
        <f t="shared" si="5"/>
        <v>0.994885370420719</v>
      </c>
      <c r="Q47" s="312">
        <f t="shared" si="8"/>
        <v>3.6083462132921174</v>
      </c>
      <c r="R47" s="313">
        <f t="shared" si="9"/>
        <v>94.80974632843791</v>
      </c>
      <c r="S47" s="314">
        <f t="shared" si="10"/>
        <v>365.12355333124805</v>
      </c>
      <c r="T47" s="309">
        <v>31.97</v>
      </c>
    </row>
    <row r="48" spans="1:20" ht="15" customHeight="1">
      <c r="A48" s="305"/>
      <c r="B48" s="315"/>
      <c r="C48" s="316" t="s">
        <v>53</v>
      </c>
      <c r="D48" s="317">
        <v>25959</v>
      </c>
      <c r="E48" s="306">
        <v>12642</v>
      </c>
      <c r="F48" s="306">
        <v>13317</v>
      </c>
      <c r="G48" s="317">
        <v>26135</v>
      </c>
      <c r="H48" s="306">
        <v>12710</v>
      </c>
      <c r="I48" s="306">
        <v>13425</v>
      </c>
      <c r="J48" s="306">
        <f t="shared" si="4"/>
        <v>176</v>
      </c>
      <c r="K48" s="378">
        <f t="shared" si="2"/>
        <v>0.6779922184984013</v>
      </c>
      <c r="L48" s="307">
        <v>8346</v>
      </c>
      <c r="M48" s="307">
        <v>8478</v>
      </c>
      <c r="N48" s="379">
        <v>132</v>
      </c>
      <c r="O48" s="381">
        <v>1.58</v>
      </c>
      <c r="P48" s="380">
        <f t="shared" si="5"/>
        <v>2.227476154882677</v>
      </c>
      <c r="Q48" s="312">
        <f t="shared" si="8"/>
        <v>3.0826845954234487</v>
      </c>
      <c r="R48" s="313">
        <f t="shared" si="9"/>
        <v>94.67411545623835</v>
      </c>
      <c r="S48" s="314">
        <f t="shared" si="10"/>
        <v>1282.3846908734054</v>
      </c>
      <c r="T48" s="309">
        <v>20.38</v>
      </c>
    </row>
    <row r="49" spans="1:20" s="302" customFormat="1" ht="15" customHeight="1">
      <c r="A49" s="310"/>
      <c r="B49" s="299"/>
      <c r="C49" s="318"/>
      <c r="D49" s="304"/>
      <c r="E49" s="304"/>
      <c r="F49" s="304"/>
      <c r="G49" s="304"/>
      <c r="H49" s="304"/>
      <c r="I49" s="304"/>
      <c r="J49" s="306"/>
      <c r="K49" s="378"/>
      <c r="L49" s="304"/>
      <c r="M49" s="304"/>
      <c r="N49" s="304"/>
      <c r="O49" s="304"/>
      <c r="P49" s="380"/>
      <c r="Q49" s="312"/>
      <c r="R49" s="313"/>
      <c r="S49" s="314"/>
      <c r="T49" s="304"/>
    </row>
    <row r="50" spans="1:20" s="158" customFormat="1" ht="15" customHeight="1">
      <c r="A50" s="56"/>
      <c r="B50" s="454" t="s">
        <v>54</v>
      </c>
      <c r="C50" s="455"/>
      <c r="D50" s="203">
        <f>SUM(D51:D54)</f>
        <v>44494</v>
      </c>
      <c r="E50" s="203">
        <f aca="true" t="shared" si="15" ref="E50:T50">SUM(E51:E54)</f>
        <v>21357</v>
      </c>
      <c r="F50" s="203">
        <f t="shared" si="15"/>
        <v>23137</v>
      </c>
      <c r="G50" s="203">
        <f t="shared" si="15"/>
        <v>44139</v>
      </c>
      <c r="H50" s="203">
        <f t="shared" si="15"/>
        <v>21168</v>
      </c>
      <c r="I50" s="203">
        <f t="shared" si="15"/>
        <v>22971</v>
      </c>
      <c r="J50" s="203">
        <f t="shared" si="4"/>
        <v>-355</v>
      </c>
      <c r="K50" s="382">
        <f t="shared" si="2"/>
        <v>-0.797860385669978</v>
      </c>
      <c r="L50" s="203">
        <f t="shared" si="15"/>
        <v>12684</v>
      </c>
      <c r="M50" s="203">
        <f t="shared" si="15"/>
        <v>12736</v>
      </c>
      <c r="N50" s="203">
        <f t="shared" si="15"/>
        <v>51</v>
      </c>
      <c r="O50" s="390">
        <v>0.4</v>
      </c>
      <c r="P50" s="385">
        <f t="shared" si="5"/>
        <v>3.7619502582883677</v>
      </c>
      <c r="Q50" s="391">
        <f t="shared" si="8"/>
        <v>3.465687814070352</v>
      </c>
      <c r="R50" s="392">
        <f t="shared" si="9"/>
        <v>92.15097296591354</v>
      </c>
      <c r="S50" s="393">
        <f t="shared" si="10"/>
        <v>123.14538403593448</v>
      </c>
      <c r="T50" s="390">
        <f t="shared" si="15"/>
        <v>358.43</v>
      </c>
    </row>
    <row r="51" spans="1:20" ht="15" customHeight="1">
      <c r="A51" s="305"/>
      <c r="B51" s="315"/>
      <c r="C51" s="316" t="s">
        <v>55</v>
      </c>
      <c r="D51" s="306">
        <v>11003</v>
      </c>
      <c r="E51" s="306">
        <v>5179</v>
      </c>
      <c r="F51" s="306">
        <v>5824</v>
      </c>
      <c r="G51" s="306">
        <v>10819</v>
      </c>
      <c r="H51" s="306">
        <v>5088</v>
      </c>
      <c r="I51" s="306">
        <v>5731</v>
      </c>
      <c r="J51" s="306">
        <f t="shared" si="4"/>
        <v>-184</v>
      </c>
      <c r="K51" s="378">
        <f t="shared" si="2"/>
        <v>-1.6722711987639736</v>
      </c>
      <c r="L51" s="307">
        <v>3226</v>
      </c>
      <c r="M51" s="307">
        <v>3213</v>
      </c>
      <c r="N51" s="379">
        <v>-14</v>
      </c>
      <c r="O51" s="381">
        <v>-0.43</v>
      </c>
      <c r="P51" s="380">
        <f t="shared" si="5"/>
        <v>0.9220992737583962</v>
      </c>
      <c r="Q51" s="312">
        <f t="shared" si="8"/>
        <v>3.367258014316838</v>
      </c>
      <c r="R51" s="313">
        <f t="shared" si="9"/>
        <v>88.78031757110452</v>
      </c>
      <c r="S51" s="314">
        <f t="shared" si="10"/>
        <v>87.62452417591318</v>
      </c>
      <c r="T51" s="308">
        <v>123.47</v>
      </c>
    </row>
    <row r="52" spans="1:20" ht="15" customHeight="1">
      <c r="A52" s="305"/>
      <c r="B52" s="315"/>
      <c r="C52" s="316" t="s">
        <v>56</v>
      </c>
      <c r="D52" s="317">
        <v>7618</v>
      </c>
      <c r="E52" s="306">
        <v>3600</v>
      </c>
      <c r="F52" s="306">
        <v>4018</v>
      </c>
      <c r="G52" s="317">
        <v>7603</v>
      </c>
      <c r="H52" s="306">
        <v>3608</v>
      </c>
      <c r="I52" s="306">
        <v>3995</v>
      </c>
      <c r="J52" s="306">
        <f t="shared" si="4"/>
        <v>-15</v>
      </c>
      <c r="K52" s="378">
        <f t="shared" si="2"/>
        <v>-0.19690207403517984</v>
      </c>
      <c r="L52" s="307">
        <v>2045</v>
      </c>
      <c r="M52" s="307">
        <v>2061</v>
      </c>
      <c r="N52" s="379">
        <v>16</v>
      </c>
      <c r="O52" s="381">
        <v>0.78</v>
      </c>
      <c r="P52" s="380">
        <f t="shared" si="5"/>
        <v>0.6480008113859956</v>
      </c>
      <c r="Q52" s="312">
        <f t="shared" si="8"/>
        <v>3.6889859291606015</v>
      </c>
      <c r="R52" s="313">
        <f t="shared" si="9"/>
        <v>90.31289111389236</v>
      </c>
      <c r="S52" s="314">
        <f t="shared" si="10"/>
        <v>130.5012015104703</v>
      </c>
      <c r="T52" s="309">
        <v>58.26</v>
      </c>
    </row>
    <row r="53" spans="1:20" ht="15" customHeight="1">
      <c r="A53" s="305"/>
      <c r="B53" s="315"/>
      <c r="C53" s="316" t="s">
        <v>57</v>
      </c>
      <c r="D53" s="317">
        <v>16890</v>
      </c>
      <c r="E53" s="306">
        <v>8305</v>
      </c>
      <c r="F53" s="306">
        <v>8585</v>
      </c>
      <c r="G53" s="317">
        <v>16692</v>
      </c>
      <c r="H53" s="306">
        <v>8201</v>
      </c>
      <c r="I53" s="306">
        <v>8491</v>
      </c>
      <c r="J53" s="306">
        <f t="shared" si="4"/>
        <v>-198</v>
      </c>
      <c r="K53" s="378">
        <f t="shared" si="2"/>
        <v>-1.1722912966252221</v>
      </c>
      <c r="L53" s="307">
        <v>4923</v>
      </c>
      <c r="M53" s="307">
        <v>4911</v>
      </c>
      <c r="N53" s="379">
        <v>-12</v>
      </c>
      <c r="O53" s="381">
        <v>-0.24</v>
      </c>
      <c r="P53" s="380">
        <f t="shared" si="5"/>
        <v>1.4226528401492882</v>
      </c>
      <c r="Q53" s="312">
        <f t="shared" si="8"/>
        <v>3.3989004276114843</v>
      </c>
      <c r="R53" s="313">
        <f t="shared" si="9"/>
        <v>96.5846190083618</v>
      </c>
      <c r="S53" s="314">
        <f t="shared" si="10"/>
        <v>135.3990914990266</v>
      </c>
      <c r="T53" s="309">
        <v>123.28</v>
      </c>
    </row>
    <row r="54" spans="1:20" ht="15" customHeight="1">
      <c r="A54" s="305"/>
      <c r="B54" s="315"/>
      <c r="C54" s="316" t="s">
        <v>58</v>
      </c>
      <c r="D54" s="317">
        <v>8983</v>
      </c>
      <c r="E54" s="306">
        <v>4273</v>
      </c>
      <c r="F54" s="306">
        <v>4710</v>
      </c>
      <c r="G54" s="317">
        <v>9025</v>
      </c>
      <c r="H54" s="306">
        <v>4271</v>
      </c>
      <c r="I54" s="306">
        <v>4754</v>
      </c>
      <c r="J54" s="306">
        <f t="shared" si="4"/>
        <v>42</v>
      </c>
      <c r="K54" s="378">
        <f t="shared" si="2"/>
        <v>0.46754981631971504</v>
      </c>
      <c r="L54" s="307">
        <v>2490</v>
      </c>
      <c r="M54" s="307">
        <v>2551</v>
      </c>
      <c r="N54" s="379">
        <v>61</v>
      </c>
      <c r="O54" s="381">
        <v>2.45</v>
      </c>
      <c r="P54" s="380">
        <f t="shared" si="5"/>
        <v>0.7691973329946876</v>
      </c>
      <c r="Q54" s="312">
        <f t="shared" si="8"/>
        <v>3.537828302626421</v>
      </c>
      <c r="R54" s="313">
        <f t="shared" si="9"/>
        <v>89.84013462347497</v>
      </c>
      <c r="S54" s="314">
        <f t="shared" si="10"/>
        <v>168.94421564956946</v>
      </c>
      <c r="T54" s="309">
        <v>53.42</v>
      </c>
    </row>
    <row r="55" spans="1:20" s="302" customFormat="1" ht="15" customHeight="1">
      <c r="A55" s="310"/>
      <c r="B55" s="299"/>
      <c r="C55" s="318"/>
      <c r="D55" s="304"/>
      <c r="E55" s="304"/>
      <c r="F55" s="304"/>
      <c r="G55" s="304"/>
      <c r="H55" s="304"/>
      <c r="I55" s="304"/>
      <c r="J55" s="306"/>
      <c r="K55" s="378"/>
      <c r="L55" s="304"/>
      <c r="M55" s="304"/>
      <c r="N55" s="304"/>
      <c r="O55" s="304"/>
      <c r="P55" s="380"/>
      <c r="Q55" s="312"/>
      <c r="R55" s="313"/>
      <c r="S55" s="314"/>
      <c r="T55" s="304"/>
    </row>
    <row r="56" spans="1:20" s="158" customFormat="1" ht="15" customHeight="1">
      <c r="A56" s="56"/>
      <c r="B56" s="454" t="s">
        <v>59</v>
      </c>
      <c r="C56" s="455"/>
      <c r="D56" s="202">
        <f>SUM(D57:D62)</f>
        <v>38173</v>
      </c>
      <c r="E56" s="202">
        <f aca="true" t="shared" si="16" ref="E56:T56">SUM(E57:E62)</f>
        <v>18210</v>
      </c>
      <c r="F56" s="202">
        <f t="shared" si="16"/>
        <v>19963</v>
      </c>
      <c r="G56" s="202">
        <f t="shared" si="16"/>
        <v>37951</v>
      </c>
      <c r="H56" s="202">
        <f t="shared" si="16"/>
        <v>18132</v>
      </c>
      <c r="I56" s="202">
        <f t="shared" si="16"/>
        <v>19819</v>
      </c>
      <c r="J56" s="203">
        <f t="shared" si="4"/>
        <v>-222</v>
      </c>
      <c r="K56" s="382">
        <f t="shared" si="2"/>
        <v>-0.5815628847614807</v>
      </c>
      <c r="L56" s="202">
        <f t="shared" si="16"/>
        <v>10382</v>
      </c>
      <c r="M56" s="202">
        <f t="shared" si="16"/>
        <v>10438</v>
      </c>
      <c r="N56" s="202">
        <f t="shared" si="16"/>
        <v>56</v>
      </c>
      <c r="O56" s="396">
        <v>0.54</v>
      </c>
      <c r="P56" s="385">
        <f t="shared" si="5"/>
        <v>3.2345493611613727</v>
      </c>
      <c r="Q56" s="391">
        <f t="shared" si="8"/>
        <v>3.635849779651274</v>
      </c>
      <c r="R56" s="392">
        <f t="shared" si="9"/>
        <v>91.48796609314294</v>
      </c>
      <c r="S56" s="393">
        <f t="shared" si="10"/>
        <v>144.2948937302764</v>
      </c>
      <c r="T56" s="396">
        <f t="shared" si="16"/>
        <v>263.01</v>
      </c>
    </row>
    <row r="57" spans="1:20" ht="15" customHeight="1">
      <c r="A57" s="305"/>
      <c r="B57" s="315"/>
      <c r="C57" s="316" t="s">
        <v>60</v>
      </c>
      <c r="D57" s="317">
        <v>6298</v>
      </c>
      <c r="E57" s="306">
        <v>3030</v>
      </c>
      <c r="F57" s="306">
        <v>3268</v>
      </c>
      <c r="G57" s="317">
        <v>6279</v>
      </c>
      <c r="H57" s="306">
        <v>3025</v>
      </c>
      <c r="I57" s="306">
        <v>3254</v>
      </c>
      <c r="J57" s="306">
        <f t="shared" si="4"/>
        <v>-19</v>
      </c>
      <c r="K57" s="378">
        <f t="shared" si="2"/>
        <v>-0.30168307399174343</v>
      </c>
      <c r="L57" s="307">
        <v>1632</v>
      </c>
      <c r="M57" s="307">
        <v>1647</v>
      </c>
      <c r="N57" s="379">
        <v>15</v>
      </c>
      <c r="O57" s="381">
        <v>0.92</v>
      </c>
      <c r="P57" s="380">
        <f t="shared" si="5"/>
        <v>0.5351567926729799</v>
      </c>
      <c r="Q57" s="312">
        <f t="shared" si="8"/>
        <v>3.8123861566484516</v>
      </c>
      <c r="R57" s="313">
        <f t="shared" si="9"/>
        <v>92.96250768285188</v>
      </c>
      <c r="S57" s="314">
        <f t="shared" si="10"/>
        <v>221.09154929577466</v>
      </c>
      <c r="T57" s="309">
        <v>28.4</v>
      </c>
    </row>
    <row r="58" spans="1:20" ht="15" customHeight="1">
      <c r="A58" s="305"/>
      <c r="B58" s="315"/>
      <c r="C58" s="316" t="s">
        <v>61</v>
      </c>
      <c r="D58" s="306">
        <v>5786</v>
      </c>
      <c r="E58" s="306">
        <v>2733</v>
      </c>
      <c r="F58" s="306">
        <v>3053</v>
      </c>
      <c r="G58" s="306">
        <v>5748</v>
      </c>
      <c r="H58" s="306">
        <v>2718</v>
      </c>
      <c r="I58" s="306">
        <v>3030</v>
      </c>
      <c r="J58" s="306">
        <f t="shared" si="4"/>
        <v>-38</v>
      </c>
      <c r="K58" s="378">
        <f t="shared" si="2"/>
        <v>-0.6567576909782233</v>
      </c>
      <c r="L58" s="307">
        <v>1557</v>
      </c>
      <c r="M58" s="307">
        <v>1568</v>
      </c>
      <c r="N58" s="379">
        <v>11</v>
      </c>
      <c r="O58" s="381">
        <v>0.71</v>
      </c>
      <c r="P58" s="380">
        <f t="shared" si="5"/>
        <v>0.4898998637178354</v>
      </c>
      <c r="Q58" s="312">
        <f t="shared" si="8"/>
        <v>3.6658163265306123</v>
      </c>
      <c r="R58" s="313">
        <f t="shared" si="9"/>
        <v>89.70297029702971</v>
      </c>
      <c r="S58" s="314">
        <f t="shared" si="10"/>
        <v>212.88888888888889</v>
      </c>
      <c r="T58" s="308">
        <v>27</v>
      </c>
    </row>
    <row r="59" spans="1:20" ht="15" customHeight="1">
      <c r="A59" s="305"/>
      <c r="B59" s="315"/>
      <c r="C59" s="316" t="s">
        <v>62</v>
      </c>
      <c r="D59" s="306">
        <v>8115</v>
      </c>
      <c r="E59" s="306">
        <v>3869</v>
      </c>
      <c r="F59" s="306">
        <v>4246</v>
      </c>
      <c r="G59" s="306">
        <v>8101</v>
      </c>
      <c r="H59" s="306">
        <v>3872</v>
      </c>
      <c r="I59" s="306">
        <v>4229</v>
      </c>
      <c r="J59" s="306">
        <f t="shared" si="4"/>
        <v>-14</v>
      </c>
      <c r="K59" s="378">
        <f t="shared" si="2"/>
        <v>-0.1725200246457178</v>
      </c>
      <c r="L59" s="307">
        <v>2213</v>
      </c>
      <c r="M59" s="307">
        <v>2242</v>
      </c>
      <c r="N59" s="379">
        <v>29</v>
      </c>
      <c r="O59" s="381">
        <v>1.31</v>
      </c>
      <c r="P59" s="380">
        <f t="shared" si="5"/>
        <v>0.6904451628354531</v>
      </c>
      <c r="Q59" s="312">
        <f t="shared" si="8"/>
        <v>3.613291703835861</v>
      </c>
      <c r="R59" s="313">
        <f t="shared" si="9"/>
        <v>91.5582880113502</v>
      </c>
      <c r="S59" s="314">
        <f t="shared" si="10"/>
        <v>82.23530606029844</v>
      </c>
      <c r="T59" s="308">
        <v>98.51</v>
      </c>
    </row>
    <row r="60" spans="1:20" ht="15" customHeight="1">
      <c r="A60" s="305"/>
      <c r="B60" s="315"/>
      <c r="C60" s="316" t="s">
        <v>63</v>
      </c>
      <c r="D60" s="317">
        <v>9009</v>
      </c>
      <c r="E60" s="306">
        <v>4321</v>
      </c>
      <c r="F60" s="306">
        <v>4688</v>
      </c>
      <c r="G60" s="317">
        <v>8947</v>
      </c>
      <c r="H60" s="306">
        <v>4290</v>
      </c>
      <c r="I60" s="306">
        <v>4657</v>
      </c>
      <c r="J60" s="306">
        <f t="shared" si="4"/>
        <v>-62</v>
      </c>
      <c r="K60" s="378">
        <f t="shared" si="2"/>
        <v>-0.6882006882006882</v>
      </c>
      <c r="L60" s="307">
        <v>2473</v>
      </c>
      <c r="M60" s="307">
        <v>2477</v>
      </c>
      <c r="N60" s="379">
        <v>4</v>
      </c>
      <c r="O60" s="381">
        <v>0.16</v>
      </c>
      <c r="P60" s="380">
        <f t="shared" si="5"/>
        <v>0.7625494225267003</v>
      </c>
      <c r="Q60" s="312">
        <f t="shared" si="8"/>
        <v>3.612030682276948</v>
      </c>
      <c r="R60" s="313">
        <f t="shared" si="9"/>
        <v>92.1193901653425</v>
      </c>
      <c r="S60" s="314">
        <f t="shared" si="10"/>
        <v>187.6468120805369</v>
      </c>
      <c r="T60" s="309">
        <v>47.68</v>
      </c>
    </row>
    <row r="61" spans="1:20" ht="15" customHeight="1">
      <c r="A61" s="305"/>
      <c r="B61" s="315"/>
      <c r="C61" s="316" t="s">
        <v>64</v>
      </c>
      <c r="D61" s="317">
        <v>3618</v>
      </c>
      <c r="E61" s="306">
        <v>1706</v>
      </c>
      <c r="F61" s="306">
        <v>1912</v>
      </c>
      <c r="G61" s="317">
        <v>3546</v>
      </c>
      <c r="H61" s="306">
        <v>1664</v>
      </c>
      <c r="I61" s="306">
        <v>1882</v>
      </c>
      <c r="J61" s="306">
        <f t="shared" si="4"/>
        <v>-72</v>
      </c>
      <c r="K61" s="378">
        <f t="shared" si="2"/>
        <v>-1.9900497512437811</v>
      </c>
      <c r="L61" s="307">
        <v>951</v>
      </c>
      <c r="M61" s="307">
        <v>946</v>
      </c>
      <c r="N61" s="379">
        <v>-5</v>
      </c>
      <c r="O61" s="381">
        <v>-0.53</v>
      </c>
      <c r="P61" s="380">
        <f t="shared" si="5"/>
        <v>0.30222423742927007</v>
      </c>
      <c r="Q61" s="312">
        <f t="shared" si="8"/>
        <v>3.748414376321353</v>
      </c>
      <c r="R61" s="313">
        <f t="shared" si="9"/>
        <v>88.41657810839533</v>
      </c>
      <c r="S61" s="314">
        <f t="shared" si="10"/>
        <v>76.02915951972555</v>
      </c>
      <c r="T61" s="309">
        <v>46.64</v>
      </c>
    </row>
    <row r="62" spans="1:20" ht="15" customHeight="1">
      <c r="A62" s="305"/>
      <c r="B62" s="315"/>
      <c r="C62" s="316" t="s">
        <v>65</v>
      </c>
      <c r="D62" s="317">
        <v>5347</v>
      </c>
      <c r="E62" s="306">
        <v>2551</v>
      </c>
      <c r="F62" s="306">
        <v>2796</v>
      </c>
      <c r="G62" s="317">
        <v>5330</v>
      </c>
      <c r="H62" s="306">
        <v>2563</v>
      </c>
      <c r="I62" s="306">
        <v>2767</v>
      </c>
      <c r="J62" s="306">
        <f t="shared" si="4"/>
        <v>-17</v>
      </c>
      <c r="K62" s="378">
        <f t="shared" si="2"/>
        <v>-0.3179352908172807</v>
      </c>
      <c r="L62" s="307">
        <v>1556</v>
      </c>
      <c r="M62" s="307">
        <v>1558</v>
      </c>
      <c r="N62" s="379">
        <v>2</v>
      </c>
      <c r="O62" s="381">
        <v>0.13</v>
      </c>
      <c r="P62" s="380">
        <f t="shared" si="5"/>
        <v>0.4542738819791341</v>
      </c>
      <c r="Q62" s="312">
        <f t="shared" si="8"/>
        <v>3.4210526315789473</v>
      </c>
      <c r="R62" s="313">
        <f t="shared" si="9"/>
        <v>92.6273942898446</v>
      </c>
      <c r="S62" s="314">
        <f t="shared" si="10"/>
        <v>360.6224627875508</v>
      </c>
      <c r="T62" s="309">
        <v>14.78</v>
      </c>
    </row>
    <row r="63" spans="1:20" s="302" customFormat="1" ht="15" customHeight="1">
      <c r="A63" s="310"/>
      <c r="B63" s="299"/>
      <c r="C63" s="318"/>
      <c r="D63" s="304"/>
      <c r="E63" s="304"/>
      <c r="F63" s="304"/>
      <c r="G63" s="304"/>
      <c r="H63" s="304"/>
      <c r="I63" s="304"/>
      <c r="J63" s="306"/>
      <c r="K63" s="378"/>
      <c r="L63" s="304"/>
      <c r="M63" s="304"/>
      <c r="N63" s="304"/>
      <c r="O63" s="304"/>
      <c r="P63" s="380"/>
      <c r="Q63" s="312"/>
      <c r="R63" s="313"/>
      <c r="S63" s="314"/>
      <c r="T63" s="304"/>
    </row>
    <row r="64" spans="1:20" s="158" customFormat="1" ht="15" customHeight="1">
      <c r="A64" s="56"/>
      <c r="B64" s="454" t="s">
        <v>66</v>
      </c>
      <c r="C64" s="455"/>
      <c r="D64" s="202">
        <f>SUM(D65:D68)</f>
        <v>39856</v>
      </c>
      <c r="E64" s="202">
        <f aca="true" t="shared" si="17" ref="E64:T64">SUM(E65:E68)</f>
        <v>18684</v>
      </c>
      <c r="F64" s="202">
        <f t="shared" si="17"/>
        <v>21172</v>
      </c>
      <c r="G64" s="202">
        <f t="shared" si="17"/>
        <v>39282</v>
      </c>
      <c r="H64" s="202">
        <f t="shared" si="17"/>
        <v>18384</v>
      </c>
      <c r="I64" s="202">
        <f t="shared" si="17"/>
        <v>20898</v>
      </c>
      <c r="J64" s="203">
        <f t="shared" si="4"/>
        <v>-574</v>
      </c>
      <c r="K64" s="382">
        <f t="shared" si="2"/>
        <v>-1.4401846647932557</v>
      </c>
      <c r="L64" s="202">
        <f t="shared" si="17"/>
        <v>12497</v>
      </c>
      <c r="M64" s="202">
        <f t="shared" si="17"/>
        <v>12451</v>
      </c>
      <c r="N64" s="202">
        <f t="shared" si="17"/>
        <v>-46</v>
      </c>
      <c r="O64" s="396">
        <v>-0.37</v>
      </c>
      <c r="P64" s="385">
        <f t="shared" si="5"/>
        <v>3.34798998722408</v>
      </c>
      <c r="Q64" s="391">
        <f t="shared" si="8"/>
        <v>3.1549273150750943</v>
      </c>
      <c r="R64" s="392">
        <f t="shared" si="9"/>
        <v>87.97014068331897</v>
      </c>
      <c r="S64" s="393">
        <f t="shared" si="10"/>
        <v>70.10386551022593</v>
      </c>
      <c r="T64" s="396">
        <f t="shared" si="17"/>
        <v>560.34</v>
      </c>
    </row>
    <row r="65" spans="1:20" ht="15" customHeight="1">
      <c r="A65" s="305"/>
      <c r="B65" s="315"/>
      <c r="C65" s="316" t="s">
        <v>67</v>
      </c>
      <c r="D65" s="306">
        <v>12267</v>
      </c>
      <c r="E65" s="306">
        <v>5808</v>
      </c>
      <c r="F65" s="306">
        <v>6459</v>
      </c>
      <c r="G65" s="306">
        <v>12151</v>
      </c>
      <c r="H65" s="306">
        <v>5735</v>
      </c>
      <c r="I65" s="306">
        <v>6416</v>
      </c>
      <c r="J65" s="306">
        <f t="shared" si="4"/>
        <v>-116</v>
      </c>
      <c r="K65" s="378">
        <f t="shared" si="2"/>
        <v>-0.9456264775413712</v>
      </c>
      <c r="L65" s="307">
        <v>3824</v>
      </c>
      <c r="M65" s="307">
        <v>3828</v>
      </c>
      <c r="N65" s="379">
        <v>4</v>
      </c>
      <c r="O65" s="381">
        <v>0.1</v>
      </c>
      <c r="P65" s="380">
        <f t="shared" si="5"/>
        <v>1.0356251294424874</v>
      </c>
      <c r="Q65" s="312">
        <f t="shared" si="8"/>
        <v>3.1742424242424243</v>
      </c>
      <c r="R65" s="313">
        <f t="shared" si="9"/>
        <v>89.3859102244389</v>
      </c>
      <c r="S65" s="314">
        <f t="shared" si="10"/>
        <v>66.32641921397381</v>
      </c>
      <c r="T65" s="308">
        <v>183.2</v>
      </c>
    </row>
    <row r="66" spans="1:20" ht="15" customHeight="1">
      <c r="A66" s="305"/>
      <c r="B66" s="315"/>
      <c r="C66" s="316" t="s">
        <v>68</v>
      </c>
      <c r="D66" s="306">
        <v>9410</v>
      </c>
      <c r="E66" s="306">
        <v>4330</v>
      </c>
      <c r="F66" s="306">
        <v>5080</v>
      </c>
      <c r="G66" s="306">
        <v>9183</v>
      </c>
      <c r="H66" s="306">
        <v>4226</v>
      </c>
      <c r="I66" s="306">
        <v>4957</v>
      </c>
      <c r="J66" s="306">
        <f t="shared" si="4"/>
        <v>-227</v>
      </c>
      <c r="K66" s="378">
        <f t="shared" si="2"/>
        <v>-2.412327311370882</v>
      </c>
      <c r="L66" s="307">
        <v>3331</v>
      </c>
      <c r="M66" s="307">
        <v>3307</v>
      </c>
      <c r="N66" s="379">
        <v>-24</v>
      </c>
      <c r="O66" s="381">
        <v>-0.72</v>
      </c>
      <c r="P66" s="380">
        <f t="shared" si="5"/>
        <v>0.7826636131734312</v>
      </c>
      <c r="Q66" s="312">
        <f t="shared" si="8"/>
        <v>2.7768370123979436</v>
      </c>
      <c r="R66" s="313">
        <f t="shared" si="9"/>
        <v>85.25317732499495</v>
      </c>
      <c r="S66" s="314">
        <f t="shared" si="10"/>
        <v>58.28995810587787</v>
      </c>
      <c r="T66" s="308">
        <v>157.54</v>
      </c>
    </row>
    <row r="67" spans="1:20" ht="15" customHeight="1">
      <c r="A67" s="305"/>
      <c r="B67" s="315"/>
      <c r="C67" s="316" t="s">
        <v>69</v>
      </c>
      <c r="D67" s="317">
        <v>13200</v>
      </c>
      <c r="E67" s="306">
        <v>6160</v>
      </c>
      <c r="F67" s="306">
        <v>7040</v>
      </c>
      <c r="G67" s="317">
        <v>13024</v>
      </c>
      <c r="H67" s="306">
        <v>6076</v>
      </c>
      <c r="I67" s="306">
        <v>6948</v>
      </c>
      <c r="J67" s="306">
        <f t="shared" si="4"/>
        <v>-176</v>
      </c>
      <c r="K67" s="378">
        <f t="shared" si="2"/>
        <v>-1.3333333333333333</v>
      </c>
      <c r="L67" s="307">
        <v>4000</v>
      </c>
      <c r="M67" s="307">
        <v>3984</v>
      </c>
      <c r="N67" s="379">
        <v>-16</v>
      </c>
      <c r="O67" s="381">
        <v>-0.4</v>
      </c>
      <c r="P67" s="380">
        <f t="shared" si="5"/>
        <v>1.1100305889111148</v>
      </c>
      <c r="Q67" s="312">
        <f t="shared" si="8"/>
        <v>3.2690763052208833</v>
      </c>
      <c r="R67" s="313">
        <f t="shared" si="9"/>
        <v>87.4496257915947</v>
      </c>
      <c r="S67" s="314">
        <f t="shared" si="10"/>
        <v>112.80097003291183</v>
      </c>
      <c r="T67" s="309">
        <v>115.46</v>
      </c>
    </row>
    <row r="68" spans="1:20" ht="15" customHeight="1">
      <c r="A68" s="305"/>
      <c r="B68" s="315"/>
      <c r="C68" s="316" t="s">
        <v>70</v>
      </c>
      <c r="D68" s="317">
        <v>4979</v>
      </c>
      <c r="E68" s="306">
        <v>2386</v>
      </c>
      <c r="F68" s="306">
        <v>2593</v>
      </c>
      <c r="G68" s="317">
        <v>4924</v>
      </c>
      <c r="H68" s="306">
        <v>2347</v>
      </c>
      <c r="I68" s="306">
        <v>2577</v>
      </c>
      <c r="J68" s="306">
        <f t="shared" si="4"/>
        <v>-55</v>
      </c>
      <c r="K68" s="378">
        <f t="shared" si="2"/>
        <v>-1.1046394858405302</v>
      </c>
      <c r="L68" s="307">
        <v>1342</v>
      </c>
      <c r="M68" s="307">
        <v>1332</v>
      </c>
      <c r="N68" s="379">
        <v>-10</v>
      </c>
      <c r="O68" s="381">
        <v>-0.75</v>
      </c>
      <c r="P68" s="380">
        <f t="shared" si="5"/>
        <v>0.4196706556970462</v>
      </c>
      <c r="Q68" s="312">
        <f t="shared" si="8"/>
        <v>3.6966966966966965</v>
      </c>
      <c r="R68" s="313">
        <f t="shared" si="9"/>
        <v>91.07489328676756</v>
      </c>
      <c r="S68" s="314">
        <f t="shared" si="10"/>
        <v>47.2825043211062</v>
      </c>
      <c r="T68" s="309">
        <v>104.14</v>
      </c>
    </row>
    <row r="69" spans="1:20" s="302" customFormat="1" ht="15" customHeight="1">
      <c r="A69" s="310"/>
      <c r="B69" s="299"/>
      <c r="C69" s="318"/>
      <c r="D69" s="304"/>
      <c r="E69" s="304"/>
      <c r="F69" s="304"/>
      <c r="G69" s="304"/>
      <c r="H69" s="304"/>
      <c r="I69" s="304"/>
      <c r="J69" s="306"/>
      <c r="K69" s="378"/>
      <c r="L69" s="304"/>
      <c r="M69" s="304"/>
      <c r="N69" s="304"/>
      <c r="O69" s="304"/>
      <c r="P69" s="380"/>
      <c r="Q69" s="312"/>
      <c r="R69" s="313"/>
      <c r="S69" s="314"/>
      <c r="T69" s="304"/>
    </row>
    <row r="70" spans="1:20" s="158" customFormat="1" ht="15" customHeight="1">
      <c r="A70" s="56"/>
      <c r="B70" s="454" t="s">
        <v>71</v>
      </c>
      <c r="C70" s="455"/>
      <c r="D70" s="202">
        <f>SUM(D71)</f>
        <v>8667</v>
      </c>
      <c r="E70" s="202">
        <f aca="true" t="shared" si="18" ref="E70:T70">SUM(E71)</f>
        <v>4133</v>
      </c>
      <c r="F70" s="202">
        <f t="shared" si="18"/>
        <v>4534</v>
      </c>
      <c r="G70" s="202">
        <f t="shared" si="18"/>
        <v>8529</v>
      </c>
      <c r="H70" s="202">
        <f t="shared" si="18"/>
        <v>4052</v>
      </c>
      <c r="I70" s="202">
        <f t="shared" si="18"/>
        <v>4477</v>
      </c>
      <c r="J70" s="203">
        <f t="shared" si="4"/>
        <v>-138</v>
      </c>
      <c r="K70" s="382">
        <f t="shared" si="2"/>
        <v>-1.592246452059536</v>
      </c>
      <c r="L70" s="202">
        <f t="shared" si="18"/>
        <v>2573</v>
      </c>
      <c r="M70" s="202">
        <f t="shared" si="18"/>
        <v>2563</v>
      </c>
      <c r="N70" s="202">
        <f t="shared" si="18"/>
        <v>-10</v>
      </c>
      <c r="O70" s="396">
        <f t="shared" si="18"/>
        <v>-0.39</v>
      </c>
      <c r="P70" s="385">
        <f t="shared" si="5"/>
        <v>0.726923440787999</v>
      </c>
      <c r="Q70" s="391">
        <f t="shared" si="8"/>
        <v>3.327740928599298</v>
      </c>
      <c r="R70" s="392">
        <f t="shared" si="9"/>
        <v>90.50703596158142</v>
      </c>
      <c r="S70" s="393">
        <f t="shared" si="10"/>
        <v>158.50213714922876</v>
      </c>
      <c r="T70" s="396">
        <f t="shared" si="18"/>
        <v>53.81</v>
      </c>
    </row>
    <row r="71" spans="1:20" ht="15" customHeight="1">
      <c r="A71" s="319"/>
      <c r="B71" s="319"/>
      <c r="C71" s="320" t="s">
        <v>72</v>
      </c>
      <c r="D71" s="317">
        <v>8667</v>
      </c>
      <c r="E71" s="306">
        <v>4133</v>
      </c>
      <c r="F71" s="306">
        <v>4534</v>
      </c>
      <c r="G71" s="317">
        <v>8529</v>
      </c>
      <c r="H71" s="306">
        <v>4052</v>
      </c>
      <c r="I71" s="306">
        <v>4477</v>
      </c>
      <c r="J71" s="306">
        <f t="shared" si="4"/>
        <v>-138</v>
      </c>
      <c r="K71" s="378">
        <f t="shared" si="2"/>
        <v>-1.592246452059536</v>
      </c>
      <c r="L71" s="307">
        <v>2573</v>
      </c>
      <c r="M71" s="307">
        <v>2563</v>
      </c>
      <c r="N71" s="379">
        <v>-10</v>
      </c>
      <c r="O71" s="381">
        <v>-0.39</v>
      </c>
      <c r="P71" s="380">
        <f t="shared" si="5"/>
        <v>0.726923440787999</v>
      </c>
      <c r="Q71" s="312">
        <f t="shared" si="8"/>
        <v>3.327740928599298</v>
      </c>
      <c r="R71" s="313">
        <f t="shared" si="9"/>
        <v>90.50703596158142</v>
      </c>
      <c r="S71" s="314">
        <f t="shared" si="10"/>
        <v>158.50213714922876</v>
      </c>
      <c r="T71" s="309">
        <v>53.81</v>
      </c>
    </row>
    <row r="72" spans="1:20" ht="14.25">
      <c r="A72" s="305" t="s">
        <v>353</v>
      </c>
      <c r="B72" s="305"/>
      <c r="C72" s="305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2"/>
      <c r="O72" s="321"/>
      <c r="P72" s="321"/>
      <c r="Q72" s="321"/>
      <c r="R72" s="321"/>
      <c r="S72" s="321"/>
      <c r="T72" s="321"/>
    </row>
    <row r="73" spans="1:20" ht="14.25">
      <c r="A73" s="305" t="s">
        <v>354</v>
      </c>
      <c r="B73" s="305"/>
      <c r="C73" s="305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4"/>
      <c r="O73" s="323"/>
      <c r="P73" s="323"/>
      <c r="Q73" s="323"/>
      <c r="R73" s="323"/>
      <c r="S73" s="323"/>
      <c r="T73" s="323"/>
    </row>
    <row r="74" spans="1:20" ht="14.25">
      <c r="A74" s="305" t="s">
        <v>355</v>
      </c>
      <c r="B74" s="305"/>
      <c r="C74" s="305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4"/>
      <c r="O74" s="323"/>
      <c r="P74" s="323"/>
      <c r="Q74" s="323"/>
      <c r="R74" s="323"/>
      <c r="S74" s="323"/>
      <c r="T74" s="323"/>
    </row>
    <row r="75" spans="1:20" ht="14.25">
      <c r="A75" s="305" t="s">
        <v>252</v>
      </c>
      <c r="B75" s="305"/>
      <c r="C75" s="305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4"/>
      <c r="O75" s="323"/>
      <c r="P75" s="323"/>
      <c r="Q75" s="323"/>
      <c r="R75" s="323"/>
      <c r="S75" s="323"/>
      <c r="T75" s="323"/>
    </row>
  </sheetData>
  <sheetProtection/>
  <mergeCells count="34">
    <mergeCell ref="T4:T5"/>
    <mergeCell ref="A7:C7"/>
    <mergeCell ref="A2:T2"/>
    <mergeCell ref="A4:C5"/>
    <mergeCell ref="D4:F4"/>
    <mergeCell ref="G4:I4"/>
    <mergeCell ref="J4:K4"/>
    <mergeCell ref="L4:L5"/>
    <mergeCell ref="M4:M5"/>
    <mergeCell ref="N4:O4"/>
    <mergeCell ref="R4:R5"/>
    <mergeCell ref="S4:S5"/>
    <mergeCell ref="P4:P5"/>
    <mergeCell ref="Q4:Q5"/>
    <mergeCell ref="A9:C9"/>
    <mergeCell ref="A10:C10"/>
    <mergeCell ref="A12:C12"/>
    <mergeCell ref="A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7:C27"/>
    <mergeCell ref="B33:C33"/>
    <mergeCell ref="B43:C43"/>
    <mergeCell ref="B50:C50"/>
    <mergeCell ref="B56:C56"/>
    <mergeCell ref="B64:C64"/>
    <mergeCell ref="B70:C7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75" zoomScaleNormal="75" zoomScalePageLayoutView="0" workbookViewId="0" topLeftCell="A1">
      <selection activeCell="N53" sqref="N53"/>
    </sheetView>
  </sheetViews>
  <sheetFormatPr defaultColWidth="10.59765625" defaultRowHeight="15"/>
  <cols>
    <col min="1" max="2" width="2.09765625" style="302" customWidth="1"/>
    <col min="3" max="3" width="10.3984375" style="302" customWidth="1"/>
    <col min="4" max="4" width="12.09765625" style="302" customWidth="1"/>
    <col min="5" max="7" width="9.8984375" style="302" customWidth="1"/>
    <col min="8" max="8" width="12.3984375" style="302" customWidth="1"/>
    <col min="9" max="11" width="9.8984375" style="302" customWidth="1"/>
    <col min="12" max="12" width="12.3984375" style="302" customWidth="1"/>
    <col min="13" max="15" width="9.8984375" style="302" customWidth="1"/>
    <col min="16" max="16" width="12.8984375" style="302" customWidth="1"/>
    <col min="17" max="19" width="9.8984375" style="302" customWidth="1"/>
    <col min="20" max="20" width="12.3984375" style="302" customWidth="1"/>
    <col min="21" max="23" width="9.8984375" style="302" customWidth="1"/>
    <col min="24" max="24" width="14.5" style="302" customWidth="1"/>
    <col min="25" max="27" width="9.8984375" style="302" customWidth="1"/>
    <col min="28" max="16384" width="10.59765625" style="302" customWidth="1"/>
  </cols>
  <sheetData>
    <row r="1" spans="1:27" s="325" customFormat="1" ht="19.5" customHeight="1">
      <c r="A1" s="20" t="s">
        <v>73</v>
      </c>
      <c r="H1" s="326"/>
      <c r="I1" s="326"/>
      <c r="J1" s="326"/>
      <c r="K1" s="326"/>
      <c r="L1" s="326"/>
      <c r="M1" s="326"/>
      <c r="N1" s="326"/>
      <c r="O1" s="326"/>
      <c r="P1" s="326"/>
      <c r="Q1" s="326"/>
      <c r="AA1" s="22" t="s">
        <v>74</v>
      </c>
    </row>
    <row r="2" spans="1:31" ht="19.5" customHeight="1">
      <c r="A2" s="480" t="s">
        <v>456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E2" s="325"/>
    </row>
    <row r="3" spans="1:31" ht="15.75" customHeight="1" thickBot="1">
      <c r="A3" s="23"/>
      <c r="B3" s="23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299"/>
      <c r="U3" s="300"/>
      <c r="V3" s="300"/>
      <c r="W3" s="300"/>
      <c r="X3" s="299"/>
      <c r="Y3" s="300"/>
      <c r="Z3" s="300"/>
      <c r="AA3" s="300"/>
      <c r="AE3" s="325"/>
    </row>
    <row r="4" spans="1:31" ht="15.75" customHeight="1">
      <c r="A4" s="481" t="s">
        <v>357</v>
      </c>
      <c r="B4" s="482"/>
      <c r="C4" s="483"/>
      <c r="D4" s="486" t="s">
        <v>358</v>
      </c>
      <c r="E4" s="487"/>
      <c r="F4" s="487"/>
      <c r="G4" s="488"/>
      <c r="H4" s="486" t="s">
        <v>359</v>
      </c>
      <c r="I4" s="487"/>
      <c r="J4" s="487"/>
      <c r="K4" s="488"/>
      <c r="L4" s="486" t="s">
        <v>360</v>
      </c>
      <c r="M4" s="487"/>
      <c r="N4" s="487"/>
      <c r="O4" s="488"/>
      <c r="P4" s="486" t="s">
        <v>361</v>
      </c>
      <c r="Q4" s="487"/>
      <c r="R4" s="487"/>
      <c r="S4" s="488"/>
      <c r="T4" s="486" t="s">
        <v>362</v>
      </c>
      <c r="U4" s="487"/>
      <c r="V4" s="487"/>
      <c r="W4" s="488"/>
      <c r="X4" s="486" t="s">
        <v>363</v>
      </c>
      <c r="Y4" s="487"/>
      <c r="Z4" s="487"/>
      <c r="AA4" s="488"/>
      <c r="AE4" s="325"/>
    </row>
    <row r="5" spans="1:31" ht="15.75" customHeight="1">
      <c r="A5" s="484"/>
      <c r="B5" s="484"/>
      <c r="C5" s="485"/>
      <c r="D5" s="327" t="s">
        <v>364</v>
      </c>
      <c r="E5" s="327" t="s">
        <v>365</v>
      </c>
      <c r="F5" s="327" t="s">
        <v>366</v>
      </c>
      <c r="G5" s="327" t="s">
        <v>367</v>
      </c>
      <c r="H5" s="327" t="s">
        <v>364</v>
      </c>
      <c r="I5" s="327" t="s">
        <v>365</v>
      </c>
      <c r="J5" s="327" t="s">
        <v>366</v>
      </c>
      <c r="K5" s="327" t="s">
        <v>367</v>
      </c>
      <c r="L5" s="327" t="s">
        <v>364</v>
      </c>
      <c r="M5" s="327" t="s">
        <v>365</v>
      </c>
      <c r="N5" s="327" t="s">
        <v>366</v>
      </c>
      <c r="O5" s="327" t="s">
        <v>367</v>
      </c>
      <c r="P5" s="327" t="s">
        <v>364</v>
      </c>
      <c r="Q5" s="327" t="s">
        <v>365</v>
      </c>
      <c r="R5" s="327" t="s">
        <v>366</v>
      </c>
      <c r="S5" s="327" t="s">
        <v>367</v>
      </c>
      <c r="T5" s="327" t="s">
        <v>364</v>
      </c>
      <c r="U5" s="327" t="s">
        <v>365</v>
      </c>
      <c r="V5" s="327" t="s">
        <v>366</v>
      </c>
      <c r="W5" s="327" t="s">
        <v>367</v>
      </c>
      <c r="X5" s="327" t="s">
        <v>364</v>
      </c>
      <c r="Y5" s="327" t="s">
        <v>365</v>
      </c>
      <c r="Z5" s="327" t="s">
        <v>366</v>
      </c>
      <c r="AA5" s="328" t="s">
        <v>367</v>
      </c>
      <c r="AE5" s="325"/>
    </row>
    <row r="6" spans="1:31" ht="15.75" customHeight="1">
      <c r="A6" s="27"/>
      <c r="B6" s="27"/>
      <c r="C6" s="28"/>
      <c r="D6" s="329" t="s">
        <v>15</v>
      </c>
      <c r="E6" s="330" t="s">
        <v>16</v>
      </c>
      <c r="F6" s="330" t="s">
        <v>75</v>
      </c>
      <c r="G6" s="331" t="s">
        <v>16</v>
      </c>
      <c r="H6" s="330" t="s">
        <v>15</v>
      </c>
      <c r="I6" s="330" t="s">
        <v>16</v>
      </c>
      <c r="J6" s="330" t="s">
        <v>75</v>
      </c>
      <c r="K6" s="330" t="s">
        <v>16</v>
      </c>
      <c r="L6" s="330" t="s">
        <v>15</v>
      </c>
      <c r="M6" s="330" t="s">
        <v>16</v>
      </c>
      <c r="N6" s="330" t="s">
        <v>75</v>
      </c>
      <c r="O6" s="330" t="s">
        <v>16</v>
      </c>
      <c r="P6" s="330" t="s">
        <v>15</v>
      </c>
      <c r="Q6" s="330" t="s">
        <v>16</v>
      </c>
      <c r="R6" s="330" t="s">
        <v>75</v>
      </c>
      <c r="S6" s="330" t="s">
        <v>16</v>
      </c>
      <c r="T6" s="330" t="s">
        <v>15</v>
      </c>
      <c r="U6" s="330" t="s">
        <v>16</v>
      </c>
      <c r="V6" s="330" t="s">
        <v>75</v>
      </c>
      <c r="W6" s="330" t="s">
        <v>16</v>
      </c>
      <c r="X6" s="330" t="s">
        <v>15</v>
      </c>
      <c r="Y6" s="330" t="s">
        <v>16</v>
      </c>
      <c r="Z6" s="330" t="s">
        <v>75</v>
      </c>
      <c r="AA6" s="330" t="s">
        <v>16</v>
      </c>
      <c r="AE6" s="325"/>
    </row>
    <row r="7" spans="1:31" s="174" customFormat="1" ht="15.75" customHeight="1">
      <c r="A7" s="475" t="s">
        <v>19</v>
      </c>
      <c r="B7" s="479"/>
      <c r="C7" s="476"/>
      <c r="D7" s="397">
        <f>SUM(D9:D10)</f>
        <v>980499</v>
      </c>
      <c r="E7" s="180">
        <v>0.7</v>
      </c>
      <c r="F7" s="398">
        <f>SUM(F9:F10)</f>
        <v>230451</v>
      </c>
      <c r="G7" s="179">
        <v>9.1</v>
      </c>
      <c r="H7" s="398">
        <f aca="true" t="shared" si="0" ref="H7:Z7">SUM(H9:H10)</f>
        <v>1002420</v>
      </c>
      <c r="I7" s="179">
        <f>100*(H7-D7)/D7</f>
        <v>2.2356983535934254</v>
      </c>
      <c r="J7" s="398">
        <f t="shared" si="0"/>
        <v>254543</v>
      </c>
      <c r="K7" s="179">
        <f>100*(J7-F7)/F7</f>
        <v>10.454283123093413</v>
      </c>
      <c r="L7" s="398">
        <f t="shared" si="0"/>
        <v>1069872</v>
      </c>
      <c r="M7" s="179">
        <f>100*(L7-H7)/H7</f>
        <v>6.728916023223799</v>
      </c>
      <c r="N7" s="398">
        <f t="shared" si="0"/>
        <v>290183</v>
      </c>
      <c r="O7" s="179">
        <f>100*(N7-J7)/J7</f>
        <v>14.001563586506013</v>
      </c>
      <c r="P7" s="398">
        <f t="shared" si="0"/>
        <v>1119304</v>
      </c>
      <c r="Q7" s="179">
        <f>100*(P7-L7)/L7</f>
        <v>4.62036580076869</v>
      </c>
      <c r="R7" s="398">
        <f t="shared" si="0"/>
        <v>322071</v>
      </c>
      <c r="S7" s="179">
        <f>100*(R7-N7)/N7</f>
        <v>10.988927676672995</v>
      </c>
      <c r="T7" s="398">
        <f t="shared" si="0"/>
        <v>1152325</v>
      </c>
      <c r="U7" s="179">
        <f>100*(T7-P7)/P7</f>
        <v>2.9501368707696924</v>
      </c>
      <c r="V7" s="398">
        <f t="shared" si="0"/>
        <v>338066</v>
      </c>
      <c r="W7" s="179">
        <f>100*(V7-R7)/R7</f>
        <v>4.9662962514476625</v>
      </c>
      <c r="X7" s="398">
        <f t="shared" si="0"/>
        <v>1164628</v>
      </c>
      <c r="Y7" s="179">
        <f>100*(X7-T7)/T7</f>
        <v>1.0676675417091532</v>
      </c>
      <c r="Z7" s="398">
        <f t="shared" si="0"/>
        <v>361157</v>
      </c>
      <c r="AA7" s="179">
        <f>100*(Z7-V7)/V7</f>
        <v>6.830323073009413</v>
      </c>
      <c r="AB7" s="173"/>
      <c r="AC7" s="173"/>
      <c r="AE7" s="175"/>
    </row>
    <row r="8" spans="1:31" s="174" customFormat="1" ht="15.75" customHeight="1">
      <c r="A8" s="29"/>
      <c r="B8" s="169"/>
      <c r="C8" s="30"/>
      <c r="D8" s="397"/>
      <c r="E8" s="180"/>
      <c r="F8" s="398"/>
      <c r="G8" s="179"/>
      <c r="H8" s="398"/>
      <c r="I8" s="179"/>
      <c r="J8" s="398"/>
      <c r="K8" s="179"/>
      <c r="L8" s="398"/>
      <c r="M8" s="179"/>
      <c r="N8" s="398"/>
      <c r="O8" s="179"/>
      <c r="P8" s="398"/>
      <c r="Q8" s="179"/>
      <c r="R8" s="398"/>
      <c r="S8" s="179"/>
      <c r="T8" s="398"/>
      <c r="U8" s="179"/>
      <c r="V8" s="398"/>
      <c r="W8" s="179"/>
      <c r="X8" s="398"/>
      <c r="Y8" s="179"/>
      <c r="Z8" s="398"/>
      <c r="AA8" s="179"/>
      <c r="AB8" s="173"/>
      <c r="AC8" s="173"/>
      <c r="AE8" s="175"/>
    </row>
    <row r="9" spans="1:31" s="174" customFormat="1" ht="15.75" customHeight="1">
      <c r="A9" s="475" t="s">
        <v>20</v>
      </c>
      <c r="B9" s="479"/>
      <c r="C9" s="476"/>
      <c r="D9" s="397">
        <f>SUM(D15:D22)</f>
        <v>657225</v>
      </c>
      <c r="E9" s="180">
        <v>2.7</v>
      </c>
      <c r="F9" s="398">
        <f>SUM(F15:F22)</f>
        <v>159602</v>
      </c>
      <c r="G9" s="179">
        <v>11.3</v>
      </c>
      <c r="H9" s="398">
        <f>SUM(H15:H22)</f>
        <v>683937</v>
      </c>
      <c r="I9" s="179">
        <f>100*(H9-D9)/D9</f>
        <v>4.064361520027388</v>
      </c>
      <c r="J9" s="398">
        <f>SUM(J15:J22)</f>
        <v>179586</v>
      </c>
      <c r="K9" s="179">
        <f aca="true" t="shared" si="1" ref="K9:K71">100*(J9-F9)/F9</f>
        <v>12.52114635154948</v>
      </c>
      <c r="L9" s="398">
        <f aca="true" t="shared" si="2" ref="L9:Z9">SUM(L15:L22)</f>
        <v>733001</v>
      </c>
      <c r="M9" s="179">
        <f aca="true" t="shared" si="3" ref="M9:M71">100*(L9-H9)/H9</f>
        <v>7.173760156271704</v>
      </c>
      <c r="N9" s="398">
        <f t="shared" si="2"/>
        <v>206298</v>
      </c>
      <c r="O9" s="179">
        <f aca="true" t="shared" si="4" ref="O9:O71">100*(N9-J9)/J9</f>
        <v>14.874210684574521</v>
      </c>
      <c r="P9" s="398">
        <f t="shared" si="2"/>
        <v>770252</v>
      </c>
      <c r="Q9" s="179">
        <f aca="true" t="shared" si="5" ref="Q9:Q71">100*(P9-L9)/L9</f>
        <v>5.081984881330312</v>
      </c>
      <c r="R9" s="398">
        <f t="shared" si="2"/>
        <v>229512</v>
      </c>
      <c r="S9" s="179">
        <f aca="true" t="shared" si="6" ref="S9:S71">100*(R9-N9)/N9</f>
        <v>11.252653927813164</v>
      </c>
      <c r="T9" s="398">
        <f t="shared" si="2"/>
        <v>794811</v>
      </c>
      <c r="U9" s="179">
        <f aca="true" t="shared" si="7" ref="U9:U71">100*(T9-P9)/P9</f>
        <v>3.1884370309976475</v>
      </c>
      <c r="V9" s="398">
        <f t="shared" si="2"/>
        <v>241051</v>
      </c>
      <c r="W9" s="179">
        <f aca="true" t="shared" si="8" ref="W9:W71">100*(V9-R9)/R9</f>
        <v>5.027623827947994</v>
      </c>
      <c r="X9" s="398">
        <f t="shared" si="2"/>
        <v>807536</v>
      </c>
      <c r="Y9" s="179">
        <f aca="true" t="shared" si="9" ref="Y9:Y71">100*(X9-T9)/T9</f>
        <v>1.601009548181895</v>
      </c>
      <c r="Z9" s="398">
        <f t="shared" si="2"/>
        <v>258990</v>
      </c>
      <c r="AA9" s="179">
        <f aca="true" t="shared" si="10" ref="AA9:AA71">100*(Z9-V9)/V9</f>
        <v>7.44199360301347</v>
      </c>
      <c r="AB9" s="173"/>
      <c r="AC9" s="173"/>
      <c r="AE9" s="175"/>
    </row>
    <row r="10" spans="1:31" s="174" customFormat="1" ht="15.75" customHeight="1">
      <c r="A10" s="475" t="s">
        <v>21</v>
      </c>
      <c r="B10" s="479"/>
      <c r="C10" s="476"/>
      <c r="D10" s="397">
        <f>SUM(D24,D27,D33,D43,D50,D56,D64,D70)</f>
        <v>323274</v>
      </c>
      <c r="E10" s="180">
        <v>-3.1</v>
      </c>
      <c r="F10" s="398">
        <f>SUM(F24,F27,F33,F43,F50,F56,F64,F70)</f>
        <v>70849</v>
      </c>
      <c r="G10" s="179">
        <v>4.5</v>
      </c>
      <c r="H10" s="398">
        <f>SUM(H24,H27,H33,H43,H50,H56,H64,H70)</f>
        <v>318483</v>
      </c>
      <c r="I10" s="179">
        <f>100*(H10-D10)/D10</f>
        <v>-1.48202453646133</v>
      </c>
      <c r="J10" s="398">
        <f>SUM(J24,J27,J33,J43,J50,J56,J64,J70)</f>
        <v>74957</v>
      </c>
      <c r="K10" s="179">
        <f t="shared" si="1"/>
        <v>5.798246975962964</v>
      </c>
      <c r="L10" s="398">
        <f>SUM(L24,L27,L33,L43,L50,L56,L64,L70)</f>
        <v>336871</v>
      </c>
      <c r="M10" s="179">
        <f t="shared" si="3"/>
        <v>5.773620570014726</v>
      </c>
      <c r="N10" s="398">
        <f>SUM(N24,N27,N33,N43,N50,N56,N64,N70)</f>
        <v>83885</v>
      </c>
      <c r="O10" s="179">
        <f t="shared" si="4"/>
        <v>11.910828875221794</v>
      </c>
      <c r="P10" s="398">
        <f>SUM(P24,P27,P33,P43,P50,P56,P64,P70)</f>
        <v>349052</v>
      </c>
      <c r="Q10" s="179">
        <f t="shared" si="5"/>
        <v>3.615924196502519</v>
      </c>
      <c r="R10" s="398">
        <f>SUM(R24,R27,R33,R43,R50,R56,R64,R70)</f>
        <v>92559</v>
      </c>
      <c r="S10" s="179">
        <f t="shared" si="6"/>
        <v>10.340346903498837</v>
      </c>
      <c r="T10" s="398">
        <f aca="true" t="shared" si="11" ref="T10:Z10">SUM(T24,T27,T33,T43,T50,T56,T64,T70)</f>
        <v>357514</v>
      </c>
      <c r="U10" s="179">
        <f t="shared" si="7"/>
        <v>2.4242806229444325</v>
      </c>
      <c r="V10" s="398">
        <f t="shared" si="11"/>
        <v>97015</v>
      </c>
      <c r="W10" s="179">
        <f t="shared" si="8"/>
        <v>4.814226601410992</v>
      </c>
      <c r="X10" s="398">
        <f t="shared" si="11"/>
        <v>357092</v>
      </c>
      <c r="Y10" s="179">
        <f t="shared" si="9"/>
        <v>-0.1180373356008436</v>
      </c>
      <c r="Z10" s="398">
        <f t="shared" si="11"/>
        <v>102167</v>
      </c>
      <c r="AA10" s="179">
        <f t="shared" si="10"/>
        <v>5.310518991908467</v>
      </c>
      <c r="AB10" s="173"/>
      <c r="AC10" s="173"/>
      <c r="AE10" s="175"/>
    </row>
    <row r="11" spans="1:31" s="174" customFormat="1" ht="15.75" customHeight="1">
      <c r="A11" s="169"/>
      <c r="B11" s="169"/>
      <c r="C11" s="30"/>
      <c r="D11" s="397"/>
      <c r="E11" s="180"/>
      <c r="F11" s="398"/>
      <c r="G11" s="179"/>
      <c r="H11" s="398"/>
      <c r="I11" s="179"/>
      <c r="J11" s="398"/>
      <c r="K11" s="179"/>
      <c r="L11" s="398"/>
      <c r="M11" s="179"/>
      <c r="N11" s="398"/>
      <c r="O11" s="179"/>
      <c r="P11" s="398"/>
      <c r="Q11" s="179"/>
      <c r="R11" s="398"/>
      <c r="S11" s="179"/>
      <c r="T11" s="398"/>
      <c r="U11" s="179"/>
      <c r="V11" s="398"/>
      <c r="W11" s="179"/>
      <c r="X11" s="398"/>
      <c r="Y11" s="179"/>
      <c r="Z11" s="398"/>
      <c r="AA11" s="179"/>
      <c r="AB11" s="173"/>
      <c r="AC11" s="173"/>
      <c r="AE11" s="175"/>
    </row>
    <row r="12" spans="1:31" s="174" customFormat="1" ht="15.75" customHeight="1">
      <c r="A12" s="475" t="s">
        <v>22</v>
      </c>
      <c r="B12" s="479"/>
      <c r="C12" s="476"/>
      <c r="D12" s="397">
        <f>SUM(D15,D17,D20,D22,D24,D27,D33,D43)</f>
        <v>669408</v>
      </c>
      <c r="E12" s="180">
        <v>4.7</v>
      </c>
      <c r="F12" s="398">
        <f>SUM(F15,F17,F20,F22,F24,F27,F33,F43)</f>
        <v>160028</v>
      </c>
      <c r="G12" s="179">
        <v>13</v>
      </c>
      <c r="H12" s="398">
        <f>SUM(H15,H17,H20,H22,H24,H27,H33,H43)</f>
        <v>707906</v>
      </c>
      <c r="I12" s="179">
        <f>100*(H12-D12)/D12</f>
        <v>5.751051675510301</v>
      </c>
      <c r="J12" s="398">
        <f>SUM(J15,J17,J20,J22,J24,J27,J33,J43)</f>
        <v>183157</v>
      </c>
      <c r="K12" s="179">
        <f t="shared" si="1"/>
        <v>14.453095708251055</v>
      </c>
      <c r="L12" s="398">
        <f>SUM(L15,L17,L20,L22,L24,L27,L33,L43)</f>
        <v>779235</v>
      </c>
      <c r="M12" s="179">
        <f t="shared" si="3"/>
        <v>10.076055295477083</v>
      </c>
      <c r="N12" s="398">
        <f>SUM(N15,N17,N20,N22,N24,N27,N33,N43)</f>
        <v>216647</v>
      </c>
      <c r="O12" s="179">
        <f t="shared" si="4"/>
        <v>18.284859437531736</v>
      </c>
      <c r="P12" s="398">
        <f>SUM(P15,P17,P20,P22,P24,P27,P33,P43)</f>
        <v>832562</v>
      </c>
      <c r="Q12" s="179">
        <f t="shared" si="5"/>
        <v>6.843506772668065</v>
      </c>
      <c r="R12" s="398">
        <f>SUM(R15,R17,R20,R22,R24,R27,R33,R43)</f>
        <v>246769</v>
      </c>
      <c r="S12" s="179">
        <f t="shared" si="6"/>
        <v>13.903723568754703</v>
      </c>
      <c r="T12" s="398">
        <f aca="true" t="shared" si="12" ref="T12:Z12">SUM(T15,T17,T20,T22,T24,T27,T33,T43)</f>
        <v>871393</v>
      </c>
      <c r="U12" s="179">
        <f t="shared" si="7"/>
        <v>4.664037032677446</v>
      </c>
      <c r="V12" s="398">
        <f t="shared" si="12"/>
        <v>262431</v>
      </c>
      <c r="W12" s="179">
        <f t="shared" si="8"/>
        <v>6.346826384189262</v>
      </c>
      <c r="X12" s="398">
        <f t="shared" si="12"/>
        <v>897386</v>
      </c>
      <c r="Y12" s="179">
        <f t="shared" si="9"/>
        <v>2.982925040710678</v>
      </c>
      <c r="Z12" s="398">
        <f t="shared" si="12"/>
        <v>284195</v>
      </c>
      <c r="AA12" s="179">
        <f t="shared" si="10"/>
        <v>8.293227553147304</v>
      </c>
      <c r="AB12" s="173"/>
      <c r="AC12" s="173"/>
      <c r="AE12" s="175"/>
    </row>
    <row r="13" spans="1:31" s="174" customFormat="1" ht="15.75" customHeight="1">
      <c r="A13" s="475" t="s">
        <v>23</v>
      </c>
      <c r="B13" s="479"/>
      <c r="C13" s="476"/>
      <c r="D13" s="397">
        <f>SUM(D16,D18,D19,D21,D50,D56,D64,D70)</f>
        <v>311091</v>
      </c>
      <c r="E13" s="180">
        <v>-6.9</v>
      </c>
      <c r="F13" s="398">
        <f>SUM(F16,F18,F19,F21,F50,F56,F64,F70)</f>
        <v>70423</v>
      </c>
      <c r="G13" s="179">
        <v>1.1</v>
      </c>
      <c r="H13" s="398">
        <f>SUM(H16,H18,H19,H21,H50,H56,H64,H70)</f>
        <v>294514</v>
      </c>
      <c r="I13" s="179">
        <f>100*(H13-D13)/D13</f>
        <v>-5.328665888759238</v>
      </c>
      <c r="J13" s="398">
        <f>SUM(J16,J18,J19,J21,J50,J56,J64,J70)</f>
        <v>71386</v>
      </c>
      <c r="K13" s="179">
        <f t="shared" si="1"/>
        <v>1.3674509748235661</v>
      </c>
      <c r="L13" s="398">
        <f aca="true" t="shared" si="13" ref="L13:Z13">SUM(L16,L18,L19,L21,L50,L56,L64,L70)</f>
        <v>290637</v>
      </c>
      <c r="M13" s="179">
        <f t="shared" si="3"/>
        <v>-1.316406011259227</v>
      </c>
      <c r="N13" s="398">
        <f t="shared" si="13"/>
        <v>73536</v>
      </c>
      <c r="O13" s="179">
        <f t="shared" si="4"/>
        <v>3.011795029837783</v>
      </c>
      <c r="P13" s="398">
        <f t="shared" si="13"/>
        <v>286742</v>
      </c>
      <c r="Q13" s="179">
        <f t="shared" si="5"/>
        <v>-1.3401597181363694</v>
      </c>
      <c r="R13" s="398">
        <f t="shared" si="13"/>
        <v>75302</v>
      </c>
      <c r="S13" s="179">
        <f t="shared" si="6"/>
        <v>2.401544821583986</v>
      </c>
      <c r="T13" s="398">
        <f t="shared" si="13"/>
        <v>280932</v>
      </c>
      <c r="U13" s="179">
        <f t="shared" si="7"/>
        <v>-2.026211716455908</v>
      </c>
      <c r="V13" s="398">
        <f t="shared" si="13"/>
        <v>75635</v>
      </c>
      <c r="W13" s="179">
        <f t="shared" si="8"/>
        <v>0.4422193301638735</v>
      </c>
      <c r="X13" s="398">
        <f t="shared" si="13"/>
        <v>267242</v>
      </c>
      <c r="Y13" s="179">
        <f t="shared" si="9"/>
        <v>-4.8730653681317895</v>
      </c>
      <c r="Z13" s="398">
        <f t="shared" si="13"/>
        <v>76962</v>
      </c>
      <c r="AA13" s="179">
        <f t="shared" si="10"/>
        <v>1.7544787466120182</v>
      </c>
      <c r="AB13" s="173"/>
      <c r="AC13" s="173"/>
      <c r="AE13" s="175"/>
    </row>
    <row r="14" spans="1:31" ht="15.75" customHeight="1">
      <c r="A14" s="303"/>
      <c r="B14" s="303"/>
      <c r="C14" s="301"/>
      <c r="D14" s="337"/>
      <c r="E14" s="334"/>
      <c r="F14" s="338"/>
      <c r="G14" s="336"/>
      <c r="H14" s="338"/>
      <c r="I14" s="336"/>
      <c r="J14" s="338"/>
      <c r="K14" s="336"/>
      <c r="L14" s="338"/>
      <c r="M14" s="336"/>
      <c r="N14" s="338"/>
      <c r="O14" s="336"/>
      <c r="P14" s="338"/>
      <c r="Q14" s="336"/>
      <c r="R14" s="338"/>
      <c r="S14" s="336"/>
      <c r="T14" s="338"/>
      <c r="U14" s="336"/>
      <c r="V14" s="338"/>
      <c r="W14" s="336"/>
      <c r="X14" s="338"/>
      <c r="Y14" s="336"/>
      <c r="Z14" s="338"/>
      <c r="AA14" s="336"/>
      <c r="AB14" s="332"/>
      <c r="AC14" s="332"/>
      <c r="AE14" s="325"/>
    </row>
    <row r="15" spans="1:31" ht="15.75" customHeight="1">
      <c r="A15" s="310"/>
      <c r="B15" s="475" t="s">
        <v>24</v>
      </c>
      <c r="C15" s="476"/>
      <c r="D15" s="397">
        <v>335828</v>
      </c>
      <c r="E15" s="179">
        <v>7.3</v>
      </c>
      <c r="F15" s="398">
        <v>85094</v>
      </c>
      <c r="G15" s="179">
        <v>15.6</v>
      </c>
      <c r="H15" s="398">
        <v>361379</v>
      </c>
      <c r="I15" s="179">
        <f>100*(H15-D15)/D15</f>
        <v>7.608359040937623</v>
      </c>
      <c r="J15" s="398">
        <v>99828</v>
      </c>
      <c r="K15" s="179">
        <f t="shared" si="1"/>
        <v>17.31496932803723</v>
      </c>
      <c r="L15" s="398">
        <v>395268</v>
      </c>
      <c r="M15" s="179">
        <f t="shared" si="3"/>
        <v>9.3776893510691</v>
      </c>
      <c r="N15" s="398">
        <v>118685</v>
      </c>
      <c r="O15" s="179">
        <f t="shared" si="4"/>
        <v>18.889489922666986</v>
      </c>
      <c r="P15" s="398">
        <v>417684</v>
      </c>
      <c r="Q15" s="179">
        <f t="shared" si="5"/>
        <v>5.6710889826649264</v>
      </c>
      <c r="R15" s="398">
        <v>134267</v>
      </c>
      <c r="S15" s="179">
        <f t="shared" si="6"/>
        <v>13.128870539663817</v>
      </c>
      <c r="T15" s="398">
        <v>430481</v>
      </c>
      <c r="U15" s="179">
        <f t="shared" si="7"/>
        <v>3.06379942731826</v>
      </c>
      <c r="V15" s="398">
        <v>141097</v>
      </c>
      <c r="W15" s="179">
        <f t="shared" si="8"/>
        <v>5.086879128899879</v>
      </c>
      <c r="X15" s="398">
        <v>442868</v>
      </c>
      <c r="Y15" s="179">
        <f t="shared" si="9"/>
        <v>2.8774789131227627</v>
      </c>
      <c r="Z15" s="398">
        <v>154257</v>
      </c>
      <c r="AA15" s="179">
        <f t="shared" si="10"/>
        <v>9.32691694366287</v>
      </c>
      <c r="AB15" s="332"/>
      <c r="AC15" s="332"/>
      <c r="AE15" s="325"/>
    </row>
    <row r="16" spans="1:31" ht="15.75" customHeight="1">
      <c r="A16" s="310"/>
      <c r="B16" s="475" t="s">
        <v>25</v>
      </c>
      <c r="C16" s="476"/>
      <c r="D16" s="397">
        <v>48715</v>
      </c>
      <c r="E16" s="179">
        <v>-2.8</v>
      </c>
      <c r="F16" s="398">
        <v>11473</v>
      </c>
      <c r="G16" s="179">
        <v>5.3</v>
      </c>
      <c r="H16" s="398">
        <v>47855</v>
      </c>
      <c r="I16" s="179">
        <f aca="true" t="shared" si="14" ref="I16:I71">100*(H16-D16)/D16</f>
        <v>-1.7653700092374012</v>
      </c>
      <c r="J16" s="398">
        <v>12057</v>
      </c>
      <c r="K16" s="179">
        <f t="shared" si="1"/>
        <v>5.090211801621198</v>
      </c>
      <c r="L16" s="398">
        <v>49493</v>
      </c>
      <c r="M16" s="179">
        <f t="shared" si="3"/>
        <v>3.422839828649044</v>
      </c>
      <c r="N16" s="398">
        <v>12921</v>
      </c>
      <c r="O16" s="179">
        <f t="shared" si="4"/>
        <v>7.16596168201045</v>
      </c>
      <c r="P16" s="398">
        <v>50394</v>
      </c>
      <c r="Q16" s="179">
        <f t="shared" si="5"/>
        <v>1.8204594589133818</v>
      </c>
      <c r="R16" s="398">
        <v>13877</v>
      </c>
      <c r="S16" s="179">
        <f t="shared" si="6"/>
        <v>7.398808141784691</v>
      </c>
      <c r="T16" s="398">
        <v>50582</v>
      </c>
      <c r="U16" s="179">
        <f t="shared" si="7"/>
        <v>0.37306028495455806</v>
      </c>
      <c r="V16" s="398">
        <v>14248</v>
      </c>
      <c r="W16" s="179">
        <f t="shared" si="8"/>
        <v>2.673488506161274</v>
      </c>
      <c r="X16" s="398">
        <v>50103</v>
      </c>
      <c r="Y16" s="179">
        <f t="shared" si="9"/>
        <v>-0.9469771855600807</v>
      </c>
      <c r="Z16" s="398">
        <v>15124</v>
      </c>
      <c r="AA16" s="179">
        <f t="shared" si="10"/>
        <v>6.148231330713083</v>
      </c>
      <c r="AB16" s="332"/>
      <c r="AC16" s="332"/>
      <c r="AE16" s="325"/>
    </row>
    <row r="17" spans="1:31" ht="15.75" customHeight="1">
      <c r="A17" s="310"/>
      <c r="B17" s="475" t="s">
        <v>26</v>
      </c>
      <c r="C17" s="476"/>
      <c r="D17" s="397">
        <v>91163</v>
      </c>
      <c r="E17" s="179">
        <v>2.3</v>
      </c>
      <c r="F17" s="398">
        <v>21199</v>
      </c>
      <c r="G17" s="179">
        <v>10.2</v>
      </c>
      <c r="H17" s="398">
        <v>95684</v>
      </c>
      <c r="I17" s="179">
        <f t="shared" si="14"/>
        <v>4.959248818051183</v>
      </c>
      <c r="J17" s="398">
        <v>23284</v>
      </c>
      <c r="K17" s="179">
        <f t="shared" si="1"/>
        <v>9.835369592905325</v>
      </c>
      <c r="L17" s="398">
        <v>100273</v>
      </c>
      <c r="M17" s="179">
        <f t="shared" si="3"/>
        <v>4.795995150704402</v>
      </c>
      <c r="N17" s="398">
        <v>25471</v>
      </c>
      <c r="O17" s="179">
        <f t="shared" si="4"/>
        <v>9.392716028173853</v>
      </c>
      <c r="P17" s="398">
        <v>104329</v>
      </c>
      <c r="Q17" s="179">
        <f t="shared" si="5"/>
        <v>4.044957266662013</v>
      </c>
      <c r="R17" s="398">
        <v>27416</v>
      </c>
      <c r="S17" s="179">
        <f t="shared" si="6"/>
        <v>7.6361352125947155</v>
      </c>
      <c r="T17" s="398">
        <v>106041</v>
      </c>
      <c r="U17" s="179">
        <f t="shared" si="7"/>
        <v>1.6409627236913993</v>
      </c>
      <c r="V17" s="398">
        <v>28144</v>
      </c>
      <c r="W17" s="179">
        <f t="shared" si="8"/>
        <v>2.6553837175372044</v>
      </c>
      <c r="X17" s="398">
        <v>106075</v>
      </c>
      <c r="Y17" s="179">
        <f t="shared" si="9"/>
        <v>0.03206306994464405</v>
      </c>
      <c r="Z17" s="398">
        <v>29224</v>
      </c>
      <c r="AA17" s="179">
        <f t="shared" si="10"/>
        <v>3.8374076179647525</v>
      </c>
      <c r="AB17" s="332"/>
      <c r="AC17" s="332"/>
      <c r="AE17" s="325"/>
    </row>
    <row r="18" spans="1:31" ht="15.75" customHeight="1">
      <c r="A18" s="310"/>
      <c r="B18" s="475" t="s">
        <v>27</v>
      </c>
      <c r="C18" s="476"/>
      <c r="D18" s="397">
        <v>35798</v>
      </c>
      <c r="E18" s="179">
        <v>-7.6</v>
      </c>
      <c r="F18" s="398">
        <v>8531</v>
      </c>
      <c r="G18" s="179">
        <v>-0.3</v>
      </c>
      <c r="H18" s="398">
        <v>33652</v>
      </c>
      <c r="I18" s="179">
        <f t="shared" si="14"/>
        <v>-5.994748309961451</v>
      </c>
      <c r="J18" s="398">
        <v>8598</v>
      </c>
      <c r="K18" s="179">
        <f t="shared" si="1"/>
        <v>0.7853709998827805</v>
      </c>
      <c r="L18" s="398">
        <v>33234</v>
      </c>
      <c r="M18" s="179">
        <f t="shared" si="3"/>
        <v>-1.2421252823012006</v>
      </c>
      <c r="N18" s="398">
        <v>9007</v>
      </c>
      <c r="O18" s="179">
        <f t="shared" si="4"/>
        <v>4.756920214003257</v>
      </c>
      <c r="P18" s="398">
        <v>32662</v>
      </c>
      <c r="Q18" s="179">
        <f t="shared" si="5"/>
        <v>-1.7211289643136547</v>
      </c>
      <c r="R18" s="398">
        <v>9123</v>
      </c>
      <c r="S18" s="179">
        <f t="shared" si="6"/>
        <v>1.2878871988453424</v>
      </c>
      <c r="T18" s="398">
        <v>31843</v>
      </c>
      <c r="U18" s="179">
        <f t="shared" si="7"/>
        <v>-2.5075010715816544</v>
      </c>
      <c r="V18" s="398">
        <v>9072</v>
      </c>
      <c r="W18" s="179">
        <f t="shared" si="8"/>
        <v>-0.5590266359750082</v>
      </c>
      <c r="X18" s="398">
        <v>30164</v>
      </c>
      <c r="Y18" s="179">
        <f t="shared" si="9"/>
        <v>-5.272744402223409</v>
      </c>
      <c r="Z18" s="398">
        <v>9063</v>
      </c>
      <c r="AA18" s="179">
        <f t="shared" si="10"/>
        <v>-0.0992063492063492</v>
      </c>
      <c r="AB18" s="332"/>
      <c r="AC18" s="332"/>
      <c r="AE18" s="325"/>
    </row>
    <row r="19" spans="1:31" ht="15.75" customHeight="1">
      <c r="A19" s="310"/>
      <c r="B19" s="475" t="s">
        <v>28</v>
      </c>
      <c r="C19" s="476"/>
      <c r="D19" s="397">
        <v>32122</v>
      </c>
      <c r="E19" s="179">
        <v>-10.3</v>
      </c>
      <c r="F19" s="398">
        <v>7372</v>
      </c>
      <c r="G19" s="179">
        <v>0.1</v>
      </c>
      <c r="H19" s="398">
        <v>29224</v>
      </c>
      <c r="I19" s="179">
        <f t="shared" si="14"/>
        <v>-9.021854180935184</v>
      </c>
      <c r="J19" s="398">
        <v>7255</v>
      </c>
      <c r="K19" s="179">
        <f t="shared" si="1"/>
        <v>-1.5870862723819859</v>
      </c>
      <c r="L19" s="398">
        <v>28238</v>
      </c>
      <c r="M19" s="179">
        <f t="shared" si="3"/>
        <v>-3.373939228031755</v>
      </c>
      <c r="N19" s="398">
        <v>7289</v>
      </c>
      <c r="O19" s="179">
        <f t="shared" si="4"/>
        <v>0.4686423156443832</v>
      </c>
      <c r="P19" s="398">
        <v>27351</v>
      </c>
      <c r="Q19" s="179">
        <f t="shared" si="5"/>
        <v>-3.141157305758198</v>
      </c>
      <c r="R19" s="398">
        <v>7237</v>
      </c>
      <c r="S19" s="179">
        <f t="shared" si="6"/>
        <v>-0.7134037590890383</v>
      </c>
      <c r="T19" s="398">
        <v>25860</v>
      </c>
      <c r="U19" s="179">
        <f t="shared" si="7"/>
        <v>-5.451354612262806</v>
      </c>
      <c r="V19" s="398">
        <v>7125</v>
      </c>
      <c r="W19" s="179">
        <f t="shared" si="8"/>
        <v>-1.5476025977615033</v>
      </c>
      <c r="X19" s="398">
        <v>23471</v>
      </c>
      <c r="Y19" s="179">
        <f t="shared" si="9"/>
        <v>-9.238205723124517</v>
      </c>
      <c r="Z19" s="398">
        <v>7043</v>
      </c>
      <c r="AA19" s="179">
        <f t="shared" si="10"/>
        <v>-1.1508771929824562</v>
      </c>
      <c r="AB19" s="332"/>
      <c r="AC19" s="332"/>
      <c r="AE19" s="325"/>
    </row>
    <row r="20" spans="1:31" ht="15.75" customHeight="1">
      <c r="A20" s="310"/>
      <c r="B20" s="475" t="s">
        <v>29</v>
      </c>
      <c r="C20" s="476"/>
      <c r="D20" s="397">
        <v>54860</v>
      </c>
      <c r="E20" s="179">
        <v>0.6</v>
      </c>
      <c r="F20" s="398">
        <v>13205</v>
      </c>
      <c r="G20" s="179">
        <v>9.8</v>
      </c>
      <c r="H20" s="398">
        <v>56514</v>
      </c>
      <c r="I20" s="179">
        <f t="shared" si="14"/>
        <v>3.014947138169887</v>
      </c>
      <c r="J20" s="398">
        <v>14783</v>
      </c>
      <c r="K20" s="179">
        <f t="shared" si="1"/>
        <v>11.950018932222642</v>
      </c>
      <c r="L20" s="398">
        <v>61599</v>
      </c>
      <c r="M20" s="179">
        <f t="shared" si="3"/>
        <v>8.997770463955835</v>
      </c>
      <c r="N20" s="398">
        <v>17109</v>
      </c>
      <c r="O20" s="179">
        <f t="shared" si="4"/>
        <v>15.734289386457418</v>
      </c>
      <c r="P20" s="398">
        <v>65282</v>
      </c>
      <c r="Q20" s="179">
        <f t="shared" si="5"/>
        <v>5.978993165473465</v>
      </c>
      <c r="R20" s="398">
        <v>18985</v>
      </c>
      <c r="S20" s="179">
        <f t="shared" si="6"/>
        <v>10.964989186977615</v>
      </c>
      <c r="T20" s="398">
        <v>68630</v>
      </c>
      <c r="U20" s="179">
        <f t="shared" si="7"/>
        <v>5.128519346833737</v>
      </c>
      <c r="V20" s="398">
        <v>20284</v>
      </c>
      <c r="W20" s="179">
        <f t="shared" si="8"/>
        <v>6.842243876744798</v>
      </c>
      <c r="X20" s="398">
        <v>69196</v>
      </c>
      <c r="Y20" s="179">
        <f t="shared" si="9"/>
        <v>0.8247122249745009</v>
      </c>
      <c r="Z20" s="398">
        <v>21186</v>
      </c>
      <c r="AA20" s="179">
        <f t="shared" si="10"/>
        <v>4.4468546637744035</v>
      </c>
      <c r="AB20" s="332"/>
      <c r="AC20" s="332"/>
      <c r="AE20" s="325"/>
    </row>
    <row r="21" spans="1:31" ht="15.75" customHeight="1">
      <c r="A21" s="310"/>
      <c r="B21" s="475" t="s">
        <v>30</v>
      </c>
      <c r="C21" s="476"/>
      <c r="D21" s="397">
        <v>29090</v>
      </c>
      <c r="E21" s="179">
        <v>-1.6</v>
      </c>
      <c r="F21" s="398">
        <v>6460</v>
      </c>
      <c r="G21" s="179">
        <v>6.6</v>
      </c>
      <c r="H21" s="398">
        <v>28530</v>
      </c>
      <c r="I21" s="179">
        <f t="shared" si="14"/>
        <v>-1.9250601581299416</v>
      </c>
      <c r="J21" s="398">
        <v>6753</v>
      </c>
      <c r="K21" s="179">
        <f t="shared" si="1"/>
        <v>4.535603715170279</v>
      </c>
      <c r="L21" s="398">
        <v>28726</v>
      </c>
      <c r="M21" s="179">
        <f t="shared" si="3"/>
        <v>0.6869961444093936</v>
      </c>
      <c r="N21" s="398">
        <v>7062</v>
      </c>
      <c r="O21" s="179">
        <f t="shared" si="4"/>
        <v>4.575744113727232</v>
      </c>
      <c r="P21" s="398">
        <v>28784</v>
      </c>
      <c r="Q21" s="179">
        <f t="shared" si="5"/>
        <v>0.20190767945415303</v>
      </c>
      <c r="R21" s="398">
        <v>7459</v>
      </c>
      <c r="S21" s="179">
        <f t="shared" si="6"/>
        <v>5.621636930048145</v>
      </c>
      <c r="T21" s="398">
        <v>28789</v>
      </c>
      <c r="U21" s="179">
        <f t="shared" si="7"/>
        <v>0.01737076153418566</v>
      </c>
      <c r="V21" s="398">
        <v>7608</v>
      </c>
      <c r="W21" s="179">
        <f t="shared" si="8"/>
        <v>1.9975868078830943</v>
      </c>
      <c r="X21" s="398">
        <v>27517</v>
      </c>
      <c r="Y21" s="179">
        <f t="shared" si="9"/>
        <v>-4.418354232519365</v>
      </c>
      <c r="Z21" s="398">
        <v>7677</v>
      </c>
      <c r="AA21" s="179">
        <f t="shared" si="10"/>
        <v>0.9069400630914827</v>
      </c>
      <c r="AB21" s="332"/>
      <c r="AC21" s="332"/>
      <c r="AE21" s="325"/>
    </row>
    <row r="22" spans="1:31" ht="15.75" customHeight="1">
      <c r="A22" s="310"/>
      <c r="B22" s="475" t="s">
        <v>31</v>
      </c>
      <c r="C22" s="476"/>
      <c r="D22" s="397">
        <v>29649</v>
      </c>
      <c r="E22" s="179">
        <v>2.6</v>
      </c>
      <c r="F22" s="398">
        <v>6268</v>
      </c>
      <c r="G22" s="179">
        <v>10.5</v>
      </c>
      <c r="H22" s="398">
        <v>31099</v>
      </c>
      <c r="I22" s="179">
        <f t="shared" si="14"/>
        <v>4.890552801106277</v>
      </c>
      <c r="J22" s="398">
        <v>7028</v>
      </c>
      <c r="K22" s="179">
        <f t="shared" si="1"/>
        <v>12.125079770261646</v>
      </c>
      <c r="L22" s="398">
        <v>36170</v>
      </c>
      <c r="M22" s="179">
        <f t="shared" si="3"/>
        <v>16.305990546319816</v>
      </c>
      <c r="N22" s="398">
        <v>8754</v>
      </c>
      <c r="O22" s="179">
        <f t="shared" si="4"/>
        <v>24.558907228229938</v>
      </c>
      <c r="P22" s="398">
        <v>43766</v>
      </c>
      <c r="Q22" s="179">
        <f t="shared" si="5"/>
        <v>21.000829416643626</v>
      </c>
      <c r="R22" s="398">
        <v>11148</v>
      </c>
      <c r="S22" s="179">
        <f t="shared" si="6"/>
        <v>27.3474982864976</v>
      </c>
      <c r="T22" s="398">
        <v>52585</v>
      </c>
      <c r="U22" s="179">
        <f t="shared" si="7"/>
        <v>20.150345016679616</v>
      </c>
      <c r="V22" s="398">
        <v>13473</v>
      </c>
      <c r="W22" s="179">
        <f t="shared" si="8"/>
        <v>20.855758880516685</v>
      </c>
      <c r="X22" s="398">
        <v>58142</v>
      </c>
      <c r="Y22" s="179">
        <f t="shared" si="9"/>
        <v>10.56765237234953</v>
      </c>
      <c r="Z22" s="398">
        <v>15416</v>
      </c>
      <c r="AA22" s="179">
        <f t="shared" si="10"/>
        <v>14.421435463519632</v>
      </c>
      <c r="AB22" s="332"/>
      <c r="AC22" s="332"/>
      <c r="AE22" s="325"/>
    </row>
    <row r="23" spans="1:31" ht="15.75" customHeight="1">
      <c r="A23" s="310"/>
      <c r="B23" s="299"/>
      <c r="C23" s="311"/>
      <c r="D23" s="333"/>
      <c r="E23" s="336"/>
      <c r="F23" s="335"/>
      <c r="G23" s="336"/>
      <c r="H23" s="335"/>
      <c r="I23" s="336"/>
      <c r="J23" s="335"/>
      <c r="K23" s="336"/>
      <c r="L23" s="335"/>
      <c r="M23" s="336"/>
      <c r="N23" s="335"/>
      <c r="O23" s="336"/>
      <c r="P23" s="335"/>
      <c r="Q23" s="336"/>
      <c r="R23" s="335"/>
      <c r="S23" s="336"/>
      <c r="T23" s="335"/>
      <c r="U23" s="336"/>
      <c r="V23" s="335"/>
      <c r="W23" s="336"/>
      <c r="X23" s="335"/>
      <c r="Y23" s="336"/>
      <c r="Z23" s="335"/>
      <c r="AA23" s="336"/>
      <c r="AB23" s="332"/>
      <c r="AC23" s="332"/>
      <c r="AE23" s="325"/>
    </row>
    <row r="24" spans="1:31" s="183" customFormat="1" ht="15.75" customHeight="1">
      <c r="A24" s="182"/>
      <c r="B24" s="477" t="s">
        <v>32</v>
      </c>
      <c r="C24" s="478"/>
      <c r="D24" s="399">
        <f>SUM(D25)</f>
        <v>13876</v>
      </c>
      <c r="E24" s="400">
        <f aca="true" t="shared" si="15" ref="E24:AA24">SUM(E25)</f>
        <v>1.7</v>
      </c>
      <c r="F24" s="401">
        <f t="shared" si="15"/>
        <v>3593</v>
      </c>
      <c r="G24" s="400">
        <f t="shared" si="15"/>
        <v>14.2</v>
      </c>
      <c r="H24" s="401">
        <f t="shared" si="15"/>
        <v>13150</v>
      </c>
      <c r="I24" s="390">
        <f t="shared" si="15"/>
        <v>-5.232055347362352</v>
      </c>
      <c r="J24" s="203">
        <f t="shared" si="15"/>
        <v>3544</v>
      </c>
      <c r="K24" s="390">
        <f t="shared" si="15"/>
        <v>-1.3637628722516004</v>
      </c>
      <c r="L24" s="203">
        <f t="shared" si="15"/>
        <v>12806</v>
      </c>
      <c r="M24" s="390">
        <f t="shared" si="15"/>
        <v>-2.6159695817490496</v>
      </c>
      <c r="N24" s="401">
        <f t="shared" si="15"/>
        <v>3594</v>
      </c>
      <c r="O24" s="400">
        <f t="shared" si="15"/>
        <v>1.4108352144469527</v>
      </c>
      <c r="P24" s="401">
        <f t="shared" si="15"/>
        <v>12053</v>
      </c>
      <c r="Q24" s="390">
        <f t="shared" si="15"/>
        <v>-5.880056223645166</v>
      </c>
      <c r="R24" s="401">
        <f t="shared" si="15"/>
        <v>3615</v>
      </c>
      <c r="S24" s="400">
        <f t="shared" si="15"/>
        <v>0.5843071786310517</v>
      </c>
      <c r="T24" s="401">
        <f t="shared" si="15"/>
        <v>12247</v>
      </c>
      <c r="U24" s="400">
        <f t="shared" si="15"/>
        <v>1.6095577864432091</v>
      </c>
      <c r="V24" s="401">
        <f t="shared" si="15"/>
        <v>3977</v>
      </c>
      <c r="W24" s="400">
        <f t="shared" si="15"/>
        <v>10.013831258644537</v>
      </c>
      <c r="X24" s="401">
        <f t="shared" si="15"/>
        <v>11518</v>
      </c>
      <c r="Y24" s="390">
        <f t="shared" si="15"/>
        <v>-5.952478157916224</v>
      </c>
      <c r="Z24" s="401">
        <f t="shared" si="15"/>
        <v>3878</v>
      </c>
      <c r="AA24" s="390">
        <f t="shared" si="15"/>
        <v>-2.4893135529293438</v>
      </c>
      <c r="AB24" s="181"/>
      <c r="AE24" s="184"/>
    </row>
    <row r="25" spans="1:31" ht="15.75" customHeight="1">
      <c r="A25" s="310"/>
      <c r="B25" s="299"/>
      <c r="C25" s="318" t="s">
        <v>33</v>
      </c>
      <c r="D25" s="333">
        <v>13876</v>
      </c>
      <c r="E25" s="336">
        <v>1.7</v>
      </c>
      <c r="F25" s="335">
        <v>3593</v>
      </c>
      <c r="G25" s="336">
        <v>14.2</v>
      </c>
      <c r="H25" s="335">
        <v>13150</v>
      </c>
      <c r="I25" s="336">
        <f t="shared" si="14"/>
        <v>-5.232055347362352</v>
      </c>
      <c r="J25" s="335">
        <v>3544</v>
      </c>
      <c r="K25" s="336">
        <f t="shared" si="1"/>
        <v>-1.3637628722516004</v>
      </c>
      <c r="L25" s="335">
        <v>12806</v>
      </c>
      <c r="M25" s="336">
        <f t="shared" si="3"/>
        <v>-2.6159695817490496</v>
      </c>
      <c r="N25" s="335">
        <v>3594</v>
      </c>
      <c r="O25" s="336">
        <f t="shared" si="4"/>
        <v>1.4108352144469527</v>
      </c>
      <c r="P25" s="335">
        <v>12053</v>
      </c>
      <c r="Q25" s="336">
        <f t="shared" si="5"/>
        <v>-5.880056223645166</v>
      </c>
      <c r="R25" s="335">
        <v>3615</v>
      </c>
      <c r="S25" s="336">
        <f t="shared" si="6"/>
        <v>0.5843071786310517</v>
      </c>
      <c r="T25" s="335">
        <v>12247</v>
      </c>
      <c r="U25" s="336">
        <f t="shared" si="7"/>
        <v>1.6095577864432091</v>
      </c>
      <c r="V25" s="335">
        <v>3977</v>
      </c>
      <c r="W25" s="336">
        <f t="shared" si="8"/>
        <v>10.013831258644537</v>
      </c>
      <c r="X25" s="335">
        <v>11518</v>
      </c>
      <c r="Y25" s="336">
        <f t="shared" si="9"/>
        <v>-5.952478157916224</v>
      </c>
      <c r="Z25" s="335">
        <v>3878</v>
      </c>
      <c r="AA25" s="336">
        <f t="shared" si="10"/>
        <v>-2.4893135529293438</v>
      </c>
      <c r="AB25" s="332"/>
      <c r="AC25" s="332"/>
      <c r="AE25" s="325"/>
    </row>
    <row r="26" spans="1:31" ht="15.75" customHeight="1">
      <c r="A26" s="310"/>
      <c r="B26" s="299"/>
      <c r="C26" s="318"/>
      <c r="D26" s="333"/>
      <c r="E26" s="336"/>
      <c r="F26" s="335"/>
      <c r="G26" s="336"/>
      <c r="H26" s="335"/>
      <c r="I26" s="336"/>
      <c r="J26" s="335"/>
      <c r="K26" s="336"/>
      <c r="L26" s="335"/>
      <c r="M26" s="336"/>
      <c r="N26" s="335"/>
      <c r="O26" s="336"/>
      <c r="P26" s="335"/>
      <c r="Q26" s="336"/>
      <c r="R26" s="335"/>
      <c r="S26" s="336"/>
      <c r="T26" s="335"/>
      <c r="U26" s="336"/>
      <c r="V26" s="335"/>
      <c r="W26" s="336"/>
      <c r="X26" s="335"/>
      <c r="Y26" s="336"/>
      <c r="Z26" s="335"/>
      <c r="AA26" s="336"/>
      <c r="AB26" s="332"/>
      <c r="AC26" s="332"/>
      <c r="AE26" s="325"/>
    </row>
    <row r="27" spans="1:31" s="174" customFormat="1" ht="15.75" customHeight="1">
      <c r="A27" s="32"/>
      <c r="B27" s="475" t="s">
        <v>34</v>
      </c>
      <c r="C27" s="476"/>
      <c r="D27" s="397">
        <f>SUM(D28:D31)</f>
        <v>35416</v>
      </c>
      <c r="E27" s="179">
        <v>5.1</v>
      </c>
      <c r="F27" s="398">
        <f>SUM(F28:F31)</f>
        <v>7647</v>
      </c>
      <c r="G27" s="179">
        <v>10.2</v>
      </c>
      <c r="H27" s="398">
        <f>SUM(H28:H31)</f>
        <v>37200</v>
      </c>
      <c r="I27" s="179">
        <f t="shared" si="14"/>
        <v>5.037271289812514</v>
      </c>
      <c r="J27" s="398">
        <f>SUM(J28:J31)</f>
        <v>8506</v>
      </c>
      <c r="K27" s="179">
        <f t="shared" si="1"/>
        <v>11.233163332025631</v>
      </c>
      <c r="L27" s="398">
        <f>SUM(L28:L31)</f>
        <v>39575</v>
      </c>
      <c r="M27" s="179">
        <f t="shared" si="3"/>
        <v>6.384408602150538</v>
      </c>
      <c r="N27" s="398">
        <f>SUM(N28:N31)</f>
        <v>9376</v>
      </c>
      <c r="O27" s="179">
        <f t="shared" si="4"/>
        <v>10.22807430049377</v>
      </c>
      <c r="P27" s="398">
        <f>SUM(P28:P31)</f>
        <v>41509</v>
      </c>
      <c r="Q27" s="179">
        <f t="shared" si="5"/>
        <v>4.886923562855338</v>
      </c>
      <c r="R27" s="398">
        <f>SUM(R28:R31)</f>
        <v>10329</v>
      </c>
      <c r="S27" s="179">
        <f t="shared" si="6"/>
        <v>10.16424914675768</v>
      </c>
      <c r="T27" s="398">
        <f>SUM(T28:T31)</f>
        <v>43332</v>
      </c>
      <c r="U27" s="179">
        <f t="shared" si="7"/>
        <v>4.391818641740345</v>
      </c>
      <c r="V27" s="398">
        <f>SUM(V28:V31)</f>
        <v>10863</v>
      </c>
      <c r="W27" s="179">
        <f t="shared" si="8"/>
        <v>5.16990996224223</v>
      </c>
      <c r="X27" s="398">
        <v>44488</v>
      </c>
      <c r="Y27" s="179">
        <f t="shared" si="9"/>
        <v>2.667774393058248</v>
      </c>
      <c r="Z27" s="398">
        <v>11391</v>
      </c>
      <c r="AA27" s="179">
        <f t="shared" si="10"/>
        <v>4.860535763601215</v>
      </c>
      <c r="AB27" s="173"/>
      <c r="AC27" s="173"/>
      <c r="AE27" s="175"/>
    </row>
    <row r="28" spans="1:31" ht="15.75" customHeight="1">
      <c r="A28" s="310"/>
      <c r="B28" s="299"/>
      <c r="C28" s="318" t="s">
        <v>35</v>
      </c>
      <c r="D28" s="333">
        <v>11418</v>
      </c>
      <c r="E28" s="336">
        <v>9.1</v>
      </c>
      <c r="F28" s="335">
        <v>2497</v>
      </c>
      <c r="G28" s="336">
        <v>16.2</v>
      </c>
      <c r="H28" s="335">
        <v>12745</v>
      </c>
      <c r="I28" s="336">
        <f t="shared" si="14"/>
        <v>11.62200035032405</v>
      </c>
      <c r="J28" s="335">
        <v>3032</v>
      </c>
      <c r="K28" s="336">
        <f t="shared" si="1"/>
        <v>21.425710853023627</v>
      </c>
      <c r="L28" s="335">
        <v>13665</v>
      </c>
      <c r="M28" s="336">
        <f t="shared" si="3"/>
        <v>7.218517065515889</v>
      </c>
      <c r="N28" s="335">
        <v>3344</v>
      </c>
      <c r="O28" s="336">
        <f t="shared" si="4"/>
        <v>10.29023746701847</v>
      </c>
      <c r="P28" s="335">
        <v>14141</v>
      </c>
      <c r="Q28" s="336">
        <f t="shared" si="5"/>
        <v>3.4833516282473473</v>
      </c>
      <c r="R28" s="335">
        <v>3586</v>
      </c>
      <c r="S28" s="336">
        <f t="shared" si="6"/>
        <v>7.2368421052631575</v>
      </c>
      <c r="T28" s="335">
        <v>14423</v>
      </c>
      <c r="U28" s="336">
        <f t="shared" si="7"/>
        <v>1.994201258751149</v>
      </c>
      <c r="V28" s="335">
        <v>3607</v>
      </c>
      <c r="W28" s="336">
        <f t="shared" si="8"/>
        <v>0.5856107083100948</v>
      </c>
      <c r="X28" s="335">
        <v>14268</v>
      </c>
      <c r="Y28" s="336">
        <f t="shared" si="9"/>
        <v>-1.0746723982527906</v>
      </c>
      <c r="Z28" s="335">
        <v>3687</v>
      </c>
      <c r="AA28" s="336">
        <f t="shared" si="10"/>
        <v>2.2179096201829775</v>
      </c>
      <c r="AB28" s="332"/>
      <c r="AC28" s="332"/>
      <c r="AE28" s="325"/>
    </row>
    <row r="29" spans="1:31" ht="15.75" customHeight="1">
      <c r="A29" s="310"/>
      <c r="B29" s="299"/>
      <c r="C29" s="318" t="s">
        <v>36</v>
      </c>
      <c r="D29" s="333">
        <v>10877</v>
      </c>
      <c r="E29" s="336">
        <v>8.8</v>
      </c>
      <c r="F29" s="335">
        <v>2377</v>
      </c>
      <c r="G29" s="336">
        <v>12.1</v>
      </c>
      <c r="H29" s="335">
        <v>11678</v>
      </c>
      <c r="I29" s="336">
        <f t="shared" si="14"/>
        <v>7.364162912567804</v>
      </c>
      <c r="J29" s="335">
        <v>2643</v>
      </c>
      <c r="K29" s="336">
        <f t="shared" si="1"/>
        <v>11.190576356752208</v>
      </c>
      <c r="L29" s="335">
        <v>12483</v>
      </c>
      <c r="M29" s="336">
        <f t="shared" si="3"/>
        <v>6.8933036478849115</v>
      </c>
      <c r="N29" s="335">
        <v>2948</v>
      </c>
      <c r="O29" s="336">
        <f t="shared" si="4"/>
        <v>11.539916761256148</v>
      </c>
      <c r="P29" s="335">
        <v>13103</v>
      </c>
      <c r="Q29" s="336">
        <f t="shared" si="5"/>
        <v>4.966754786509653</v>
      </c>
      <c r="R29" s="335">
        <v>3259</v>
      </c>
      <c r="S29" s="336">
        <f t="shared" si="6"/>
        <v>10.549525101763908</v>
      </c>
      <c r="T29" s="335">
        <v>13678</v>
      </c>
      <c r="U29" s="336">
        <f t="shared" si="7"/>
        <v>4.388308021063878</v>
      </c>
      <c r="V29" s="335">
        <v>3457</v>
      </c>
      <c r="W29" s="336">
        <f t="shared" si="8"/>
        <v>6.075483277078859</v>
      </c>
      <c r="X29" s="335">
        <v>14163</v>
      </c>
      <c r="Y29" s="336">
        <f t="shared" si="9"/>
        <v>3.5458400350928496</v>
      </c>
      <c r="Z29" s="335">
        <v>3692</v>
      </c>
      <c r="AA29" s="336">
        <f t="shared" si="10"/>
        <v>6.7978015620480186</v>
      </c>
      <c r="AB29" s="332"/>
      <c r="AC29" s="332"/>
      <c r="AE29" s="325"/>
    </row>
    <row r="30" spans="1:31" ht="15.75" customHeight="1">
      <c r="A30" s="310"/>
      <c r="B30" s="299"/>
      <c r="C30" s="318" t="s">
        <v>37</v>
      </c>
      <c r="D30" s="333">
        <v>8758</v>
      </c>
      <c r="E30" s="336">
        <v>0.4</v>
      </c>
      <c r="F30" s="335">
        <v>1893</v>
      </c>
      <c r="G30" s="336">
        <v>4.9</v>
      </c>
      <c r="H30" s="335">
        <v>8510</v>
      </c>
      <c r="I30" s="336">
        <f t="shared" si="14"/>
        <v>-2.83169673441425</v>
      </c>
      <c r="J30" s="335">
        <v>1920</v>
      </c>
      <c r="K30" s="336">
        <f t="shared" si="1"/>
        <v>1.4263074484944533</v>
      </c>
      <c r="L30" s="335">
        <v>9160</v>
      </c>
      <c r="M30" s="336">
        <f t="shared" si="3"/>
        <v>7.63807285546416</v>
      </c>
      <c r="N30" s="335">
        <v>2167</v>
      </c>
      <c r="O30" s="336">
        <f t="shared" si="4"/>
        <v>12.864583333333334</v>
      </c>
      <c r="P30" s="335">
        <v>10009</v>
      </c>
      <c r="Q30" s="336">
        <f t="shared" si="5"/>
        <v>9.268558951965066</v>
      </c>
      <c r="R30" s="335">
        <v>2539</v>
      </c>
      <c r="S30" s="336">
        <f t="shared" si="6"/>
        <v>17.166589755422244</v>
      </c>
      <c r="T30" s="335">
        <v>10960</v>
      </c>
      <c r="U30" s="336">
        <f t="shared" si="7"/>
        <v>9.501448696173444</v>
      </c>
      <c r="V30" s="335">
        <v>2854</v>
      </c>
      <c r="W30" s="336">
        <f t="shared" si="8"/>
        <v>12.406459235919653</v>
      </c>
      <c r="X30" s="335">
        <v>11503</v>
      </c>
      <c r="Y30" s="336">
        <f t="shared" si="9"/>
        <v>4.954379562043796</v>
      </c>
      <c r="Z30" s="335">
        <v>3002</v>
      </c>
      <c r="AA30" s="336">
        <f t="shared" si="10"/>
        <v>5.185704274702172</v>
      </c>
      <c r="AB30" s="332"/>
      <c r="AC30" s="332"/>
      <c r="AE30" s="325"/>
    </row>
    <row r="31" spans="1:31" ht="15.75" customHeight="1">
      <c r="A31" s="310"/>
      <c r="B31" s="299"/>
      <c r="C31" s="318" t="s">
        <v>38</v>
      </c>
      <c r="D31" s="333">
        <v>4363</v>
      </c>
      <c r="E31" s="336">
        <v>-3.1</v>
      </c>
      <c r="F31" s="335">
        <v>880</v>
      </c>
      <c r="G31" s="336">
        <v>1.4</v>
      </c>
      <c r="H31" s="335">
        <v>4267</v>
      </c>
      <c r="I31" s="336">
        <f t="shared" si="14"/>
        <v>-2.200320880128352</v>
      </c>
      <c r="J31" s="335">
        <v>911</v>
      </c>
      <c r="K31" s="336">
        <f t="shared" si="1"/>
        <v>3.522727272727273</v>
      </c>
      <c r="L31" s="335">
        <v>4267</v>
      </c>
      <c r="M31" s="336">
        <f t="shared" si="3"/>
        <v>0</v>
      </c>
      <c r="N31" s="335">
        <v>917</v>
      </c>
      <c r="O31" s="336">
        <f t="shared" si="4"/>
        <v>0.6586169045005489</v>
      </c>
      <c r="P31" s="335">
        <v>4256</v>
      </c>
      <c r="Q31" s="336">
        <f t="shared" si="5"/>
        <v>-0.2577923599718772</v>
      </c>
      <c r="R31" s="335">
        <v>945</v>
      </c>
      <c r="S31" s="336">
        <f t="shared" si="6"/>
        <v>3.053435114503817</v>
      </c>
      <c r="T31" s="335">
        <v>4271</v>
      </c>
      <c r="U31" s="336">
        <f t="shared" si="7"/>
        <v>0.3524436090225564</v>
      </c>
      <c r="V31" s="335">
        <v>945</v>
      </c>
      <c r="W31" s="336">
        <f t="shared" si="8"/>
        <v>0</v>
      </c>
      <c r="X31" s="335">
        <v>4554</v>
      </c>
      <c r="Y31" s="336">
        <f t="shared" si="9"/>
        <v>6.6260828845703585</v>
      </c>
      <c r="Z31" s="335">
        <v>1010</v>
      </c>
      <c r="AA31" s="336">
        <f t="shared" si="10"/>
        <v>6.878306878306878</v>
      </c>
      <c r="AB31" s="332"/>
      <c r="AC31" s="332"/>
      <c r="AE31" s="325"/>
    </row>
    <row r="32" spans="1:31" ht="15.75" customHeight="1">
      <c r="A32" s="310"/>
      <c r="B32" s="299"/>
      <c r="C32" s="318"/>
      <c r="D32" s="333"/>
      <c r="E32" s="336"/>
      <c r="F32" s="335"/>
      <c r="G32" s="336"/>
      <c r="H32" s="335"/>
      <c r="I32" s="336"/>
      <c r="J32" s="335"/>
      <c r="K32" s="336"/>
      <c r="L32" s="335"/>
      <c r="M32" s="336"/>
      <c r="N32" s="335"/>
      <c r="O32" s="336"/>
      <c r="P32" s="335"/>
      <c r="Q32" s="336"/>
      <c r="R32" s="335"/>
      <c r="S32" s="336"/>
      <c r="T32" s="335"/>
      <c r="U32" s="336"/>
      <c r="V32" s="335"/>
      <c r="W32" s="336"/>
      <c r="X32" s="335"/>
      <c r="Y32" s="336"/>
      <c r="Z32" s="335"/>
      <c r="AA32" s="336"/>
      <c r="AB32" s="332"/>
      <c r="AC32" s="332"/>
      <c r="AE32" s="325"/>
    </row>
    <row r="33" spans="1:31" s="174" customFormat="1" ht="15.75" customHeight="1">
      <c r="A33" s="32"/>
      <c r="B33" s="475" t="s">
        <v>39</v>
      </c>
      <c r="C33" s="476"/>
      <c r="D33" s="397">
        <f>SUM(D34:D41)</f>
        <v>48077</v>
      </c>
      <c r="E33" s="179">
        <v>3.1</v>
      </c>
      <c r="F33" s="398">
        <f>SUM(F34:F41)</f>
        <v>10544</v>
      </c>
      <c r="G33" s="179">
        <v>10.1</v>
      </c>
      <c r="H33" s="398">
        <f>SUM(H34:H41)</f>
        <v>48224</v>
      </c>
      <c r="I33" s="179">
        <f t="shared" si="14"/>
        <v>0.30575951078478275</v>
      </c>
      <c r="J33" s="398">
        <f>SUM(J34:J41)</f>
        <v>11700</v>
      </c>
      <c r="K33" s="179">
        <f>100*(J33-F33)/F33</f>
        <v>10.963581183611533</v>
      </c>
      <c r="L33" s="398">
        <f>SUM(L34:L41)</f>
        <v>61041</v>
      </c>
      <c r="M33" s="179">
        <f>100*(L33-H33)/H33</f>
        <v>26.578052422030524</v>
      </c>
      <c r="N33" s="398">
        <f>SUM(N34:N41)</f>
        <v>16198</v>
      </c>
      <c r="O33" s="179">
        <f>100*(N33-J33)/J33</f>
        <v>38.44444444444444</v>
      </c>
      <c r="P33" s="398">
        <f>SUM(P34:P41)</f>
        <v>69337</v>
      </c>
      <c r="Q33" s="179">
        <f>100*(P33-L33)/L33</f>
        <v>13.590865156206485</v>
      </c>
      <c r="R33" s="398">
        <f>SUM(R34:R41)</f>
        <v>20912</v>
      </c>
      <c r="S33" s="179">
        <f>100*(R33-N33)/N33</f>
        <v>29.10235831584146</v>
      </c>
      <c r="T33" s="398">
        <f>SUM(T34:T41)</f>
        <v>75826</v>
      </c>
      <c r="U33" s="179">
        <f>100*(T33-P33)/P33</f>
        <v>9.358639687324228</v>
      </c>
      <c r="V33" s="398">
        <f>SUM(V34:V41)</f>
        <v>23103</v>
      </c>
      <c r="W33" s="179">
        <f>100*(V33-R33)/R33</f>
        <v>10.477237949502678</v>
      </c>
      <c r="X33" s="398">
        <f>SUM(X34:X41)</f>
        <v>80126</v>
      </c>
      <c r="Y33" s="179">
        <f t="shared" si="9"/>
        <v>5.670878062933558</v>
      </c>
      <c r="Z33" s="398">
        <f>SUM(Z34:Z41)</f>
        <v>25648</v>
      </c>
      <c r="AA33" s="179">
        <f t="shared" si="10"/>
        <v>11.015885382850712</v>
      </c>
      <c r="AB33" s="173"/>
      <c r="AC33" s="173"/>
      <c r="AE33" s="175"/>
    </row>
    <row r="34" spans="1:31" ht="15.75" customHeight="1">
      <c r="A34" s="310"/>
      <c r="B34" s="299"/>
      <c r="C34" s="318" t="s">
        <v>40</v>
      </c>
      <c r="D34" s="333">
        <v>11617</v>
      </c>
      <c r="E34" s="336">
        <v>4</v>
      </c>
      <c r="F34" s="335">
        <v>2689</v>
      </c>
      <c r="G34" s="336">
        <v>9.7</v>
      </c>
      <c r="H34" s="335">
        <v>11619</v>
      </c>
      <c r="I34" s="336">
        <f t="shared" si="14"/>
        <v>0.017216148747525178</v>
      </c>
      <c r="J34" s="335">
        <v>2858</v>
      </c>
      <c r="K34" s="336">
        <f t="shared" si="1"/>
        <v>6.284864261807363</v>
      </c>
      <c r="L34" s="335">
        <v>12055</v>
      </c>
      <c r="M34" s="336">
        <f t="shared" si="3"/>
        <v>3.7524743953868662</v>
      </c>
      <c r="N34" s="335">
        <v>3042</v>
      </c>
      <c r="O34" s="336">
        <f t="shared" si="4"/>
        <v>6.438068579426172</v>
      </c>
      <c r="P34" s="335">
        <v>12217</v>
      </c>
      <c r="Q34" s="336">
        <f t="shared" si="5"/>
        <v>1.343840729987557</v>
      </c>
      <c r="R34" s="335">
        <v>3210</v>
      </c>
      <c r="S34" s="336">
        <f t="shared" si="6"/>
        <v>5.522682445759369</v>
      </c>
      <c r="T34" s="335">
        <v>12321</v>
      </c>
      <c r="U34" s="336">
        <f t="shared" si="7"/>
        <v>0.8512728165670786</v>
      </c>
      <c r="V34" s="335">
        <v>3301</v>
      </c>
      <c r="W34" s="336">
        <f t="shared" si="8"/>
        <v>2.8348909657320873</v>
      </c>
      <c r="X34" s="335">
        <v>12012</v>
      </c>
      <c r="Y34" s="336">
        <f t="shared" si="9"/>
        <v>-2.5079133187241296</v>
      </c>
      <c r="Z34" s="335">
        <v>3263</v>
      </c>
      <c r="AA34" s="336">
        <f t="shared" si="10"/>
        <v>-1.1511663132384127</v>
      </c>
      <c r="AB34" s="332"/>
      <c r="AC34" s="332"/>
      <c r="AE34" s="325"/>
    </row>
    <row r="35" spans="1:31" ht="15.75" customHeight="1">
      <c r="A35" s="310"/>
      <c r="B35" s="299"/>
      <c r="C35" s="318" t="s">
        <v>41</v>
      </c>
      <c r="D35" s="333">
        <v>12229</v>
      </c>
      <c r="E35" s="336">
        <v>0.6</v>
      </c>
      <c r="F35" s="335">
        <v>2754</v>
      </c>
      <c r="G35" s="336">
        <v>5.4</v>
      </c>
      <c r="H35" s="335">
        <v>12280</v>
      </c>
      <c r="I35" s="336">
        <f t="shared" si="14"/>
        <v>0.41704145882737753</v>
      </c>
      <c r="J35" s="335">
        <v>2883</v>
      </c>
      <c r="K35" s="336">
        <f t="shared" si="1"/>
        <v>4.684095860566448</v>
      </c>
      <c r="L35" s="335">
        <v>15252</v>
      </c>
      <c r="M35" s="336">
        <f t="shared" si="3"/>
        <v>24.201954397394136</v>
      </c>
      <c r="N35" s="335">
        <v>3789</v>
      </c>
      <c r="O35" s="336">
        <f t="shared" si="4"/>
        <v>31.425598335067637</v>
      </c>
      <c r="P35" s="335">
        <v>17159</v>
      </c>
      <c r="Q35" s="336">
        <f t="shared" si="5"/>
        <v>12.503278258589038</v>
      </c>
      <c r="R35" s="335">
        <v>4295</v>
      </c>
      <c r="S35" s="336">
        <f t="shared" si="6"/>
        <v>13.354447083663235</v>
      </c>
      <c r="T35" s="335">
        <v>19271</v>
      </c>
      <c r="U35" s="336">
        <f t="shared" si="7"/>
        <v>12.308409580977912</v>
      </c>
      <c r="V35" s="335">
        <v>4907</v>
      </c>
      <c r="W35" s="336">
        <f t="shared" si="8"/>
        <v>14.249126891734575</v>
      </c>
      <c r="X35" s="335">
        <v>20266</v>
      </c>
      <c r="Y35" s="336">
        <f t="shared" si="9"/>
        <v>5.163198588552747</v>
      </c>
      <c r="Z35" s="335">
        <v>5346</v>
      </c>
      <c r="AA35" s="336">
        <f t="shared" si="10"/>
        <v>8.94640309761565</v>
      </c>
      <c r="AB35" s="332"/>
      <c r="AC35" s="332"/>
      <c r="AE35" s="325"/>
    </row>
    <row r="36" spans="1:31" ht="15.75" customHeight="1">
      <c r="A36" s="310"/>
      <c r="B36" s="299"/>
      <c r="C36" s="318" t="s">
        <v>42</v>
      </c>
      <c r="D36" s="333">
        <v>10981</v>
      </c>
      <c r="E36" s="336">
        <v>25.4</v>
      </c>
      <c r="F36" s="335">
        <v>2311</v>
      </c>
      <c r="G36" s="336">
        <v>46.3</v>
      </c>
      <c r="H36" s="335">
        <v>13598</v>
      </c>
      <c r="I36" s="336">
        <f t="shared" si="14"/>
        <v>23.832073581641016</v>
      </c>
      <c r="J36" s="335">
        <v>3385</v>
      </c>
      <c r="K36" s="336">
        <f t="shared" si="1"/>
        <v>46.473388143660756</v>
      </c>
      <c r="L36" s="335">
        <v>23752</v>
      </c>
      <c r="M36" s="336">
        <f t="shared" si="3"/>
        <v>74.67274599205766</v>
      </c>
      <c r="N36" s="335">
        <v>6957</v>
      </c>
      <c r="O36" s="336">
        <f t="shared" si="4"/>
        <v>105.52437223042836</v>
      </c>
      <c r="P36" s="335">
        <v>31817</v>
      </c>
      <c r="Q36" s="336">
        <f t="shared" si="5"/>
        <v>33.95503536544291</v>
      </c>
      <c r="R36" s="335">
        <v>11188</v>
      </c>
      <c r="S36" s="336">
        <f t="shared" si="6"/>
        <v>60.816443869483976</v>
      </c>
      <c r="T36" s="335">
        <v>36080</v>
      </c>
      <c r="U36" s="336">
        <f t="shared" si="7"/>
        <v>13.398497658484459</v>
      </c>
      <c r="V36" s="335">
        <v>12680</v>
      </c>
      <c r="W36" s="336">
        <f t="shared" si="8"/>
        <v>13.335716839470862</v>
      </c>
      <c r="X36" s="335">
        <v>39769</v>
      </c>
      <c r="Y36" s="336">
        <f t="shared" si="9"/>
        <v>10.22450110864745</v>
      </c>
      <c r="Z36" s="335">
        <v>14835</v>
      </c>
      <c r="AA36" s="336">
        <f t="shared" si="10"/>
        <v>16.99526813880126</v>
      </c>
      <c r="AB36" s="332"/>
      <c r="AC36" s="332"/>
      <c r="AE36" s="325"/>
    </row>
    <row r="37" spans="1:31" ht="15.75" customHeight="1">
      <c r="A37" s="310"/>
      <c r="B37" s="299"/>
      <c r="C37" s="318" t="s">
        <v>43</v>
      </c>
      <c r="D37" s="333">
        <v>1406</v>
      </c>
      <c r="E37" s="336">
        <v>-14.5</v>
      </c>
      <c r="F37" s="335">
        <v>306</v>
      </c>
      <c r="G37" s="336">
        <v>-7.6</v>
      </c>
      <c r="H37" s="335">
        <v>1173</v>
      </c>
      <c r="I37" s="336">
        <f t="shared" si="14"/>
        <v>-16.571834992887624</v>
      </c>
      <c r="J37" s="335">
        <v>285</v>
      </c>
      <c r="K37" s="336">
        <f t="shared" si="1"/>
        <v>-6.862745098039215</v>
      </c>
      <c r="L37" s="335">
        <v>1229</v>
      </c>
      <c r="M37" s="336">
        <f t="shared" si="3"/>
        <v>4.774083546462063</v>
      </c>
      <c r="N37" s="335">
        <v>273</v>
      </c>
      <c r="O37" s="336">
        <f t="shared" si="4"/>
        <v>-4.2105263157894735</v>
      </c>
      <c r="P37" s="335">
        <v>989</v>
      </c>
      <c r="Q37" s="336">
        <f t="shared" si="5"/>
        <v>-19.52807160292921</v>
      </c>
      <c r="R37" s="335">
        <v>249</v>
      </c>
      <c r="S37" s="336">
        <f t="shared" si="6"/>
        <v>-8.791208791208792</v>
      </c>
      <c r="T37" s="335">
        <v>987</v>
      </c>
      <c r="U37" s="336">
        <f t="shared" si="7"/>
        <v>-0.20222446916076844</v>
      </c>
      <c r="V37" s="335">
        <v>251</v>
      </c>
      <c r="W37" s="336">
        <f t="shared" si="8"/>
        <v>0.8032128514056225</v>
      </c>
      <c r="X37" s="335">
        <v>1088</v>
      </c>
      <c r="Y37" s="336">
        <f t="shared" si="9"/>
        <v>10.233029381965553</v>
      </c>
      <c r="Z37" s="335">
        <v>267</v>
      </c>
      <c r="AA37" s="336">
        <f t="shared" si="10"/>
        <v>6.374501992031872</v>
      </c>
      <c r="AB37" s="332"/>
      <c r="AC37" s="332"/>
      <c r="AE37" s="325"/>
    </row>
    <row r="38" spans="1:31" ht="15.75" customHeight="1">
      <c r="A38" s="310"/>
      <c r="B38" s="299"/>
      <c r="C38" s="318" t="s">
        <v>44</v>
      </c>
      <c r="D38" s="333">
        <v>2434</v>
      </c>
      <c r="E38" s="336">
        <v>-0.7</v>
      </c>
      <c r="F38" s="335">
        <v>470</v>
      </c>
      <c r="G38" s="336">
        <v>-0.6</v>
      </c>
      <c r="H38" s="335">
        <v>1881</v>
      </c>
      <c r="I38" s="336">
        <f t="shared" si="14"/>
        <v>-22.719802793755136</v>
      </c>
      <c r="J38" s="335">
        <v>435</v>
      </c>
      <c r="K38" s="336">
        <f t="shared" si="1"/>
        <v>-7.446808510638298</v>
      </c>
      <c r="L38" s="335">
        <v>1866</v>
      </c>
      <c r="M38" s="336">
        <f t="shared" si="3"/>
        <v>-0.7974481658692185</v>
      </c>
      <c r="N38" s="335">
        <v>441</v>
      </c>
      <c r="O38" s="336">
        <f t="shared" si="4"/>
        <v>1.3793103448275863</v>
      </c>
      <c r="P38" s="335">
        <v>1513</v>
      </c>
      <c r="Q38" s="336">
        <f t="shared" si="5"/>
        <v>-18.917470525187568</v>
      </c>
      <c r="R38" s="335">
        <v>401</v>
      </c>
      <c r="S38" s="336">
        <f t="shared" si="6"/>
        <v>-9.070294784580499</v>
      </c>
      <c r="T38" s="335">
        <v>1534</v>
      </c>
      <c r="U38" s="336">
        <f t="shared" si="7"/>
        <v>1.3879709187045606</v>
      </c>
      <c r="V38" s="335">
        <v>416</v>
      </c>
      <c r="W38" s="336">
        <f t="shared" si="8"/>
        <v>3.7406483790523692</v>
      </c>
      <c r="X38" s="335">
        <v>1488</v>
      </c>
      <c r="Y38" s="336">
        <f t="shared" si="9"/>
        <v>-2.9986962190352022</v>
      </c>
      <c r="Z38" s="335">
        <v>409</v>
      </c>
      <c r="AA38" s="336">
        <f t="shared" si="10"/>
        <v>-1.6826923076923077</v>
      </c>
      <c r="AB38" s="332"/>
      <c r="AC38" s="332"/>
      <c r="AE38" s="325"/>
    </row>
    <row r="39" spans="1:31" ht="15.75" customHeight="1">
      <c r="A39" s="310"/>
      <c r="B39" s="299"/>
      <c r="C39" s="318" t="s">
        <v>45</v>
      </c>
      <c r="D39" s="333">
        <v>5244</v>
      </c>
      <c r="E39" s="336">
        <v>-0.5</v>
      </c>
      <c r="F39" s="335">
        <v>1060</v>
      </c>
      <c r="G39" s="336">
        <v>-1.8</v>
      </c>
      <c r="H39" s="335">
        <v>4353</v>
      </c>
      <c r="I39" s="336">
        <f t="shared" si="14"/>
        <v>-16.990846681922196</v>
      </c>
      <c r="J39" s="335">
        <v>976</v>
      </c>
      <c r="K39" s="336">
        <f t="shared" si="1"/>
        <v>-7.9245283018867925</v>
      </c>
      <c r="L39" s="335">
        <v>3904</v>
      </c>
      <c r="M39" s="336">
        <f t="shared" si="3"/>
        <v>-10.314725476682748</v>
      </c>
      <c r="N39" s="335">
        <v>928</v>
      </c>
      <c r="O39" s="336">
        <f t="shared" si="4"/>
        <v>-4.918032786885246</v>
      </c>
      <c r="P39" s="335">
        <v>3566</v>
      </c>
      <c r="Q39" s="336">
        <f t="shared" si="5"/>
        <v>-8.657786885245901</v>
      </c>
      <c r="R39" s="335">
        <v>886</v>
      </c>
      <c r="S39" s="336">
        <f t="shared" si="6"/>
        <v>-4.525862068965517</v>
      </c>
      <c r="T39" s="335">
        <v>3421</v>
      </c>
      <c r="U39" s="336">
        <f t="shared" si="7"/>
        <v>-4.0661805945036456</v>
      </c>
      <c r="V39" s="335">
        <v>858</v>
      </c>
      <c r="W39" s="336">
        <f t="shared" si="8"/>
        <v>-3.160270880361174</v>
      </c>
      <c r="X39" s="335">
        <v>3378</v>
      </c>
      <c r="Y39" s="336">
        <f t="shared" si="9"/>
        <v>-1.2569424144986845</v>
      </c>
      <c r="Z39" s="335">
        <v>848</v>
      </c>
      <c r="AA39" s="336">
        <f t="shared" si="10"/>
        <v>-1.1655011655011656</v>
      </c>
      <c r="AB39" s="332"/>
      <c r="AC39" s="332"/>
      <c r="AE39" s="325"/>
    </row>
    <row r="40" spans="1:31" ht="15.75" customHeight="1">
      <c r="A40" s="310"/>
      <c r="B40" s="299"/>
      <c r="C40" s="318" t="s">
        <v>46</v>
      </c>
      <c r="D40" s="333">
        <v>1524</v>
      </c>
      <c r="E40" s="336">
        <v>-30.1</v>
      </c>
      <c r="F40" s="335">
        <v>351</v>
      </c>
      <c r="G40" s="336">
        <v>-13.3</v>
      </c>
      <c r="H40" s="335">
        <v>1179</v>
      </c>
      <c r="I40" s="336">
        <f t="shared" si="14"/>
        <v>-22.637795275590552</v>
      </c>
      <c r="J40" s="335">
        <v>313</v>
      </c>
      <c r="K40" s="336">
        <f t="shared" si="1"/>
        <v>-10.826210826210826</v>
      </c>
      <c r="L40" s="335">
        <v>1513</v>
      </c>
      <c r="M40" s="336">
        <f t="shared" si="3"/>
        <v>28.329092451229855</v>
      </c>
      <c r="N40" s="335">
        <v>316</v>
      </c>
      <c r="O40" s="336">
        <f t="shared" si="4"/>
        <v>0.9584664536741214</v>
      </c>
      <c r="P40" s="335">
        <v>846</v>
      </c>
      <c r="Q40" s="336">
        <f t="shared" si="5"/>
        <v>-44.08460013218771</v>
      </c>
      <c r="R40" s="335">
        <v>239</v>
      </c>
      <c r="S40" s="336">
        <f t="shared" si="6"/>
        <v>-24.367088607594937</v>
      </c>
      <c r="T40" s="335">
        <v>921</v>
      </c>
      <c r="U40" s="336">
        <f t="shared" si="7"/>
        <v>8.865248226950355</v>
      </c>
      <c r="V40" s="335">
        <v>253</v>
      </c>
      <c r="W40" s="336">
        <f t="shared" si="8"/>
        <v>5.857740585774058</v>
      </c>
      <c r="X40" s="335">
        <v>861</v>
      </c>
      <c r="Y40" s="336">
        <f t="shared" si="9"/>
        <v>-6.514657980456026</v>
      </c>
      <c r="Z40" s="335">
        <v>258</v>
      </c>
      <c r="AA40" s="336">
        <f t="shared" si="10"/>
        <v>1.976284584980237</v>
      </c>
      <c r="AB40" s="332"/>
      <c r="AC40" s="332"/>
      <c r="AE40" s="325"/>
    </row>
    <row r="41" spans="1:31" ht="15.75" customHeight="1">
      <c r="A41" s="310"/>
      <c r="B41" s="299"/>
      <c r="C41" s="318" t="s">
        <v>47</v>
      </c>
      <c r="D41" s="333">
        <v>2642</v>
      </c>
      <c r="E41" s="336">
        <v>-12.5</v>
      </c>
      <c r="F41" s="335">
        <v>603</v>
      </c>
      <c r="G41" s="336">
        <v>-6.9</v>
      </c>
      <c r="H41" s="335">
        <v>2141</v>
      </c>
      <c r="I41" s="336">
        <f t="shared" si="14"/>
        <v>-18.962906888720667</v>
      </c>
      <c r="J41" s="335">
        <v>565</v>
      </c>
      <c r="K41" s="336">
        <f t="shared" si="1"/>
        <v>-6.301824212271973</v>
      </c>
      <c r="L41" s="335">
        <v>1470</v>
      </c>
      <c r="M41" s="336">
        <f t="shared" si="3"/>
        <v>-31.34049509574965</v>
      </c>
      <c r="N41" s="335">
        <v>452</v>
      </c>
      <c r="O41" s="336">
        <f t="shared" si="4"/>
        <v>-20</v>
      </c>
      <c r="P41" s="335">
        <v>1230</v>
      </c>
      <c r="Q41" s="336">
        <f t="shared" si="5"/>
        <v>-16.3265306122449</v>
      </c>
      <c r="R41" s="335">
        <v>444</v>
      </c>
      <c r="S41" s="336">
        <f t="shared" si="6"/>
        <v>-1.7699115044247788</v>
      </c>
      <c r="T41" s="335">
        <v>1291</v>
      </c>
      <c r="U41" s="336">
        <f t="shared" si="7"/>
        <v>4.959349593495935</v>
      </c>
      <c r="V41" s="335">
        <v>437</v>
      </c>
      <c r="W41" s="336">
        <f t="shared" si="8"/>
        <v>-1.5765765765765767</v>
      </c>
      <c r="X41" s="335">
        <v>1264</v>
      </c>
      <c r="Y41" s="336">
        <f t="shared" si="9"/>
        <v>-2.09140201394268</v>
      </c>
      <c r="Z41" s="335">
        <v>422</v>
      </c>
      <c r="AA41" s="336">
        <f t="shared" si="10"/>
        <v>-3.4324942791762014</v>
      </c>
      <c r="AB41" s="332"/>
      <c r="AC41" s="332"/>
      <c r="AE41" s="325"/>
    </row>
    <row r="42" spans="1:31" ht="15.75" customHeight="1">
      <c r="A42" s="310"/>
      <c r="B42" s="299"/>
      <c r="C42" s="318"/>
      <c r="D42" s="333"/>
      <c r="E42" s="336"/>
      <c r="F42" s="335"/>
      <c r="G42" s="336"/>
      <c r="H42" s="335"/>
      <c r="I42" s="336"/>
      <c r="J42" s="335"/>
      <c r="K42" s="336"/>
      <c r="L42" s="335"/>
      <c r="M42" s="336"/>
      <c r="N42" s="335"/>
      <c r="O42" s="336"/>
      <c r="P42" s="335"/>
      <c r="Q42" s="336"/>
      <c r="R42" s="335"/>
      <c r="S42" s="336"/>
      <c r="T42" s="335"/>
      <c r="U42" s="336"/>
      <c r="V42" s="335"/>
      <c r="W42" s="336"/>
      <c r="X42" s="335"/>
      <c r="Y42" s="336"/>
      <c r="Z42" s="335"/>
      <c r="AA42" s="336"/>
      <c r="AB42" s="332"/>
      <c r="AC42" s="332"/>
      <c r="AE42" s="325"/>
    </row>
    <row r="43" spans="1:46" s="174" customFormat="1" ht="15.75" customHeight="1">
      <c r="A43" s="32"/>
      <c r="B43" s="475" t="s">
        <v>48</v>
      </c>
      <c r="C43" s="476"/>
      <c r="D43" s="397">
        <f>SUM(D44:D48)</f>
        <v>60539</v>
      </c>
      <c r="E43" s="179">
        <v>1.3</v>
      </c>
      <c r="F43" s="398">
        <f>SUM(F44:F48)</f>
        <v>12478</v>
      </c>
      <c r="G43" s="179">
        <v>9.8</v>
      </c>
      <c r="H43" s="398">
        <f>SUM(H44:H48)</f>
        <v>64656</v>
      </c>
      <c r="I43" s="179">
        <f t="shared" si="14"/>
        <v>6.8005748360560965</v>
      </c>
      <c r="J43" s="398">
        <f>SUM(J44:J48)</f>
        <v>14484</v>
      </c>
      <c r="K43" s="179">
        <f t="shared" si="1"/>
        <v>16.076294277929154</v>
      </c>
      <c r="L43" s="398">
        <f>SUM(L44:L48)</f>
        <v>72503</v>
      </c>
      <c r="M43" s="179">
        <f t="shared" si="3"/>
        <v>12.136537985647116</v>
      </c>
      <c r="N43" s="398">
        <f>SUM(N44:N48)</f>
        <v>17460</v>
      </c>
      <c r="O43" s="179">
        <f t="shared" si="4"/>
        <v>20.546810273405136</v>
      </c>
      <c r="P43" s="398">
        <f>SUM(P44:P48)</f>
        <v>78602</v>
      </c>
      <c r="Q43" s="179">
        <f t="shared" si="5"/>
        <v>8.412065707625892</v>
      </c>
      <c r="R43" s="398">
        <f>SUM(R44:R48)</f>
        <v>20097</v>
      </c>
      <c r="S43" s="179">
        <f t="shared" si="6"/>
        <v>15.103092783505154</v>
      </c>
      <c r="T43" s="398">
        <f>SUM(T44:T48)</f>
        <v>82251</v>
      </c>
      <c r="U43" s="179">
        <f t="shared" si="7"/>
        <v>4.642375512073484</v>
      </c>
      <c r="V43" s="398">
        <f>SUM(V44:V48)</f>
        <v>21490</v>
      </c>
      <c r="W43" s="179">
        <f t="shared" si="8"/>
        <v>6.931382793451759</v>
      </c>
      <c r="X43" s="398">
        <f>SUM(X44:X48)</f>
        <v>84973</v>
      </c>
      <c r="Y43" s="179">
        <f t="shared" si="9"/>
        <v>3.309382256750678</v>
      </c>
      <c r="Z43" s="398">
        <f>SUM(Z44:Z48)</f>
        <v>23195</v>
      </c>
      <c r="AA43" s="179">
        <f t="shared" si="10"/>
        <v>7.93392275476966</v>
      </c>
      <c r="AB43" s="176"/>
      <c r="AC43" s="176"/>
      <c r="AD43" s="177"/>
      <c r="AE43" s="175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</row>
    <row r="44" spans="1:31" ht="15.75" customHeight="1">
      <c r="A44" s="310"/>
      <c r="B44" s="299"/>
      <c r="C44" s="318" t="s">
        <v>49</v>
      </c>
      <c r="D44" s="333">
        <v>21113</v>
      </c>
      <c r="E44" s="336">
        <v>-3.3</v>
      </c>
      <c r="F44" s="335">
        <v>4411</v>
      </c>
      <c r="G44" s="336">
        <v>3.7</v>
      </c>
      <c r="H44" s="335">
        <v>21541</v>
      </c>
      <c r="I44" s="336">
        <f t="shared" si="14"/>
        <v>2.027187041159475</v>
      </c>
      <c r="J44" s="335">
        <v>4748</v>
      </c>
      <c r="K44" s="336">
        <f t="shared" si="1"/>
        <v>7.639990931761505</v>
      </c>
      <c r="L44" s="335">
        <v>22494</v>
      </c>
      <c r="M44" s="336">
        <f t="shared" si="3"/>
        <v>4.424121442829952</v>
      </c>
      <c r="N44" s="335">
        <v>5254</v>
      </c>
      <c r="O44" s="336">
        <f t="shared" si="4"/>
        <v>10.657118786857625</v>
      </c>
      <c r="P44" s="335">
        <v>23682</v>
      </c>
      <c r="Q44" s="336">
        <f t="shared" si="5"/>
        <v>5.2814083755668175</v>
      </c>
      <c r="R44" s="335">
        <v>5766</v>
      </c>
      <c r="S44" s="336">
        <f t="shared" si="6"/>
        <v>9.744956223829464</v>
      </c>
      <c r="T44" s="335">
        <v>24591</v>
      </c>
      <c r="U44" s="336">
        <f t="shared" si="7"/>
        <v>3.8383582467696984</v>
      </c>
      <c r="V44" s="335">
        <v>6064</v>
      </c>
      <c r="W44" s="336">
        <f t="shared" si="8"/>
        <v>5.168227540756157</v>
      </c>
      <c r="X44" s="335">
        <v>26078</v>
      </c>
      <c r="Y44" s="336">
        <f t="shared" si="9"/>
        <v>6.046927737790249</v>
      </c>
      <c r="Z44" s="335">
        <v>6838</v>
      </c>
      <c r="AA44" s="336">
        <f t="shared" si="10"/>
        <v>12.763852242744063</v>
      </c>
      <c r="AB44" s="332"/>
      <c r="AC44" s="332"/>
      <c r="AE44" s="325"/>
    </row>
    <row r="45" spans="1:31" ht="15.75" customHeight="1">
      <c r="A45" s="310"/>
      <c r="B45" s="299"/>
      <c r="C45" s="318" t="s">
        <v>50</v>
      </c>
      <c r="D45" s="333">
        <v>10894</v>
      </c>
      <c r="E45" s="336">
        <v>2.4</v>
      </c>
      <c r="F45" s="335">
        <v>2172</v>
      </c>
      <c r="G45" s="336">
        <v>9.9</v>
      </c>
      <c r="H45" s="335">
        <v>11272</v>
      </c>
      <c r="I45" s="336">
        <f t="shared" si="14"/>
        <v>3.4697998898476223</v>
      </c>
      <c r="J45" s="335">
        <v>2397</v>
      </c>
      <c r="K45" s="336">
        <f t="shared" si="1"/>
        <v>10.359116022099448</v>
      </c>
      <c r="L45" s="335">
        <v>11552</v>
      </c>
      <c r="M45" s="336">
        <f t="shared" si="3"/>
        <v>2.48403122782115</v>
      </c>
      <c r="N45" s="335">
        <v>2599</v>
      </c>
      <c r="O45" s="336">
        <f t="shared" si="4"/>
        <v>8.427200667501044</v>
      </c>
      <c r="P45" s="335">
        <v>11892</v>
      </c>
      <c r="Q45" s="336">
        <f t="shared" si="5"/>
        <v>2.943213296398892</v>
      </c>
      <c r="R45" s="335">
        <v>2715</v>
      </c>
      <c r="S45" s="336">
        <f t="shared" si="6"/>
        <v>4.46325509811466</v>
      </c>
      <c r="T45" s="335">
        <v>11961</v>
      </c>
      <c r="U45" s="336">
        <f t="shared" si="7"/>
        <v>0.5802219979818365</v>
      </c>
      <c r="V45" s="335">
        <v>2758</v>
      </c>
      <c r="W45" s="336">
        <f t="shared" si="8"/>
        <v>1.583793738489871</v>
      </c>
      <c r="X45" s="335">
        <v>11601</v>
      </c>
      <c r="Y45" s="336">
        <f t="shared" si="9"/>
        <v>-3.0097817908201656</v>
      </c>
      <c r="Z45" s="335">
        <v>2749</v>
      </c>
      <c r="AA45" s="336">
        <f t="shared" si="10"/>
        <v>-0.3263234227701233</v>
      </c>
      <c r="AB45" s="332"/>
      <c r="AC45" s="332"/>
      <c r="AE45" s="325"/>
    </row>
    <row r="46" spans="1:31" ht="15.75" customHeight="1">
      <c r="A46" s="310"/>
      <c r="B46" s="299"/>
      <c r="C46" s="318" t="s">
        <v>51</v>
      </c>
      <c r="D46" s="333">
        <v>10759</v>
      </c>
      <c r="E46" s="336">
        <v>4.1</v>
      </c>
      <c r="F46" s="335">
        <v>2129</v>
      </c>
      <c r="G46" s="336">
        <v>10.7</v>
      </c>
      <c r="H46" s="335">
        <v>10858</v>
      </c>
      <c r="I46" s="336">
        <f t="shared" si="14"/>
        <v>0.9201598661585649</v>
      </c>
      <c r="J46" s="335">
        <v>2385</v>
      </c>
      <c r="K46" s="336">
        <f t="shared" si="1"/>
        <v>12.024424612494128</v>
      </c>
      <c r="L46" s="335">
        <v>11062</v>
      </c>
      <c r="M46" s="336">
        <f t="shared" si="3"/>
        <v>1.8787990421808805</v>
      </c>
      <c r="N46" s="335">
        <v>2541</v>
      </c>
      <c r="O46" s="336">
        <f t="shared" si="4"/>
        <v>6.540880503144654</v>
      </c>
      <c r="P46" s="335">
        <v>11275</v>
      </c>
      <c r="Q46" s="336">
        <f t="shared" si="5"/>
        <v>1.9255107575483639</v>
      </c>
      <c r="R46" s="335">
        <v>2650</v>
      </c>
      <c r="S46" s="336">
        <f t="shared" si="6"/>
        <v>4.289649744195199</v>
      </c>
      <c r="T46" s="335">
        <v>11406</v>
      </c>
      <c r="U46" s="336">
        <f t="shared" si="7"/>
        <v>1.1618625277161863</v>
      </c>
      <c r="V46" s="335">
        <v>2757</v>
      </c>
      <c r="W46" s="336">
        <f t="shared" si="8"/>
        <v>4.037735849056604</v>
      </c>
      <c r="X46" s="335">
        <v>11342</v>
      </c>
      <c r="Y46" s="336">
        <f t="shared" si="9"/>
        <v>-0.5611081886726285</v>
      </c>
      <c r="Z46" s="335">
        <v>2929</v>
      </c>
      <c r="AA46" s="336">
        <f t="shared" si="10"/>
        <v>6.238665215814291</v>
      </c>
      <c r="AB46" s="332"/>
      <c r="AC46" s="332"/>
      <c r="AE46" s="325"/>
    </row>
    <row r="47" spans="1:31" ht="15.75" customHeight="1">
      <c r="A47" s="310"/>
      <c r="B47" s="299"/>
      <c r="C47" s="318" t="s">
        <v>52</v>
      </c>
      <c r="D47" s="333">
        <v>9599</v>
      </c>
      <c r="E47" s="336">
        <v>-0.5</v>
      </c>
      <c r="F47" s="335">
        <v>1999</v>
      </c>
      <c r="G47" s="336">
        <v>8.9</v>
      </c>
      <c r="H47" s="335">
        <v>10095</v>
      </c>
      <c r="I47" s="336">
        <f t="shared" si="14"/>
        <v>5.167204917178873</v>
      </c>
      <c r="J47" s="335">
        <v>2301</v>
      </c>
      <c r="K47" s="336">
        <f t="shared" si="1"/>
        <v>15.107553776888444</v>
      </c>
      <c r="L47" s="335">
        <v>10525</v>
      </c>
      <c r="M47" s="336">
        <f t="shared" si="3"/>
        <v>4.259534422981674</v>
      </c>
      <c r="N47" s="335">
        <v>2496</v>
      </c>
      <c r="O47" s="336">
        <f t="shared" si="4"/>
        <v>8.474576271186441</v>
      </c>
      <c r="P47" s="335">
        <v>10939</v>
      </c>
      <c r="Q47" s="336">
        <f t="shared" si="5"/>
        <v>3.9334916864608074</v>
      </c>
      <c r="R47" s="335">
        <v>2769</v>
      </c>
      <c r="S47" s="336">
        <f t="shared" si="6"/>
        <v>10.9375</v>
      </c>
      <c r="T47" s="335">
        <v>11261</v>
      </c>
      <c r="U47" s="336">
        <f t="shared" si="7"/>
        <v>2.9435963067922115</v>
      </c>
      <c r="V47" s="335">
        <v>2902</v>
      </c>
      <c r="W47" s="336">
        <f t="shared" si="8"/>
        <v>4.803178042614662</v>
      </c>
      <c r="X47" s="335">
        <v>11264</v>
      </c>
      <c r="Y47" s="336">
        <f t="shared" si="9"/>
        <v>0.026640618062339045</v>
      </c>
      <c r="Z47" s="335">
        <v>2964</v>
      </c>
      <c r="AA47" s="336">
        <f t="shared" si="10"/>
        <v>2.1364576154376294</v>
      </c>
      <c r="AB47" s="332"/>
      <c r="AC47" s="332"/>
      <c r="AE47" s="325"/>
    </row>
    <row r="48" spans="1:31" ht="15.75" customHeight="1">
      <c r="A48" s="310"/>
      <c r="B48" s="299"/>
      <c r="C48" s="318" t="s">
        <v>53</v>
      </c>
      <c r="D48" s="333">
        <v>8174</v>
      </c>
      <c r="E48" s="336">
        <v>12.1</v>
      </c>
      <c r="F48" s="335">
        <v>1767</v>
      </c>
      <c r="G48" s="336">
        <v>28.1</v>
      </c>
      <c r="H48" s="335">
        <v>10890</v>
      </c>
      <c r="I48" s="336">
        <f t="shared" si="14"/>
        <v>33.22730609248838</v>
      </c>
      <c r="J48" s="335">
        <v>2653</v>
      </c>
      <c r="K48" s="336">
        <f t="shared" si="1"/>
        <v>50.14148273910583</v>
      </c>
      <c r="L48" s="335">
        <v>16870</v>
      </c>
      <c r="M48" s="336">
        <f t="shared" si="3"/>
        <v>54.9127640036731</v>
      </c>
      <c r="N48" s="335">
        <v>4570</v>
      </c>
      <c r="O48" s="336">
        <f t="shared" si="4"/>
        <v>72.25782133433849</v>
      </c>
      <c r="P48" s="335">
        <v>20814</v>
      </c>
      <c r="Q48" s="336">
        <f t="shared" si="5"/>
        <v>23.378778897451095</v>
      </c>
      <c r="R48" s="335">
        <v>6197</v>
      </c>
      <c r="S48" s="336">
        <f t="shared" si="6"/>
        <v>35.60175054704595</v>
      </c>
      <c r="T48" s="335">
        <v>23032</v>
      </c>
      <c r="U48" s="336">
        <f t="shared" si="7"/>
        <v>10.656289036225617</v>
      </c>
      <c r="V48" s="335">
        <v>7009</v>
      </c>
      <c r="W48" s="336">
        <f t="shared" si="8"/>
        <v>13.103114410198483</v>
      </c>
      <c r="X48" s="335">
        <v>24688</v>
      </c>
      <c r="Y48" s="336">
        <f t="shared" si="9"/>
        <v>7.1899965265717265</v>
      </c>
      <c r="Z48" s="335">
        <v>7715</v>
      </c>
      <c r="AA48" s="336">
        <f t="shared" si="10"/>
        <v>10.072763589670425</v>
      </c>
      <c r="AB48" s="332"/>
      <c r="AC48" s="332"/>
      <c r="AE48" s="325"/>
    </row>
    <row r="49" spans="1:31" ht="15.75" customHeight="1">
      <c r="A49" s="310"/>
      <c r="B49" s="299"/>
      <c r="C49" s="318"/>
      <c r="D49" s="333"/>
      <c r="E49" s="336"/>
      <c r="F49" s="335"/>
      <c r="G49" s="336"/>
      <c r="H49" s="335"/>
      <c r="I49" s="336"/>
      <c r="J49" s="335"/>
      <c r="K49" s="336"/>
      <c r="L49" s="335"/>
      <c r="M49" s="336"/>
      <c r="N49" s="335"/>
      <c r="O49" s="336"/>
      <c r="P49" s="335"/>
      <c r="Q49" s="336"/>
      <c r="R49" s="335"/>
      <c r="S49" s="336"/>
      <c r="T49" s="335"/>
      <c r="U49" s="336"/>
      <c r="V49" s="335"/>
      <c r="W49" s="336"/>
      <c r="X49" s="335"/>
      <c r="Y49" s="336"/>
      <c r="Z49" s="335"/>
      <c r="AA49" s="336"/>
      <c r="AB49" s="332"/>
      <c r="AC49" s="332"/>
      <c r="AE49" s="325"/>
    </row>
    <row r="50" spans="1:31" s="174" customFormat="1" ht="15.75" customHeight="1">
      <c r="A50" s="32"/>
      <c r="B50" s="475" t="s">
        <v>54</v>
      </c>
      <c r="C50" s="476"/>
      <c r="D50" s="397">
        <f>SUM(D51:D54)</f>
        <v>50761</v>
      </c>
      <c r="E50" s="179">
        <v>-7.5</v>
      </c>
      <c r="F50" s="398">
        <f>SUM(F51:F54)</f>
        <v>11028</v>
      </c>
      <c r="G50" s="179">
        <v>-0.4</v>
      </c>
      <c r="H50" s="398">
        <f>SUM(H51:H54)</f>
        <v>48430</v>
      </c>
      <c r="I50" s="179">
        <f t="shared" si="14"/>
        <v>-4.59210811449735</v>
      </c>
      <c r="J50" s="398">
        <f>SUM(J51:J54)</f>
        <v>11212</v>
      </c>
      <c r="K50" s="179">
        <f t="shared" si="1"/>
        <v>1.66848023213638</v>
      </c>
      <c r="L50" s="398">
        <f>SUM(L51:L54)</f>
        <v>48012</v>
      </c>
      <c r="M50" s="179">
        <f t="shared" si="3"/>
        <v>-0.8631013834400165</v>
      </c>
      <c r="N50" s="398">
        <f>SUM(N51:N54)</f>
        <v>11495</v>
      </c>
      <c r="O50" s="179">
        <f t="shared" si="4"/>
        <v>2.5240813414199073</v>
      </c>
      <c r="P50" s="398">
        <f>SUM(P51:P54)</f>
        <v>47751</v>
      </c>
      <c r="Q50" s="179">
        <f t="shared" si="5"/>
        <v>-0.543614096475881</v>
      </c>
      <c r="R50" s="398">
        <f>SUM(R51:R54)</f>
        <v>11751</v>
      </c>
      <c r="S50" s="179">
        <f t="shared" si="6"/>
        <v>2.2270552414093086</v>
      </c>
      <c r="T50" s="398">
        <f>SUM(T51:T54)</f>
        <v>47134</v>
      </c>
      <c r="U50" s="179">
        <f t="shared" si="7"/>
        <v>-1.292119536763628</v>
      </c>
      <c r="V50" s="398">
        <f>SUM(V51:V54)</f>
        <v>11803</v>
      </c>
      <c r="W50" s="179">
        <f t="shared" si="8"/>
        <v>0.442515530593141</v>
      </c>
      <c r="X50" s="398">
        <f>SUM(X51:X54)</f>
        <v>45679</v>
      </c>
      <c r="Y50" s="179">
        <f t="shared" si="9"/>
        <v>-3.08694360758688</v>
      </c>
      <c r="Z50" s="398">
        <f>SUM(Z51:Z54)</f>
        <v>12506</v>
      </c>
      <c r="AA50" s="179">
        <f t="shared" si="10"/>
        <v>5.956112852664577</v>
      </c>
      <c r="AB50" s="173"/>
      <c r="AC50" s="173"/>
      <c r="AE50" s="175"/>
    </row>
    <row r="51" spans="1:31" ht="15.75" customHeight="1">
      <c r="A51" s="310"/>
      <c r="B51" s="299"/>
      <c r="C51" s="318" t="s">
        <v>55</v>
      </c>
      <c r="D51" s="333">
        <v>14688</v>
      </c>
      <c r="E51" s="336">
        <v>-7.4</v>
      </c>
      <c r="F51" s="335">
        <v>3248</v>
      </c>
      <c r="G51" s="336">
        <v>-1.3</v>
      </c>
      <c r="H51" s="335">
        <v>13883</v>
      </c>
      <c r="I51" s="336">
        <f t="shared" si="14"/>
        <v>-5.480664488017429</v>
      </c>
      <c r="J51" s="335">
        <v>3271</v>
      </c>
      <c r="K51" s="336">
        <f t="shared" si="1"/>
        <v>0.708128078817734</v>
      </c>
      <c r="L51" s="335">
        <v>13514</v>
      </c>
      <c r="M51" s="336">
        <f t="shared" si="3"/>
        <v>-2.6579269610314773</v>
      </c>
      <c r="N51" s="335">
        <v>3269</v>
      </c>
      <c r="O51" s="336">
        <f t="shared" si="4"/>
        <v>-0.06114338122898196</v>
      </c>
      <c r="P51" s="335">
        <v>13241</v>
      </c>
      <c r="Q51" s="336">
        <f t="shared" si="5"/>
        <v>-2.020127275418085</v>
      </c>
      <c r="R51" s="335">
        <v>3276</v>
      </c>
      <c r="S51" s="336">
        <f t="shared" si="6"/>
        <v>0.21413276231263384</v>
      </c>
      <c r="T51" s="335">
        <v>12584</v>
      </c>
      <c r="U51" s="336">
        <f t="shared" si="7"/>
        <v>-4.961860886639982</v>
      </c>
      <c r="V51" s="335">
        <v>3242</v>
      </c>
      <c r="W51" s="336">
        <f t="shared" si="8"/>
        <v>-1.037851037851038</v>
      </c>
      <c r="X51" s="335">
        <v>11594</v>
      </c>
      <c r="Y51" s="336">
        <f t="shared" si="9"/>
        <v>-7.8671328671328675</v>
      </c>
      <c r="Z51" s="335">
        <v>3259</v>
      </c>
      <c r="AA51" s="336">
        <f t="shared" si="10"/>
        <v>0.5243676742751388</v>
      </c>
      <c r="AB51" s="332"/>
      <c r="AC51" s="332"/>
      <c r="AE51" s="325"/>
    </row>
    <row r="52" spans="1:31" ht="15.75" customHeight="1">
      <c r="A52" s="310"/>
      <c r="B52" s="299"/>
      <c r="C52" s="318" t="s">
        <v>56</v>
      </c>
      <c r="D52" s="333">
        <v>8563</v>
      </c>
      <c r="E52" s="336">
        <v>-9.1</v>
      </c>
      <c r="F52" s="335">
        <v>1806</v>
      </c>
      <c r="G52" s="336">
        <v>-1</v>
      </c>
      <c r="H52" s="335">
        <v>8004</v>
      </c>
      <c r="I52" s="336">
        <f t="shared" si="14"/>
        <v>-6.528085951185332</v>
      </c>
      <c r="J52" s="335">
        <v>1838</v>
      </c>
      <c r="K52" s="336">
        <f t="shared" si="1"/>
        <v>1.7718715393133997</v>
      </c>
      <c r="L52" s="335">
        <v>8010</v>
      </c>
      <c r="M52" s="336">
        <f t="shared" si="3"/>
        <v>0.07496251874062969</v>
      </c>
      <c r="N52" s="335">
        <v>1959</v>
      </c>
      <c r="O52" s="336">
        <f t="shared" si="4"/>
        <v>6.5832426550598475</v>
      </c>
      <c r="P52" s="335">
        <v>7921</v>
      </c>
      <c r="Q52" s="336">
        <f t="shared" si="5"/>
        <v>-1.1111111111111112</v>
      </c>
      <c r="R52" s="335">
        <v>1993</v>
      </c>
      <c r="S52" s="336">
        <f t="shared" si="6"/>
        <v>1.7355793772332824</v>
      </c>
      <c r="T52" s="335">
        <v>7994</v>
      </c>
      <c r="U52" s="336">
        <f t="shared" si="7"/>
        <v>0.9216008079787905</v>
      </c>
      <c r="V52" s="335">
        <v>2008</v>
      </c>
      <c r="W52" s="336">
        <f t="shared" si="8"/>
        <v>0.7526342197691922</v>
      </c>
      <c r="X52" s="335">
        <v>7706</v>
      </c>
      <c r="Y52" s="336">
        <f t="shared" si="9"/>
        <v>-3.60270202651989</v>
      </c>
      <c r="Z52" s="335">
        <v>2007</v>
      </c>
      <c r="AA52" s="336">
        <f t="shared" si="10"/>
        <v>-0.049800796812749</v>
      </c>
      <c r="AB52" s="332"/>
      <c r="AC52" s="332"/>
      <c r="AE52" s="325"/>
    </row>
    <row r="53" spans="1:31" ht="15.75" customHeight="1">
      <c r="A53" s="310"/>
      <c r="B53" s="299"/>
      <c r="C53" s="318" t="s">
        <v>57</v>
      </c>
      <c r="D53" s="333">
        <v>18109</v>
      </c>
      <c r="E53" s="336">
        <v>-7.4</v>
      </c>
      <c r="F53" s="335">
        <v>4008</v>
      </c>
      <c r="G53" s="336">
        <v>-1.1</v>
      </c>
      <c r="H53" s="335">
        <v>17440</v>
      </c>
      <c r="I53" s="336">
        <f t="shared" si="14"/>
        <v>-3.694295654094649</v>
      </c>
      <c r="J53" s="335">
        <v>4052</v>
      </c>
      <c r="K53" s="336">
        <f t="shared" si="1"/>
        <v>1.0978043912175648</v>
      </c>
      <c r="L53" s="335">
        <v>17407</v>
      </c>
      <c r="M53" s="336">
        <f t="shared" si="3"/>
        <v>-0.18922018348623854</v>
      </c>
      <c r="N53" s="335">
        <v>4158</v>
      </c>
      <c r="O53" s="336">
        <f t="shared" si="4"/>
        <v>2.6159921026653503</v>
      </c>
      <c r="P53" s="335">
        <v>17395</v>
      </c>
      <c r="Q53" s="336">
        <f t="shared" si="5"/>
        <v>-0.06893778365025564</v>
      </c>
      <c r="R53" s="335">
        <v>4289</v>
      </c>
      <c r="S53" s="336">
        <f t="shared" si="6"/>
        <v>3.1505531505531508</v>
      </c>
      <c r="T53" s="335">
        <v>17244</v>
      </c>
      <c r="U53" s="336">
        <f t="shared" si="7"/>
        <v>-0.8680655360735844</v>
      </c>
      <c r="V53" s="335">
        <v>4314</v>
      </c>
      <c r="W53" s="336">
        <f t="shared" si="8"/>
        <v>0.5828864537188155</v>
      </c>
      <c r="X53" s="335">
        <v>17188</v>
      </c>
      <c r="Y53" s="336">
        <f t="shared" si="9"/>
        <v>-0.32475063790303876</v>
      </c>
      <c r="Z53" s="335">
        <v>4789</v>
      </c>
      <c r="AA53" s="336">
        <f t="shared" si="10"/>
        <v>11.010662957811775</v>
      </c>
      <c r="AB53" s="332"/>
      <c r="AC53" s="332"/>
      <c r="AE53" s="325"/>
    </row>
    <row r="54" spans="1:31" ht="15.75" customHeight="1">
      <c r="A54" s="310"/>
      <c r="B54" s="299"/>
      <c r="C54" s="318" t="s">
        <v>58</v>
      </c>
      <c r="D54" s="333">
        <v>9401</v>
      </c>
      <c r="E54" s="336">
        <v>-6.6</v>
      </c>
      <c r="F54" s="335">
        <v>1966</v>
      </c>
      <c r="G54" s="336">
        <v>3</v>
      </c>
      <c r="H54" s="335">
        <v>9103</v>
      </c>
      <c r="I54" s="336">
        <f t="shared" si="14"/>
        <v>-3.169875545154771</v>
      </c>
      <c r="J54" s="335">
        <v>2051</v>
      </c>
      <c r="K54" s="336">
        <f t="shared" si="1"/>
        <v>4.323499491353001</v>
      </c>
      <c r="L54" s="335">
        <v>9081</v>
      </c>
      <c r="M54" s="336">
        <f t="shared" si="3"/>
        <v>-0.24167856750521807</v>
      </c>
      <c r="N54" s="335">
        <v>2109</v>
      </c>
      <c r="O54" s="336">
        <f t="shared" si="4"/>
        <v>2.8278888347147735</v>
      </c>
      <c r="P54" s="335">
        <v>9194</v>
      </c>
      <c r="Q54" s="336">
        <f t="shared" si="5"/>
        <v>1.2443563484197775</v>
      </c>
      <c r="R54" s="335">
        <v>2193</v>
      </c>
      <c r="S54" s="336">
        <f t="shared" si="6"/>
        <v>3.9829302987197726</v>
      </c>
      <c r="T54" s="335">
        <v>9312</v>
      </c>
      <c r="U54" s="336">
        <f t="shared" si="7"/>
        <v>1.2834457254731346</v>
      </c>
      <c r="V54" s="335">
        <v>2239</v>
      </c>
      <c r="W54" s="336">
        <f t="shared" si="8"/>
        <v>2.097583219334245</v>
      </c>
      <c r="X54" s="335">
        <v>9191</v>
      </c>
      <c r="Y54" s="336">
        <f t="shared" si="9"/>
        <v>-1.2993986254295533</v>
      </c>
      <c r="Z54" s="335">
        <v>2451</v>
      </c>
      <c r="AA54" s="336">
        <f t="shared" si="10"/>
        <v>9.46851272889683</v>
      </c>
      <c r="AB54" s="332"/>
      <c r="AC54" s="332"/>
      <c r="AE54" s="325"/>
    </row>
    <row r="55" spans="1:31" ht="15.75" customHeight="1">
      <c r="A55" s="310"/>
      <c r="B55" s="299"/>
      <c r="C55" s="318"/>
      <c r="D55" s="333"/>
      <c r="E55" s="336"/>
      <c r="F55" s="335"/>
      <c r="G55" s="336"/>
      <c r="H55" s="335"/>
      <c r="I55" s="336"/>
      <c r="J55" s="335"/>
      <c r="K55" s="336"/>
      <c r="L55" s="335"/>
      <c r="M55" s="336"/>
      <c r="N55" s="335"/>
      <c r="O55" s="336"/>
      <c r="P55" s="335"/>
      <c r="Q55" s="336"/>
      <c r="R55" s="335"/>
      <c r="S55" s="336"/>
      <c r="T55" s="335"/>
      <c r="U55" s="336"/>
      <c r="V55" s="335"/>
      <c r="W55" s="336"/>
      <c r="X55" s="335"/>
      <c r="Y55" s="336"/>
      <c r="Z55" s="335"/>
      <c r="AA55" s="336"/>
      <c r="AB55" s="332"/>
      <c r="AC55" s="332"/>
      <c r="AE55" s="325"/>
    </row>
    <row r="56" spans="1:31" s="174" customFormat="1" ht="15.75" customHeight="1">
      <c r="A56" s="32"/>
      <c r="B56" s="475" t="s">
        <v>59</v>
      </c>
      <c r="C56" s="476"/>
      <c r="D56" s="397">
        <f>SUM(D57:D62)</f>
        <v>46450</v>
      </c>
      <c r="E56" s="179">
        <v>-5.1</v>
      </c>
      <c r="F56" s="398">
        <f>SUM(F57:F62)</f>
        <v>9998</v>
      </c>
      <c r="G56" s="179">
        <v>1.2</v>
      </c>
      <c r="H56" s="398">
        <f>SUM(H57:H62)</f>
        <v>43629</v>
      </c>
      <c r="I56" s="179">
        <f t="shared" si="14"/>
        <v>-6.073196986006459</v>
      </c>
      <c r="J56" s="398">
        <f>SUM(J57:J62)</f>
        <v>10067</v>
      </c>
      <c r="K56" s="179">
        <f t="shared" si="1"/>
        <v>0.6901380276055211</v>
      </c>
      <c r="L56" s="398">
        <f>SUM(L57:L62)</f>
        <v>42713</v>
      </c>
      <c r="M56" s="179">
        <f t="shared" si="3"/>
        <v>-2.0995209608288063</v>
      </c>
      <c r="N56" s="398">
        <f>SUM(N57:N62)</f>
        <v>10193</v>
      </c>
      <c r="O56" s="179">
        <f t="shared" si="4"/>
        <v>1.251614184960763</v>
      </c>
      <c r="P56" s="398">
        <f>SUM(P57:P62)</f>
        <v>42026</v>
      </c>
      <c r="Q56" s="179">
        <f t="shared" si="5"/>
        <v>-1.6084096176807998</v>
      </c>
      <c r="R56" s="398">
        <f>SUM(R57:R62)</f>
        <v>10307</v>
      </c>
      <c r="S56" s="179">
        <f t="shared" si="6"/>
        <v>1.1184145982537035</v>
      </c>
      <c r="T56" s="398">
        <f>SUM(T57:T62)</f>
        <v>41391</v>
      </c>
      <c r="U56" s="179">
        <f t="shared" si="7"/>
        <v>-1.5109693998953029</v>
      </c>
      <c r="V56" s="398">
        <f>SUM(V57:V62)</f>
        <v>10353</v>
      </c>
      <c r="W56" s="179">
        <f t="shared" si="8"/>
        <v>0.4462986319976715</v>
      </c>
      <c r="X56" s="398">
        <f>SUM(X57:X62)</f>
        <v>39267</v>
      </c>
      <c r="Y56" s="179">
        <f t="shared" si="9"/>
        <v>-5.131550337029789</v>
      </c>
      <c r="Z56" s="398">
        <f>SUM(Z57:Z62)</f>
        <v>10328</v>
      </c>
      <c r="AA56" s="179">
        <f t="shared" si="10"/>
        <v>-0.24147590070510963</v>
      </c>
      <c r="AB56" s="173"/>
      <c r="AC56" s="173"/>
      <c r="AE56" s="175"/>
    </row>
    <row r="57" spans="1:31" ht="15.75" customHeight="1">
      <c r="A57" s="310"/>
      <c r="B57" s="299"/>
      <c r="C57" s="318" t="s">
        <v>60</v>
      </c>
      <c r="D57" s="333">
        <v>6898</v>
      </c>
      <c r="E57" s="336">
        <v>2.3</v>
      </c>
      <c r="F57" s="335">
        <v>1495</v>
      </c>
      <c r="G57" s="336">
        <v>6</v>
      </c>
      <c r="H57" s="335">
        <v>6587</v>
      </c>
      <c r="I57" s="336">
        <f t="shared" si="14"/>
        <v>-4.508553203827196</v>
      </c>
      <c r="J57" s="335">
        <v>1531</v>
      </c>
      <c r="K57" s="336">
        <f t="shared" si="1"/>
        <v>2.408026755852843</v>
      </c>
      <c r="L57" s="335">
        <v>6578</v>
      </c>
      <c r="M57" s="336">
        <f t="shared" si="3"/>
        <v>-0.1366327614999241</v>
      </c>
      <c r="N57" s="335">
        <v>1581</v>
      </c>
      <c r="O57" s="336">
        <f t="shared" si="4"/>
        <v>3.2658393207054215</v>
      </c>
      <c r="P57" s="335">
        <v>6543</v>
      </c>
      <c r="Q57" s="336">
        <f t="shared" si="5"/>
        <v>-0.5320766190331407</v>
      </c>
      <c r="R57" s="335">
        <v>1587</v>
      </c>
      <c r="S57" s="336">
        <f t="shared" si="6"/>
        <v>0.3795066413662239</v>
      </c>
      <c r="T57" s="335">
        <v>6567</v>
      </c>
      <c r="U57" s="336">
        <f t="shared" si="7"/>
        <v>0.36680421824850984</v>
      </c>
      <c r="V57" s="335">
        <v>1624</v>
      </c>
      <c r="W57" s="336">
        <f t="shared" si="8"/>
        <v>2.3314429741650913</v>
      </c>
      <c r="X57" s="335">
        <v>6452</v>
      </c>
      <c r="Y57" s="336">
        <f t="shared" si="9"/>
        <v>-1.751180143139942</v>
      </c>
      <c r="Z57" s="335">
        <v>1619</v>
      </c>
      <c r="AA57" s="336">
        <f t="shared" si="10"/>
        <v>-0.3078817733990148</v>
      </c>
      <c r="AB57" s="332"/>
      <c r="AC57" s="332"/>
      <c r="AE57" s="325"/>
    </row>
    <row r="58" spans="1:31" ht="15.75" customHeight="1">
      <c r="A58" s="310"/>
      <c r="B58" s="299"/>
      <c r="C58" s="318" t="s">
        <v>61</v>
      </c>
      <c r="D58" s="333">
        <v>6802</v>
      </c>
      <c r="E58" s="336">
        <v>-5.5</v>
      </c>
      <c r="F58" s="335">
        <v>1443</v>
      </c>
      <c r="G58" s="336">
        <v>0.7</v>
      </c>
      <c r="H58" s="335">
        <v>6480</v>
      </c>
      <c r="I58" s="336">
        <f t="shared" si="14"/>
        <v>-4.73390179359012</v>
      </c>
      <c r="J58" s="335">
        <v>1518</v>
      </c>
      <c r="K58" s="336">
        <f t="shared" si="1"/>
        <v>5.197505197505198</v>
      </c>
      <c r="L58" s="335">
        <v>6508</v>
      </c>
      <c r="M58" s="336">
        <f t="shared" si="3"/>
        <v>0.43209876543209874</v>
      </c>
      <c r="N58" s="335">
        <v>1540</v>
      </c>
      <c r="O58" s="336">
        <f t="shared" si="4"/>
        <v>1.4492753623188406</v>
      </c>
      <c r="P58" s="335">
        <v>6358</v>
      </c>
      <c r="Q58" s="336">
        <f t="shared" si="5"/>
        <v>-2.3048555623847573</v>
      </c>
      <c r="R58" s="335">
        <v>1563</v>
      </c>
      <c r="S58" s="336">
        <f t="shared" si="6"/>
        <v>1.4935064935064934</v>
      </c>
      <c r="T58" s="335">
        <v>6230</v>
      </c>
      <c r="U58" s="336">
        <f t="shared" si="7"/>
        <v>-2.0132117017930167</v>
      </c>
      <c r="V58" s="335">
        <v>1567</v>
      </c>
      <c r="W58" s="336">
        <f t="shared" si="8"/>
        <v>0.2559181062060141</v>
      </c>
      <c r="X58" s="335">
        <v>5922</v>
      </c>
      <c r="Y58" s="336">
        <f t="shared" si="9"/>
        <v>-4.943820224719101</v>
      </c>
      <c r="Z58" s="335">
        <v>1550</v>
      </c>
      <c r="AA58" s="336">
        <f t="shared" si="10"/>
        <v>-1.0848755583918315</v>
      </c>
      <c r="AB58" s="332"/>
      <c r="AC58" s="332"/>
      <c r="AE58" s="325"/>
    </row>
    <row r="59" spans="1:31" ht="15.75" customHeight="1">
      <c r="A59" s="310"/>
      <c r="B59" s="299"/>
      <c r="C59" s="318" t="s">
        <v>62</v>
      </c>
      <c r="D59" s="333">
        <v>10554</v>
      </c>
      <c r="E59" s="336">
        <v>-6.6</v>
      </c>
      <c r="F59" s="335">
        <v>2291</v>
      </c>
      <c r="G59" s="336">
        <v>0</v>
      </c>
      <c r="H59" s="335">
        <v>9642</v>
      </c>
      <c r="I59" s="336">
        <f t="shared" si="14"/>
        <v>-8.641273450824333</v>
      </c>
      <c r="J59" s="335">
        <v>2238</v>
      </c>
      <c r="K59" s="336">
        <f t="shared" si="1"/>
        <v>-2.3134002618943694</v>
      </c>
      <c r="L59" s="335">
        <v>9357</v>
      </c>
      <c r="M59" s="336">
        <f t="shared" si="3"/>
        <v>-2.955818294959552</v>
      </c>
      <c r="N59" s="335">
        <v>2247</v>
      </c>
      <c r="O59" s="336">
        <f t="shared" si="4"/>
        <v>0.40214477211796246</v>
      </c>
      <c r="P59" s="335">
        <v>9086</v>
      </c>
      <c r="Q59" s="336">
        <f t="shared" si="5"/>
        <v>-2.89622742331944</v>
      </c>
      <c r="R59" s="335">
        <v>2248</v>
      </c>
      <c r="S59" s="336">
        <f t="shared" si="6"/>
        <v>0.04450378282153983</v>
      </c>
      <c r="T59" s="335">
        <v>8855</v>
      </c>
      <c r="U59" s="336">
        <f t="shared" si="7"/>
        <v>-2.542372881355932</v>
      </c>
      <c r="V59" s="335">
        <v>2243</v>
      </c>
      <c r="W59" s="336">
        <f t="shared" si="8"/>
        <v>-0.22241992882562278</v>
      </c>
      <c r="X59" s="335">
        <v>8357</v>
      </c>
      <c r="Y59" s="336">
        <f t="shared" si="9"/>
        <v>-5.623941276115189</v>
      </c>
      <c r="Z59" s="335">
        <v>2211</v>
      </c>
      <c r="AA59" s="336">
        <f t="shared" si="10"/>
        <v>-1.4266607222469907</v>
      </c>
      <c r="AB59" s="332"/>
      <c r="AC59" s="332"/>
      <c r="AE59" s="325"/>
    </row>
    <row r="60" spans="1:31" ht="15.75" customHeight="1">
      <c r="A60" s="310"/>
      <c r="B60" s="299"/>
      <c r="C60" s="318" t="s">
        <v>63</v>
      </c>
      <c r="D60" s="333">
        <v>11080</v>
      </c>
      <c r="E60" s="336">
        <v>-4.7</v>
      </c>
      <c r="F60" s="335">
        <v>2327</v>
      </c>
      <c r="G60" s="336">
        <v>1</v>
      </c>
      <c r="H60" s="335">
        <v>10576</v>
      </c>
      <c r="I60" s="336">
        <f t="shared" si="14"/>
        <v>-4.548736462093863</v>
      </c>
      <c r="J60" s="335">
        <v>2373</v>
      </c>
      <c r="K60" s="336">
        <f t="shared" si="1"/>
        <v>1.9767941555651052</v>
      </c>
      <c r="L60" s="335">
        <v>10136</v>
      </c>
      <c r="M60" s="336">
        <f t="shared" si="3"/>
        <v>-4.16036308623298</v>
      </c>
      <c r="N60" s="335">
        <v>2374</v>
      </c>
      <c r="O60" s="336">
        <f t="shared" si="4"/>
        <v>0.04214075010535188</v>
      </c>
      <c r="P60" s="335">
        <v>10134</v>
      </c>
      <c r="Q60" s="336">
        <f t="shared" si="5"/>
        <v>-0.01973164956590371</v>
      </c>
      <c r="R60" s="335">
        <v>2473</v>
      </c>
      <c r="S60" s="336">
        <f t="shared" si="6"/>
        <v>4.1701769165964615</v>
      </c>
      <c r="T60" s="335">
        <v>10024</v>
      </c>
      <c r="U60" s="336">
        <f t="shared" si="7"/>
        <v>-1.085454904282613</v>
      </c>
      <c r="V60" s="335">
        <v>2477</v>
      </c>
      <c r="W60" s="336">
        <f t="shared" si="8"/>
        <v>0.16174686615446826</v>
      </c>
      <c r="X60" s="335">
        <v>9323</v>
      </c>
      <c r="Y60" s="336">
        <f t="shared" si="9"/>
        <v>-6.993216280925778</v>
      </c>
      <c r="Z60" s="335">
        <v>2483</v>
      </c>
      <c r="AA60" s="336">
        <f t="shared" si="10"/>
        <v>0.24222850222042794</v>
      </c>
      <c r="AB60" s="332"/>
      <c r="AC60" s="332"/>
      <c r="AE60" s="325"/>
    </row>
    <row r="61" spans="1:31" ht="15.75" customHeight="1">
      <c r="A61" s="310"/>
      <c r="B61" s="299"/>
      <c r="C61" s="318" t="s">
        <v>64</v>
      </c>
      <c r="D61" s="333">
        <v>4622</v>
      </c>
      <c r="E61" s="336">
        <v>-15.3</v>
      </c>
      <c r="F61" s="335">
        <v>1047</v>
      </c>
      <c r="G61" s="336">
        <v>-6.4</v>
      </c>
      <c r="H61" s="335">
        <v>4219</v>
      </c>
      <c r="I61" s="336">
        <f t="shared" si="14"/>
        <v>-8.719169190826483</v>
      </c>
      <c r="J61" s="335">
        <v>981</v>
      </c>
      <c r="K61" s="336">
        <f t="shared" si="1"/>
        <v>-6.303724928366762</v>
      </c>
      <c r="L61" s="335">
        <v>4139</v>
      </c>
      <c r="M61" s="336">
        <f t="shared" si="3"/>
        <v>-1.8961839298411947</v>
      </c>
      <c r="N61" s="335">
        <v>973</v>
      </c>
      <c r="O61" s="336">
        <f t="shared" si="4"/>
        <v>-0.8154943934760448</v>
      </c>
      <c r="P61" s="335">
        <v>3922</v>
      </c>
      <c r="Q61" s="336">
        <f t="shared" si="5"/>
        <v>-5.242812273496013</v>
      </c>
      <c r="R61" s="335">
        <v>949</v>
      </c>
      <c r="S61" s="336">
        <f t="shared" si="6"/>
        <v>-2.4665981500513876</v>
      </c>
      <c r="T61" s="335">
        <v>3911</v>
      </c>
      <c r="U61" s="336">
        <f t="shared" si="7"/>
        <v>-0.2804691483936767</v>
      </c>
      <c r="V61" s="335">
        <v>948</v>
      </c>
      <c r="W61" s="336">
        <f t="shared" si="8"/>
        <v>-0.1053740779768177</v>
      </c>
      <c r="X61" s="335">
        <v>3780</v>
      </c>
      <c r="Y61" s="336">
        <f t="shared" si="9"/>
        <v>-3.349526975198159</v>
      </c>
      <c r="Z61" s="335">
        <v>956</v>
      </c>
      <c r="AA61" s="336">
        <f t="shared" si="10"/>
        <v>0.8438818565400844</v>
      </c>
      <c r="AB61" s="332"/>
      <c r="AC61" s="332"/>
      <c r="AE61" s="325"/>
    </row>
    <row r="62" spans="1:31" ht="15.75" customHeight="1">
      <c r="A62" s="310"/>
      <c r="B62" s="299"/>
      <c r="C62" s="318" t="s">
        <v>65</v>
      </c>
      <c r="D62" s="333">
        <v>6494</v>
      </c>
      <c r="E62" s="336">
        <v>-2</v>
      </c>
      <c r="F62" s="335">
        <v>1395</v>
      </c>
      <c r="G62" s="336">
        <v>5.4</v>
      </c>
      <c r="H62" s="335">
        <v>6125</v>
      </c>
      <c r="I62" s="336">
        <f t="shared" si="14"/>
        <v>-5.682168155220204</v>
      </c>
      <c r="J62" s="335">
        <v>1426</v>
      </c>
      <c r="K62" s="336">
        <f t="shared" si="1"/>
        <v>2.2222222222222223</v>
      </c>
      <c r="L62" s="335">
        <v>5995</v>
      </c>
      <c r="M62" s="336">
        <f t="shared" si="3"/>
        <v>-2.122448979591837</v>
      </c>
      <c r="N62" s="335">
        <v>1478</v>
      </c>
      <c r="O62" s="336">
        <f t="shared" si="4"/>
        <v>3.6465638148667603</v>
      </c>
      <c r="P62" s="335">
        <v>5983</v>
      </c>
      <c r="Q62" s="336">
        <f t="shared" si="5"/>
        <v>-0.20016680567139283</v>
      </c>
      <c r="R62" s="335">
        <v>1487</v>
      </c>
      <c r="S62" s="336">
        <f t="shared" si="6"/>
        <v>0.6089309878213802</v>
      </c>
      <c r="T62" s="335">
        <v>5804</v>
      </c>
      <c r="U62" s="336">
        <f t="shared" si="7"/>
        <v>-2.9918101286979777</v>
      </c>
      <c r="V62" s="335">
        <v>1494</v>
      </c>
      <c r="W62" s="336">
        <f t="shared" si="8"/>
        <v>0.47074646940147946</v>
      </c>
      <c r="X62" s="335">
        <v>5433</v>
      </c>
      <c r="Y62" s="336">
        <f t="shared" si="9"/>
        <v>-6.392143349414197</v>
      </c>
      <c r="Z62" s="335">
        <v>1509</v>
      </c>
      <c r="AA62" s="336">
        <f t="shared" si="10"/>
        <v>1.0040160642570282</v>
      </c>
      <c r="AB62" s="332"/>
      <c r="AC62" s="332"/>
      <c r="AE62" s="325"/>
    </row>
    <row r="63" spans="1:31" ht="15.75" customHeight="1">
      <c r="A63" s="310"/>
      <c r="B63" s="299"/>
      <c r="C63" s="318"/>
      <c r="D63" s="333"/>
      <c r="E63" s="336"/>
      <c r="F63" s="335"/>
      <c r="G63" s="336"/>
      <c r="H63" s="335"/>
      <c r="I63" s="336"/>
      <c r="J63" s="335"/>
      <c r="K63" s="336"/>
      <c r="L63" s="335"/>
      <c r="M63" s="336"/>
      <c r="N63" s="335"/>
      <c r="O63" s="336"/>
      <c r="P63" s="335"/>
      <c r="Q63" s="336"/>
      <c r="R63" s="335"/>
      <c r="S63" s="336"/>
      <c r="T63" s="335"/>
      <c r="U63" s="336"/>
      <c r="V63" s="335"/>
      <c r="W63" s="336"/>
      <c r="X63" s="335"/>
      <c r="Y63" s="336"/>
      <c r="Z63" s="335"/>
      <c r="AA63" s="336"/>
      <c r="AB63" s="332"/>
      <c r="AC63" s="332"/>
      <c r="AE63" s="325"/>
    </row>
    <row r="64" spans="1:31" s="174" customFormat="1" ht="15.75" customHeight="1">
      <c r="A64" s="32"/>
      <c r="B64" s="475" t="s">
        <v>66</v>
      </c>
      <c r="C64" s="476"/>
      <c r="D64" s="397">
        <f>SUM(D65:D68)</f>
        <v>57423</v>
      </c>
      <c r="E64" s="179">
        <v>-10.4</v>
      </c>
      <c r="F64" s="398">
        <f>SUM(F65:F68)</f>
        <v>13154</v>
      </c>
      <c r="G64" s="179">
        <v>-1.8</v>
      </c>
      <c r="H64" s="398">
        <f>SUM(H65:H68)</f>
        <v>52796</v>
      </c>
      <c r="I64" s="179">
        <f t="shared" si="14"/>
        <v>-8.05774689584313</v>
      </c>
      <c r="J64" s="398">
        <f>SUM(J65:J68)</f>
        <v>12974</v>
      </c>
      <c r="K64" s="179">
        <f t="shared" si="1"/>
        <v>-1.3684050478941767</v>
      </c>
      <c r="L64" s="398">
        <f>SUM(L65:L68)</f>
        <v>49772</v>
      </c>
      <c r="M64" s="179">
        <f t="shared" si="3"/>
        <v>-5.727706644442761</v>
      </c>
      <c r="N64" s="398">
        <f>SUM(N65:N68)</f>
        <v>13042</v>
      </c>
      <c r="O64" s="179">
        <f t="shared" si="4"/>
        <v>0.5241251734237706</v>
      </c>
      <c r="P64" s="398">
        <f>SUM(P65:P68)</f>
        <v>47501</v>
      </c>
      <c r="Q64" s="179">
        <f t="shared" si="5"/>
        <v>-4.562806397171101</v>
      </c>
      <c r="R64" s="398">
        <f>SUM(R65:R68)</f>
        <v>12956</v>
      </c>
      <c r="S64" s="179">
        <f t="shared" si="6"/>
        <v>-0.659408066247508</v>
      </c>
      <c r="T64" s="398">
        <f>SUM(T65:T68)</f>
        <v>45394</v>
      </c>
      <c r="U64" s="179">
        <f t="shared" si="7"/>
        <v>-4.4356960906086185</v>
      </c>
      <c r="V64" s="398">
        <f>SUM(V65:V68)</f>
        <v>12828</v>
      </c>
      <c r="W64" s="179">
        <f t="shared" si="8"/>
        <v>-0.9879592466810744</v>
      </c>
      <c r="X64" s="398">
        <f>SUM(X65:X68)</f>
        <v>41978</v>
      </c>
      <c r="Y64" s="179">
        <f t="shared" si="9"/>
        <v>-7.525223597832313</v>
      </c>
      <c r="Z64" s="398">
        <f>SUM(Z65:Z68)</f>
        <v>12609</v>
      </c>
      <c r="AA64" s="179">
        <f t="shared" si="10"/>
        <v>-1.707202993451824</v>
      </c>
      <c r="AB64" s="173"/>
      <c r="AC64" s="173"/>
      <c r="AE64" s="175"/>
    </row>
    <row r="65" spans="1:31" ht="15.75" customHeight="1">
      <c r="A65" s="310"/>
      <c r="B65" s="299"/>
      <c r="C65" s="318" t="s">
        <v>67</v>
      </c>
      <c r="D65" s="333">
        <v>16695</v>
      </c>
      <c r="E65" s="336">
        <v>-8.2</v>
      </c>
      <c r="F65" s="335">
        <v>3891</v>
      </c>
      <c r="G65" s="336">
        <v>0.1</v>
      </c>
      <c r="H65" s="335">
        <v>15488</v>
      </c>
      <c r="I65" s="336">
        <f t="shared" si="14"/>
        <v>-7.229709493860438</v>
      </c>
      <c r="J65" s="335">
        <v>3902</v>
      </c>
      <c r="K65" s="336">
        <f t="shared" si="1"/>
        <v>0.28270367514777694</v>
      </c>
      <c r="L65" s="335">
        <v>14664</v>
      </c>
      <c r="M65" s="336">
        <f t="shared" si="3"/>
        <v>-5.320247933884297</v>
      </c>
      <c r="N65" s="335">
        <v>3912</v>
      </c>
      <c r="O65" s="336">
        <f t="shared" si="4"/>
        <v>0.25627883136852897</v>
      </c>
      <c r="P65" s="335">
        <v>14044</v>
      </c>
      <c r="Q65" s="336">
        <f t="shared" si="5"/>
        <v>-4.228041462084016</v>
      </c>
      <c r="R65" s="335">
        <v>3875</v>
      </c>
      <c r="S65" s="336">
        <f t="shared" si="6"/>
        <v>-0.9458077709611452</v>
      </c>
      <c r="T65" s="335">
        <v>13565</v>
      </c>
      <c r="U65" s="336">
        <f t="shared" si="7"/>
        <v>-3.410709199658217</v>
      </c>
      <c r="V65" s="335">
        <v>3844</v>
      </c>
      <c r="W65" s="336">
        <f t="shared" si="8"/>
        <v>-0.8</v>
      </c>
      <c r="X65" s="335">
        <v>12831</v>
      </c>
      <c r="Y65" s="336">
        <f t="shared" si="9"/>
        <v>-5.4109841503870255</v>
      </c>
      <c r="Z65" s="335">
        <v>3817</v>
      </c>
      <c r="AA65" s="336">
        <f t="shared" si="10"/>
        <v>-0.7023933402705516</v>
      </c>
      <c r="AB65" s="332"/>
      <c r="AC65" s="332"/>
      <c r="AE65" s="325"/>
    </row>
    <row r="66" spans="1:29" ht="15.75" customHeight="1">
      <c r="A66" s="310"/>
      <c r="B66" s="299"/>
      <c r="C66" s="318" t="s">
        <v>68</v>
      </c>
      <c r="D66" s="333">
        <v>16127</v>
      </c>
      <c r="E66" s="336">
        <v>-12.8</v>
      </c>
      <c r="F66" s="335">
        <v>3719</v>
      </c>
      <c r="G66" s="336">
        <v>-4.7</v>
      </c>
      <c r="H66" s="335">
        <v>14568</v>
      </c>
      <c r="I66" s="336">
        <f t="shared" si="14"/>
        <v>-9.66701804427358</v>
      </c>
      <c r="J66" s="335">
        <v>3622</v>
      </c>
      <c r="K66" s="336">
        <f t="shared" si="1"/>
        <v>-2.608228018284485</v>
      </c>
      <c r="L66" s="335">
        <v>13582</v>
      </c>
      <c r="M66" s="336">
        <f t="shared" si="3"/>
        <v>-6.768259198242724</v>
      </c>
      <c r="N66" s="335">
        <v>3617</v>
      </c>
      <c r="O66" s="336">
        <f t="shared" si="4"/>
        <v>-0.13804527885146328</v>
      </c>
      <c r="P66" s="335">
        <v>12453</v>
      </c>
      <c r="Q66" s="336">
        <f t="shared" si="5"/>
        <v>-8.312472389927846</v>
      </c>
      <c r="R66" s="335">
        <v>3578</v>
      </c>
      <c r="S66" s="336">
        <f t="shared" si="6"/>
        <v>-1.07824163671551</v>
      </c>
      <c r="T66" s="335">
        <v>11440</v>
      </c>
      <c r="U66" s="336">
        <f t="shared" si="7"/>
        <v>-8.13458604352365</v>
      </c>
      <c r="V66" s="335">
        <v>3503</v>
      </c>
      <c r="W66" s="336">
        <f t="shared" si="8"/>
        <v>-2.096143096702068</v>
      </c>
      <c r="X66" s="335">
        <v>10145</v>
      </c>
      <c r="Y66" s="336">
        <f t="shared" si="9"/>
        <v>-11.31993006993007</v>
      </c>
      <c r="Z66" s="335">
        <v>3398</v>
      </c>
      <c r="AA66" s="336">
        <f t="shared" si="10"/>
        <v>-2.997430773622609</v>
      </c>
      <c r="AB66" s="332"/>
      <c r="AC66" s="332"/>
    </row>
    <row r="67" spans="1:29" ht="15.75" customHeight="1">
      <c r="A67" s="310"/>
      <c r="B67" s="299"/>
      <c r="C67" s="318" t="s">
        <v>69</v>
      </c>
      <c r="D67" s="333">
        <v>17719</v>
      </c>
      <c r="E67" s="336">
        <v>-8.4</v>
      </c>
      <c r="F67" s="335">
        <v>4036</v>
      </c>
      <c r="G67" s="336">
        <v>-0.6</v>
      </c>
      <c r="H67" s="335">
        <v>16437</v>
      </c>
      <c r="I67" s="336">
        <f t="shared" si="14"/>
        <v>-7.2351712850612335</v>
      </c>
      <c r="J67" s="335">
        <v>4014</v>
      </c>
      <c r="K67" s="336">
        <f t="shared" si="1"/>
        <v>-0.5450941526263627</v>
      </c>
      <c r="L67" s="335">
        <v>15815</v>
      </c>
      <c r="M67" s="336">
        <f t="shared" si="3"/>
        <v>-3.784145525339174</v>
      </c>
      <c r="N67" s="335">
        <v>4077</v>
      </c>
      <c r="O67" s="336">
        <f t="shared" si="4"/>
        <v>1.5695067264573992</v>
      </c>
      <c r="P67" s="335">
        <v>15480</v>
      </c>
      <c r="Q67" s="336">
        <f t="shared" si="5"/>
        <v>-2.118242175150174</v>
      </c>
      <c r="R67" s="335">
        <v>4096</v>
      </c>
      <c r="S67" s="336">
        <f t="shared" si="6"/>
        <v>0.4660289428501349</v>
      </c>
      <c r="T67" s="335">
        <v>14953</v>
      </c>
      <c r="U67" s="336">
        <f t="shared" si="7"/>
        <v>-3.404392764857881</v>
      </c>
      <c r="V67" s="335">
        <v>4099</v>
      </c>
      <c r="W67" s="336">
        <f t="shared" si="8"/>
        <v>0.0732421875</v>
      </c>
      <c r="X67" s="335">
        <v>13860</v>
      </c>
      <c r="Y67" s="336">
        <f t="shared" si="9"/>
        <v>-7.309569985955996</v>
      </c>
      <c r="Z67" s="335">
        <v>4044</v>
      </c>
      <c r="AA67" s="336">
        <f t="shared" si="10"/>
        <v>-1.341790680653818</v>
      </c>
      <c r="AB67" s="332"/>
      <c r="AC67" s="332"/>
    </row>
    <row r="68" spans="1:29" ht="15.75" customHeight="1">
      <c r="A68" s="310"/>
      <c r="B68" s="299"/>
      <c r="C68" s="318" t="s">
        <v>70</v>
      </c>
      <c r="D68" s="333">
        <v>6882</v>
      </c>
      <c r="E68" s="336">
        <v>-14.4</v>
      </c>
      <c r="F68" s="335">
        <v>1508</v>
      </c>
      <c r="G68" s="336">
        <v>-2.5</v>
      </c>
      <c r="H68" s="335">
        <v>6303</v>
      </c>
      <c r="I68" s="336">
        <f t="shared" si="14"/>
        <v>-8.413251961639059</v>
      </c>
      <c r="J68" s="335">
        <v>1436</v>
      </c>
      <c r="K68" s="336">
        <f t="shared" si="1"/>
        <v>-4.774535809018568</v>
      </c>
      <c r="L68" s="335">
        <v>5711</v>
      </c>
      <c r="M68" s="336">
        <f t="shared" si="3"/>
        <v>-9.39235284785023</v>
      </c>
      <c r="N68" s="335">
        <v>1436</v>
      </c>
      <c r="O68" s="336">
        <f t="shared" si="4"/>
        <v>0</v>
      </c>
      <c r="P68" s="335">
        <v>5524</v>
      </c>
      <c r="Q68" s="336">
        <f t="shared" si="5"/>
        <v>-3.2743827700928034</v>
      </c>
      <c r="R68" s="335">
        <v>1407</v>
      </c>
      <c r="S68" s="336">
        <f t="shared" si="6"/>
        <v>-2.01949860724234</v>
      </c>
      <c r="T68" s="335">
        <v>5436</v>
      </c>
      <c r="U68" s="336">
        <f t="shared" si="7"/>
        <v>-1.5930485155684286</v>
      </c>
      <c r="V68" s="335">
        <v>1382</v>
      </c>
      <c r="W68" s="336">
        <f t="shared" si="8"/>
        <v>-1.7768301350390903</v>
      </c>
      <c r="X68" s="335">
        <v>5142</v>
      </c>
      <c r="Y68" s="336">
        <f t="shared" si="9"/>
        <v>-5.408388520971302</v>
      </c>
      <c r="Z68" s="335">
        <v>1350</v>
      </c>
      <c r="AA68" s="336">
        <f t="shared" si="10"/>
        <v>-2.3154848046309695</v>
      </c>
      <c r="AB68" s="332"/>
      <c r="AC68" s="332"/>
    </row>
    <row r="69" spans="1:29" ht="15.75" customHeight="1">
      <c r="A69" s="310"/>
      <c r="B69" s="299"/>
      <c r="C69" s="318"/>
      <c r="D69" s="333"/>
      <c r="E69" s="336"/>
      <c r="F69" s="335"/>
      <c r="G69" s="336"/>
      <c r="H69" s="335"/>
      <c r="I69" s="336"/>
      <c r="J69" s="335"/>
      <c r="K69" s="336"/>
      <c r="L69" s="335"/>
      <c r="M69" s="336"/>
      <c r="N69" s="335"/>
      <c r="O69" s="336"/>
      <c r="P69" s="335"/>
      <c r="Q69" s="336"/>
      <c r="R69" s="335"/>
      <c r="S69" s="336"/>
      <c r="T69" s="335"/>
      <c r="U69" s="336"/>
      <c r="V69" s="335"/>
      <c r="W69" s="336"/>
      <c r="X69" s="335"/>
      <c r="Y69" s="336"/>
      <c r="Z69" s="335"/>
      <c r="AA69" s="336"/>
      <c r="AB69" s="332"/>
      <c r="AC69" s="332"/>
    </row>
    <row r="70" spans="1:29" s="174" customFormat="1" ht="15.75" customHeight="1">
      <c r="A70" s="32"/>
      <c r="B70" s="475" t="s">
        <v>71</v>
      </c>
      <c r="C70" s="476"/>
      <c r="D70" s="397">
        <f>SUM(D71)</f>
        <v>10732</v>
      </c>
      <c r="E70" s="179">
        <v>-9.8</v>
      </c>
      <c r="F70" s="398">
        <f>SUM(F71)</f>
        <v>2407</v>
      </c>
      <c r="G70" s="179">
        <v>-1.4</v>
      </c>
      <c r="H70" s="398">
        <f>SUM(H71)</f>
        <v>10398</v>
      </c>
      <c r="I70" s="179">
        <f t="shared" si="14"/>
        <v>-3.1121878494222885</v>
      </c>
      <c r="J70" s="398">
        <f>SUM(J71)</f>
        <v>2470</v>
      </c>
      <c r="K70" s="179">
        <f t="shared" si="1"/>
        <v>2.617366015787287</v>
      </c>
      <c r="L70" s="398">
        <f>SUM(L71)</f>
        <v>10449</v>
      </c>
      <c r="M70" s="179">
        <f t="shared" si="3"/>
        <v>0.49047893825735717</v>
      </c>
      <c r="N70" s="398">
        <f>SUM(N71)</f>
        <v>2527</v>
      </c>
      <c r="O70" s="179">
        <f t="shared" si="4"/>
        <v>2.3076923076923075</v>
      </c>
      <c r="P70" s="398">
        <f>SUM(P71)</f>
        <v>10273</v>
      </c>
      <c r="Q70" s="179">
        <f t="shared" si="5"/>
        <v>-1.6843717102115034</v>
      </c>
      <c r="R70" s="398">
        <f>SUM(R71)</f>
        <v>2592</v>
      </c>
      <c r="S70" s="179">
        <f t="shared" si="6"/>
        <v>2.5722200237435695</v>
      </c>
      <c r="T70" s="398">
        <f>SUM(T71)</f>
        <v>9939</v>
      </c>
      <c r="U70" s="179">
        <f t="shared" si="7"/>
        <v>-3.251241117492456</v>
      </c>
      <c r="V70" s="398">
        <f>SUM(V71)</f>
        <v>2598</v>
      </c>
      <c r="W70" s="179">
        <f t="shared" si="8"/>
        <v>0.23148148148148148</v>
      </c>
      <c r="X70" s="398">
        <f>SUM(X71)</f>
        <v>9063</v>
      </c>
      <c r="Y70" s="179">
        <f t="shared" si="9"/>
        <v>-8.813763960156958</v>
      </c>
      <c r="Z70" s="398">
        <f>SUM(Z71)</f>
        <v>2612</v>
      </c>
      <c r="AA70" s="179">
        <f t="shared" si="10"/>
        <v>0.5388760585065435</v>
      </c>
      <c r="AB70" s="173"/>
      <c r="AC70" s="173"/>
    </row>
    <row r="71" spans="1:29" ht="15.75" customHeight="1">
      <c r="A71" s="339"/>
      <c r="B71" s="340"/>
      <c r="C71" s="341" t="s">
        <v>72</v>
      </c>
      <c r="D71" s="342">
        <v>10732</v>
      </c>
      <c r="E71" s="343">
        <v>-9.8</v>
      </c>
      <c r="F71" s="344">
        <v>2407</v>
      </c>
      <c r="G71" s="343">
        <v>-1.4</v>
      </c>
      <c r="H71" s="344">
        <v>10398</v>
      </c>
      <c r="I71" s="343">
        <f t="shared" si="14"/>
        <v>-3.1121878494222885</v>
      </c>
      <c r="J71" s="344">
        <v>2470</v>
      </c>
      <c r="K71" s="343">
        <f t="shared" si="1"/>
        <v>2.617366015787287</v>
      </c>
      <c r="L71" s="344">
        <v>10449</v>
      </c>
      <c r="M71" s="343">
        <f t="shared" si="3"/>
        <v>0.49047893825735717</v>
      </c>
      <c r="N71" s="344">
        <v>2527</v>
      </c>
      <c r="O71" s="343">
        <f t="shared" si="4"/>
        <v>2.3076923076923075</v>
      </c>
      <c r="P71" s="344">
        <v>10273</v>
      </c>
      <c r="Q71" s="343">
        <f t="shared" si="5"/>
        <v>-1.6843717102115034</v>
      </c>
      <c r="R71" s="344">
        <v>2592</v>
      </c>
      <c r="S71" s="343">
        <f t="shared" si="6"/>
        <v>2.5722200237435695</v>
      </c>
      <c r="T71" s="344">
        <v>9939</v>
      </c>
      <c r="U71" s="343">
        <f t="shared" si="7"/>
        <v>-3.251241117492456</v>
      </c>
      <c r="V71" s="344">
        <v>2598</v>
      </c>
      <c r="W71" s="343">
        <f t="shared" si="8"/>
        <v>0.23148148148148148</v>
      </c>
      <c r="X71" s="344">
        <v>9063</v>
      </c>
      <c r="Y71" s="343">
        <f t="shared" si="9"/>
        <v>-8.813763960156958</v>
      </c>
      <c r="Z71" s="344">
        <v>2612</v>
      </c>
      <c r="AA71" s="343">
        <f t="shared" si="10"/>
        <v>0.5388760585065435</v>
      </c>
      <c r="AB71" s="332"/>
      <c r="AC71" s="332"/>
    </row>
    <row r="72" spans="1:27" ht="14.25" customHeight="1">
      <c r="A72" s="303" t="s">
        <v>76</v>
      </c>
      <c r="B72" s="303"/>
      <c r="C72" s="303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6"/>
      <c r="V72" s="345"/>
      <c r="W72" s="345"/>
      <c r="X72" s="345"/>
      <c r="Y72" s="345"/>
      <c r="Z72" s="345"/>
      <c r="AA72" s="345"/>
    </row>
    <row r="73" ht="14.25" customHeight="1"/>
  </sheetData>
  <sheetProtection/>
  <mergeCells count="29">
    <mergeCell ref="A2:AA2"/>
    <mergeCell ref="A4:C5"/>
    <mergeCell ref="D4:G4"/>
    <mergeCell ref="H4:K4"/>
    <mergeCell ref="L4:O4"/>
    <mergeCell ref="P4:S4"/>
    <mergeCell ref="T4:W4"/>
    <mergeCell ref="X4:AA4"/>
    <mergeCell ref="A13:C13"/>
    <mergeCell ref="B15:C15"/>
    <mergeCell ref="B16:C16"/>
    <mergeCell ref="B17:C17"/>
    <mergeCell ref="A7:C7"/>
    <mergeCell ref="A9:C9"/>
    <mergeCell ref="A10:C10"/>
    <mergeCell ref="A12:C12"/>
    <mergeCell ref="B18:C18"/>
    <mergeCell ref="B19:C19"/>
    <mergeCell ref="B20:C20"/>
    <mergeCell ref="B21:C21"/>
    <mergeCell ref="B22:C22"/>
    <mergeCell ref="B24:C24"/>
    <mergeCell ref="B27:C27"/>
    <mergeCell ref="B33:C33"/>
    <mergeCell ref="B70:C70"/>
    <mergeCell ref="B43:C43"/>
    <mergeCell ref="B50:C50"/>
    <mergeCell ref="B56:C56"/>
    <mergeCell ref="B64:C6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75" zoomScaleNormal="75" zoomScalePageLayoutView="0" workbookViewId="0" topLeftCell="A1">
      <selection activeCell="N53" sqref="N53"/>
    </sheetView>
  </sheetViews>
  <sheetFormatPr defaultColWidth="10.59765625" defaultRowHeight="15"/>
  <cols>
    <col min="1" max="1" width="2.19921875" style="67" customWidth="1"/>
    <col min="2" max="2" width="2.09765625" style="67" customWidth="1"/>
    <col min="3" max="3" width="12.5" style="67" customWidth="1"/>
    <col min="4" max="4" width="2.19921875" style="67" customWidth="1"/>
    <col min="5" max="5" width="15.3984375" style="14" customWidth="1"/>
    <col min="6" max="26" width="12.59765625" style="14" customWidth="1"/>
    <col min="27" max="16384" width="10.59765625" style="14" customWidth="1"/>
  </cols>
  <sheetData>
    <row r="1" spans="1:26" s="21" customFormat="1" ht="19.5" customHeight="1">
      <c r="A1" s="20" t="s">
        <v>133</v>
      </c>
      <c r="B1" s="60"/>
      <c r="C1" s="60"/>
      <c r="D1" s="60"/>
      <c r="Z1" s="22" t="s">
        <v>77</v>
      </c>
    </row>
    <row r="2" spans="1:26" s="61" customFormat="1" ht="18" customHeight="1">
      <c r="A2" s="480" t="s">
        <v>457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1:26" ht="15" customHeight="1" thickBot="1">
      <c r="A3" s="23"/>
      <c r="B3" s="62"/>
      <c r="C3" s="62"/>
      <c r="D3" s="62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193" customFormat="1" ht="15" customHeight="1">
      <c r="A4" s="490" t="s">
        <v>134</v>
      </c>
      <c r="B4" s="491"/>
      <c r="C4" s="491"/>
      <c r="D4" s="164"/>
      <c r="E4" s="26" t="s">
        <v>78</v>
      </c>
      <c r="F4" s="37" t="s">
        <v>275</v>
      </c>
      <c r="G4" s="26" t="s">
        <v>276</v>
      </c>
      <c r="H4" s="37" t="s">
        <v>79</v>
      </c>
      <c r="I4" s="26" t="s">
        <v>80</v>
      </c>
      <c r="J4" s="37" t="s">
        <v>81</v>
      </c>
      <c r="K4" s="26" t="s">
        <v>82</v>
      </c>
      <c r="L4" s="37" t="s">
        <v>83</v>
      </c>
      <c r="M4" s="26" t="s">
        <v>84</v>
      </c>
      <c r="N4" s="37" t="s">
        <v>85</v>
      </c>
      <c r="O4" s="26" t="s">
        <v>86</v>
      </c>
      <c r="P4" s="37" t="s">
        <v>87</v>
      </c>
      <c r="Q4" s="26" t="s">
        <v>88</v>
      </c>
      <c r="R4" s="37" t="s">
        <v>89</v>
      </c>
      <c r="S4" s="26" t="s">
        <v>90</v>
      </c>
      <c r="T4" s="37" t="s">
        <v>91</v>
      </c>
      <c r="U4" s="26" t="s">
        <v>92</v>
      </c>
      <c r="V4" s="38" t="s">
        <v>93</v>
      </c>
      <c r="W4" s="192" t="s">
        <v>277</v>
      </c>
      <c r="X4" s="37" t="s">
        <v>94</v>
      </c>
      <c r="Y4" s="26" t="s">
        <v>95</v>
      </c>
      <c r="Z4" s="25" t="s">
        <v>96</v>
      </c>
    </row>
    <row r="5" spans="1:26" ht="15" customHeight="1">
      <c r="A5" s="27"/>
      <c r="B5" s="27"/>
      <c r="C5" s="27"/>
      <c r="D5" s="28"/>
      <c r="E5" s="87" t="s">
        <v>97</v>
      </c>
      <c r="F5" s="87" t="s">
        <v>97</v>
      </c>
      <c r="G5" s="87" t="s">
        <v>97</v>
      </c>
      <c r="H5" s="87" t="s">
        <v>97</v>
      </c>
      <c r="I5" s="87" t="s">
        <v>97</v>
      </c>
      <c r="J5" s="87" t="s">
        <v>97</v>
      </c>
      <c r="K5" s="87" t="s">
        <v>97</v>
      </c>
      <c r="L5" s="87" t="s">
        <v>97</v>
      </c>
      <c r="M5" s="87" t="s">
        <v>97</v>
      </c>
      <c r="N5" s="87" t="s">
        <v>97</v>
      </c>
      <c r="O5" s="87" t="s">
        <v>97</v>
      </c>
      <c r="P5" s="87" t="s">
        <v>97</v>
      </c>
      <c r="Q5" s="87" t="s">
        <v>97</v>
      </c>
      <c r="R5" s="87" t="s">
        <v>97</v>
      </c>
      <c r="S5" s="87" t="s">
        <v>97</v>
      </c>
      <c r="T5" s="87" t="s">
        <v>97</v>
      </c>
      <c r="U5" s="87" t="s">
        <v>97</v>
      </c>
      <c r="V5" s="87" t="s">
        <v>97</v>
      </c>
      <c r="W5" s="87" t="s">
        <v>97</v>
      </c>
      <c r="X5" s="87" t="s">
        <v>97</v>
      </c>
      <c r="Y5" s="87" t="s">
        <v>97</v>
      </c>
      <c r="Z5" s="87" t="s">
        <v>97</v>
      </c>
    </row>
    <row r="6" spans="2:26" s="84" customFormat="1" ht="15" customHeight="1">
      <c r="B6" s="489" t="s">
        <v>262</v>
      </c>
      <c r="C6" s="489"/>
      <c r="D6" s="187"/>
      <c r="E6" s="405">
        <f>SUM(E8:E9)</f>
        <v>1173304</v>
      </c>
      <c r="F6" s="405">
        <f aca="true" t="shared" si="0" ref="F6:Z6">SUM(F8:F9)</f>
        <v>57175</v>
      </c>
      <c r="G6" s="405">
        <f t="shared" si="0"/>
        <v>63653</v>
      </c>
      <c r="H6" s="405">
        <f t="shared" si="0"/>
        <v>72572</v>
      </c>
      <c r="I6" s="405">
        <f t="shared" si="0"/>
        <v>85759</v>
      </c>
      <c r="J6" s="405">
        <f t="shared" si="0"/>
        <v>91008</v>
      </c>
      <c r="K6" s="405">
        <f t="shared" si="0"/>
        <v>73075</v>
      </c>
      <c r="L6" s="405">
        <f t="shared" si="0"/>
        <v>68804</v>
      </c>
      <c r="M6" s="405">
        <f t="shared" si="0"/>
        <v>72186</v>
      </c>
      <c r="N6" s="405">
        <f t="shared" si="0"/>
        <v>85994</v>
      </c>
      <c r="O6" s="405">
        <f t="shared" si="0"/>
        <v>97852</v>
      </c>
      <c r="P6" s="405">
        <f t="shared" si="0"/>
        <v>82419</v>
      </c>
      <c r="Q6" s="405">
        <f t="shared" si="0"/>
        <v>67134</v>
      </c>
      <c r="R6" s="405">
        <f t="shared" si="0"/>
        <v>68455</v>
      </c>
      <c r="S6" s="405">
        <f t="shared" si="0"/>
        <v>61327</v>
      </c>
      <c r="T6" s="405">
        <f t="shared" si="0"/>
        <v>46112</v>
      </c>
      <c r="U6" s="405">
        <f t="shared" si="0"/>
        <v>34090</v>
      </c>
      <c r="V6" s="405">
        <f t="shared" si="0"/>
        <v>43302</v>
      </c>
      <c r="W6" s="405">
        <f t="shared" si="0"/>
        <v>193407</v>
      </c>
      <c r="X6" s="405">
        <f t="shared" si="0"/>
        <v>792683</v>
      </c>
      <c r="Y6" s="405">
        <f t="shared" si="0"/>
        <v>184821</v>
      </c>
      <c r="Z6" s="405">
        <f t="shared" si="0"/>
        <v>2387</v>
      </c>
    </row>
    <row r="7" spans="2:26" s="84" customFormat="1" ht="15" customHeight="1">
      <c r="B7" s="185"/>
      <c r="C7" s="185"/>
      <c r="D7" s="18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</row>
    <row r="8" spans="2:26" s="84" customFormat="1" ht="15" customHeight="1">
      <c r="B8" s="489" t="s">
        <v>263</v>
      </c>
      <c r="C8" s="489"/>
      <c r="D8" s="187"/>
      <c r="E8" s="405">
        <f>SUM(E14:E21)</f>
        <v>813547</v>
      </c>
      <c r="F8" s="405">
        <f aca="true" t="shared" si="1" ref="F8:Z8">SUM(F14:F21)</f>
        <v>40041</v>
      </c>
      <c r="G8" s="405">
        <f t="shared" si="1"/>
        <v>43823</v>
      </c>
      <c r="H8" s="405">
        <f t="shared" si="1"/>
        <v>49676</v>
      </c>
      <c r="I8" s="405">
        <f t="shared" si="1"/>
        <v>58852</v>
      </c>
      <c r="J8" s="405">
        <f t="shared" si="1"/>
        <v>65755</v>
      </c>
      <c r="K8" s="405">
        <f t="shared" si="1"/>
        <v>53453</v>
      </c>
      <c r="L8" s="405">
        <f t="shared" si="1"/>
        <v>49242</v>
      </c>
      <c r="M8" s="405">
        <f t="shared" si="1"/>
        <v>50235</v>
      </c>
      <c r="N8" s="405">
        <f t="shared" si="1"/>
        <v>59565</v>
      </c>
      <c r="O8" s="405">
        <f t="shared" si="1"/>
        <v>68315</v>
      </c>
      <c r="P8" s="405">
        <f t="shared" si="1"/>
        <v>57286</v>
      </c>
      <c r="Q8" s="405">
        <f t="shared" si="1"/>
        <v>45765</v>
      </c>
      <c r="R8" s="405">
        <f t="shared" si="1"/>
        <v>46173</v>
      </c>
      <c r="S8" s="405">
        <f t="shared" si="1"/>
        <v>41081</v>
      </c>
      <c r="T8" s="405">
        <f t="shared" si="1"/>
        <v>30524</v>
      </c>
      <c r="U8" s="405">
        <f t="shared" si="1"/>
        <v>22466</v>
      </c>
      <c r="V8" s="405">
        <f t="shared" si="1"/>
        <v>29002</v>
      </c>
      <c r="W8" s="405">
        <f t="shared" si="1"/>
        <v>133540</v>
      </c>
      <c r="X8" s="405">
        <f t="shared" si="1"/>
        <v>554641</v>
      </c>
      <c r="Y8" s="405">
        <f t="shared" si="1"/>
        <v>123073</v>
      </c>
      <c r="Z8" s="405">
        <f t="shared" si="1"/>
        <v>2293</v>
      </c>
    </row>
    <row r="9" spans="2:26" s="84" customFormat="1" ht="15" customHeight="1">
      <c r="B9" s="489" t="s">
        <v>264</v>
      </c>
      <c r="C9" s="489"/>
      <c r="D9" s="187"/>
      <c r="E9" s="405">
        <f>SUM(E23,E26,E32,E42,E49,E55,E63,E69)</f>
        <v>359757</v>
      </c>
      <c r="F9" s="405">
        <f aca="true" t="shared" si="2" ref="F9:Z9">SUM(F23,F26,F32,F42,F49,F55,F63,F69)</f>
        <v>17134</v>
      </c>
      <c r="G9" s="405">
        <f t="shared" si="2"/>
        <v>19830</v>
      </c>
      <c r="H9" s="405">
        <f t="shared" si="2"/>
        <v>22896</v>
      </c>
      <c r="I9" s="405">
        <f t="shared" si="2"/>
        <v>26907</v>
      </c>
      <c r="J9" s="405">
        <f t="shared" si="2"/>
        <v>25253</v>
      </c>
      <c r="K9" s="405">
        <f t="shared" si="2"/>
        <v>19622</v>
      </c>
      <c r="L9" s="405">
        <f t="shared" si="2"/>
        <v>19562</v>
      </c>
      <c r="M9" s="405">
        <f t="shared" si="2"/>
        <v>21951</v>
      </c>
      <c r="N9" s="405">
        <f t="shared" si="2"/>
        <v>26429</v>
      </c>
      <c r="O9" s="405">
        <f t="shared" si="2"/>
        <v>29537</v>
      </c>
      <c r="P9" s="405">
        <f t="shared" si="2"/>
        <v>25133</v>
      </c>
      <c r="Q9" s="405">
        <f t="shared" si="2"/>
        <v>21369</v>
      </c>
      <c r="R9" s="405">
        <f t="shared" si="2"/>
        <v>22282</v>
      </c>
      <c r="S9" s="405">
        <f t="shared" si="2"/>
        <v>20246</v>
      </c>
      <c r="T9" s="405">
        <f t="shared" si="2"/>
        <v>15588</v>
      </c>
      <c r="U9" s="405">
        <f t="shared" si="2"/>
        <v>11624</v>
      </c>
      <c r="V9" s="405">
        <f t="shared" si="2"/>
        <v>14300</v>
      </c>
      <c r="W9" s="405">
        <f t="shared" si="2"/>
        <v>59867</v>
      </c>
      <c r="X9" s="405">
        <f t="shared" si="2"/>
        <v>238042</v>
      </c>
      <c r="Y9" s="405">
        <f t="shared" si="2"/>
        <v>61748</v>
      </c>
      <c r="Z9" s="405">
        <f t="shared" si="2"/>
        <v>94</v>
      </c>
    </row>
    <row r="10" spans="2:26" s="84" customFormat="1" ht="15" customHeight="1">
      <c r="B10" s="185"/>
      <c r="C10" s="185"/>
      <c r="D10" s="18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</row>
    <row r="11" spans="2:26" s="84" customFormat="1" ht="15" customHeight="1">
      <c r="B11" s="489" t="s">
        <v>265</v>
      </c>
      <c r="C11" s="489"/>
      <c r="D11" s="187"/>
      <c r="E11" s="405">
        <f>SUM(E14,E16,E19,E21,E23,E26,E32,E42)</f>
        <v>916481</v>
      </c>
      <c r="F11" s="405">
        <f aca="true" t="shared" si="3" ref="F11:Z11">SUM(F14,F16,F19,F21,F23,F26,F32,F42)</f>
        <v>46578</v>
      </c>
      <c r="G11" s="405">
        <f t="shared" si="3"/>
        <v>50832</v>
      </c>
      <c r="H11" s="405">
        <f t="shared" si="3"/>
        <v>56603</v>
      </c>
      <c r="I11" s="405">
        <f t="shared" si="3"/>
        <v>67150</v>
      </c>
      <c r="J11" s="405">
        <f t="shared" si="3"/>
        <v>78472</v>
      </c>
      <c r="K11" s="405">
        <f t="shared" si="3"/>
        <v>64503</v>
      </c>
      <c r="L11" s="405">
        <f t="shared" si="3"/>
        <v>57373</v>
      </c>
      <c r="M11" s="405">
        <f t="shared" si="3"/>
        <v>57388</v>
      </c>
      <c r="N11" s="405">
        <f t="shared" si="3"/>
        <v>67302</v>
      </c>
      <c r="O11" s="405">
        <f t="shared" si="3"/>
        <v>76825</v>
      </c>
      <c r="P11" s="405">
        <f t="shared" si="3"/>
        <v>64494</v>
      </c>
      <c r="Q11" s="405">
        <f t="shared" si="3"/>
        <v>49675</v>
      </c>
      <c r="R11" s="405">
        <f t="shared" si="3"/>
        <v>48901</v>
      </c>
      <c r="S11" s="405">
        <f t="shared" si="3"/>
        <v>42344</v>
      </c>
      <c r="T11" s="405">
        <f t="shared" si="3"/>
        <v>31884</v>
      </c>
      <c r="U11" s="405">
        <f t="shared" si="3"/>
        <v>23624</v>
      </c>
      <c r="V11" s="405">
        <f t="shared" si="3"/>
        <v>30252</v>
      </c>
      <c r="W11" s="405">
        <f t="shared" si="3"/>
        <v>154020</v>
      </c>
      <c r="X11" s="405">
        <f t="shared" si="3"/>
        <v>632083</v>
      </c>
      <c r="Y11" s="405">
        <f t="shared" si="3"/>
        <v>128094</v>
      </c>
      <c r="Z11" s="405">
        <f t="shared" si="3"/>
        <v>2281</v>
      </c>
    </row>
    <row r="12" spans="2:26" s="84" customFormat="1" ht="15" customHeight="1">
      <c r="B12" s="489" t="s">
        <v>266</v>
      </c>
      <c r="C12" s="489"/>
      <c r="D12" s="187"/>
      <c r="E12" s="405">
        <f>SUM(E15,E17,E18,E20,E49,E55,E63,E69)</f>
        <v>256823</v>
      </c>
      <c r="F12" s="405">
        <f aca="true" t="shared" si="4" ref="F12:Z12">SUM(F15,F17,F18,F20,F49,F55,F63,F69)</f>
        <v>10597</v>
      </c>
      <c r="G12" s="405">
        <f t="shared" si="4"/>
        <v>12821</v>
      </c>
      <c r="H12" s="405">
        <f t="shared" si="4"/>
        <v>15969</v>
      </c>
      <c r="I12" s="405">
        <f t="shared" si="4"/>
        <v>18609</v>
      </c>
      <c r="J12" s="405">
        <f t="shared" si="4"/>
        <v>12536</v>
      </c>
      <c r="K12" s="405">
        <f t="shared" si="4"/>
        <v>8572</v>
      </c>
      <c r="L12" s="405">
        <f t="shared" si="4"/>
        <v>11431</v>
      </c>
      <c r="M12" s="405">
        <f t="shared" si="4"/>
        <v>14798</v>
      </c>
      <c r="N12" s="405">
        <f t="shared" si="4"/>
        <v>18692</v>
      </c>
      <c r="O12" s="405">
        <f t="shared" si="4"/>
        <v>21027</v>
      </c>
      <c r="P12" s="405">
        <f t="shared" si="4"/>
        <v>17925</v>
      </c>
      <c r="Q12" s="405">
        <f t="shared" si="4"/>
        <v>17459</v>
      </c>
      <c r="R12" s="405">
        <f t="shared" si="4"/>
        <v>19554</v>
      </c>
      <c r="S12" s="405">
        <f t="shared" si="4"/>
        <v>18983</v>
      </c>
      <c r="T12" s="405">
        <f t="shared" si="4"/>
        <v>14228</v>
      </c>
      <c r="U12" s="405">
        <f t="shared" si="4"/>
        <v>10466</v>
      </c>
      <c r="V12" s="405">
        <f t="shared" si="4"/>
        <v>13050</v>
      </c>
      <c r="W12" s="405">
        <f t="shared" si="4"/>
        <v>39387</v>
      </c>
      <c r="X12" s="405">
        <f t="shared" si="4"/>
        <v>160600</v>
      </c>
      <c r="Y12" s="405">
        <f t="shared" si="4"/>
        <v>56727</v>
      </c>
      <c r="Z12" s="405">
        <f t="shared" si="4"/>
        <v>106</v>
      </c>
    </row>
    <row r="13" spans="1:26" ht="15" customHeight="1">
      <c r="A13" s="31"/>
      <c r="B13" s="31"/>
      <c r="C13" s="39"/>
      <c r="D13" s="30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1:26" s="67" customFormat="1" ht="15" customHeight="1">
      <c r="A14" s="34"/>
      <c r="B14" s="14"/>
      <c r="C14" s="170" t="s">
        <v>267</v>
      </c>
      <c r="D14" s="188"/>
      <c r="E14" s="402">
        <f>SUM(F14:V14,Z14)</f>
        <v>447733</v>
      </c>
      <c r="F14" s="402">
        <v>22472</v>
      </c>
      <c r="G14" s="402">
        <v>23778</v>
      </c>
      <c r="H14" s="402">
        <v>26270</v>
      </c>
      <c r="I14" s="402">
        <v>31667</v>
      </c>
      <c r="J14" s="402">
        <v>42432</v>
      </c>
      <c r="K14" s="402">
        <v>35178</v>
      </c>
      <c r="L14" s="402">
        <v>28955</v>
      </c>
      <c r="M14" s="402">
        <v>28307</v>
      </c>
      <c r="N14" s="402">
        <v>32197</v>
      </c>
      <c r="O14" s="402">
        <v>36899</v>
      </c>
      <c r="P14" s="402">
        <v>30541</v>
      </c>
      <c r="Q14" s="402">
        <v>23526</v>
      </c>
      <c r="R14" s="402">
        <v>23333</v>
      </c>
      <c r="S14" s="402">
        <v>19989</v>
      </c>
      <c r="T14" s="402">
        <v>14786</v>
      </c>
      <c r="U14" s="402">
        <v>11086</v>
      </c>
      <c r="V14" s="402">
        <v>14465</v>
      </c>
      <c r="W14" s="402">
        <v>72520</v>
      </c>
      <c r="X14" s="402">
        <v>313035</v>
      </c>
      <c r="Y14" s="402">
        <v>60326</v>
      </c>
      <c r="Z14" s="402">
        <v>1852</v>
      </c>
    </row>
    <row r="15" spans="1:26" s="67" customFormat="1" ht="15" customHeight="1">
      <c r="A15" s="63"/>
      <c r="C15" s="171" t="s">
        <v>268</v>
      </c>
      <c r="D15" s="189"/>
      <c r="E15" s="402">
        <f aca="true" t="shared" si="5" ref="E15:E21">SUM(F15:V15,Z15)</f>
        <v>49812</v>
      </c>
      <c r="F15" s="402">
        <v>2399</v>
      </c>
      <c r="G15" s="402">
        <v>2725</v>
      </c>
      <c r="H15" s="402">
        <v>3019</v>
      </c>
      <c r="I15" s="402">
        <v>3571</v>
      </c>
      <c r="J15" s="402">
        <v>2955</v>
      </c>
      <c r="K15" s="402">
        <v>2241</v>
      </c>
      <c r="L15" s="402">
        <v>2683</v>
      </c>
      <c r="M15" s="402">
        <v>3007</v>
      </c>
      <c r="N15" s="402">
        <v>3823</v>
      </c>
      <c r="O15" s="402">
        <v>4257</v>
      </c>
      <c r="P15" s="402">
        <v>3449</v>
      </c>
      <c r="Q15" s="402">
        <v>3038</v>
      </c>
      <c r="R15" s="402">
        <v>3321</v>
      </c>
      <c r="S15" s="402">
        <v>3128</v>
      </c>
      <c r="T15" s="402">
        <v>2331</v>
      </c>
      <c r="U15" s="402">
        <v>1717</v>
      </c>
      <c r="V15" s="402">
        <v>2120</v>
      </c>
      <c r="W15" s="402">
        <v>8143</v>
      </c>
      <c r="X15" s="402">
        <v>32345</v>
      </c>
      <c r="Y15" s="402">
        <v>9296</v>
      </c>
      <c r="Z15" s="402">
        <v>28</v>
      </c>
    </row>
    <row r="16" spans="1:26" s="67" customFormat="1" ht="15" customHeight="1">
      <c r="A16" s="63"/>
      <c r="C16" s="171" t="s">
        <v>269</v>
      </c>
      <c r="D16" s="189"/>
      <c r="E16" s="402">
        <f t="shared" si="5"/>
        <v>106817</v>
      </c>
      <c r="F16" s="402">
        <v>5573</v>
      </c>
      <c r="G16" s="402">
        <v>5891</v>
      </c>
      <c r="H16" s="402">
        <v>6552</v>
      </c>
      <c r="I16" s="402">
        <v>7935</v>
      </c>
      <c r="J16" s="404">
        <v>7786</v>
      </c>
      <c r="K16" s="402">
        <v>6546</v>
      </c>
      <c r="L16" s="402">
        <v>6476</v>
      </c>
      <c r="M16" s="402">
        <v>6106</v>
      </c>
      <c r="N16" s="402">
        <v>7500</v>
      </c>
      <c r="O16" s="402">
        <v>9049</v>
      </c>
      <c r="P16" s="402">
        <v>8020</v>
      </c>
      <c r="Q16" s="402">
        <v>6267</v>
      </c>
      <c r="R16" s="402">
        <v>6032</v>
      </c>
      <c r="S16" s="402">
        <v>5465</v>
      </c>
      <c r="T16" s="402">
        <v>4275</v>
      </c>
      <c r="U16" s="402">
        <v>3169</v>
      </c>
      <c r="V16" s="402">
        <v>3916</v>
      </c>
      <c r="W16" s="402">
        <v>18016</v>
      </c>
      <c r="X16" s="402">
        <v>71717</v>
      </c>
      <c r="Y16" s="402">
        <v>16825</v>
      </c>
      <c r="Z16" s="402">
        <v>259</v>
      </c>
    </row>
    <row r="17" spans="1:26" s="67" customFormat="1" ht="15" customHeight="1">
      <c r="A17" s="63"/>
      <c r="C17" s="171" t="s">
        <v>270</v>
      </c>
      <c r="D17" s="189"/>
      <c r="E17" s="402">
        <f t="shared" si="5"/>
        <v>28769</v>
      </c>
      <c r="F17" s="402">
        <v>1252</v>
      </c>
      <c r="G17" s="404">
        <v>1468</v>
      </c>
      <c r="H17" s="404">
        <v>1799</v>
      </c>
      <c r="I17" s="404">
        <v>1964</v>
      </c>
      <c r="J17" s="404">
        <v>1172</v>
      </c>
      <c r="K17" s="404">
        <v>866</v>
      </c>
      <c r="L17" s="404">
        <v>1419</v>
      </c>
      <c r="M17" s="404">
        <v>1771</v>
      </c>
      <c r="N17" s="404">
        <v>2039</v>
      </c>
      <c r="O17" s="404">
        <v>2226</v>
      </c>
      <c r="P17" s="404">
        <v>1878</v>
      </c>
      <c r="Q17" s="404">
        <v>2062</v>
      </c>
      <c r="R17" s="404">
        <v>2323</v>
      </c>
      <c r="S17" s="404">
        <v>2257</v>
      </c>
      <c r="T17" s="404">
        <v>1610</v>
      </c>
      <c r="U17" s="404">
        <v>1162</v>
      </c>
      <c r="V17" s="404">
        <v>1457</v>
      </c>
      <c r="W17" s="402">
        <v>4519</v>
      </c>
      <c r="X17" s="402">
        <v>17720</v>
      </c>
      <c r="Y17" s="402">
        <v>6486</v>
      </c>
      <c r="Z17" s="404">
        <v>44</v>
      </c>
    </row>
    <row r="18" spans="1:26" s="67" customFormat="1" ht="15" customHeight="1">
      <c r="A18" s="63"/>
      <c r="C18" s="171" t="s">
        <v>271</v>
      </c>
      <c r="D18" s="189"/>
      <c r="E18" s="402">
        <f t="shared" si="5"/>
        <v>21772</v>
      </c>
      <c r="F18" s="404">
        <v>778</v>
      </c>
      <c r="G18" s="404">
        <v>1009</v>
      </c>
      <c r="H18" s="404">
        <v>1362</v>
      </c>
      <c r="I18" s="404">
        <v>1606</v>
      </c>
      <c r="J18" s="404">
        <v>660</v>
      </c>
      <c r="K18" s="404">
        <v>440</v>
      </c>
      <c r="L18" s="404">
        <v>766</v>
      </c>
      <c r="M18" s="404">
        <v>1065</v>
      </c>
      <c r="N18" s="404">
        <v>1533</v>
      </c>
      <c r="O18" s="404">
        <v>1693</v>
      </c>
      <c r="P18" s="404">
        <v>1494</v>
      </c>
      <c r="Q18" s="404">
        <v>1660</v>
      </c>
      <c r="R18" s="404">
        <v>1893</v>
      </c>
      <c r="S18" s="404">
        <v>2013</v>
      </c>
      <c r="T18" s="404">
        <v>1500</v>
      </c>
      <c r="U18" s="404">
        <v>994</v>
      </c>
      <c r="V18" s="404">
        <v>1306</v>
      </c>
      <c r="W18" s="402">
        <v>3149</v>
      </c>
      <c r="X18" s="402">
        <v>12810</v>
      </c>
      <c r="Y18" s="402">
        <v>5813</v>
      </c>
      <c r="Z18" s="404" t="s">
        <v>136</v>
      </c>
    </row>
    <row r="19" spans="1:26" s="67" customFormat="1" ht="15" customHeight="1">
      <c r="A19" s="63"/>
      <c r="C19" s="171" t="s">
        <v>272</v>
      </c>
      <c r="D19" s="189"/>
      <c r="E19" s="402">
        <f t="shared" si="5"/>
        <v>69507</v>
      </c>
      <c r="F19" s="404">
        <v>3154</v>
      </c>
      <c r="G19" s="404">
        <v>3713</v>
      </c>
      <c r="H19" s="404">
        <v>4297</v>
      </c>
      <c r="I19" s="404">
        <v>4935</v>
      </c>
      <c r="J19" s="404">
        <v>4547</v>
      </c>
      <c r="K19" s="404">
        <v>3559</v>
      </c>
      <c r="L19" s="404">
        <v>3917</v>
      </c>
      <c r="M19" s="404">
        <v>4077</v>
      </c>
      <c r="N19" s="404">
        <v>5227</v>
      </c>
      <c r="O19" s="404">
        <v>6141</v>
      </c>
      <c r="P19" s="404">
        <v>5512</v>
      </c>
      <c r="Q19" s="404">
        <v>4491</v>
      </c>
      <c r="R19" s="404">
        <v>4404</v>
      </c>
      <c r="S19" s="404">
        <v>3935</v>
      </c>
      <c r="T19" s="404">
        <v>2840</v>
      </c>
      <c r="U19" s="404">
        <v>2016</v>
      </c>
      <c r="V19" s="404">
        <v>2742</v>
      </c>
      <c r="W19" s="402">
        <v>11164</v>
      </c>
      <c r="X19" s="402">
        <v>46810</v>
      </c>
      <c r="Y19" s="402">
        <v>11533</v>
      </c>
      <c r="Z19" s="404" t="s">
        <v>136</v>
      </c>
    </row>
    <row r="20" spans="1:26" s="67" customFormat="1" ht="15" customHeight="1">
      <c r="A20" s="63"/>
      <c r="C20" s="171" t="s">
        <v>273</v>
      </c>
      <c r="D20" s="189"/>
      <c r="E20" s="402">
        <f t="shared" si="5"/>
        <v>26569</v>
      </c>
      <c r="F20" s="404">
        <v>1114</v>
      </c>
      <c r="G20" s="404">
        <v>1267</v>
      </c>
      <c r="H20" s="404">
        <v>1598</v>
      </c>
      <c r="I20" s="404">
        <v>1934</v>
      </c>
      <c r="J20" s="404">
        <v>1599</v>
      </c>
      <c r="K20" s="404">
        <v>1182</v>
      </c>
      <c r="L20" s="404">
        <v>1266</v>
      </c>
      <c r="M20" s="404">
        <v>1486</v>
      </c>
      <c r="N20" s="404">
        <v>1950</v>
      </c>
      <c r="O20" s="404">
        <v>2339</v>
      </c>
      <c r="P20" s="404">
        <v>2024</v>
      </c>
      <c r="Q20" s="404">
        <v>1700</v>
      </c>
      <c r="R20" s="404">
        <v>1817</v>
      </c>
      <c r="S20" s="404">
        <v>1739</v>
      </c>
      <c r="T20" s="404">
        <v>1275</v>
      </c>
      <c r="U20" s="404">
        <v>974</v>
      </c>
      <c r="V20" s="404">
        <v>1288</v>
      </c>
      <c r="W20" s="402">
        <v>3979</v>
      </c>
      <c r="X20" s="402">
        <v>17297</v>
      </c>
      <c r="Y20" s="402">
        <v>5276</v>
      </c>
      <c r="Z20" s="404">
        <v>17</v>
      </c>
    </row>
    <row r="21" spans="1:26" s="67" customFormat="1" ht="15" customHeight="1">
      <c r="A21" s="63"/>
      <c r="C21" s="171" t="s">
        <v>274</v>
      </c>
      <c r="D21" s="189"/>
      <c r="E21" s="402">
        <f t="shared" si="5"/>
        <v>62568</v>
      </c>
      <c r="F21" s="404">
        <v>3299</v>
      </c>
      <c r="G21" s="404">
        <v>3972</v>
      </c>
      <c r="H21" s="404">
        <v>4779</v>
      </c>
      <c r="I21" s="404">
        <v>5240</v>
      </c>
      <c r="J21" s="404">
        <v>4604</v>
      </c>
      <c r="K21" s="404">
        <v>3441</v>
      </c>
      <c r="L21" s="404">
        <v>3760</v>
      </c>
      <c r="M21" s="404">
        <v>4416</v>
      </c>
      <c r="N21" s="404">
        <v>5296</v>
      </c>
      <c r="O21" s="404">
        <v>5711</v>
      </c>
      <c r="P21" s="404">
        <v>4368</v>
      </c>
      <c r="Q21" s="404">
        <v>3021</v>
      </c>
      <c r="R21" s="404">
        <v>3050</v>
      </c>
      <c r="S21" s="404">
        <v>2555</v>
      </c>
      <c r="T21" s="404">
        <v>1907</v>
      </c>
      <c r="U21" s="404">
        <v>1348</v>
      </c>
      <c r="V21" s="404">
        <v>1708</v>
      </c>
      <c r="W21" s="402">
        <v>12050</v>
      </c>
      <c r="X21" s="402">
        <v>42907</v>
      </c>
      <c r="Y21" s="402">
        <v>7518</v>
      </c>
      <c r="Z21" s="404">
        <v>93</v>
      </c>
    </row>
    <row r="22" spans="1:26" ht="15" customHeight="1">
      <c r="A22" s="32"/>
      <c r="B22" s="29"/>
      <c r="C22" s="29"/>
      <c r="D22" s="3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1:26" s="86" customFormat="1" ht="15" customHeight="1">
      <c r="A23" s="57"/>
      <c r="B23" s="475" t="s">
        <v>32</v>
      </c>
      <c r="C23" s="492"/>
      <c r="D23" s="163"/>
      <c r="E23" s="405">
        <f>SUM(E24)</f>
        <v>11047</v>
      </c>
      <c r="F23" s="405">
        <f aca="true" t="shared" si="6" ref="F23:Y23">SUM(F24)</f>
        <v>483</v>
      </c>
      <c r="G23" s="405">
        <f t="shared" si="6"/>
        <v>559</v>
      </c>
      <c r="H23" s="405">
        <f t="shared" si="6"/>
        <v>578</v>
      </c>
      <c r="I23" s="405">
        <f t="shared" si="6"/>
        <v>702</v>
      </c>
      <c r="J23" s="405">
        <f t="shared" si="6"/>
        <v>633</v>
      </c>
      <c r="K23" s="405">
        <f t="shared" si="6"/>
        <v>589</v>
      </c>
      <c r="L23" s="405">
        <f t="shared" si="6"/>
        <v>590</v>
      </c>
      <c r="M23" s="405">
        <f t="shared" si="6"/>
        <v>560</v>
      </c>
      <c r="N23" s="405">
        <f t="shared" si="6"/>
        <v>720</v>
      </c>
      <c r="O23" s="405">
        <f t="shared" si="6"/>
        <v>892</v>
      </c>
      <c r="P23" s="405">
        <f t="shared" si="6"/>
        <v>941</v>
      </c>
      <c r="Q23" s="405">
        <f t="shared" si="6"/>
        <v>826</v>
      </c>
      <c r="R23" s="405">
        <f t="shared" si="6"/>
        <v>847</v>
      </c>
      <c r="S23" s="405">
        <f t="shared" si="6"/>
        <v>699</v>
      </c>
      <c r="T23" s="405">
        <f t="shared" si="6"/>
        <v>567</v>
      </c>
      <c r="U23" s="405">
        <f t="shared" si="6"/>
        <v>385</v>
      </c>
      <c r="V23" s="405">
        <f t="shared" si="6"/>
        <v>476</v>
      </c>
      <c r="W23" s="405">
        <f t="shared" si="6"/>
        <v>1620</v>
      </c>
      <c r="X23" s="405">
        <f t="shared" si="6"/>
        <v>7300</v>
      </c>
      <c r="Y23" s="405">
        <f t="shared" si="6"/>
        <v>2127</v>
      </c>
      <c r="Z23" s="407" t="s">
        <v>458</v>
      </c>
    </row>
    <row r="24" spans="1:26" s="67" customFormat="1" ht="15" customHeight="1">
      <c r="A24" s="34"/>
      <c r="B24" s="170"/>
      <c r="C24" s="170" t="s">
        <v>33</v>
      </c>
      <c r="D24" s="35"/>
      <c r="E24" s="402">
        <f>SUM(F24:V24,Z24)</f>
        <v>11047</v>
      </c>
      <c r="F24" s="404">
        <v>483</v>
      </c>
      <c r="G24" s="404">
        <v>559</v>
      </c>
      <c r="H24" s="404">
        <v>578</v>
      </c>
      <c r="I24" s="404">
        <v>702</v>
      </c>
      <c r="J24" s="404">
        <v>633</v>
      </c>
      <c r="K24" s="404">
        <v>589</v>
      </c>
      <c r="L24" s="404">
        <v>590</v>
      </c>
      <c r="M24" s="404">
        <v>560</v>
      </c>
      <c r="N24" s="404">
        <v>720</v>
      </c>
      <c r="O24" s="404">
        <v>892</v>
      </c>
      <c r="P24" s="404">
        <v>941</v>
      </c>
      <c r="Q24" s="404">
        <v>826</v>
      </c>
      <c r="R24" s="404">
        <v>847</v>
      </c>
      <c r="S24" s="404">
        <v>699</v>
      </c>
      <c r="T24" s="404">
        <v>567</v>
      </c>
      <c r="U24" s="404">
        <v>385</v>
      </c>
      <c r="V24" s="404">
        <v>476</v>
      </c>
      <c r="W24" s="402">
        <v>1620</v>
      </c>
      <c r="X24" s="402">
        <v>7300</v>
      </c>
      <c r="Y24" s="402">
        <v>2127</v>
      </c>
      <c r="Z24" s="404" t="s">
        <v>136</v>
      </c>
    </row>
    <row r="25" spans="1:26" ht="15" customHeight="1">
      <c r="A25" s="63"/>
      <c r="B25" s="171"/>
      <c r="C25" s="171"/>
      <c r="D25" s="64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1:26" s="86" customFormat="1" ht="15" customHeight="1">
      <c r="A26" s="57"/>
      <c r="B26" s="475" t="s">
        <v>34</v>
      </c>
      <c r="C26" s="492"/>
      <c r="D26" s="163"/>
      <c r="E26" s="405">
        <f>SUM(E27:E30)</f>
        <v>46177</v>
      </c>
      <c r="F26" s="405">
        <f aca="true" t="shared" si="7" ref="F26:Z26">SUM(F27:F30)</f>
        <v>2340</v>
      </c>
      <c r="G26" s="405">
        <f t="shared" si="7"/>
        <v>2648</v>
      </c>
      <c r="H26" s="405">
        <f t="shared" si="7"/>
        <v>2970</v>
      </c>
      <c r="I26" s="405">
        <f t="shared" si="7"/>
        <v>3551</v>
      </c>
      <c r="J26" s="405">
        <f t="shared" si="7"/>
        <v>3550</v>
      </c>
      <c r="K26" s="405">
        <f t="shared" si="7"/>
        <v>2770</v>
      </c>
      <c r="L26" s="405">
        <f t="shared" si="7"/>
        <v>2710</v>
      </c>
      <c r="M26" s="405">
        <f t="shared" si="7"/>
        <v>2842</v>
      </c>
      <c r="N26" s="405">
        <f t="shared" si="7"/>
        <v>3321</v>
      </c>
      <c r="O26" s="405">
        <f t="shared" si="7"/>
        <v>3932</v>
      </c>
      <c r="P26" s="405">
        <f t="shared" si="7"/>
        <v>3412</v>
      </c>
      <c r="Q26" s="405">
        <f t="shared" si="7"/>
        <v>2564</v>
      </c>
      <c r="R26" s="405">
        <f t="shared" si="7"/>
        <v>2602</v>
      </c>
      <c r="S26" s="405">
        <f t="shared" si="7"/>
        <v>2244</v>
      </c>
      <c r="T26" s="405">
        <f t="shared" si="7"/>
        <v>1754</v>
      </c>
      <c r="U26" s="405">
        <f t="shared" si="7"/>
        <v>1310</v>
      </c>
      <c r="V26" s="405">
        <f t="shared" si="7"/>
        <v>1648</v>
      </c>
      <c r="W26" s="405">
        <f t="shared" si="7"/>
        <v>7958</v>
      </c>
      <c r="X26" s="405">
        <f t="shared" si="7"/>
        <v>31254</v>
      </c>
      <c r="Y26" s="405">
        <f t="shared" si="7"/>
        <v>6956</v>
      </c>
      <c r="Z26" s="405">
        <f t="shared" si="7"/>
        <v>9</v>
      </c>
    </row>
    <row r="27" spans="1:26" s="67" customFormat="1" ht="15" customHeight="1">
      <c r="A27" s="63"/>
      <c r="B27" s="171"/>
      <c r="C27" s="171" t="s">
        <v>35</v>
      </c>
      <c r="D27" s="64"/>
      <c r="E27" s="402">
        <f>SUM(F27:V27,Z27)</f>
        <v>14493</v>
      </c>
      <c r="F27" s="404">
        <v>677</v>
      </c>
      <c r="G27" s="402">
        <v>811</v>
      </c>
      <c r="H27" s="402">
        <v>923</v>
      </c>
      <c r="I27" s="402">
        <v>1147</v>
      </c>
      <c r="J27" s="402">
        <v>1091</v>
      </c>
      <c r="K27" s="402">
        <v>851</v>
      </c>
      <c r="L27" s="402">
        <v>823</v>
      </c>
      <c r="M27" s="402">
        <v>813</v>
      </c>
      <c r="N27" s="402">
        <v>1028</v>
      </c>
      <c r="O27" s="402">
        <v>1308</v>
      </c>
      <c r="P27" s="402">
        <v>1136</v>
      </c>
      <c r="Q27" s="402">
        <v>843</v>
      </c>
      <c r="R27" s="402">
        <v>849</v>
      </c>
      <c r="S27" s="402">
        <v>704</v>
      </c>
      <c r="T27" s="402">
        <v>529</v>
      </c>
      <c r="U27" s="402">
        <v>424</v>
      </c>
      <c r="V27" s="402">
        <v>536</v>
      </c>
      <c r="W27" s="402">
        <v>2411</v>
      </c>
      <c r="X27" s="402">
        <v>9889</v>
      </c>
      <c r="Y27" s="402">
        <v>2193</v>
      </c>
      <c r="Z27" s="402" t="s">
        <v>136</v>
      </c>
    </row>
    <row r="28" spans="1:26" s="67" customFormat="1" ht="15" customHeight="1">
      <c r="A28" s="63"/>
      <c r="B28" s="171"/>
      <c r="C28" s="171" t="s">
        <v>36</v>
      </c>
      <c r="D28" s="64"/>
      <c r="E28" s="402">
        <f>SUM(F28:V28,Z28)</f>
        <v>14447</v>
      </c>
      <c r="F28" s="402">
        <v>770</v>
      </c>
      <c r="G28" s="402">
        <v>784</v>
      </c>
      <c r="H28" s="402">
        <v>933</v>
      </c>
      <c r="I28" s="402">
        <v>1126</v>
      </c>
      <c r="J28" s="404">
        <v>1014</v>
      </c>
      <c r="K28" s="402">
        <v>867</v>
      </c>
      <c r="L28" s="402">
        <v>897</v>
      </c>
      <c r="M28" s="402">
        <v>905</v>
      </c>
      <c r="N28" s="402">
        <v>1043</v>
      </c>
      <c r="O28" s="402">
        <v>1214</v>
      </c>
      <c r="P28" s="402">
        <v>1116</v>
      </c>
      <c r="Q28" s="402">
        <v>793</v>
      </c>
      <c r="R28" s="402">
        <v>817</v>
      </c>
      <c r="S28" s="402">
        <v>712</v>
      </c>
      <c r="T28" s="402">
        <v>550</v>
      </c>
      <c r="U28" s="402">
        <v>372</v>
      </c>
      <c r="V28" s="402">
        <v>525</v>
      </c>
      <c r="W28" s="402">
        <v>2487</v>
      </c>
      <c r="X28" s="402">
        <v>9792</v>
      </c>
      <c r="Y28" s="402">
        <v>2159</v>
      </c>
      <c r="Z28" s="402">
        <v>9</v>
      </c>
    </row>
    <row r="29" spans="1:26" s="67" customFormat="1" ht="15" customHeight="1">
      <c r="A29" s="63"/>
      <c r="B29" s="171"/>
      <c r="C29" s="171" t="s">
        <v>37</v>
      </c>
      <c r="D29" s="64"/>
      <c r="E29" s="402">
        <f>SUM(F29:V29,Z29)</f>
        <v>12718</v>
      </c>
      <c r="F29" s="402">
        <v>635</v>
      </c>
      <c r="G29" s="404">
        <v>772</v>
      </c>
      <c r="H29" s="404">
        <v>862</v>
      </c>
      <c r="I29" s="404">
        <v>961</v>
      </c>
      <c r="J29" s="402">
        <v>1113</v>
      </c>
      <c r="K29" s="404">
        <v>780</v>
      </c>
      <c r="L29" s="404">
        <v>699</v>
      </c>
      <c r="M29" s="404">
        <v>823</v>
      </c>
      <c r="N29" s="404">
        <v>933</v>
      </c>
      <c r="O29" s="404">
        <v>1085</v>
      </c>
      <c r="P29" s="404">
        <v>874</v>
      </c>
      <c r="Q29" s="404">
        <v>679</v>
      </c>
      <c r="R29" s="404">
        <v>664</v>
      </c>
      <c r="S29" s="404">
        <v>584</v>
      </c>
      <c r="T29" s="404">
        <v>470</v>
      </c>
      <c r="U29" s="404">
        <v>366</v>
      </c>
      <c r="V29" s="404">
        <v>418</v>
      </c>
      <c r="W29" s="402">
        <v>2269</v>
      </c>
      <c r="X29" s="402">
        <v>8611</v>
      </c>
      <c r="Y29" s="402">
        <v>1838</v>
      </c>
      <c r="Z29" s="404" t="s">
        <v>136</v>
      </c>
    </row>
    <row r="30" spans="1:26" s="67" customFormat="1" ht="15" customHeight="1">
      <c r="A30" s="63"/>
      <c r="B30" s="171"/>
      <c r="C30" s="171" t="s">
        <v>38</v>
      </c>
      <c r="D30" s="64"/>
      <c r="E30" s="402">
        <f>SUM(F30:V30,Z30)</f>
        <v>4519</v>
      </c>
      <c r="F30" s="404">
        <v>258</v>
      </c>
      <c r="G30" s="402">
        <v>281</v>
      </c>
      <c r="H30" s="402">
        <v>252</v>
      </c>
      <c r="I30" s="402">
        <v>317</v>
      </c>
      <c r="J30" s="402">
        <v>332</v>
      </c>
      <c r="K30" s="402">
        <v>272</v>
      </c>
      <c r="L30" s="402">
        <v>291</v>
      </c>
      <c r="M30" s="402">
        <v>301</v>
      </c>
      <c r="N30" s="402">
        <v>317</v>
      </c>
      <c r="O30" s="402">
        <v>325</v>
      </c>
      <c r="P30" s="402">
        <v>286</v>
      </c>
      <c r="Q30" s="402">
        <v>249</v>
      </c>
      <c r="R30" s="402">
        <v>272</v>
      </c>
      <c r="S30" s="402">
        <v>244</v>
      </c>
      <c r="T30" s="402">
        <v>205</v>
      </c>
      <c r="U30" s="402">
        <v>148</v>
      </c>
      <c r="V30" s="402">
        <v>169</v>
      </c>
      <c r="W30" s="402">
        <v>791</v>
      </c>
      <c r="X30" s="402">
        <v>2962</v>
      </c>
      <c r="Y30" s="402">
        <v>766</v>
      </c>
      <c r="Z30" s="402" t="s">
        <v>136</v>
      </c>
    </row>
    <row r="31" spans="1:26" ht="15" customHeight="1">
      <c r="A31" s="63"/>
      <c r="B31" s="171"/>
      <c r="C31" s="171"/>
      <c r="D31" s="64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1:26" s="86" customFormat="1" ht="15" customHeight="1">
      <c r="A32" s="57"/>
      <c r="B32" s="475" t="s">
        <v>39</v>
      </c>
      <c r="C32" s="492"/>
      <c r="D32" s="163"/>
      <c r="E32" s="405">
        <f>SUM(E33:E40)</f>
        <v>82396</v>
      </c>
      <c r="F32" s="405">
        <f aca="true" t="shared" si="8" ref="F32:Z32">SUM(F33:F40)</f>
        <v>4249</v>
      </c>
      <c r="G32" s="405">
        <f t="shared" si="8"/>
        <v>4925</v>
      </c>
      <c r="H32" s="405">
        <f t="shared" si="8"/>
        <v>5442</v>
      </c>
      <c r="I32" s="405">
        <f t="shared" si="8"/>
        <v>6332</v>
      </c>
      <c r="J32" s="405">
        <f t="shared" si="8"/>
        <v>7770</v>
      </c>
      <c r="K32" s="405">
        <f t="shared" si="8"/>
        <v>6240</v>
      </c>
      <c r="L32" s="405">
        <f t="shared" si="8"/>
        <v>5242</v>
      </c>
      <c r="M32" s="405">
        <f t="shared" si="8"/>
        <v>5318</v>
      </c>
      <c r="N32" s="405">
        <f t="shared" si="8"/>
        <v>6369</v>
      </c>
      <c r="O32" s="405">
        <f t="shared" si="8"/>
        <v>6722</v>
      </c>
      <c r="P32" s="405">
        <f t="shared" si="8"/>
        <v>5268</v>
      </c>
      <c r="Q32" s="405">
        <f t="shared" si="8"/>
        <v>4052</v>
      </c>
      <c r="R32" s="405">
        <f t="shared" si="8"/>
        <v>3934</v>
      </c>
      <c r="S32" s="405">
        <f t="shared" si="8"/>
        <v>3430</v>
      </c>
      <c r="T32" s="405">
        <f t="shared" si="8"/>
        <v>2728</v>
      </c>
      <c r="U32" s="405">
        <f t="shared" si="8"/>
        <v>1964</v>
      </c>
      <c r="V32" s="405">
        <f t="shared" si="8"/>
        <v>2350</v>
      </c>
      <c r="W32" s="405">
        <f t="shared" si="8"/>
        <v>14623</v>
      </c>
      <c r="X32" s="405">
        <f t="shared" si="8"/>
        <v>57247</v>
      </c>
      <c r="Y32" s="405">
        <f t="shared" si="8"/>
        <v>10472</v>
      </c>
      <c r="Z32" s="405">
        <f t="shared" si="8"/>
        <v>61</v>
      </c>
    </row>
    <row r="33" spans="1:26" s="67" customFormat="1" ht="15" customHeight="1">
      <c r="A33" s="63"/>
      <c r="B33" s="171"/>
      <c r="C33" s="171" t="s">
        <v>40</v>
      </c>
      <c r="D33" s="64"/>
      <c r="E33" s="402">
        <f>SUM(F33:V33,Z33)</f>
        <v>11906</v>
      </c>
      <c r="F33" s="402">
        <v>494</v>
      </c>
      <c r="G33" s="404">
        <v>666</v>
      </c>
      <c r="H33" s="404">
        <v>762</v>
      </c>
      <c r="I33" s="404">
        <v>916</v>
      </c>
      <c r="J33" s="404">
        <v>812</v>
      </c>
      <c r="K33" s="404">
        <v>605</v>
      </c>
      <c r="L33" s="404">
        <v>639</v>
      </c>
      <c r="M33" s="404">
        <v>710</v>
      </c>
      <c r="N33" s="404">
        <v>868</v>
      </c>
      <c r="O33" s="404">
        <v>1000</v>
      </c>
      <c r="P33" s="404">
        <v>922</v>
      </c>
      <c r="Q33" s="404">
        <v>739</v>
      </c>
      <c r="R33" s="404">
        <v>718</v>
      </c>
      <c r="S33" s="404">
        <v>605</v>
      </c>
      <c r="T33" s="404">
        <v>525</v>
      </c>
      <c r="U33" s="404">
        <v>436</v>
      </c>
      <c r="V33" s="404">
        <v>481</v>
      </c>
      <c r="W33" s="402">
        <v>1922</v>
      </c>
      <c r="X33" s="402">
        <v>7929</v>
      </c>
      <c r="Y33" s="402">
        <v>2047</v>
      </c>
      <c r="Z33" s="404">
        <v>8</v>
      </c>
    </row>
    <row r="34" spans="1:26" s="67" customFormat="1" ht="15" customHeight="1">
      <c r="A34" s="63"/>
      <c r="B34" s="171"/>
      <c r="C34" s="171" t="s">
        <v>41</v>
      </c>
      <c r="D34" s="64"/>
      <c r="E34" s="402">
        <f aca="true" t="shared" si="9" ref="E34:E40">SUM(F34:V34,Z34)</f>
        <v>20853</v>
      </c>
      <c r="F34" s="404">
        <v>986</v>
      </c>
      <c r="G34" s="404">
        <v>1336</v>
      </c>
      <c r="H34" s="404">
        <v>1584</v>
      </c>
      <c r="I34" s="404">
        <v>1769</v>
      </c>
      <c r="J34" s="404">
        <v>1522</v>
      </c>
      <c r="K34" s="404">
        <v>1057</v>
      </c>
      <c r="L34" s="404">
        <v>1180</v>
      </c>
      <c r="M34" s="404">
        <v>1444</v>
      </c>
      <c r="N34" s="404">
        <v>1785</v>
      </c>
      <c r="O34" s="404">
        <v>1918</v>
      </c>
      <c r="P34" s="404">
        <v>1415</v>
      </c>
      <c r="Q34" s="404">
        <v>1000</v>
      </c>
      <c r="R34" s="404">
        <v>1014</v>
      </c>
      <c r="S34" s="404">
        <v>957</v>
      </c>
      <c r="T34" s="404">
        <v>718</v>
      </c>
      <c r="U34" s="404">
        <v>518</v>
      </c>
      <c r="V34" s="404">
        <v>615</v>
      </c>
      <c r="W34" s="402">
        <v>3906</v>
      </c>
      <c r="X34" s="402">
        <v>14104</v>
      </c>
      <c r="Y34" s="402">
        <v>2808</v>
      </c>
      <c r="Z34" s="404">
        <v>35</v>
      </c>
    </row>
    <row r="35" spans="1:26" s="67" customFormat="1" ht="15" customHeight="1">
      <c r="A35" s="63"/>
      <c r="B35" s="171"/>
      <c r="C35" s="171" t="s">
        <v>42</v>
      </c>
      <c r="D35" s="64"/>
      <c r="E35" s="402">
        <f t="shared" si="9"/>
        <v>41611</v>
      </c>
      <c r="F35" s="404">
        <v>2388</v>
      </c>
      <c r="G35" s="404">
        <v>2447</v>
      </c>
      <c r="H35" s="404">
        <v>2615</v>
      </c>
      <c r="I35" s="404">
        <v>3188</v>
      </c>
      <c r="J35" s="404">
        <v>5013</v>
      </c>
      <c r="K35" s="404">
        <v>4220</v>
      </c>
      <c r="L35" s="404">
        <v>2965</v>
      </c>
      <c r="M35" s="404">
        <v>2717</v>
      </c>
      <c r="N35" s="404">
        <v>3201</v>
      </c>
      <c r="O35" s="404">
        <v>3315</v>
      </c>
      <c r="P35" s="404">
        <v>2458</v>
      </c>
      <c r="Q35" s="404">
        <v>1809</v>
      </c>
      <c r="R35" s="404">
        <v>1597</v>
      </c>
      <c r="S35" s="404">
        <v>1257</v>
      </c>
      <c r="T35" s="404">
        <v>980</v>
      </c>
      <c r="U35" s="404">
        <v>657</v>
      </c>
      <c r="V35" s="404">
        <v>766</v>
      </c>
      <c r="W35" s="402">
        <v>7450</v>
      </c>
      <c r="X35" s="402">
        <v>30483</v>
      </c>
      <c r="Y35" s="402">
        <v>3660</v>
      </c>
      <c r="Z35" s="404">
        <v>18</v>
      </c>
    </row>
    <row r="36" spans="1:26" s="67" customFormat="1" ht="15" customHeight="1">
      <c r="A36" s="63"/>
      <c r="B36" s="171"/>
      <c r="C36" s="171" t="s">
        <v>43</v>
      </c>
      <c r="D36" s="64"/>
      <c r="E36" s="402">
        <f t="shared" si="9"/>
        <v>1169</v>
      </c>
      <c r="F36" s="404">
        <v>51</v>
      </c>
      <c r="G36" s="404">
        <v>84</v>
      </c>
      <c r="H36" s="404">
        <v>79</v>
      </c>
      <c r="I36" s="404">
        <v>72</v>
      </c>
      <c r="J36" s="402">
        <v>74</v>
      </c>
      <c r="K36" s="404">
        <v>68</v>
      </c>
      <c r="L36" s="404">
        <v>74</v>
      </c>
      <c r="M36" s="404">
        <v>82</v>
      </c>
      <c r="N36" s="404">
        <v>88</v>
      </c>
      <c r="O36" s="404">
        <v>77</v>
      </c>
      <c r="P36" s="404">
        <v>75</v>
      </c>
      <c r="Q36" s="404">
        <v>53</v>
      </c>
      <c r="R36" s="404">
        <v>70</v>
      </c>
      <c r="S36" s="404">
        <v>66</v>
      </c>
      <c r="T36" s="404">
        <v>62</v>
      </c>
      <c r="U36" s="404">
        <v>45</v>
      </c>
      <c r="V36" s="404">
        <v>49</v>
      </c>
      <c r="W36" s="402">
        <v>214</v>
      </c>
      <c r="X36" s="402">
        <v>733</v>
      </c>
      <c r="Y36" s="402">
        <v>222</v>
      </c>
      <c r="Z36" s="404" t="s">
        <v>136</v>
      </c>
    </row>
    <row r="37" spans="1:26" s="67" customFormat="1" ht="15" customHeight="1">
      <c r="A37" s="63"/>
      <c r="B37" s="171"/>
      <c r="C37" s="171" t="s">
        <v>44</v>
      </c>
      <c r="D37" s="64"/>
      <c r="E37" s="402">
        <f t="shared" si="9"/>
        <v>1496</v>
      </c>
      <c r="F37" s="404">
        <v>62</v>
      </c>
      <c r="G37" s="402">
        <v>93</v>
      </c>
      <c r="H37" s="402">
        <v>76</v>
      </c>
      <c r="I37" s="402">
        <v>83</v>
      </c>
      <c r="J37" s="402">
        <v>80</v>
      </c>
      <c r="K37" s="402">
        <v>74</v>
      </c>
      <c r="L37" s="402">
        <v>76</v>
      </c>
      <c r="M37" s="402">
        <v>72</v>
      </c>
      <c r="N37" s="402">
        <v>89</v>
      </c>
      <c r="O37" s="402">
        <v>92</v>
      </c>
      <c r="P37" s="402">
        <v>89</v>
      </c>
      <c r="Q37" s="402">
        <v>102</v>
      </c>
      <c r="R37" s="402">
        <v>103</v>
      </c>
      <c r="S37" s="402">
        <v>109</v>
      </c>
      <c r="T37" s="402">
        <v>95</v>
      </c>
      <c r="U37" s="402">
        <v>79</v>
      </c>
      <c r="V37" s="402">
        <v>122</v>
      </c>
      <c r="W37" s="402">
        <v>231</v>
      </c>
      <c r="X37" s="402">
        <v>860</v>
      </c>
      <c r="Y37" s="402">
        <v>405</v>
      </c>
      <c r="Z37" s="402" t="s">
        <v>136</v>
      </c>
    </row>
    <row r="38" spans="1:26" s="67" customFormat="1" ht="15" customHeight="1">
      <c r="A38" s="63"/>
      <c r="B38" s="171"/>
      <c r="C38" s="171" t="s">
        <v>45</v>
      </c>
      <c r="D38" s="64"/>
      <c r="E38" s="402">
        <f t="shared" si="9"/>
        <v>3331</v>
      </c>
      <c r="F38" s="402">
        <v>168</v>
      </c>
      <c r="G38" s="402">
        <v>185</v>
      </c>
      <c r="H38" s="402">
        <v>212</v>
      </c>
      <c r="I38" s="402">
        <v>184</v>
      </c>
      <c r="J38" s="404">
        <v>184</v>
      </c>
      <c r="K38" s="402">
        <v>139</v>
      </c>
      <c r="L38" s="402">
        <v>186</v>
      </c>
      <c r="M38" s="402">
        <v>186</v>
      </c>
      <c r="N38" s="402">
        <v>212</v>
      </c>
      <c r="O38" s="402">
        <v>188</v>
      </c>
      <c r="P38" s="402">
        <v>183</v>
      </c>
      <c r="Q38" s="402">
        <v>203</v>
      </c>
      <c r="R38" s="402">
        <v>250</v>
      </c>
      <c r="S38" s="402">
        <v>266</v>
      </c>
      <c r="T38" s="402">
        <v>217</v>
      </c>
      <c r="U38" s="402">
        <v>152</v>
      </c>
      <c r="V38" s="402">
        <v>216</v>
      </c>
      <c r="W38" s="402">
        <v>565</v>
      </c>
      <c r="X38" s="402">
        <v>1915</v>
      </c>
      <c r="Y38" s="402">
        <v>851</v>
      </c>
      <c r="Z38" s="402" t="s">
        <v>136</v>
      </c>
    </row>
    <row r="39" spans="1:26" s="67" customFormat="1" ht="15" customHeight="1">
      <c r="A39" s="63"/>
      <c r="B39" s="171"/>
      <c r="C39" s="171" t="s">
        <v>46</v>
      </c>
      <c r="D39" s="64"/>
      <c r="E39" s="402">
        <f t="shared" si="9"/>
        <v>782</v>
      </c>
      <c r="F39" s="402">
        <v>30</v>
      </c>
      <c r="G39" s="404">
        <v>52</v>
      </c>
      <c r="H39" s="404">
        <v>43</v>
      </c>
      <c r="I39" s="404">
        <v>58</v>
      </c>
      <c r="J39" s="404">
        <v>36</v>
      </c>
      <c r="K39" s="404">
        <v>30</v>
      </c>
      <c r="L39" s="404">
        <v>39</v>
      </c>
      <c r="M39" s="404">
        <v>40</v>
      </c>
      <c r="N39" s="404">
        <v>56</v>
      </c>
      <c r="O39" s="404">
        <v>62</v>
      </c>
      <c r="P39" s="404">
        <v>55</v>
      </c>
      <c r="Q39" s="404">
        <v>47</v>
      </c>
      <c r="R39" s="404">
        <v>54</v>
      </c>
      <c r="S39" s="404">
        <v>70</v>
      </c>
      <c r="T39" s="404">
        <v>47</v>
      </c>
      <c r="U39" s="404">
        <v>30</v>
      </c>
      <c r="V39" s="404">
        <v>33</v>
      </c>
      <c r="W39" s="402">
        <v>125</v>
      </c>
      <c r="X39" s="402">
        <v>477</v>
      </c>
      <c r="Y39" s="402">
        <v>180</v>
      </c>
      <c r="Z39" s="404" t="s">
        <v>136</v>
      </c>
    </row>
    <row r="40" spans="1:26" s="67" customFormat="1" ht="15" customHeight="1">
      <c r="A40" s="63"/>
      <c r="B40" s="171"/>
      <c r="C40" s="171" t="s">
        <v>47</v>
      </c>
      <c r="D40" s="64"/>
      <c r="E40" s="402">
        <f t="shared" si="9"/>
        <v>1248</v>
      </c>
      <c r="F40" s="404">
        <v>70</v>
      </c>
      <c r="G40" s="404">
        <v>62</v>
      </c>
      <c r="H40" s="404">
        <v>71</v>
      </c>
      <c r="I40" s="404">
        <v>62</v>
      </c>
      <c r="J40" s="404">
        <v>49</v>
      </c>
      <c r="K40" s="404">
        <v>47</v>
      </c>
      <c r="L40" s="404">
        <v>83</v>
      </c>
      <c r="M40" s="404">
        <v>67</v>
      </c>
      <c r="N40" s="404">
        <v>70</v>
      </c>
      <c r="O40" s="404">
        <v>70</v>
      </c>
      <c r="P40" s="404">
        <v>71</v>
      </c>
      <c r="Q40" s="404">
        <v>99</v>
      </c>
      <c r="R40" s="404">
        <v>128</v>
      </c>
      <c r="S40" s="404">
        <v>100</v>
      </c>
      <c r="T40" s="404">
        <v>84</v>
      </c>
      <c r="U40" s="404">
        <v>47</v>
      </c>
      <c r="V40" s="404">
        <v>68</v>
      </c>
      <c r="W40" s="402">
        <v>210</v>
      </c>
      <c r="X40" s="402">
        <v>746</v>
      </c>
      <c r="Y40" s="402">
        <v>299</v>
      </c>
      <c r="Z40" s="404" t="s">
        <v>136</v>
      </c>
    </row>
    <row r="41" spans="1:26" ht="15" customHeight="1">
      <c r="A41" s="63"/>
      <c r="B41" s="171"/>
      <c r="C41" s="171"/>
      <c r="D41" s="64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</row>
    <row r="42" spans="1:26" s="86" customFormat="1" ht="15" customHeight="1">
      <c r="A42" s="57"/>
      <c r="B42" s="475" t="s">
        <v>48</v>
      </c>
      <c r="C42" s="492"/>
      <c r="D42" s="163"/>
      <c r="E42" s="405">
        <f>SUM(E43:E47)</f>
        <v>90236</v>
      </c>
      <c r="F42" s="405">
        <f aca="true" t="shared" si="10" ref="F42:Z42">SUM(F43:F47)</f>
        <v>5008</v>
      </c>
      <c r="G42" s="405">
        <f t="shared" si="10"/>
        <v>5346</v>
      </c>
      <c r="H42" s="405">
        <f t="shared" si="10"/>
        <v>5715</v>
      </c>
      <c r="I42" s="405">
        <f t="shared" si="10"/>
        <v>6788</v>
      </c>
      <c r="J42" s="405">
        <f t="shared" si="10"/>
        <v>7150</v>
      </c>
      <c r="K42" s="405">
        <f t="shared" si="10"/>
        <v>6180</v>
      </c>
      <c r="L42" s="405">
        <f t="shared" si="10"/>
        <v>5723</v>
      </c>
      <c r="M42" s="405">
        <f t="shared" si="10"/>
        <v>5762</v>
      </c>
      <c r="N42" s="405">
        <f t="shared" si="10"/>
        <v>6672</v>
      </c>
      <c r="O42" s="405">
        <f t="shared" si="10"/>
        <v>7479</v>
      </c>
      <c r="P42" s="405">
        <f t="shared" si="10"/>
        <v>6432</v>
      </c>
      <c r="Q42" s="405">
        <f t="shared" si="10"/>
        <v>4928</v>
      </c>
      <c r="R42" s="405">
        <f t="shared" si="10"/>
        <v>4699</v>
      </c>
      <c r="S42" s="405">
        <f t="shared" si="10"/>
        <v>4027</v>
      </c>
      <c r="T42" s="405">
        <f t="shared" si="10"/>
        <v>3027</v>
      </c>
      <c r="U42" s="405">
        <f t="shared" si="10"/>
        <v>2346</v>
      </c>
      <c r="V42" s="405">
        <f t="shared" si="10"/>
        <v>2947</v>
      </c>
      <c r="W42" s="405">
        <f t="shared" si="10"/>
        <v>16069</v>
      </c>
      <c r="X42" s="405">
        <f t="shared" si="10"/>
        <v>61813</v>
      </c>
      <c r="Y42" s="405">
        <f t="shared" si="10"/>
        <v>12337</v>
      </c>
      <c r="Z42" s="405">
        <f t="shared" si="10"/>
        <v>7</v>
      </c>
    </row>
    <row r="43" spans="1:26" s="67" customFormat="1" ht="15" customHeight="1">
      <c r="A43" s="63"/>
      <c r="B43" s="171"/>
      <c r="C43" s="171" t="s">
        <v>49</v>
      </c>
      <c r="D43" s="64"/>
      <c r="E43" s="402">
        <f>SUM(F43:V43,Z43)</f>
        <v>29513</v>
      </c>
      <c r="F43" s="404">
        <v>1811</v>
      </c>
      <c r="G43" s="404">
        <v>1974</v>
      </c>
      <c r="H43" s="404">
        <v>1895</v>
      </c>
      <c r="I43" s="404">
        <v>2119</v>
      </c>
      <c r="J43" s="404">
        <v>2063</v>
      </c>
      <c r="K43" s="404">
        <v>1887</v>
      </c>
      <c r="L43" s="404">
        <v>2116</v>
      </c>
      <c r="M43" s="404">
        <v>2080</v>
      </c>
      <c r="N43" s="404">
        <v>2127</v>
      </c>
      <c r="O43" s="404">
        <v>2309</v>
      </c>
      <c r="P43" s="404">
        <v>1905</v>
      </c>
      <c r="Q43" s="404">
        <v>1535</v>
      </c>
      <c r="R43" s="404">
        <v>1582</v>
      </c>
      <c r="S43" s="404">
        <v>1396</v>
      </c>
      <c r="T43" s="404">
        <v>1040</v>
      </c>
      <c r="U43" s="404">
        <v>743</v>
      </c>
      <c r="V43" s="404">
        <v>926</v>
      </c>
      <c r="W43" s="402">
        <v>5680</v>
      </c>
      <c r="X43" s="402">
        <v>19723</v>
      </c>
      <c r="Y43" s="402">
        <v>4105</v>
      </c>
      <c r="Z43" s="404">
        <v>5</v>
      </c>
    </row>
    <row r="44" spans="1:26" s="67" customFormat="1" ht="15" customHeight="1">
      <c r="A44" s="63"/>
      <c r="B44" s="171"/>
      <c r="C44" s="171" t="s">
        <v>50</v>
      </c>
      <c r="D44" s="64"/>
      <c r="E44" s="402">
        <f>SUM(F44:V44,Z44)</f>
        <v>11556</v>
      </c>
      <c r="F44" s="404">
        <v>497</v>
      </c>
      <c r="G44" s="404">
        <v>510</v>
      </c>
      <c r="H44" s="404">
        <v>678</v>
      </c>
      <c r="I44" s="404">
        <v>874</v>
      </c>
      <c r="J44" s="404">
        <v>826</v>
      </c>
      <c r="K44" s="404">
        <v>649</v>
      </c>
      <c r="L44" s="404">
        <v>569</v>
      </c>
      <c r="M44" s="404">
        <v>563</v>
      </c>
      <c r="N44" s="404">
        <v>855</v>
      </c>
      <c r="O44" s="404">
        <v>1036</v>
      </c>
      <c r="P44" s="404">
        <v>962</v>
      </c>
      <c r="Q44" s="404">
        <v>740</v>
      </c>
      <c r="R44" s="404">
        <v>635</v>
      </c>
      <c r="S44" s="404">
        <v>591</v>
      </c>
      <c r="T44" s="404">
        <v>479</v>
      </c>
      <c r="U44" s="404">
        <v>437</v>
      </c>
      <c r="V44" s="404">
        <v>655</v>
      </c>
      <c r="W44" s="402">
        <v>1685</v>
      </c>
      <c r="X44" s="402">
        <v>7709</v>
      </c>
      <c r="Y44" s="402">
        <v>2162</v>
      </c>
      <c r="Z44" s="404" t="s">
        <v>136</v>
      </c>
    </row>
    <row r="45" spans="1:26" s="67" customFormat="1" ht="15" customHeight="1">
      <c r="A45" s="63"/>
      <c r="B45" s="171"/>
      <c r="C45" s="171" t="s">
        <v>51</v>
      </c>
      <c r="D45" s="64"/>
      <c r="E45" s="402">
        <f>SUM(F45:V45,Z45)</f>
        <v>11359</v>
      </c>
      <c r="F45" s="404">
        <v>554</v>
      </c>
      <c r="G45" s="404">
        <v>593</v>
      </c>
      <c r="H45" s="404">
        <v>691</v>
      </c>
      <c r="I45" s="404">
        <v>888</v>
      </c>
      <c r="J45" s="404">
        <v>905</v>
      </c>
      <c r="K45" s="404">
        <v>708</v>
      </c>
      <c r="L45" s="404">
        <v>553</v>
      </c>
      <c r="M45" s="404">
        <v>635</v>
      </c>
      <c r="N45" s="404">
        <v>832</v>
      </c>
      <c r="O45" s="404">
        <v>975</v>
      </c>
      <c r="P45" s="404">
        <v>839</v>
      </c>
      <c r="Q45" s="404">
        <v>649</v>
      </c>
      <c r="R45" s="404">
        <v>679</v>
      </c>
      <c r="S45" s="404">
        <v>585</v>
      </c>
      <c r="T45" s="404">
        <v>471</v>
      </c>
      <c r="U45" s="404">
        <v>370</v>
      </c>
      <c r="V45" s="404">
        <v>432</v>
      </c>
      <c r="W45" s="402">
        <v>1838</v>
      </c>
      <c r="X45" s="402">
        <v>7663</v>
      </c>
      <c r="Y45" s="402">
        <v>1848</v>
      </c>
      <c r="Z45" s="404" t="s">
        <v>136</v>
      </c>
    </row>
    <row r="46" spans="1:26" s="67" customFormat="1" ht="15" customHeight="1">
      <c r="A46" s="63"/>
      <c r="B46" s="171"/>
      <c r="C46" s="171" t="s">
        <v>52</v>
      </c>
      <c r="D46" s="64"/>
      <c r="E46" s="402">
        <f>SUM(F46:V46,Z46)</f>
        <v>11673</v>
      </c>
      <c r="F46" s="404">
        <v>597</v>
      </c>
      <c r="G46" s="404">
        <v>634</v>
      </c>
      <c r="H46" s="404">
        <v>726</v>
      </c>
      <c r="I46" s="404">
        <v>848</v>
      </c>
      <c r="J46" s="404">
        <v>975</v>
      </c>
      <c r="K46" s="404">
        <v>788</v>
      </c>
      <c r="L46" s="404">
        <v>727</v>
      </c>
      <c r="M46" s="404">
        <v>652</v>
      </c>
      <c r="N46" s="404">
        <v>839</v>
      </c>
      <c r="O46" s="404">
        <v>1011</v>
      </c>
      <c r="P46" s="404">
        <v>810</v>
      </c>
      <c r="Q46" s="404">
        <v>660</v>
      </c>
      <c r="R46" s="404">
        <v>726</v>
      </c>
      <c r="S46" s="404">
        <v>546</v>
      </c>
      <c r="T46" s="404">
        <v>408</v>
      </c>
      <c r="U46" s="404">
        <v>330</v>
      </c>
      <c r="V46" s="404">
        <v>396</v>
      </c>
      <c r="W46" s="402">
        <v>1957</v>
      </c>
      <c r="X46" s="402">
        <v>8036</v>
      </c>
      <c r="Y46" s="402">
        <v>1680</v>
      </c>
      <c r="Z46" s="404" t="s">
        <v>136</v>
      </c>
    </row>
    <row r="47" spans="1:26" s="67" customFormat="1" ht="15" customHeight="1">
      <c r="A47" s="63"/>
      <c r="B47" s="171"/>
      <c r="C47" s="171" t="s">
        <v>53</v>
      </c>
      <c r="D47" s="64"/>
      <c r="E47" s="402">
        <f>SUM(F47:V47,Z47)</f>
        <v>26135</v>
      </c>
      <c r="F47" s="404">
        <v>1549</v>
      </c>
      <c r="G47" s="404">
        <v>1635</v>
      </c>
      <c r="H47" s="404">
        <v>1725</v>
      </c>
      <c r="I47" s="404">
        <v>2059</v>
      </c>
      <c r="J47" s="402">
        <v>2381</v>
      </c>
      <c r="K47" s="404">
        <v>2148</v>
      </c>
      <c r="L47" s="404">
        <v>1758</v>
      </c>
      <c r="M47" s="404">
        <v>1832</v>
      </c>
      <c r="N47" s="404">
        <v>2019</v>
      </c>
      <c r="O47" s="404">
        <v>2148</v>
      </c>
      <c r="P47" s="404">
        <v>1916</v>
      </c>
      <c r="Q47" s="404">
        <v>1344</v>
      </c>
      <c r="R47" s="404">
        <v>1077</v>
      </c>
      <c r="S47" s="404">
        <v>909</v>
      </c>
      <c r="T47" s="404">
        <v>629</v>
      </c>
      <c r="U47" s="404">
        <v>466</v>
      </c>
      <c r="V47" s="404">
        <v>538</v>
      </c>
      <c r="W47" s="402">
        <v>4909</v>
      </c>
      <c r="X47" s="402">
        <v>18682</v>
      </c>
      <c r="Y47" s="402">
        <v>2542</v>
      </c>
      <c r="Z47" s="404">
        <v>2</v>
      </c>
    </row>
    <row r="48" spans="1:26" ht="15" customHeight="1">
      <c r="A48" s="63"/>
      <c r="B48" s="171"/>
      <c r="C48" s="171"/>
      <c r="D48" s="64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</row>
    <row r="49" spans="1:26" s="86" customFormat="1" ht="15" customHeight="1">
      <c r="A49" s="57"/>
      <c r="B49" s="475" t="s">
        <v>54</v>
      </c>
      <c r="C49" s="492"/>
      <c r="D49" s="163"/>
      <c r="E49" s="405">
        <f>SUM(E50:E53)</f>
        <v>44139</v>
      </c>
      <c r="F49" s="405">
        <f aca="true" t="shared" si="11" ref="F49:Z49">SUM(F50:F53)</f>
        <v>1843</v>
      </c>
      <c r="G49" s="405">
        <f t="shared" si="11"/>
        <v>2237</v>
      </c>
      <c r="H49" s="405">
        <f t="shared" si="11"/>
        <v>2803</v>
      </c>
      <c r="I49" s="405">
        <f t="shared" si="11"/>
        <v>3377</v>
      </c>
      <c r="J49" s="405">
        <f t="shared" si="11"/>
        <v>2370</v>
      </c>
      <c r="K49" s="405">
        <f t="shared" si="11"/>
        <v>1625</v>
      </c>
      <c r="L49" s="405">
        <f t="shared" si="11"/>
        <v>1931</v>
      </c>
      <c r="M49" s="405">
        <f t="shared" si="11"/>
        <v>2538</v>
      </c>
      <c r="N49" s="405">
        <f t="shared" si="11"/>
        <v>3328</v>
      </c>
      <c r="O49" s="405">
        <f t="shared" si="11"/>
        <v>3760</v>
      </c>
      <c r="P49" s="405">
        <f t="shared" si="11"/>
        <v>2995</v>
      </c>
      <c r="Q49" s="405">
        <f t="shared" si="11"/>
        <v>2929</v>
      </c>
      <c r="R49" s="405">
        <f t="shared" si="11"/>
        <v>3141</v>
      </c>
      <c r="S49" s="405">
        <f t="shared" si="11"/>
        <v>2964</v>
      </c>
      <c r="T49" s="405">
        <f t="shared" si="11"/>
        <v>2322</v>
      </c>
      <c r="U49" s="405">
        <f t="shared" si="11"/>
        <v>1807</v>
      </c>
      <c r="V49" s="405">
        <f t="shared" si="11"/>
        <v>2157</v>
      </c>
      <c r="W49" s="405">
        <f t="shared" si="11"/>
        <v>6883</v>
      </c>
      <c r="X49" s="405">
        <f t="shared" si="11"/>
        <v>27991</v>
      </c>
      <c r="Y49" s="405">
        <f t="shared" si="11"/>
        <v>9250</v>
      </c>
      <c r="Z49" s="405">
        <f t="shared" si="11"/>
        <v>12</v>
      </c>
    </row>
    <row r="50" spans="1:26" s="67" customFormat="1" ht="15" customHeight="1">
      <c r="A50" s="63"/>
      <c r="B50" s="171"/>
      <c r="C50" s="171" t="s">
        <v>55</v>
      </c>
      <c r="D50" s="64"/>
      <c r="E50" s="402">
        <f>SUM(F50:V50,Z50)</f>
        <v>10819</v>
      </c>
      <c r="F50" s="402">
        <v>363</v>
      </c>
      <c r="G50" s="402">
        <v>463</v>
      </c>
      <c r="H50" s="402">
        <v>686</v>
      </c>
      <c r="I50" s="402">
        <v>859</v>
      </c>
      <c r="J50" s="404">
        <v>386</v>
      </c>
      <c r="K50" s="402">
        <v>149</v>
      </c>
      <c r="L50" s="402">
        <v>368</v>
      </c>
      <c r="M50" s="402">
        <v>560</v>
      </c>
      <c r="N50" s="402">
        <v>802</v>
      </c>
      <c r="O50" s="402">
        <v>1010</v>
      </c>
      <c r="P50" s="402">
        <v>807</v>
      </c>
      <c r="Q50" s="402">
        <v>843</v>
      </c>
      <c r="R50" s="402">
        <v>858</v>
      </c>
      <c r="S50" s="402">
        <v>831</v>
      </c>
      <c r="T50" s="402">
        <v>645</v>
      </c>
      <c r="U50" s="402">
        <v>524</v>
      </c>
      <c r="V50" s="402">
        <v>663</v>
      </c>
      <c r="W50" s="402">
        <v>1512</v>
      </c>
      <c r="X50" s="402">
        <v>6642</v>
      </c>
      <c r="Y50" s="402">
        <v>2663</v>
      </c>
      <c r="Z50" s="402">
        <v>2</v>
      </c>
    </row>
    <row r="51" spans="1:26" s="67" customFormat="1" ht="15" customHeight="1">
      <c r="A51" s="63"/>
      <c r="B51" s="171"/>
      <c r="C51" s="171" t="s">
        <v>56</v>
      </c>
      <c r="D51" s="64"/>
      <c r="E51" s="402">
        <f>SUM(F51:V51,Z51)</f>
        <v>7603</v>
      </c>
      <c r="F51" s="402">
        <v>348</v>
      </c>
      <c r="G51" s="404">
        <v>418</v>
      </c>
      <c r="H51" s="404">
        <v>463</v>
      </c>
      <c r="I51" s="404">
        <v>623</v>
      </c>
      <c r="J51" s="404">
        <v>466</v>
      </c>
      <c r="K51" s="403">
        <v>321</v>
      </c>
      <c r="L51" s="404">
        <v>326</v>
      </c>
      <c r="M51" s="404">
        <v>440</v>
      </c>
      <c r="N51" s="404">
        <v>570</v>
      </c>
      <c r="O51" s="404">
        <v>659</v>
      </c>
      <c r="P51" s="404">
        <v>453</v>
      </c>
      <c r="Q51" s="404">
        <v>436</v>
      </c>
      <c r="R51" s="404">
        <v>536</v>
      </c>
      <c r="S51" s="404">
        <v>509</v>
      </c>
      <c r="T51" s="404">
        <v>397</v>
      </c>
      <c r="U51" s="404">
        <v>283</v>
      </c>
      <c r="V51" s="404">
        <v>348</v>
      </c>
      <c r="W51" s="402">
        <v>1229</v>
      </c>
      <c r="X51" s="402">
        <v>4830</v>
      </c>
      <c r="Y51" s="402">
        <v>1537</v>
      </c>
      <c r="Z51" s="404">
        <v>7</v>
      </c>
    </row>
    <row r="52" spans="1:26" s="67" customFormat="1" ht="15" customHeight="1">
      <c r="A52" s="63"/>
      <c r="B52" s="171"/>
      <c r="C52" s="171" t="s">
        <v>57</v>
      </c>
      <c r="D52" s="64"/>
      <c r="E52" s="402">
        <f>SUM(F52:V52,Z52)</f>
        <v>16692</v>
      </c>
      <c r="F52" s="404">
        <v>749</v>
      </c>
      <c r="G52" s="404">
        <v>902</v>
      </c>
      <c r="H52" s="404">
        <v>1073</v>
      </c>
      <c r="I52" s="404">
        <v>1215</v>
      </c>
      <c r="J52" s="404">
        <v>869</v>
      </c>
      <c r="K52" s="404">
        <v>652</v>
      </c>
      <c r="L52" s="404">
        <v>804</v>
      </c>
      <c r="M52" s="404">
        <v>1046</v>
      </c>
      <c r="N52" s="404">
        <v>1304</v>
      </c>
      <c r="O52" s="404">
        <v>1325</v>
      </c>
      <c r="P52" s="404">
        <v>1120</v>
      </c>
      <c r="Q52" s="404">
        <v>1082</v>
      </c>
      <c r="R52" s="404">
        <v>1199</v>
      </c>
      <c r="S52" s="404">
        <v>1136</v>
      </c>
      <c r="T52" s="404">
        <v>836</v>
      </c>
      <c r="U52" s="404">
        <v>639</v>
      </c>
      <c r="V52" s="404">
        <v>740</v>
      </c>
      <c r="W52" s="402">
        <v>2724</v>
      </c>
      <c r="X52" s="402">
        <v>10616</v>
      </c>
      <c r="Y52" s="402">
        <v>3351</v>
      </c>
      <c r="Z52" s="404">
        <v>1</v>
      </c>
    </row>
    <row r="53" spans="1:26" s="67" customFormat="1" ht="15" customHeight="1">
      <c r="A53" s="63"/>
      <c r="B53" s="171"/>
      <c r="C53" s="171" t="s">
        <v>58</v>
      </c>
      <c r="D53" s="64"/>
      <c r="E53" s="402">
        <f>SUM(F53:V53,Z53)</f>
        <v>9025</v>
      </c>
      <c r="F53" s="404">
        <v>383</v>
      </c>
      <c r="G53" s="404">
        <v>454</v>
      </c>
      <c r="H53" s="404">
        <v>581</v>
      </c>
      <c r="I53" s="404">
        <v>680</v>
      </c>
      <c r="J53" s="404">
        <v>649</v>
      </c>
      <c r="K53" s="404">
        <v>503</v>
      </c>
      <c r="L53" s="404">
        <v>433</v>
      </c>
      <c r="M53" s="404">
        <v>492</v>
      </c>
      <c r="N53" s="404">
        <v>652</v>
      </c>
      <c r="O53" s="404">
        <v>766</v>
      </c>
      <c r="P53" s="404">
        <v>615</v>
      </c>
      <c r="Q53" s="404">
        <v>568</v>
      </c>
      <c r="R53" s="404">
        <v>548</v>
      </c>
      <c r="S53" s="404">
        <v>488</v>
      </c>
      <c r="T53" s="404">
        <v>444</v>
      </c>
      <c r="U53" s="404">
        <v>361</v>
      </c>
      <c r="V53" s="404">
        <v>406</v>
      </c>
      <c r="W53" s="402">
        <v>1418</v>
      </c>
      <c r="X53" s="402">
        <v>5903</v>
      </c>
      <c r="Y53" s="402">
        <v>1699</v>
      </c>
      <c r="Z53" s="404">
        <v>2</v>
      </c>
    </row>
    <row r="54" spans="1:26" ht="15" customHeight="1">
      <c r="A54" s="63"/>
      <c r="B54" s="171"/>
      <c r="C54" s="171"/>
      <c r="D54" s="64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</row>
    <row r="55" spans="1:26" s="86" customFormat="1" ht="15" customHeight="1">
      <c r="A55" s="57"/>
      <c r="B55" s="475" t="s">
        <v>59</v>
      </c>
      <c r="C55" s="492"/>
      <c r="D55" s="163"/>
      <c r="E55" s="405">
        <f>SUM(E56:E61)</f>
        <v>37951</v>
      </c>
      <c r="F55" s="405">
        <f aca="true" t="shared" si="12" ref="F55:Z55">SUM(F56:F61)</f>
        <v>1554</v>
      </c>
      <c r="G55" s="405">
        <f t="shared" si="12"/>
        <v>1958</v>
      </c>
      <c r="H55" s="405">
        <f t="shared" si="12"/>
        <v>2426</v>
      </c>
      <c r="I55" s="405">
        <f t="shared" si="12"/>
        <v>2802</v>
      </c>
      <c r="J55" s="405">
        <f t="shared" si="12"/>
        <v>2057</v>
      </c>
      <c r="K55" s="405">
        <f t="shared" si="12"/>
        <v>1312</v>
      </c>
      <c r="L55" s="405">
        <f t="shared" si="12"/>
        <v>1658</v>
      </c>
      <c r="M55" s="405">
        <f t="shared" si="12"/>
        <v>2285</v>
      </c>
      <c r="N55" s="405">
        <f t="shared" si="12"/>
        <v>2781</v>
      </c>
      <c r="O55" s="405">
        <f t="shared" si="12"/>
        <v>2975</v>
      </c>
      <c r="P55" s="405">
        <f t="shared" si="12"/>
        <v>2716</v>
      </c>
      <c r="Q55" s="405">
        <f t="shared" si="12"/>
        <v>2535</v>
      </c>
      <c r="R55" s="405">
        <f t="shared" si="12"/>
        <v>2789</v>
      </c>
      <c r="S55" s="405">
        <f t="shared" si="12"/>
        <v>2706</v>
      </c>
      <c r="T55" s="405">
        <f t="shared" si="12"/>
        <v>2022</v>
      </c>
      <c r="U55" s="405">
        <f t="shared" si="12"/>
        <v>1564</v>
      </c>
      <c r="V55" s="405">
        <f t="shared" si="12"/>
        <v>1806</v>
      </c>
      <c r="W55" s="405">
        <f t="shared" si="12"/>
        <v>5938</v>
      </c>
      <c r="X55" s="405">
        <f t="shared" si="12"/>
        <v>23910</v>
      </c>
      <c r="Y55" s="405">
        <f t="shared" si="12"/>
        <v>8098</v>
      </c>
      <c r="Z55" s="405">
        <f t="shared" si="12"/>
        <v>5</v>
      </c>
    </row>
    <row r="56" spans="1:26" s="67" customFormat="1" ht="15" customHeight="1">
      <c r="A56" s="34"/>
      <c r="B56" s="170"/>
      <c r="C56" s="170" t="s">
        <v>60</v>
      </c>
      <c r="D56" s="35"/>
      <c r="E56" s="402">
        <f aca="true" t="shared" si="13" ref="E56:E61">SUM(F56:V56,Z56)</f>
        <v>6279</v>
      </c>
      <c r="F56" s="404">
        <v>271</v>
      </c>
      <c r="G56" s="404">
        <v>297</v>
      </c>
      <c r="H56" s="404">
        <v>399</v>
      </c>
      <c r="I56" s="404">
        <v>465</v>
      </c>
      <c r="J56" s="402">
        <v>453</v>
      </c>
      <c r="K56" s="404">
        <v>274</v>
      </c>
      <c r="L56" s="404">
        <v>285</v>
      </c>
      <c r="M56" s="404">
        <v>390</v>
      </c>
      <c r="N56" s="404">
        <v>500</v>
      </c>
      <c r="O56" s="404">
        <v>501</v>
      </c>
      <c r="P56" s="404">
        <v>435</v>
      </c>
      <c r="Q56" s="404">
        <v>394</v>
      </c>
      <c r="R56" s="404">
        <v>422</v>
      </c>
      <c r="S56" s="404">
        <v>421</v>
      </c>
      <c r="T56" s="404">
        <v>285</v>
      </c>
      <c r="U56" s="404">
        <v>227</v>
      </c>
      <c r="V56" s="404">
        <v>260</v>
      </c>
      <c r="W56" s="402">
        <v>967</v>
      </c>
      <c r="X56" s="402">
        <v>4119</v>
      </c>
      <c r="Y56" s="402">
        <v>1193</v>
      </c>
      <c r="Z56" s="404" t="s">
        <v>136</v>
      </c>
    </row>
    <row r="57" spans="1:26" s="67" customFormat="1" ht="15" customHeight="1">
      <c r="A57" s="63"/>
      <c r="B57" s="171"/>
      <c r="C57" s="171" t="s">
        <v>61</v>
      </c>
      <c r="D57" s="64"/>
      <c r="E57" s="402">
        <f t="shared" si="13"/>
        <v>5748</v>
      </c>
      <c r="F57" s="404">
        <v>240</v>
      </c>
      <c r="G57" s="402">
        <v>312</v>
      </c>
      <c r="H57" s="402">
        <v>351</v>
      </c>
      <c r="I57" s="402">
        <v>439</v>
      </c>
      <c r="J57" s="402">
        <v>351</v>
      </c>
      <c r="K57" s="404">
        <v>205</v>
      </c>
      <c r="L57" s="402">
        <v>271</v>
      </c>
      <c r="M57" s="402">
        <v>339</v>
      </c>
      <c r="N57" s="402">
        <v>425</v>
      </c>
      <c r="O57" s="402">
        <v>488</v>
      </c>
      <c r="P57" s="402">
        <v>416</v>
      </c>
      <c r="Q57" s="402">
        <v>368</v>
      </c>
      <c r="R57" s="402">
        <v>388</v>
      </c>
      <c r="S57" s="402">
        <v>353</v>
      </c>
      <c r="T57" s="402">
        <v>304</v>
      </c>
      <c r="U57" s="402">
        <v>229</v>
      </c>
      <c r="V57" s="402">
        <v>269</v>
      </c>
      <c r="W57" s="402">
        <v>903</v>
      </c>
      <c r="X57" s="402">
        <v>3690</v>
      </c>
      <c r="Y57" s="402">
        <v>1155</v>
      </c>
      <c r="Z57" s="402" t="s">
        <v>136</v>
      </c>
    </row>
    <row r="58" spans="1:26" s="67" customFormat="1" ht="15" customHeight="1">
      <c r="A58" s="63"/>
      <c r="B58" s="171"/>
      <c r="C58" s="171" t="s">
        <v>62</v>
      </c>
      <c r="D58" s="64"/>
      <c r="E58" s="402">
        <f t="shared" si="13"/>
        <v>8101</v>
      </c>
      <c r="F58" s="402">
        <v>334</v>
      </c>
      <c r="G58" s="402">
        <v>434</v>
      </c>
      <c r="H58" s="402">
        <v>520</v>
      </c>
      <c r="I58" s="402">
        <v>576</v>
      </c>
      <c r="J58" s="404">
        <v>347</v>
      </c>
      <c r="K58" s="402">
        <v>244</v>
      </c>
      <c r="L58" s="402">
        <v>342</v>
      </c>
      <c r="M58" s="402">
        <v>467</v>
      </c>
      <c r="N58" s="402">
        <v>564</v>
      </c>
      <c r="O58" s="402">
        <v>579</v>
      </c>
      <c r="P58" s="402">
        <v>580</v>
      </c>
      <c r="Q58" s="402">
        <v>567</v>
      </c>
      <c r="R58" s="402">
        <v>643</v>
      </c>
      <c r="S58" s="402">
        <v>627</v>
      </c>
      <c r="T58" s="402">
        <v>473</v>
      </c>
      <c r="U58" s="402">
        <v>370</v>
      </c>
      <c r="V58" s="402">
        <v>432</v>
      </c>
      <c r="W58" s="402">
        <v>1288</v>
      </c>
      <c r="X58" s="402">
        <v>4909</v>
      </c>
      <c r="Y58" s="402">
        <v>1902</v>
      </c>
      <c r="Z58" s="404">
        <v>2</v>
      </c>
    </row>
    <row r="59" spans="1:26" s="67" customFormat="1" ht="15" customHeight="1">
      <c r="A59" s="63"/>
      <c r="B59" s="171"/>
      <c r="C59" s="171" t="s">
        <v>63</v>
      </c>
      <c r="D59" s="64"/>
      <c r="E59" s="402">
        <f t="shared" si="13"/>
        <v>8947</v>
      </c>
      <c r="F59" s="402">
        <v>365</v>
      </c>
      <c r="G59" s="404">
        <v>464</v>
      </c>
      <c r="H59" s="404">
        <v>578</v>
      </c>
      <c r="I59" s="404">
        <v>631</v>
      </c>
      <c r="J59" s="404">
        <v>469</v>
      </c>
      <c r="K59" s="402">
        <v>305</v>
      </c>
      <c r="L59" s="404">
        <v>381</v>
      </c>
      <c r="M59" s="404">
        <v>581</v>
      </c>
      <c r="N59" s="404">
        <v>647</v>
      </c>
      <c r="O59" s="404">
        <v>750</v>
      </c>
      <c r="P59" s="404">
        <v>637</v>
      </c>
      <c r="Q59" s="404">
        <v>564</v>
      </c>
      <c r="R59" s="404">
        <v>672</v>
      </c>
      <c r="S59" s="404">
        <v>672</v>
      </c>
      <c r="T59" s="404">
        <v>454</v>
      </c>
      <c r="U59" s="404">
        <v>379</v>
      </c>
      <c r="V59" s="404">
        <v>396</v>
      </c>
      <c r="W59" s="402">
        <v>1407</v>
      </c>
      <c r="X59" s="402">
        <v>5637</v>
      </c>
      <c r="Y59" s="402">
        <v>1901</v>
      </c>
      <c r="Z59" s="404">
        <v>2</v>
      </c>
    </row>
    <row r="60" spans="1:26" s="67" customFormat="1" ht="15" customHeight="1">
      <c r="A60" s="63"/>
      <c r="B60" s="171"/>
      <c r="C60" s="171" t="s">
        <v>64</v>
      </c>
      <c r="D60" s="64"/>
      <c r="E60" s="402">
        <f t="shared" si="13"/>
        <v>3546</v>
      </c>
      <c r="F60" s="404">
        <v>127</v>
      </c>
      <c r="G60" s="404">
        <v>207</v>
      </c>
      <c r="H60" s="404">
        <v>252</v>
      </c>
      <c r="I60" s="404">
        <v>281</v>
      </c>
      <c r="J60" s="404">
        <v>176</v>
      </c>
      <c r="K60" s="404">
        <v>95</v>
      </c>
      <c r="L60" s="404">
        <v>131</v>
      </c>
      <c r="M60" s="404">
        <v>214</v>
      </c>
      <c r="N60" s="404">
        <v>269</v>
      </c>
      <c r="O60" s="404">
        <v>224</v>
      </c>
      <c r="P60" s="404">
        <v>215</v>
      </c>
      <c r="Q60" s="404">
        <v>226</v>
      </c>
      <c r="R60" s="404">
        <v>273</v>
      </c>
      <c r="S60" s="404">
        <v>285</v>
      </c>
      <c r="T60" s="404">
        <v>221</v>
      </c>
      <c r="U60" s="404">
        <v>170</v>
      </c>
      <c r="V60" s="404">
        <v>180</v>
      </c>
      <c r="W60" s="402">
        <v>586</v>
      </c>
      <c r="X60" s="402">
        <v>2104</v>
      </c>
      <c r="Y60" s="402">
        <v>856</v>
      </c>
      <c r="Z60" s="404" t="s">
        <v>136</v>
      </c>
    </row>
    <row r="61" spans="1:26" s="67" customFormat="1" ht="15" customHeight="1">
      <c r="A61" s="63"/>
      <c r="B61" s="171"/>
      <c r="C61" s="171" t="s">
        <v>65</v>
      </c>
      <c r="D61" s="64"/>
      <c r="E61" s="402">
        <f t="shared" si="13"/>
        <v>5330</v>
      </c>
      <c r="F61" s="404">
        <v>217</v>
      </c>
      <c r="G61" s="404">
        <v>244</v>
      </c>
      <c r="H61" s="404">
        <v>326</v>
      </c>
      <c r="I61" s="404">
        <v>410</v>
      </c>
      <c r="J61" s="404">
        <v>261</v>
      </c>
      <c r="K61" s="404">
        <v>189</v>
      </c>
      <c r="L61" s="404">
        <v>248</v>
      </c>
      <c r="M61" s="404">
        <v>294</v>
      </c>
      <c r="N61" s="404">
        <v>376</v>
      </c>
      <c r="O61" s="404">
        <v>433</v>
      </c>
      <c r="P61" s="404">
        <v>433</v>
      </c>
      <c r="Q61" s="404">
        <v>416</v>
      </c>
      <c r="R61" s="404">
        <v>391</v>
      </c>
      <c r="S61" s="404">
        <v>348</v>
      </c>
      <c r="T61" s="404">
        <v>285</v>
      </c>
      <c r="U61" s="404">
        <v>189</v>
      </c>
      <c r="V61" s="404">
        <v>269</v>
      </c>
      <c r="W61" s="402">
        <v>787</v>
      </c>
      <c r="X61" s="402">
        <v>3451</v>
      </c>
      <c r="Y61" s="402">
        <v>1091</v>
      </c>
      <c r="Z61" s="404">
        <v>1</v>
      </c>
    </row>
    <row r="62" spans="1:26" ht="15" customHeight="1">
      <c r="A62" s="63"/>
      <c r="B62" s="171"/>
      <c r="C62" s="171"/>
      <c r="D62" s="64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</row>
    <row r="63" spans="1:26" s="86" customFormat="1" ht="15" customHeight="1">
      <c r="A63" s="57"/>
      <c r="B63" s="475" t="s">
        <v>66</v>
      </c>
      <c r="C63" s="492"/>
      <c r="D63" s="163"/>
      <c r="E63" s="405">
        <f>SUM(E64:E67)</f>
        <v>39282</v>
      </c>
      <c r="F63" s="405">
        <f aca="true" t="shared" si="14" ref="F63:Y63">SUM(F64:F67)</f>
        <v>1258</v>
      </c>
      <c r="G63" s="405">
        <f t="shared" si="14"/>
        <v>1706</v>
      </c>
      <c r="H63" s="405">
        <f t="shared" si="14"/>
        <v>2392</v>
      </c>
      <c r="I63" s="405">
        <f t="shared" si="14"/>
        <v>2730</v>
      </c>
      <c r="J63" s="405">
        <f t="shared" si="14"/>
        <v>1406</v>
      </c>
      <c r="K63" s="405">
        <f t="shared" si="14"/>
        <v>667</v>
      </c>
      <c r="L63" s="405">
        <f t="shared" si="14"/>
        <v>1350</v>
      </c>
      <c r="M63" s="405">
        <f t="shared" si="14"/>
        <v>2157</v>
      </c>
      <c r="N63" s="405">
        <f t="shared" si="14"/>
        <v>2643</v>
      </c>
      <c r="O63" s="405">
        <f t="shared" si="14"/>
        <v>3073</v>
      </c>
      <c r="P63" s="405">
        <f t="shared" si="14"/>
        <v>2728</v>
      </c>
      <c r="Q63" s="405">
        <f t="shared" si="14"/>
        <v>2919</v>
      </c>
      <c r="R63" s="405">
        <f t="shared" si="14"/>
        <v>3654</v>
      </c>
      <c r="S63" s="405">
        <f t="shared" si="14"/>
        <v>3524</v>
      </c>
      <c r="T63" s="405">
        <f t="shared" si="14"/>
        <v>2645</v>
      </c>
      <c r="U63" s="405">
        <f t="shared" si="14"/>
        <v>1930</v>
      </c>
      <c r="V63" s="405">
        <f t="shared" si="14"/>
        <v>2500</v>
      </c>
      <c r="W63" s="405">
        <f t="shared" si="14"/>
        <v>5356</v>
      </c>
      <c r="X63" s="405">
        <f t="shared" si="14"/>
        <v>23327</v>
      </c>
      <c r="Y63" s="405">
        <f t="shared" si="14"/>
        <v>10599</v>
      </c>
      <c r="Z63" s="407" t="s">
        <v>458</v>
      </c>
    </row>
    <row r="64" spans="1:26" s="67" customFormat="1" ht="15" customHeight="1">
      <c r="A64" s="63"/>
      <c r="B64" s="171"/>
      <c r="C64" s="171" t="s">
        <v>67</v>
      </c>
      <c r="D64" s="64"/>
      <c r="E64" s="402">
        <f>SUM(F64:V64,Z64)</f>
        <v>12151</v>
      </c>
      <c r="F64" s="404">
        <v>410</v>
      </c>
      <c r="G64" s="402">
        <v>575</v>
      </c>
      <c r="H64" s="402">
        <v>724</v>
      </c>
      <c r="I64" s="402">
        <v>876</v>
      </c>
      <c r="J64" s="402">
        <v>471</v>
      </c>
      <c r="K64" s="404">
        <v>228</v>
      </c>
      <c r="L64" s="402">
        <v>519</v>
      </c>
      <c r="M64" s="402">
        <v>713</v>
      </c>
      <c r="N64" s="402">
        <v>838</v>
      </c>
      <c r="O64" s="402">
        <v>951</v>
      </c>
      <c r="P64" s="402">
        <v>806</v>
      </c>
      <c r="Q64" s="402">
        <v>885</v>
      </c>
      <c r="R64" s="402">
        <v>1040</v>
      </c>
      <c r="S64" s="402">
        <v>1089</v>
      </c>
      <c r="T64" s="402">
        <v>762</v>
      </c>
      <c r="U64" s="402">
        <v>547</v>
      </c>
      <c r="V64" s="402">
        <v>717</v>
      </c>
      <c r="W64" s="402">
        <v>1709</v>
      </c>
      <c r="X64" s="402">
        <v>7327</v>
      </c>
      <c r="Y64" s="402">
        <v>3115</v>
      </c>
      <c r="Z64" s="402" t="s">
        <v>136</v>
      </c>
    </row>
    <row r="65" spans="1:26" s="67" customFormat="1" ht="15" customHeight="1">
      <c r="A65" s="63"/>
      <c r="B65" s="171"/>
      <c r="C65" s="171" t="s">
        <v>68</v>
      </c>
      <c r="D65" s="64"/>
      <c r="E65" s="402">
        <f>SUM(F65:V65,Z65)</f>
        <v>9183</v>
      </c>
      <c r="F65" s="402">
        <v>190</v>
      </c>
      <c r="G65" s="402">
        <v>247</v>
      </c>
      <c r="H65" s="402">
        <v>473</v>
      </c>
      <c r="I65" s="402">
        <v>563</v>
      </c>
      <c r="J65" s="404">
        <v>220</v>
      </c>
      <c r="K65" s="402">
        <v>52</v>
      </c>
      <c r="L65" s="402">
        <v>191</v>
      </c>
      <c r="M65" s="402">
        <v>357</v>
      </c>
      <c r="N65" s="402">
        <v>576</v>
      </c>
      <c r="O65" s="402">
        <v>747</v>
      </c>
      <c r="P65" s="402">
        <v>699</v>
      </c>
      <c r="Q65" s="402">
        <v>798</v>
      </c>
      <c r="R65" s="402">
        <v>1010</v>
      </c>
      <c r="S65" s="402">
        <v>943</v>
      </c>
      <c r="T65" s="402">
        <v>802</v>
      </c>
      <c r="U65" s="402">
        <v>588</v>
      </c>
      <c r="V65" s="402">
        <v>727</v>
      </c>
      <c r="W65" s="402">
        <v>910</v>
      </c>
      <c r="X65" s="402">
        <v>5213</v>
      </c>
      <c r="Y65" s="402">
        <v>3060</v>
      </c>
      <c r="Z65" s="404" t="s">
        <v>136</v>
      </c>
    </row>
    <row r="66" spans="1:26" s="67" customFormat="1" ht="15" customHeight="1">
      <c r="A66" s="63"/>
      <c r="B66" s="171"/>
      <c r="C66" s="171" t="s">
        <v>69</v>
      </c>
      <c r="D66" s="64"/>
      <c r="E66" s="402">
        <f>SUM(F66:V66,Z66)</f>
        <v>13024</v>
      </c>
      <c r="F66" s="402">
        <v>468</v>
      </c>
      <c r="G66" s="404">
        <v>650</v>
      </c>
      <c r="H66" s="404">
        <v>911</v>
      </c>
      <c r="I66" s="404">
        <v>913</v>
      </c>
      <c r="J66" s="404">
        <v>453</v>
      </c>
      <c r="K66" s="402">
        <v>267</v>
      </c>
      <c r="L66" s="404">
        <v>489</v>
      </c>
      <c r="M66" s="404">
        <v>797</v>
      </c>
      <c r="N66" s="404">
        <v>918</v>
      </c>
      <c r="O66" s="404">
        <v>1036</v>
      </c>
      <c r="P66" s="404">
        <v>918</v>
      </c>
      <c r="Q66" s="404">
        <v>922</v>
      </c>
      <c r="R66" s="404">
        <v>1154</v>
      </c>
      <c r="S66" s="404">
        <v>1059</v>
      </c>
      <c r="T66" s="404">
        <v>761</v>
      </c>
      <c r="U66" s="404">
        <v>559</v>
      </c>
      <c r="V66" s="404">
        <v>749</v>
      </c>
      <c r="W66" s="402">
        <v>2029</v>
      </c>
      <c r="X66" s="402">
        <v>7867</v>
      </c>
      <c r="Y66" s="402">
        <v>3128</v>
      </c>
      <c r="Z66" s="404" t="s">
        <v>136</v>
      </c>
    </row>
    <row r="67" spans="1:26" s="67" customFormat="1" ht="15" customHeight="1">
      <c r="A67" s="63"/>
      <c r="B67" s="171"/>
      <c r="C67" s="171" t="s">
        <v>70</v>
      </c>
      <c r="D67" s="64"/>
      <c r="E67" s="402">
        <f>SUM(F67:V67,Z67)</f>
        <v>4924</v>
      </c>
      <c r="F67" s="404">
        <v>190</v>
      </c>
      <c r="G67" s="404">
        <v>234</v>
      </c>
      <c r="H67" s="404">
        <v>284</v>
      </c>
      <c r="I67" s="404">
        <v>378</v>
      </c>
      <c r="J67" s="404">
        <v>262</v>
      </c>
      <c r="K67" s="404">
        <v>120</v>
      </c>
      <c r="L67" s="404">
        <v>151</v>
      </c>
      <c r="M67" s="404">
        <v>290</v>
      </c>
      <c r="N67" s="404">
        <v>311</v>
      </c>
      <c r="O67" s="404">
        <v>339</v>
      </c>
      <c r="P67" s="404">
        <v>305</v>
      </c>
      <c r="Q67" s="404">
        <v>314</v>
      </c>
      <c r="R67" s="404">
        <v>450</v>
      </c>
      <c r="S67" s="404">
        <v>433</v>
      </c>
      <c r="T67" s="404">
        <v>320</v>
      </c>
      <c r="U67" s="404">
        <v>236</v>
      </c>
      <c r="V67" s="404">
        <v>307</v>
      </c>
      <c r="W67" s="402">
        <v>708</v>
      </c>
      <c r="X67" s="402">
        <v>2920</v>
      </c>
      <c r="Y67" s="402">
        <v>1296</v>
      </c>
      <c r="Z67" s="404" t="s">
        <v>136</v>
      </c>
    </row>
    <row r="68" spans="1:26" ht="15" customHeight="1">
      <c r="A68" s="63"/>
      <c r="B68" s="171"/>
      <c r="C68" s="171"/>
      <c r="D68" s="64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</row>
    <row r="69" spans="1:26" s="86" customFormat="1" ht="15" customHeight="1">
      <c r="A69" s="57"/>
      <c r="B69" s="475" t="s">
        <v>71</v>
      </c>
      <c r="C69" s="492"/>
      <c r="D69" s="163"/>
      <c r="E69" s="405">
        <f>SUM(E70)</f>
        <v>8529</v>
      </c>
      <c r="F69" s="405">
        <f aca="true" t="shared" si="15" ref="F69:Y69">SUM(F70)</f>
        <v>399</v>
      </c>
      <c r="G69" s="405">
        <f t="shared" si="15"/>
        <v>451</v>
      </c>
      <c r="H69" s="405">
        <f t="shared" si="15"/>
        <v>570</v>
      </c>
      <c r="I69" s="405">
        <f t="shared" si="15"/>
        <v>625</v>
      </c>
      <c r="J69" s="405">
        <f t="shared" si="15"/>
        <v>317</v>
      </c>
      <c r="K69" s="405">
        <f t="shared" si="15"/>
        <v>239</v>
      </c>
      <c r="L69" s="405">
        <f t="shared" si="15"/>
        <v>358</v>
      </c>
      <c r="M69" s="405">
        <f t="shared" si="15"/>
        <v>489</v>
      </c>
      <c r="N69" s="405">
        <f t="shared" si="15"/>
        <v>595</v>
      </c>
      <c r="O69" s="405">
        <f t="shared" si="15"/>
        <v>704</v>
      </c>
      <c r="P69" s="405">
        <f t="shared" si="15"/>
        <v>641</v>
      </c>
      <c r="Q69" s="405">
        <f t="shared" si="15"/>
        <v>616</v>
      </c>
      <c r="R69" s="405">
        <f t="shared" si="15"/>
        <v>616</v>
      </c>
      <c r="S69" s="405">
        <f t="shared" si="15"/>
        <v>652</v>
      </c>
      <c r="T69" s="405">
        <f t="shared" si="15"/>
        <v>523</v>
      </c>
      <c r="U69" s="405">
        <f t="shared" si="15"/>
        <v>318</v>
      </c>
      <c r="V69" s="405">
        <f t="shared" si="15"/>
        <v>416</v>
      </c>
      <c r="W69" s="405">
        <f t="shared" si="15"/>
        <v>1420</v>
      </c>
      <c r="X69" s="405">
        <f t="shared" si="15"/>
        <v>5200</v>
      </c>
      <c r="Y69" s="405">
        <f t="shared" si="15"/>
        <v>1909</v>
      </c>
      <c r="Z69" s="407" t="s">
        <v>458</v>
      </c>
    </row>
    <row r="70" spans="1:26" s="67" customFormat="1" ht="15" customHeight="1">
      <c r="A70" s="65"/>
      <c r="B70" s="191"/>
      <c r="C70" s="171" t="s">
        <v>72</v>
      </c>
      <c r="D70" s="190"/>
      <c r="E70" s="402">
        <f>SUM(F70:V70,Z70)</f>
        <v>8529</v>
      </c>
      <c r="F70" s="404">
        <v>399</v>
      </c>
      <c r="G70" s="404">
        <v>451</v>
      </c>
      <c r="H70" s="404">
        <v>570</v>
      </c>
      <c r="I70" s="404">
        <v>625</v>
      </c>
      <c r="J70" s="403">
        <v>317</v>
      </c>
      <c r="K70" s="404">
        <v>239</v>
      </c>
      <c r="L70" s="404">
        <v>358</v>
      </c>
      <c r="M70" s="404">
        <v>489</v>
      </c>
      <c r="N70" s="404">
        <v>595</v>
      </c>
      <c r="O70" s="404">
        <v>704</v>
      </c>
      <c r="P70" s="404">
        <v>641</v>
      </c>
      <c r="Q70" s="404">
        <v>616</v>
      </c>
      <c r="R70" s="404">
        <v>616</v>
      </c>
      <c r="S70" s="404">
        <v>652</v>
      </c>
      <c r="T70" s="404">
        <v>523</v>
      </c>
      <c r="U70" s="404">
        <v>318</v>
      </c>
      <c r="V70" s="404">
        <v>416</v>
      </c>
      <c r="W70" s="402">
        <v>1420</v>
      </c>
      <c r="X70" s="402">
        <v>5200</v>
      </c>
      <c r="Y70" s="402">
        <v>1909</v>
      </c>
      <c r="Z70" s="404" t="s">
        <v>136</v>
      </c>
    </row>
    <row r="71" spans="1:26" ht="14.25" customHeight="1">
      <c r="A71" s="67" t="s">
        <v>177</v>
      </c>
      <c r="B71" s="66"/>
      <c r="C71" s="76"/>
      <c r="D71" s="76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3:26" ht="14.25" customHeight="1">
      <c r="C72" s="77"/>
      <c r="D72" s="7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4.25" customHeight="1"/>
  </sheetData>
  <sheetProtection/>
  <mergeCells count="15">
    <mergeCell ref="B55:C55"/>
    <mergeCell ref="B11:C11"/>
    <mergeCell ref="B12:C12"/>
    <mergeCell ref="B63:C63"/>
    <mergeCell ref="B69:C69"/>
    <mergeCell ref="B26:C26"/>
    <mergeCell ref="B32:C32"/>
    <mergeCell ref="B42:C42"/>
    <mergeCell ref="B49:C49"/>
    <mergeCell ref="A2:Z2"/>
    <mergeCell ref="B6:C6"/>
    <mergeCell ref="B8:C8"/>
    <mergeCell ref="B9:C9"/>
    <mergeCell ref="A4:C4"/>
    <mergeCell ref="B23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zoomScale="75" zoomScaleNormal="75" zoomScalePageLayoutView="0" workbookViewId="0" topLeftCell="A56">
      <selection activeCell="N53" sqref="N53"/>
    </sheetView>
  </sheetViews>
  <sheetFormatPr defaultColWidth="10.59765625" defaultRowHeight="15"/>
  <cols>
    <col min="1" max="1" width="12.5" style="43" customWidth="1"/>
    <col min="2" max="2" width="2.8984375" style="199" customWidth="1"/>
    <col min="3" max="3" width="12.8984375" style="43" customWidth="1"/>
    <col min="4" max="10" width="13.8984375" style="43" customWidth="1"/>
    <col min="11" max="11" width="13.8984375" style="156" customWidth="1"/>
    <col min="12" max="19" width="13.8984375" style="43" customWidth="1"/>
    <col min="20" max="16384" width="10.59765625" style="43" customWidth="1"/>
  </cols>
  <sheetData>
    <row r="1" spans="1:19" s="41" customFormat="1" ht="19.5" customHeight="1">
      <c r="A1" s="40" t="s">
        <v>98</v>
      </c>
      <c r="B1" s="195"/>
      <c r="K1" s="154"/>
      <c r="S1" s="42" t="s">
        <v>99</v>
      </c>
    </row>
    <row r="2" spans="1:19" ht="18" customHeight="1">
      <c r="A2" s="514" t="s">
        <v>459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</row>
    <row r="3" spans="1:19" ht="18" customHeight="1">
      <c r="A3" s="515" t="s">
        <v>278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</row>
    <row r="4" spans="1:19" ht="18" customHeight="1" thickBot="1">
      <c r="A4" s="36"/>
      <c r="B4" s="44"/>
      <c r="C4" s="36"/>
      <c r="D4" s="36"/>
      <c r="E4" s="36"/>
      <c r="F4" s="36"/>
      <c r="G4" s="36"/>
      <c r="H4" s="36"/>
      <c r="I4" s="36"/>
      <c r="J4" s="36"/>
      <c r="K4" s="89"/>
      <c r="L4" s="36"/>
      <c r="M4" s="36"/>
      <c r="N4" s="36"/>
      <c r="O4" s="36"/>
      <c r="P4" s="36"/>
      <c r="Q4" s="36"/>
      <c r="R4" s="493" t="s">
        <v>233</v>
      </c>
      <c r="S4" s="494"/>
    </row>
    <row r="5" spans="1:19" ht="9" customHeight="1">
      <c r="A5" s="495" t="s">
        <v>370</v>
      </c>
      <c r="B5" s="498" t="s">
        <v>371</v>
      </c>
      <c r="C5" s="499"/>
      <c r="D5" s="516" t="s">
        <v>100</v>
      </c>
      <c r="E5" s="519" t="s">
        <v>101</v>
      </c>
      <c r="F5" s="45"/>
      <c r="G5" s="516" t="s">
        <v>102</v>
      </c>
      <c r="H5" s="516" t="s">
        <v>103</v>
      </c>
      <c r="I5" s="516" t="s">
        <v>104</v>
      </c>
      <c r="J5" s="516" t="s">
        <v>105</v>
      </c>
      <c r="K5" s="511" t="s">
        <v>106</v>
      </c>
      <c r="L5" s="507" t="s">
        <v>107</v>
      </c>
      <c r="M5" s="507" t="s">
        <v>108</v>
      </c>
      <c r="N5" s="507" t="s">
        <v>109</v>
      </c>
      <c r="O5" s="507" t="s">
        <v>110</v>
      </c>
      <c r="P5" s="507" t="s">
        <v>111</v>
      </c>
      <c r="Q5" s="507" t="s">
        <v>112</v>
      </c>
      <c r="R5" s="510" t="s">
        <v>369</v>
      </c>
      <c r="S5" s="504" t="s">
        <v>368</v>
      </c>
    </row>
    <row r="6" spans="1:19" ht="14.25" customHeight="1">
      <c r="A6" s="496"/>
      <c r="B6" s="500"/>
      <c r="C6" s="501"/>
      <c r="D6" s="517"/>
      <c r="E6" s="520"/>
      <c r="F6" s="200" t="s">
        <v>279</v>
      </c>
      <c r="G6" s="517"/>
      <c r="H6" s="517"/>
      <c r="I6" s="517"/>
      <c r="J6" s="517"/>
      <c r="K6" s="512"/>
      <c r="L6" s="508"/>
      <c r="M6" s="508"/>
      <c r="N6" s="508"/>
      <c r="O6" s="508"/>
      <c r="P6" s="508"/>
      <c r="Q6" s="508"/>
      <c r="R6" s="508"/>
      <c r="S6" s="505"/>
    </row>
    <row r="7" spans="1:19" ht="14.25" customHeight="1">
      <c r="A7" s="497"/>
      <c r="B7" s="502"/>
      <c r="C7" s="503"/>
      <c r="D7" s="518"/>
      <c r="E7" s="521"/>
      <c r="F7" s="46" t="s">
        <v>113</v>
      </c>
      <c r="G7" s="518"/>
      <c r="H7" s="518"/>
      <c r="I7" s="518"/>
      <c r="J7" s="518"/>
      <c r="K7" s="513"/>
      <c r="L7" s="509"/>
      <c r="M7" s="509"/>
      <c r="N7" s="509"/>
      <c r="O7" s="509"/>
      <c r="P7" s="509"/>
      <c r="Q7" s="509"/>
      <c r="R7" s="509"/>
      <c r="S7" s="506"/>
    </row>
    <row r="8" spans="1:19" ht="14.25" customHeight="1">
      <c r="A8" s="47"/>
      <c r="B8" s="102"/>
      <c r="C8" s="48"/>
      <c r="D8" s="44"/>
      <c r="E8" s="44"/>
      <c r="F8" s="44"/>
      <c r="G8" s="44"/>
      <c r="H8" s="36" t="s">
        <v>255</v>
      </c>
      <c r="I8" s="36" t="s">
        <v>255</v>
      </c>
      <c r="J8" s="44"/>
      <c r="K8" s="155"/>
      <c r="L8" s="44"/>
      <c r="M8" s="44"/>
      <c r="N8" s="44"/>
      <c r="O8" s="44"/>
      <c r="P8" s="36" t="s">
        <v>255</v>
      </c>
      <c r="Q8" s="36" t="s">
        <v>255</v>
      </c>
      <c r="R8" s="44"/>
      <c r="S8" s="153"/>
    </row>
    <row r="9" spans="1:19" ht="14.25">
      <c r="A9" s="54" t="s">
        <v>231</v>
      </c>
      <c r="B9" s="196" t="s">
        <v>253</v>
      </c>
      <c r="C9" s="36">
        <v>768416</v>
      </c>
      <c r="D9" s="36">
        <v>23958</v>
      </c>
      <c r="E9" s="36">
        <v>17698</v>
      </c>
      <c r="F9" s="36">
        <v>3514</v>
      </c>
      <c r="G9" s="36">
        <v>1170</v>
      </c>
      <c r="H9" s="36">
        <v>7426</v>
      </c>
      <c r="I9" s="36">
        <v>777</v>
      </c>
      <c r="J9" s="36">
        <f>D9-E9</f>
        <v>6260</v>
      </c>
      <c r="K9" s="89">
        <v>556</v>
      </c>
      <c r="L9" s="408">
        <f>1000*D9/$C9</f>
        <v>31.178424186898763</v>
      </c>
      <c r="M9" s="408">
        <f>1000*E9/$C9</f>
        <v>23.03179527755799</v>
      </c>
      <c r="N9" s="408">
        <f>1000*F9/D9</f>
        <v>146.67334502045244</v>
      </c>
      <c r="O9" s="408">
        <f>1000*G9/(D9+G9)</f>
        <v>46.561604584527224</v>
      </c>
      <c r="P9" s="408">
        <f>1000*H9/$C9</f>
        <v>9.664036147086994</v>
      </c>
      <c r="Q9" s="409">
        <f>1000*I9/$C9</f>
        <v>1.011171032357473</v>
      </c>
      <c r="R9" s="408">
        <f>1000*J9/$C9</f>
        <v>8.146628909340773</v>
      </c>
      <c r="S9" s="410">
        <f>1000*K9/$C9</f>
        <v>0.7235664015325032</v>
      </c>
    </row>
    <row r="10" spans="1:19" ht="14.25">
      <c r="A10" s="54" t="s">
        <v>178</v>
      </c>
      <c r="B10" s="196"/>
      <c r="C10" s="36">
        <v>777700</v>
      </c>
      <c r="D10" s="36">
        <v>24386</v>
      </c>
      <c r="E10" s="36">
        <v>19095</v>
      </c>
      <c r="F10" s="36">
        <v>4123</v>
      </c>
      <c r="G10" s="36">
        <v>1214</v>
      </c>
      <c r="H10" s="36">
        <v>7375</v>
      </c>
      <c r="I10" s="36">
        <v>712</v>
      </c>
      <c r="J10" s="36">
        <f aca="true" t="shared" si="0" ref="J10:J73">D10-E10</f>
        <v>5291</v>
      </c>
      <c r="K10" s="89">
        <v>-2907</v>
      </c>
      <c r="L10" s="408">
        <f aca="true" t="shared" si="1" ref="L10:L73">1000*D10/$C10</f>
        <v>31.356564227851358</v>
      </c>
      <c r="M10" s="408">
        <f aca="true" t="shared" si="2" ref="M10:M73">1000*E10/$C10</f>
        <v>24.553169602674554</v>
      </c>
      <c r="N10" s="408">
        <f aca="true" t="shared" si="3" ref="N10:N73">1000*F10/D10</f>
        <v>169.07241860083656</v>
      </c>
      <c r="O10" s="408">
        <f aca="true" t="shared" si="4" ref="O10:O73">1000*G10/(D10+G10)</f>
        <v>47.421875</v>
      </c>
      <c r="P10" s="408">
        <f aca="true" t="shared" si="5" ref="P10:P73">1000*H10/$C10</f>
        <v>9.483091166259483</v>
      </c>
      <c r="Q10" s="409">
        <f aca="true" t="shared" si="6" ref="Q10:Q73">1000*I10/$C10</f>
        <v>0.9155201234409155</v>
      </c>
      <c r="R10" s="408">
        <f aca="true" t="shared" si="7" ref="R10:R73">1000*J10/$C10</f>
        <v>6.803394625176804</v>
      </c>
      <c r="S10" s="410">
        <f aca="true" t="shared" si="8" ref="S10:S73">1000*K10/$C10</f>
        <v>-3.737945223093738</v>
      </c>
    </row>
    <row r="11" spans="1:19" ht="14.25">
      <c r="A11" s="54" t="s">
        <v>179</v>
      </c>
      <c r="B11" s="196"/>
      <c r="C11" s="36">
        <v>777100</v>
      </c>
      <c r="D11" s="36">
        <v>22862</v>
      </c>
      <c r="E11" s="36">
        <v>18322</v>
      </c>
      <c r="F11" s="36">
        <v>3553</v>
      </c>
      <c r="G11" s="36">
        <v>1151</v>
      </c>
      <c r="H11" s="36">
        <v>9017</v>
      </c>
      <c r="I11" s="36">
        <v>662</v>
      </c>
      <c r="J11" s="36">
        <f t="shared" si="0"/>
        <v>4540</v>
      </c>
      <c r="K11" s="89">
        <v>-2140</v>
      </c>
      <c r="L11" s="408">
        <f t="shared" si="1"/>
        <v>29.419637112340755</v>
      </c>
      <c r="M11" s="408">
        <f t="shared" si="2"/>
        <v>23.577403165615753</v>
      </c>
      <c r="N11" s="408">
        <f t="shared" si="3"/>
        <v>155.41072522089055</v>
      </c>
      <c r="O11" s="408">
        <f t="shared" si="4"/>
        <v>47.93236996626827</v>
      </c>
      <c r="P11" s="408">
        <f t="shared" si="5"/>
        <v>11.603397246171664</v>
      </c>
      <c r="Q11" s="409">
        <f t="shared" si="6"/>
        <v>0.8518852142581392</v>
      </c>
      <c r="R11" s="408">
        <f t="shared" si="7"/>
        <v>5.8422339467250035</v>
      </c>
      <c r="S11" s="410">
        <f t="shared" si="8"/>
        <v>-2.7538283361214773</v>
      </c>
    </row>
    <row r="12" spans="1:19" ht="14.25">
      <c r="A12" s="54" t="s">
        <v>180</v>
      </c>
      <c r="B12" s="196"/>
      <c r="C12" s="36">
        <v>764400</v>
      </c>
      <c r="D12" s="36">
        <v>19664</v>
      </c>
      <c r="E12" s="36">
        <v>18168</v>
      </c>
      <c r="F12" s="36">
        <v>3226</v>
      </c>
      <c r="G12" s="36">
        <v>1001</v>
      </c>
      <c r="H12" s="36">
        <v>6256</v>
      </c>
      <c r="I12" s="36">
        <v>643</v>
      </c>
      <c r="J12" s="36">
        <f t="shared" si="0"/>
        <v>1496</v>
      </c>
      <c r="K12" s="89">
        <v>904</v>
      </c>
      <c r="L12" s="408">
        <f t="shared" si="1"/>
        <v>25.724751439037153</v>
      </c>
      <c r="M12" s="408">
        <f t="shared" si="2"/>
        <v>23.767660910518053</v>
      </c>
      <c r="N12" s="408">
        <f t="shared" si="3"/>
        <v>164.05614320585843</v>
      </c>
      <c r="O12" s="408">
        <f t="shared" si="4"/>
        <v>48.439390273409145</v>
      </c>
      <c r="P12" s="408">
        <f t="shared" si="5"/>
        <v>8.184196755625328</v>
      </c>
      <c r="Q12" s="409">
        <f t="shared" si="6"/>
        <v>0.8411826268969126</v>
      </c>
      <c r="R12" s="408">
        <f t="shared" si="7"/>
        <v>1.9570905285191</v>
      </c>
      <c r="S12" s="410">
        <f t="shared" si="8"/>
        <v>1.1826268969126112</v>
      </c>
    </row>
    <row r="13" spans="1:19" ht="14.25">
      <c r="A13" s="54" t="s">
        <v>181</v>
      </c>
      <c r="B13" s="197"/>
      <c r="C13" s="36">
        <v>749900</v>
      </c>
      <c r="D13" s="36">
        <v>19398</v>
      </c>
      <c r="E13" s="36">
        <v>17559</v>
      </c>
      <c r="F13" s="36">
        <v>2798</v>
      </c>
      <c r="G13" s="36">
        <v>881</v>
      </c>
      <c r="H13" s="36">
        <v>6778</v>
      </c>
      <c r="I13" s="36">
        <v>680</v>
      </c>
      <c r="J13" s="36">
        <f t="shared" si="0"/>
        <v>1839</v>
      </c>
      <c r="K13" s="89">
        <v>-339</v>
      </c>
      <c r="L13" s="408">
        <f t="shared" si="1"/>
        <v>25.867448993199094</v>
      </c>
      <c r="M13" s="408">
        <f t="shared" si="2"/>
        <v>23.415122016268835</v>
      </c>
      <c r="N13" s="408">
        <f t="shared" si="3"/>
        <v>144.2416743994226</v>
      </c>
      <c r="O13" s="408">
        <f t="shared" si="4"/>
        <v>43.44395680260368</v>
      </c>
      <c r="P13" s="408">
        <f t="shared" si="5"/>
        <v>9.03853847179624</v>
      </c>
      <c r="Q13" s="409">
        <f t="shared" si="6"/>
        <v>0.9067875716762235</v>
      </c>
      <c r="R13" s="408">
        <f t="shared" si="7"/>
        <v>2.4523269769302574</v>
      </c>
      <c r="S13" s="410">
        <f t="shared" si="8"/>
        <v>-0.4520602747032938</v>
      </c>
    </row>
    <row r="14" spans="1:19" ht="14.25">
      <c r="A14" s="54"/>
      <c r="B14" s="197"/>
      <c r="C14" s="36"/>
      <c r="D14" s="36"/>
      <c r="E14" s="36"/>
      <c r="F14" s="36"/>
      <c r="G14" s="36"/>
      <c r="H14" s="36"/>
      <c r="I14" s="36"/>
      <c r="J14" s="36"/>
      <c r="K14" s="89"/>
      <c r="L14" s="408"/>
      <c r="M14" s="408"/>
      <c r="N14" s="408"/>
      <c r="O14" s="408"/>
      <c r="P14" s="408"/>
      <c r="Q14" s="409"/>
      <c r="R14" s="408"/>
      <c r="S14" s="410"/>
    </row>
    <row r="15" spans="1:19" ht="14.25">
      <c r="A15" s="54" t="s">
        <v>182</v>
      </c>
      <c r="B15" s="197" t="s">
        <v>114</v>
      </c>
      <c r="C15" s="36">
        <v>757676</v>
      </c>
      <c r="D15" s="36">
        <v>21279</v>
      </c>
      <c r="E15" s="36">
        <v>16953</v>
      </c>
      <c r="F15" s="36">
        <v>2756</v>
      </c>
      <c r="G15" s="36">
        <v>949</v>
      </c>
      <c r="H15" s="36">
        <v>8958</v>
      </c>
      <c r="I15" s="36">
        <v>766</v>
      </c>
      <c r="J15" s="36">
        <f t="shared" si="0"/>
        <v>4326</v>
      </c>
      <c r="K15" s="89">
        <v>-23750</v>
      </c>
      <c r="L15" s="408">
        <f t="shared" si="1"/>
        <v>28.0845638505113</v>
      </c>
      <c r="M15" s="408">
        <f t="shared" si="2"/>
        <v>22.37499934008732</v>
      </c>
      <c r="N15" s="408">
        <f t="shared" si="3"/>
        <v>129.51736453780723</v>
      </c>
      <c r="O15" s="408">
        <f t="shared" si="4"/>
        <v>42.69389958610761</v>
      </c>
      <c r="P15" s="408">
        <f t="shared" si="5"/>
        <v>11.822995581224692</v>
      </c>
      <c r="Q15" s="409">
        <f t="shared" si="6"/>
        <v>1.0109862263025355</v>
      </c>
      <c r="R15" s="408">
        <f t="shared" si="7"/>
        <v>5.709564510423981</v>
      </c>
      <c r="S15" s="410">
        <f t="shared" si="8"/>
        <v>-31.34585231682144</v>
      </c>
    </row>
    <row r="16" spans="1:19" ht="14.25">
      <c r="A16" s="54" t="s">
        <v>183</v>
      </c>
      <c r="B16" s="197"/>
      <c r="C16" s="36">
        <v>736600</v>
      </c>
      <c r="D16" s="36">
        <v>23463</v>
      </c>
      <c r="E16" s="36">
        <v>15659</v>
      </c>
      <c r="F16" s="36">
        <v>2588</v>
      </c>
      <c r="G16" s="36">
        <v>590</v>
      </c>
      <c r="H16" s="36">
        <v>11798</v>
      </c>
      <c r="I16" s="36">
        <v>713</v>
      </c>
      <c r="J16" s="36">
        <f t="shared" si="0"/>
        <v>7804</v>
      </c>
      <c r="K16" s="89">
        <v>-6780</v>
      </c>
      <c r="L16" s="408">
        <f t="shared" si="1"/>
        <v>31.85310887863155</v>
      </c>
      <c r="M16" s="408">
        <f t="shared" si="2"/>
        <v>21.258484930762965</v>
      </c>
      <c r="N16" s="408">
        <f t="shared" si="3"/>
        <v>110.30132549119891</v>
      </c>
      <c r="O16" s="408">
        <f t="shared" si="4"/>
        <v>24.529164761152455</v>
      </c>
      <c r="P16" s="408">
        <f t="shared" si="5"/>
        <v>16.016834102633723</v>
      </c>
      <c r="Q16" s="409">
        <f t="shared" si="6"/>
        <v>0.9679609014390442</v>
      </c>
      <c r="R16" s="408">
        <f t="shared" si="7"/>
        <v>10.594623947868586</v>
      </c>
      <c r="S16" s="410">
        <f t="shared" si="8"/>
        <v>-9.204452891664404</v>
      </c>
    </row>
    <row r="17" spans="1:19" ht="14.25">
      <c r="A17" s="54" t="s">
        <v>184</v>
      </c>
      <c r="B17" s="197"/>
      <c r="C17" s="36">
        <v>737300</v>
      </c>
      <c r="D17" s="36">
        <v>24983</v>
      </c>
      <c r="E17" s="36">
        <v>15351</v>
      </c>
      <c r="F17" s="36">
        <v>2750</v>
      </c>
      <c r="G17" s="36">
        <v>1019</v>
      </c>
      <c r="H17" s="36">
        <v>8151</v>
      </c>
      <c r="I17" s="36">
        <v>750</v>
      </c>
      <c r="J17" s="36">
        <f t="shared" si="0"/>
        <v>9632</v>
      </c>
      <c r="K17" s="89">
        <v>-5532</v>
      </c>
      <c r="L17" s="408">
        <f t="shared" si="1"/>
        <v>33.88444323884443</v>
      </c>
      <c r="M17" s="408">
        <f t="shared" si="2"/>
        <v>20.820561508205614</v>
      </c>
      <c r="N17" s="408">
        <f t="shared" si="3"/>
        <v>110.07485089861106</v>
      </c>
      <c r="O17" s="408">
        <f t="shared" si="4"/>
        <v>39.18929313129759</v>
      </c>
      <c r="P17" s="408">
        <f t="shared" si="5"/>
        <v>11.055201410552014</v>
      </c>
      <c r="Q17" s="409">
        <f t="shared" si="6"/>
        <v>1.0172250101722502</v>
      </c>
      <c r="R17" s="408">
        <f t="shared" si="7"/>
        <v>13.063881730638817</v>
      </c>
      <c r="S17" s="410">
        <f t="shared" si="8"/>
        <v>-7.503051675030517</v>
      </c>
    </row>
    <row r="18" spans="1:19" ht="14.25">
      <c r="A18" s="54" t="s">
        <v>185</v>
      </c>
      <c r="B18" s="197"/>
      <c r="C18" s="36">
        <v>741000</v>
      </c>
      <c r="D18" s="36">
        <v>24032</v>
      </c>
      <c r="E18" s="36">
        <v>16091</v>
      </c>
      <c r="F18" s="36">
        <v>2740</v>
      </c>
      <c r="G18" s="36">
        <v>843</v>
      </c>
      <c r="H18" s="36">
        <v>9878</v>
      </c>
      <c r="I18" s="36">
        <v>811</v>
      </c>
      <c r="J18" s="36">
        <f t="shared" si="0"/>
        <v>7941</v>
      </c>
      <c r="K18" s="89">
        <v>-8141</v>
      </c>
      <c r="L18" s="408">
        <f t="shared" si="1"/>
        <v>32.43184885290148</v>
      </c>
      <c r="M18" s="408">
        <f t="shared" si="2"/>
        <v>21.715249662618085</v>
      </c>
      <c r="N18" s="408">
        <f t="shared" si="3"/>
        <v>114.01464713715046</v>
      </c>
      <c r="O18" s="408">
        <f t="shared" si="4"/>
        <v>33.88944723618091</v>
      </c>
      <c r="P18" s="408">
        <f t="shared" si="5"/>
        <v>13.3306342780027</v>
      </c>
      <c r="Q18" s="409">
        <f t="shared" si="6"/>
        <v>1.0944669365721997</v>
      </c>
      <c r="R18" s="408">
        <f t="shared" si="7"/>
        <v>10.7165991902834</v>
      </c>
      <c r="S18" s="410">
        <f t="shared" si="8"/>
        <v>-10.986504723346828</v>
      </c>
    </row>
    <row r="19" spans="1:19" ht="14.25">
      <c r="A19" s="54" t="s">
        <v>186</v>
      </c>
      <c r="B19" s="197"/>
      <c r="C19" s="36">
        <v>743700</v>
      </c>
      <c r="D19" s="36" t="s">
        <v>2</v>
      </c>
      <c r="E19" s="36" t="s">
        <v>2</v>
      </c>
      <c r="F19" s="36" t="s">
        <v>2</v>
      </c>
      <c r="G19" s="36" t="s">
        <v>2</v>
      </c>
      <c r="H19" s="36" t="s">
        <v>2</v>
      </c>
      <c r="I19" s="36" t="s">
        <v>2</v>
      </c>
      <c r="J19" s="36" t="s">
        <v>2</v>
      </c>
      <c r="K19" s="89">
        <v>-22141</v>
      </c>
      <c r="L19" s="36" t="s">
        <v>2</v>
      </c>
      <c r="M19" s="36" t="s">
        <v>2</v>
      </c>
      <c r="N19" s="36" t="s">
        <v>2</v>
      </c>
      <c r="O19" s="36" t="s">
        <v>2</v>
      </c>
      <c r="P19" s="36" t="s">
        <v>2</v>
      </c>
      <c r="Q19" s="36" t="s">
        <v>2</v>
      </c>
      <c r="R19" s="36" t="s">
        <v>2</v>
      </c>
      <c r="S19" s="410">
        <f t="shared" si="8"/>
        <v>-29.771413204249026</v>
      </c>
    </row>
    <row r="20" spans="1:19" ht="14.25">
      <c r="A20" s="91"/>
      <c r="B20" s="196"/>
      <c r="K20" s="89"/>
      <c r="S20" s="410"/>
    </row>
    <row r="21" spans="1:19" ht="14.25">
      <c r="A21" s="54" t="s">
        <v>187</v>
      </c>
      <c r="B21" s="197"/>
      <c r="C21" s="36">
        <v>887500</v>
      </c>
      <c r="D21" s="36" t="s">
        <v>2</v>
      </c>
      <c r="E21" s="36" t="s">
        <v>2</v>
      </c>
      <c r="F21" s="36" t="s">
        <v>2</v>
      </c>
      <c r="G21" s="36" t="s">
        <v>2</v>
      </c>
      <c r="H21" s="36" t="s">
        <v>2</v>
      </c>
      <c r="I21" s="36" t="s">
        <v>2</v>
      </c>
      <c r="J21" s="36" t="s">
        <v>2</v>
      </c>
      <c r="K21" s="89">
        <v>152075</v>
      </c>
      <c r="L21" s="36" t="s">
        <v>2</v>
      </c>
      <c r="M21" s="36" t="s">
        <v>2</v>
      </c>
      <c r="N21" s="36" t="s">
        <v>2</v>
      </c>
      <c r="O21" s="36" t="s">
        <v>2</v>
      </c>
      <c r="P21" s="36" t="s">
        <v>2</v>
      </c>
      <c r="Q21" s="36" t="s">
        <v>2</v>
      </c>
      <c r="R21" s="36" t="s">
        <v>2</v>
      </c>
      <c r="S21" s="410">
        <f t="shared" si="8"/>
        <v>171.35211267605635</v>
      </c>
    </row>
    <row r="22" spans="1:19" ht="14.25">
      <c r="A22" s="54" t="s">
        <v>188</v>
      </c>
      <c r="B22" s="197"/>
      <c r="C22" s="36">
        <v>877200</v>
      </c>
      <c r="D22" s="36" t="s">
        <v>2</v>
      </c>
      <c r="E22" s="36" t="s">
        <v>2</v>
      </c>
      <c r="F22" s="36" t="s">
        <v>2</v>
      </c>
      <c r="G22" s="36" t="s">
        <v>2</v>
      </c>
      <c r="H22" s="36" t="s">
        <v>2</v>
      </c>
      <c r="I22" s="36" t="s">
        <v>2</v>
      </c>
      <c r="J22" s="36" t="s">
        <v>2</v>
      </c>
      <c r="K22" s="156">
        <v>-15234</v>
      </c>
      <c r="L22" s="36" t="s">
        <v>2</v>
      </c>
      <c r="M22" s="36" t="s">
        <v>2</v>
      </c>
      <c r="N22" s="36" t="s">
        <v>2</v>
      </c>
      <c r="O22" s="36" t="s">
        <v>2</v>
      </c>
      <c r="P22" s="36" t="s">
        <v>2</v>
      </c>
      <c r="Q22" s="36" t="s">
        <v>2</v>
      </c>
      <c r="R22" s="36" t="s">
        <v>2</v>
      </c>
      <c r="S22" s="410">
        <f t="shared" si="8"/>
        <v>-17.366621067031463</v>
      </c>
    </row>
    <row r="23" spans="1:19" ht="14.25">
      <c r="A23" s="54" t="s">
        <v>189</v>
      </c>
      <c r="B23" s="197" t="s">
        <v>114</v>
      </c>
      <c r="C23" s="36">
        <v>927743</v>
      </c>
      <c r="D23" s="36">
        <v>37289</v>
      </c>
      <c r="E23" s="36">
        <v>15185</v>
      </c>
      <c r="F23" s="36">
        <v>3241</v>
      </c>
      <c r="G23" s="36">
        <v>1428</v>
      </c>
      <c r="H23" s="36">
        <v>12797</v>
      </c>
      <c r="I23" s="36">
        <v>1234</v>
      </c>
      <c r="J23" s="36">
        <f t="shared" si="0"/>
        <v>22104</v>
      </c>
      <c r="K23" s="89">
        <v>28442</v>
      </c>
      <c r="L23" s="408">
        <f t="shared" si="1"/>
        <v>40.193243171869796</v>
      </c>
      <c r="M23" s="408">
        <f t="shared" si="2"/>
        <v>16.36767941121625</v>
      </c>
      <c r="N23" s="408">
        <f t="shared" si="3"/>
        <v>86.91571240848508</v>
      </c>
      <c r="O23" s="408">
        <f t="shared" si="4"/>
        <v>36.883022961489786</v>
      </c>
      <c r="P23" s="408">
        <f t="shared" si="5"/>
        <v>13.793690709603846</v>
      </c>
      <c r="Q23" s="409">
        <f t="shared" si="6"/>
        <v>1.3301097394429275</v>
      </c>
      <c r="R23" s="408">
        <f t="shared" si="7"/>
        <v>23.825563760653544</v>
      </c>
      <c r="S23" s="410">
        <f t="shared" si="8"/>
        <v>30.65719709014242</v>
      </c>
    </row>
    <row r="24" spans="1:19" ht="14.25">
      <c r="A24" s="54" t="s">
        <v>190</v>
      </c>
      <c r="B24" s="197"/>
      <c r="C24" s="36">
        <v>945100</v>
      </c>
      <c r="D24" s="36">
        <v>34339</v>
      </c>
      <c r="E24" s="36">
        <v>13475</v>
      </c>
      <c r="F24" s="36">
        <v>3018</v>
      </c>
      <c r="G24" s="36">
        <v>1479</v>
      </c>
      <c r="H24" s="36">
        <v>11401</v>
      </c>
      <c r="I24" s="36">
        <v>1156</v>
      </c>
      <c r="J24" s="36">
        <f t="shared" si="0"/>
        <v>20864</v>
      </c>
      <c r="K24" s="89">
        <v>-6607</v>
      </c>
      <c r="L24" s="408">
        <f t="shared" si="1"/>
        <v>36.333721299333405</v>
      </c>
      <c r="M24" s="408">
        <f t="shared" si="2"/>
        <v>14.257750502592318</v>
      </c>
      <c r="N24" s="408">
        <f t="shared" si="3"/>
        <v>87.88840676781503</v>
      </c>
      <c r="O24" s="408">
        <f t="shared" si="4"/>
        <v>41.29208777709532</v>
      </c>
      <c r="P24" s="408">
        <f t="shared" si="5"/>
        <v>12.063273727647868</v>
      </c>
      <c r="Q24" s="409">
        <f t="shared" si="6"/>
        <v>1.2231509893133001</v>
      </c>
      <c r="R24" s="408">
        <f t="shared" si="7"/>
        <v>22.075970796741085</v>
      </c>
      <c r="S24" s="410">
        <f t="shared" si="8"/>
        <v>-6.9907946249074175</v>
      </c>
    </row>
    <row r="25" spans="1:19" ht="14.25">
      <c r="A25" s="54" t="s">
        <v>191</v>
      </c>
      <c r="B25" s="197"/>
      <c r="C25" s="36">
        <v>952600</v>
      </c>
      <c r="D25" s="36">
        <v>32131</v>
      </c>
      <c r="E25" s="36">
        <v>12979</v>
      </c>
      <c r="F25" s="36">
        <v>2650</v>
      </c>
      <c r="G25" s="36">
        <v>2009</v>
      </c>
      <c r="H25" s="36">
        <v>9615</v>
      </c>
      <c r="I25" s="36">
        <v>1112</v>
      </c>
      <c r="J25" s="36">
        <f t="shared" si="0"/>
        <v>19152</v>
      </c>
      <c r="K25" s="89">
        <v>3948</v>
      </c>
      <c r="L25" s="408">
        <f t="shared" si="1"/>
        <v>33.729792147806</v>
      </c>
      <c r="M25" s="408">
        <f t="shared" si="2"/>
        <v>13.624816292252781</v>
      </c>
      <c r="N25" s="408">
        <f t="shared" si="3"/>
        <v>82.47486850704927</v>
      </c>
      <c r="O25" s="408">
        <f t="shared" si="4"/>
        <v>58.845928529584064</v>
      </c>
      <c r="P25" s="408">
        <f t="shared" si="5"/>
        <v>10.093428511442369</v>
      </c>
      <c r="Q25" s="409">
        <f t="shared" si="6"/>
        <v>1.167331513751837</v>
      </c>
      <c r="R25" s="408">
        <f t="shared" si="7"/>
        <v>20.104975855553224</v>
      </c>
      <c r="S25" s="410">
        <f t="shared" si="8"/>
        <v>4.144446777241234</v>
      </c>
    </row>
    <row r="26" spans="1:19" ht="14.25">
      <c r="A26" s="91"/>
      <c r="B26" s="196"/>
      <c r="D26" s="36"/>
      <c r="E26" s="36"/>
      <c r="J26" s="36"/>
      <c r="K26" s="89"/>
      <c r="L26" s="408"/>
      <c r="M26" s="408"/>
      <c r="N26" s="408"/>
      <c r="O26" s="408"/>
      <c r="P26" s="408"/>
      <c r="Q26" s="409"/>
      <c r="R26" s="408"/>
      <c r="S26" s="410"/>
    </row>
    <row r="27" spans="1:19" ht="14.25">
      <c r="A27" s="54" t="s">
        <v>192</v>
      </c>
      <c r="B27" s="197" t="s">
        <v>114</v>
      </c>
      <c r="C27" s="36">
        <v>957279</v>
      </c>
      <c r="D27" s="36">
        <v>26192</v>
      </c>
      <c r="E27" s="36">
        <v>12630</v>
      </c>
      <c r="F27" s="36">
        <v>2190</v>
      </c>
      <c r="G27" s="36">
        <v>2043</v>
      </c>
      <c r="H27" s="36">
        <v>8069</v>
      </c>
      <c r="I27" s="36">
        <v>1135</v>
      </c>
      <c r="J27" s="36">
        <f t="shared" si="0"/>
        <v>13562</v>
      </c>
      <c r="K27" s="89">
        <v>-21416</v>
      </c>
      <c r="L27" s="408">
        <f t="shared" si="1"/>
        <v>27.360884339884194</v>
      </c>
      <c r="M27" s="408">
        <f t="shared" si="2"/>
        <v>13.193645739643301</v>
      </c>
      <c r="N27" s="408">
        <f t="shared" si="3"/>
        <v>83.61331704337202</v>
      </c>
      <c r="O27" s="408">
        <f t="shared" si="4"/>
        <v>72.35700371878873</v>
      </c>
      <c r="P27" s="408">
        <f t="shared" si="5"/>
        <v>8.429099562405527</v>
      </c>
      <c r="Q27" s="409">
        <f t="shared" si="6"/>
        <v>1.185652249762086</v>
      </c>
      <c r="R27" s="408">
        <f t="shared" si="7"/>
        <v>14.167238600240891</v>
      </c>
      <c r="S27" s="410">
        <f t="shared" si="8"/>
        <v>-22.37174324308796</v>
      </c>
    </row>
    <row r="28" spans="1:19" ht="14.25">
      <c r="A28" s="54" t="s">
        <v>193</v>
      </c>
      <c r="B28" s="197"/>
      <c r="C28" s="36">
        <v>960000</v>
      </c>
      <c r="D28" s="36">
        <v>22108</v>
      </c>
      <c r="E28" s="36">
        <v>11130</v>
      </c>
      <c r="F28" s="36">
        <v>1888</v>
      </c>
      <c r="G28" s="36">
        <v>1870</v>
      </c>
      <c r="H28" s="36">
        <v>7514</v>
      </c>
      <c r="I28" s="36">
        <v>1045</v>
      </c>
      <c r="J28" s="36">
        <f t="shared" si="0"/>
        <v>10978</v>
      </c>
      <c r="K28" s="89">
        <v>-8146</v>
      </c>
      <c r="L28" s="408">
        <f t="shared" si="1"/>
        <v>23.029166666666665</v>
      </c>
      <c r="M28" s="408">
        <f t="shared" si="2"/>
        <v>11.59375</v>
      </c>
      <c r="N28" s="408">
        <f t="shared" si="3"/>
        <v>85.39895060611543</v>
      </c>
      <c r="O28" s="408">
        <f t="shared" si="4"/>
        <v>77.98815580949203</v>
      </c>
      <c r="P28" s="408">
        <f t="shared" si="5"/>
        <v>7.827083333333333</v>
      </c>
      <c r="Q28" s="409">
        <f t="shared" si="6"/>
        <v>1.0885416666666667</v>
      </c>
      <c r="R28" s="408">
        <f t="shared" si="7"/>
        <v>11.435416666666667</v>
      </c>
      <c r="S28" s="410">
        <f t="shared" si="8"/>
        <v>-8.485416666666667</v>
      </c>
    </row>
    <row r="29" spans="1:19" ht="14.25">
      <c r="A29" s="54" t="s">
        <v>194</v>
      </c>
      <c r="B29" s="197"/>
      <c r="C29" s="36">
        <v>959000</v>
      </c>
      <c r="D29" s="43">
        <v>20566</v>
      </c>
      <c r="E29" s="43">
        <v>10191</v>
      </c>
      <c r="F29" s="36">
        <v>1484</v>
      </c>
      <c r="G29" s="36">
        <v>1725</v>
      </c>
      <c r="H29" s="36">
        <v>7614</v>
      </c>
      <c r="I29" s="36">
        <v>986</v>
      </c>
      <c r="J29" s="36">
        <f t="shared" si="0"/>
        <v>10375</v>
      </c>
      <c r="K29" s="156">
        <v>-11175</v>
      </c>
      <c r="L29" s="408">
        <f t="shared" si="1"/>
        <v>21.445255474452555</v>
      </c>
      <c r="M29" s="408">
        <f t="shared" si="2"/>
        <v>10.626694473409803</v>
      </c>
      <c r="N29" s="408">
        <f t="shared" si="3"/>
        <v>72.1579305650102</v>
      </c>
      <c r="O29" s="408">
        <f t="shared" si="4"/>
        <v>77.38549190256157</v>
      </c>
      <c r="P29" s="408">
        <f t="shared" si="5"/>
        <v>7.9395203336809175</v>
      </c>
      <c r="Q29" s="409">
        <f t="shared" si="6"/>
        <v>1.0281543274244005</v>
      </c>
      <c r="R29" s="408">
        <f t="shared" si="7"/>
        <v>10.818561001042752</v>
      </c>
      <c r="S29" s="410">
        <f t="shared" si="8"/>
        <v>-11.652763295099062</v>
      </c>
    </row>
    <row r="30" spans="1:19" ht="14.25">
      <c r="A30" s="54" t="s">
        <v>195</v>
      </c>
      <c r="B30" s="197"/>
      <c r="C30" s="36">
        <v>958000</v>
      </c>
      <c r="D30" s="36">
        <v>19207</v>
      </c>
      <c r="E30" s="36">
        <v>10081</v>
      </c>
      <c r="F30" s="36">
        <v>1284</v>
      </c>
      <c r="G30" s="36">
        <v>1717</v>
      </c>
      <c r="H30" s="36">
        <v>7354</v>
      </c>
      <c r="I30" s="36">
        <v>908</v>
      </c>
      <c r="J30" s="36">
        <f t="shared" si="0"/>
        <v>9126</v>
      </c>
      <c r="K30" s="89">
        <v>-10472</v>
      </c>
      <c r="L30" s="408">
        <f t="shared" si="1"/>
        <v>20.049060542797495</v>
      </c>
      <c r="M30" s="408">
        <f t="shared" si="2"/>
        <v>10.522964509394573</v>
      </c>
      <c r="N30" s="408">
        <f t="shared" si="3"/>
        <v>66.85062737543603</v>
      </c>
      <c r="O30" s="408">
        <f t="shared" si="4"/>
        <v>82.05887975530491</v>
      </c>
      <c r="P30" s="408">
        <f t="shared" si="5"/>
        <v>7.676409185803758</v>
      </c>
      <c r="Q30" s="409">
        <f t="shared" si="6"/>
        <v>0.9478079331941545</v>
      </c>
      <c r="R30" s="408">
        <f t="shared" si="7"/>
        <v>9.526096033402922</v>
      </c>
      <c r="S30" s="410">
        <f t="shared" si="8"/>
        <v>-10.931106471816284</v>
      </c>
    </row>
    <row r="31" spans="1:19" ht="14.25">
      <c r="A31" s="54" t="s">
        <v>196</v>
      </c>
      <c r="B31" s="197"/>
      <c r="C31" s="36">
        <v>962000</v>
      </c>
      <c r="D31" s="36">
        <v>18864</v>
      </c>
      <c r="E31" s="36">
        <v>8964</v>
      </c>
      <c r="F31" s="36">
        <v>1116</v>
      </c>
      <c r="G31" s="36">
        <v>1729</v>
      </c>
      <c r="H31" s="36">
        <v>7425</v>
      </c>
      <c r="I31" s="36">
        <v>930</v>
      </c>
      <c r="J31" s="36">
        <f t="shared" si="0"/>
        <v>9900</v>
      </c>
      <c r="K31" s="89">
        <v>-5568</v>
      </c>
      <c r="L31" s="408">
        <f t="shared" si="1"/>
        <v>19.60914760914761</v>
      </c>
      <c r="M31" s="408">
        <f t="shared" si="2"/>
        <v>9.318087318087318</v>
      </c>
      <c r="N31" s="408">
        <f t="shared" si="3"/>
        <v>59.16030534351145</v>
      </c>
      <c r="O31" s="408">
        <f t="shared" si="4"/>
        <v>83.96056912543096</v>
      </c>
      <c r="P31" s="408">
        <f t="shared" si="5"/>
        <v>7.718295218295219</v>
      </c>
      <c r="Q31" s="409">
        <f t="shared" si="6"/>
        <v>0.9667359667359667</v>
      </c>
      <c r="R31" s="408">
        <f t="shared" si="7"/>
        <v>10.29106029106029</v>
      </c>
      <c r="S31" s="410">
        <f t="shared" si="8"/>
        <v>-5.787941787941788</v>
      </c>
    </row>
    <row r="32" spans="1:19" ht="14.25">
      <c r="A32" s="91"/>
      <c r="B32" s="196"/>
      <c r="D32" s="36"/>
      <c r="E32" s="36"/>
      <c r="J32" s="36"/>
      <c r="K32" s="89"/>
      <c r="L32" s="408"/>
      <c r="M32" s="408"/>
      <c r="N32" s="408"/>
      <c r="O32" s="408"/>
      <c r="P32" s="408"/>
      <c r="Q32" s="409"/>
      <c r="R32" s="408"/>
      <c r="S32" s="410"/>
    </row>
    <row r="33" spans="1:19" ht="14.25">
      <c r="A33" s="54" t="s">
        <v>197</v>
      </c>
      <c r="B33" s="197" t="s">
        <v>114</v>
      </c>
      <c r="C33" s="36">
        <v>966187</v>
      </c>
      <c r="D33" s="36">
        <v>18021</v>
      </c>
      <c r="E33" s="36">
        <v>8713</v>
      </c>
      <c r="F33" s="36">
        <v>952</v>
      </c>
      <c r="G33" s="36">
        <v>1592</v>
      </c>
      <c r="H33" s="36">
        <v>7413</v>
      </c>
      <c r="I33" s="36">
        <v>824</v>
      </c>
      <c r="J33" s="36">
        <f t="shared" si="0"/>
        <v>9308</v>
      </c>
      <c r="K33" s="89">
        <v>-6736</v>
      </c>
      <c r="L33" s="408">
        <f t="shared" si="1"/>
        <v>18.65166887983382</v>
      </c>
      <c r="M33" s="408">
        <f t="shared" si="2"/>
        <v>9.017923031462853</v>
      </c>
      <c r="N33" s="408">
        <f t="shared" si="3"/>
        <v>52.827257088951775</v>
      </c>
      <c r="O33" s="408">
        <f t="shared" si="4"/>
        <v>81.17065211849284</v>
      </c>
      <c r="P33" s="408">
        <f t="shared" si="5"/>
        <v>7.672427801243445</v>
      </c>
      <c r="Q33" s="409">
        <f t="shared" si="6"/>
        <v>0.8528369766929176</v>
      </c>
      <c r="R33" s="408">
        <f t="shared" si="7"/>
        <v>9.633745848370967</v>
      </c>
      <c r="S33" s="410">
        <f t="shared" si="8"/>
        <v>-6.971735285198414</v>
      </c>
    </row>
    <row r="34" spans="1:19" ht="14.25">
      <c r="A34" s="54" t="s">
        <v>198</v>
      </c>
      <c r="B34" s="197"/>
      <c r="C34" s="36">
        <v>969000</v>
      </c>
      <c r="D34" s="36">
        <v>16626</v>
      </c>
      <c r="E34" s="36">
        <v>9032</v>
      </c>
      <c r="F34" s="36">
        <v>871</v>
      </c>
      <c r="G34" s="36">
        <v>1597</v>
      </c>
      <c r="H34" s="36">
        <v>7494</v>
      </c>
      <c r="I34" s="36">
        <v>863</v>
      </c>
      <c r="J34" s="36">
        <f t="shared" si="0"/>
        <v>7594</v>
      </c>
      <c r="K34" s="89">
        <v>-6057</v>
      </c>
      <c r="L34" s="408">
        <f t="shared" si="1"/>
        <v>17.157894736842106</v>
      </c>
      <c r="M34" s="408">
        <f t="shared" si="2"/>
        <v>9.320949432404541</v>
      </c>
      <c r="N34" s="408">
        <f t="shared" si="3"/>
        <v>52.387826296162636</v>
      </c>
      <c r="O34" s="408">
        <f t="shared" si="4"/>
        <v>87.63650331998025</v>
      </c>
      <c r="P34" s="408">
        <f t="shared" si="5"/>
        <v>7.733746130030959</v>
      </c>
      <c r="Q34" s="409">
        <f t="shared" si="6"/>
        <v>0.890608875128999</v>
      </c>
      <c r="R34" s="408">
        <f t="shared" si="7"/>
        <v>7.836945304437564</v>
      </c>
      <c r="S34" s="410">
        <f t="shared" si="8"/>
        <v>-6.25077399380805</v>
      </c>
    </row>
    <row r="35" spans="1:19" ht="14.25">
      <c r="A35" s="54" t="s">
        <v>199</v>
      </c>
      <c r="B35" s="197"/>
      <c r="C35" s="36">
        <v>969000</v>
      </c>
      <c r="D35" s="36">
        <v>16315</v>
      </c>
      <c r="E35" s="36">
        <v>9495</v>
      </c>
      <c r="F35" s="36">
        <v>852</v>
      </c>
      <c r="G35" s="36">
        <v>1664</v>
      </c>
      <c r="H35" s="36">
        <v>7848</v>
      </c>
      <c r="I35" s="36">
        <v>810</v>
      </c>
      <c r="J35" s="36">
        <f t="shared" si="0"/>
        <v>6820</v>
      </c>
      <c r="K35" s="89">
        <v>-6333</v>
      </c>
      <c r="L35" s="408">
        <f t="shared" si="1"/>
        <v>16.836945304437563</v>
      </c>
      <c r="M35" s="408">
        <f t="shared" si="2"/>
        <v>9.798761609907121</v>
      </c>
      <c r="N35" s="408">
        <f t="shared" si="3"/>
        <v>52.221881703953414</v>
      </c>
      <c r="O35" s="408">
        <f t="shared" si="4"/>
        <v>92.5524222704266</v>
      </c>
      <c r="P35" s="408">
        <f t="shared" si="5"/>
        <v>8.09907120743034</v>
      </c>
      <c r="Q35" s="409">
        <f t="shared" si="6"/>
        <v>0.8359133126934984</v>
      </c>
      <c r="R35" s="408">
        <f t="shared" si="7"/>
        <v>7.038183694530444</v>
      </c>
      <c r="S35" s="410">
        <f t="shared" si="8"/>
        <v>-6.535603715170279</v>
      </c>
    </row>
    <row r="36" spans="1:19" ht="14.25">
      <c r="A36" s="54" t="s">
        <v>200</v>
      </c>
      <c r="B36" s="197"/>
      <c r="C36" s="36">
        <v>970000</v>
      </c>
      <c r="D36" s="43">
        <v>17384</v>
      </c>
      <c r="E36" s="43">
        <v>8577</v>
      </c>
      <c r="F36" s="36">
        <v>816</v>
      </c>
      <c r="G36" s="36">
        <v>1611</v>
      </c>
      <c r="H36" s="36">
        <v>8137</v>
      </c>
      <c r="I36" s="36">
        <v>764</v>
      </c>
      <c r="J36" s="36">
        <f t="shared" si="0"/>
        <v>8807</v>
      </c>
      <c r="K36" s="156">
        <v>-6087</v>
      </c>
      <c r="L36" s="408">
        <f t="shared" si="1"/>
        <v>17.921649484536083</v>
      </c>
      <c r="M36" s="408">
        <f t="shared" si="2"/>
        <v>8.842268041237114</v>
      </c>
      <c r="N36" s="408">
        <f t="shared" si="3"/>
        <v>46.93971468016567</v>
      </c>
      <c r="O36" s="408">
        <f t="shared" si="4"/>
        <v>84.81179257699395</v>
      </c>
      <c r="P36" s="408">
        <f t="shared" si="5"/>
        <v>8.388659793814433</v>
      </c>
      <c r="Q36" s="409">
        <f t="shared" si="6"/>
        <v>0.7876288659793814</v>
      </c>
      <c r="R36" s="408">
        <f t="shared" si="7"/>
        <v>9.079381443298969</v>
      </c>
      <c r="S36" s="410">
        <f t="shared" si="8"/>
        <v>-6.275257731958763</v>
      </c>
    </row>
    <row r="37" spans="1:19" ht="14.25">
      <c r="A37" s="54" t="s">
        <v>201</v>
      </c>
      <c r="B37" s="197"/>
      <c r="C37" s="36">
        <v>972000</v>
      </c>
      <c r="D37" s="36">
        <v>16012</v>
      </c>
      <c r="E37" s="36">
        <v>8555</v>
      </c>
      <c r="F37" s="36">
        <v>731</v>
      </c>
      <c r="G37" s="36">
        <v>1458</v>
      </c>
      <c r="H37" s="36">
        <v>7956</v>
      </c>
      <c r="I37" s="36">
        <v>821</v>
      </c>
      <c r="J37" s="36">
        <f t="shared" si="0"/>
        <v>7457</v>
      </c>
      <c r="K37" s="89">
        <v>-5790</v>
      </c>
      <c r="L37" s="408">
        <f t="shared" si="1"/>
        <v>16.473251028806583</v>
      </c>
      <c r="M37" s="408">
        <f t="shared" si="2"/>
        <v>8.801440329218106</v>
      </c>
      <c r="N37" s="408">
        <f t="shared" si="3"/>
        <v>45.65326005495878</v>
      </c>
      <c r="O37" s="408">
        <f t="shared" si="4"/>
        <v>83.45735546651403</v>
      </c>
      <c r="P37" s="408">
        <f t="shared" si="5"/>
        <v>8.185185185185185</v>
      </c>
      <c r="Q37" s="409">
        <f t="shared" si="6"/>
        <v>0.8446502057613169</v>
      </c>
      <c r="R37" s="408">
        <f t="shared" si="7"/>
        <v>7.671810699588478</v>
      </c>
      <c r="S37" s="410">
        <f t="shared" si="8"/>
        <v>-5.95679012345679</v>
      </c>
    </row>
    <row r="38" spans="1:19" ht="14.25">
      <c r="A38" s="91"/>
      <c r="B38" s="196"/>
      <c r="D38" s="36"/>
      <c r="E38" s="36"/>
      <c r="J38" s="36"/>
      <c r="K38" s="89"/>
      <c r="L38" s="408"/>
      <c r="M38" s="408"/>
      <c r="N38" s="408"/>
      <c r="O38" s="408"/>
      <c r="P38" s="408"/>
      <c r="Q38" s="409"/>
      <c r="R38" s="408"/>
      <c r="S38" s="410"/>
    </row>
    <row r="39" spans="1:19" ht="14.25">
      <c r="A39" s="54" t="s">
        <v>202</v>
      </c>
      <c r="B39" s="197" t="s">
        <v>114</v>
      </c>
      <c r="C39" s="36">
        <v>973418</v>
      </c>
      <c r="D39" s="36">
        <v>15990</v>
      </c>
      <c r="E39" s="36">
        <v>8698</v>
      </c>
      <c r="F39" s="36">
        <v>629</v>
      </c>
      <c r="G39" s="36">
        <v>1479</v>
      </c>
      <c r="H39" s="36">
        <v>8159</v>
      </c>
      <c r="I39" s="36">
        <v>751</v>
      </c>
      <c r="J39" s="36">
        <f t="shared" si="0"/>
        <v>7292</v>
      </c>
      <c r="K39" s="89">
        <v>-5274</v>
      </c>
      <c r="L39" s="408">
        <f t="shared" si="1"/>
        <v>16.426653297966546</v>
      </c>
      <c r="M39" s="408">
        <f t="shared" si="2"/>
        <v>8.935524101670609</v>
      </c>
      <c r="N39" s="408">
        <f t="shared" si="3"/>
        <v>39.337085678549094</v>
      </c>
      <c r="O39" s="408">
        <f t="shared" si="4"/>
        <v>84.66426240769363</v>
      </c>
      <c r="P39" s="408">
        <f t="shared" si="5"/>
        <v>8.381805144347032</v>
      </c>
      <c r="Q39" s="409">
        <f t="shared" si="6"/>
        <v>0.7715082318181912</v>
      </c>
      <c r="R39" s="408">
        <f t="shared" si="7"/>
        <v>7.4911291962959385</v>
      </c>
      <c r="S39" s="410">
        <f t="shared" si="8"/>
        <v>-5.4180218570028496</v>
      </c>
    </row>
    <row r="40" spans="1:19" ht="14.25">
      <c r="A40" s="54" t="s">
        <v>203</v>
      </c>
      <c r="B40" s="197"/>
      <c r="C40" s="36">
        <v>976000</v>
      </c>
      <c r="D40" s="36">
        <v>15514</v>
      </c>
      <c r="E40" s="36">
        <v>8749</v>
      </c>
      <c r="F40" s="36">
        <v>547</v>
      </c>
      <c r="G40" s="36">
        <v>1564</v>
      </c>
      <c r="H40" s="36">
        <v>8092</v>
      </c>
      <c r="I40" s="36">
        <v>682</v>
      </c>
      <c r="J40" s="36">
        <f t="shared" si="0"/>
        <v>6765</v>
      </c>
      <c r="K40" s="89">
        <v>-4375</v>
      </c>
      <c r="L40" s="408">
        <f t="shared" si="1"/>
        <v>15.895491803278688</v>
      </c>
      <c r="M40" s="408">
        <f t="shared" si="2"/>
        <v>8.964139344262295</v>
      </c>
      <c r="N40" s="408">
        <f t="shared" si="3"/>
        <v>35.258476215031585</v>
      </c>
      <c r="O40" s="408">
        <f t="shared" si="4"/>
        <v>91.57981028223445</v>
      </c>
      <c r="P40" s="408">
        <f t="shared" si="5"/>
        <v>8.290983606557377</v>
      </c>
      <c r="Q40" s="409">
        <f t="shared" si="6"/>
        <v>0.6987704918032787</v>
      </c>
      <c r="R40" s="408">
        <f t="shared" si="7"/>
        <v>6.931352459016393</v>
      </c>
      <c r="S40" s="410">
        <f t="shared" si="8"/>
        <v>-4.482581967213115</v>
      </c>
    </row>
    <row r="41" spans="1:19" ht="14.25">
      <c r="A41" s="54" t="s">
        <v>204</v>
      </c>
      <c r="B41" s="197"/>
      <c r="C41" s="36">
        <v>977000</v>
      </c>
      <c r="D41" s="36">
        <v>15674</v>
      </c>
      <c r="E41" s="36">
        <v>8592</v>
      </c>
      <c r="F41" s="36">
        <v>501</v>
      </c>
      <c r="G41" s="36">
        <v>1572</v>
      </c>
      <c r="H41" s="36">
        <v>8398</v>
      </c>
      <c r="I41" s="36">
        <v>791</v>
      </c>
      <c r="J41" s="36">
        <f t="shared" si="0"/>
        <v>7082</v>
      </c>
      <c r="K41" s="89">
        <v>-5697</v>
      </c>
      <c r="L41" s="408">
        <f t="shared" si="1"/>
        <v>16.042988741044013</v>
      </c>
      <c r="M41" s="408">
        <f t="shared" si="2"/>
        <v>8.794268167860798</v>
      </c>
      <c r="N41" s="408">
        <f t="shared" si="3"/>
        <v>31.963761643486027</v>
      </c>
      <c r="O41" s="408">
        <f t="shared" si="4"/>
        <v>91.15157137887046</v>
      </c>
      <c r="P41" s="408">
        <f t="shared" si="5"/>
        <v>8.595701125895598</v>
      </c>
      <c r="Q41" s="409">
        <f t="shared" si="6"/>
        <v>0.8096212896622313</v>
      </c>
      <c r="R41" s="408">
        <f t="shared" si="7"/>
        <v>7.248720573183214</v>
      </c>
      <c r="S41" s="410">
        <f t="shared" si="8"/>
        <v>-5.8311156601842375</v>
      </c>
    </row>
    <row r="42" spans="1:19" ht="14.25">
      <c r="A42" s="54" t="s">
        <v>205</v>
      </c>
      <c r="B42" s="197"/>
      <c r="C42" s="36">
        <v>979000</v>
      </c>
      <c r="D42" s="36">
        <v>15800</v>
      </c>
      <c r="E42" s="36">
        <v>7998</v>
      </c>
      <c r="F42" s="36">
        <v>400</v>
      </c>
      <c r="G42" s="36">
        <v>1343</v>
      </c>
      <c r="H42" s="36">
        <v>8393</v>
      </c>
      <c r="I42" s="36">
        <v>722</v>
      </c>
      <c r="J42" s="36">
        <f t="shared" si="0"/>
        <v>7802</v>
      </c>
      <c r="K42" s="89">
        <v>-6011</v>
      </c>
      <c r="L42" s="408">
        <f t="shared" si="1"/>
        <v>16.138917262512766</v>
      </c>
      <c r="M42" s="408">
        <f t="shared" si="2"/>
        <v>8.16956077630235</v>
      </c>
      <c r="N42" s="408">
        <f t="shared" si="3"/>
        <v>25.31645569620253</v>
      </c>
      <c r="O42" s="408">
        <f t="shared" si="4"/>
        <v>78.3410138248848</v>
      </c>
      <c r="P42" s="408">
        <f t="shared" si="5"/>
        <v>8.573033707865168</v>
      </c>
      <c r="Q42" s="409">
        <f t="shared" si="6"/>
        <v>0.7374872318692544</v>
      </c>
      <c r="R42" s="408">
        <f t="shared" si="7"/>
        <v>7.969356486210419</v>
      </c>
      <c r="S42" s="410">
        <f t="shared" si="8"/>
        <v>-6.1399387129724206</v>
      </c>
    </row>
    <row r="43" spans="1:19" ht="14.25">
      <c r="A43" s="54" t="s">
        <v>206</v>
      </c>
      <c r="B43" s="197"/>
      <c r="C43" s="36">
        <v>984000</v>
      </c>
      <c r="D43" s="43">
        <v>16327</v>
      </c>
      <c r="E43" s="43">
        <v>8197</v>
      </c>
      <c r="F43" s="36">
        <v>390</v>
      </c>
      <c r="G43" s="36">
        <v>1303</v>
      </c>
      <c r="H43" s="36">
        <v>8670</v>
      </c>
      <c r="I43" s="36">
        <v>684</v>
      </c>
      <c r="J43" s="36">
        <f t="shared" si="0"/>
        <v>8130</v>
      </c>
      <c r="K43" s="156">
        <v>-7326</v>
      </c>
      <c r="L43" s="408">
        <f t="shared" si="1"/>
        <v>16.59247967479675</v>
      </c>
      <c r="M43" s="408">
        <f t="shared" si="2"/>
        <v>8.330284552845528</v>
      </c>
      <c r="N43" s="408">
        <f t="shared" si="3"/>
        <v>23.886813254118945</v>
      </c>
      <c r="O43" s="408">
        <f t="shared" si="4"/>
        <v>73.908111174135</v>
      </c>
      <c r="P43" s="408">
        <f t="shared" si="5"/>
        <v>8.810975609756097</v>
      </c>
      <c r="Q43" s="409">
        <f t="shared" si="6"/>
        <v>0.6951219512195121</v>
      </c>
      <c r="R43" s="408">
        <f t="shared" si="7"/>
        <v>8.262195121951219</v>
      </c>
      <c r="S43" s="410">
        <f t="shared" si="8"/>
        <v>-7.445121951219512</v>
      </c>
    </row>
    <row r="44" spans="1:19" ht="14.25">
      <c r="A44" s="91"/>
      <c r="B44" s="196"/>
      <c r="J44" s="36"/>
      <c r="L44" s="408"/>
      <c r="M44" s="408"/>
      <c r="N44" s="408"/>
      <c r="O44" s="408"/>
      <c r="P44" s="408"/>
      <c r="Q44" s="409"/>
      <c r="R44" s="408"/>
      <c r="S44" s="410"/>
    </row>
    <row r="45" spans="1:19" ht="14.25">
      <c r="A45" s="54" t="s">
        <v>207</v>
      </c>
      <c r="B45" s="197" t="s">
        <v>114</v>
      </c>
      <c r="C45" s="36">
        <v>980499</v>
      </c>
      <c r="D45" s="36">
        <v>16605</v>
      </c>
      <c r="E45" s="36">
        <v>8445</v>
      </c>
      <c r="F45" s="36">
        <v>355</v>
      </c>
      <c r="G45" s="36">
        <v>1233</v>
      </c>
      <c r="H45" s="36">
        <v>8380</v>
      </c>
      <c r="I45" s="36">
        <v>763</v>
      </c>
      <c r="J45" s="36">
        <f t="shared" si="0"/>
        <v>8160</v>
      </c>
      <c r="K45" s="89">
        <v>-5483</v>
      </c>
      <c r="L45" s="408">
        <f t="shared" si="1"/>
        <v>16.935254395975928</v>
      </c>
      <c r="M45" s="408">
        <f t="shared" si="2"/>
        <v>8.612961359471045</v>
      </c>
      <c r="N45" s="408">
        <f t="shared" si="3"/>
        <v>21.37910267991569</v>
      </c>
      <c r="O45" s="408">
        <f t="shared" si="4"/>
        <v>69.1220988900101</v>
      </c>
      <c r="P45" s="408">
        <f t="shared" si="5"/>
        <v>8.54666858405771</v>
      </c>
      <c r="Q45" s="409">
        <f t="shared" si="6"/>
        <v>0.778175194467307</v>
      </c>
      <c r="R45" s="408">
        <f t="shared" si="7"/>
        <v>8.322293036504881</v>
      </c>
      <c r="S45" s="410">
        <f t="shared" si="8"/>
        <v>-5.5920505783279735</v>
      </c>
    </row>
    <row r="46" spans="1:19" ht="14.25">
      <c r="A46" s="54" t="s">
        <v>208</v>
      </c>
      <c r="B46" s="197"/>
      <c r="C46" s="36">
        <v>982000</v>
      </c>
      <c r="D46" s="36">
        <v>12642</v>
      </c>
      <c r="E46" s="36">
        <v>7643</v>
      </c>
      <c r="F46" s="36">
        <v>299</v>
      </c>
      <c r="G46" s="36">
        <v>1175</v>
      </c>
      <c r="H46" s="36">
        <v>8998</v>
      </c>
      <c r="I46" s="36">
        <v>783</v>
      </c>
      <c r="J46" s="36">
        <f t="shared" si="0"/>
        <v>4999</v>
      </c>
      <c r="K46" s="89">
        <v>-7492</v>
      </c>
      <c r="L46" s="408">
        <f t="shared" si="1"/>
        <v>12.873727087576375</v>
      </c>
      <c r="M46" s="408">
        <f t="shared" si="2"/>
        <v>7.783095723014257</v>
      </c>
      <c r="N46" s="408">
        <f t="shared" si="3"/>
        <v>23.651320993513686</v>
      </c>
      <c r="O46" s="408">
        <f t="shared" si="4"/>
        <v>85.04016790909749</v>
      </c>
      <c r="P46" s="408">
        <f t="shared" si="5"/>
        <v>9.162932790224033</v>
      </c>
      <c r="Q46" s="409">
        <f t="shared" si="6"/>
        <v>0.7973523421588594</v>
      </c>
      <c r="R46" s="408">
        <f t="shared" si="7"/>
        <v>5.090631364562118</v>
      </c>
      <c r="S46" s="410">
        <f t="shared" si="8"/>
        <v>-7.629327902240326</v>
      </c>
    </row>
    <row r="47" spans="1:19" ht="14.25">
      <c r="A47" s="54" t="s">
        <v>209</v>
      </c>
      <c r="B47" s="197"/>
      <c r="C47" s="36">
        <v>985000</v>
      </c>
      <c r="D47" s="36">
        <v>18006</v>
      </c>
      <c r="E47" s="36">
        <v>7779</v>
      </c>
      <c r="F47" s="36">
        <v>287</v>
      </c>
      <c r="G47" s="36">
        <v>1152</v>
      </c>
      <c r="H47" s="36">
        <v>8616</v>
      </c>
      <c r="I47" s="36">
        <v>793</v>
      </c>
      <c r="J47" s="36">
        <f t="shared" si="0"/>
        <v>10227</v>
      </c>
      <c r="K47" s="89">
        <v>-5537</v>
      </c>
      <c r="L47" s="408">
        <f t="shared" si="1"/>
        <v>18.28020304568528</v>
      </c>
      <c r="M47" s="408">
        <f t="shared" si="2"/>
        <v>7.8974619289340104</v>
      </c>
      <c r="N47" s="408">
        <f t="shared" si="3"/>
        <v>15.93913140064423</v>
      </c>
      <c r="O47" s="408">
        <f t="shared" si="4"/>
        <v>60.13153773880363</v>
      </c>
      <c r="P47" s="408">
        <f t="shared" si="5"/>
        <v>8.747208121827411</v>
      </c>
      <c r="Q47" s="409">
        <f t="shared" si="6"/>
        <v>0.8050761421319796</v>
      </c>
      <c r="R47" s="408">
        <f t="shared" si="7"/>
        <v>10.38274111675127</v>
      </c>
      <c r="S47" s="410">
        <f t="shared" si="8"/>
        <v>-5.621319796954315</v>
      </c>
    </row>
    <row r="48" spans="1:19" ht="14.25">
      <c r="A48" s="54" t="s">
        <v>210</v>
      </c>
      <c r="B48" s="197"/>
      <c r="C48" s="36">
        <v>991000</v>
      </c>
      <c r="D48" s="36">
        <v>17006</v>
      </c>
      <c r="E48" s="36">
        <v>7823</v>
      </c>
      <c r="F48" s="36">
        <v>262</v>
      </c>
      <c r="G48" s="36">
        <v>1138</v>
      </c>
      <c r="H48" s="36">
        <v>8553</v>
      </c>
      <c r="I48" s="36">
        <v>852</v>
      </c>
      <c r="J48" s="36">
        <f t="shared" si="0"/>
        <v>9183</v>
      </c>
      <c r="K48" s="89">
        <v>-11771</v>
      </c>
      <c r="L48" s="408">
        <f t="shared" si="1"/>
        <v>17.16044399596367</v>
      </c>
      <c r="M48" s="408">
        <f t="shared" si="2"/>
        <v>7.894046417759839</v>
      </c>
      <c r="N48" s="408">
        <f t="shared" si="3"/>
        <v>15.406327178642831</v>
      </c>
      <c r="O48" s="408">
        <f t="shared" si="4"/>
        <v>62.720458553791886</v>
      </c>
      <c r="P48" s="408">
        <f t="shared" si="5"/>
        <v>8.630676084762866</v>
      </c>
      <c r="Q48" s="409">
        <f t="shared" si="6"/>
        <v>0.8597376387487387</v>
      </c>
      <c r="R48" s="408">
        <f t="shared" si="7"/>
        <v>9.266397578203835</v>
      </c>
      <c r="S48" s="410">
        <f t="shared" si="8"/>
        <v>-11.877901109989908</v>
      </c>
    </row>
    <row r="49" spans="1:19" ht="14.25">
      <c r="A49" s="54" t="s">
        <v>211</v>
      </c>
      <c r="B49" s="197"/>
      <c r="C49" s="36">
        <v>998000</v>
      </c>
      <c r="D49" s="36">
        <v>17185</v>
      </c>
      <c r="E49" s="36">
        <v>7622</v>
      </c>
      <c r="F49" s="36">
        <v>279</v>
      </c>
      <c r="G49" s="36">
        <v>1106</v>
      </c>
      <c r="H49" s="36">
        <v>9229</v>
      </c>
      <c r="I49" s="36">
        <v>883</v>
      </c>
      <c r="J49" s="36">
        <f t="shared" si="0"/>
        <v>9563</v>
      </c>
      <c r="K49" s="89">
        <v>-2871</v>
      </c>
      <c r="L49" s="408">
        <f t="shared" si="1"/>
        <v>17.21943887775551</v>
      </c>
      <c r="M49" s="408">
        <f t="shared" si="2"/>
        <v>7.637274549098197</v>
      </c>
      <c r="N49" s="408">
        <f t="shared" si="3"/>
        <v>16.23508874018039</v>
      </c>
      <c r="O49" s="408">
        <f t="shared" si="4"/>
        <v>60.46689628779181</v>
      </c>
      <c r="P49" s="408">
        <f t="shared" si="5"/>
        <v>9.24749498997996</v>
      </c>
      <c r="Q49" s="409">
        <f t="shared" si="6"/>
        <v>0.8847695390781564</v>
      </c>
      <c r="R49" s="408">
        <f t="shared" si="7"/>
        <v>9.582164328657315</v>
      </c>
      <c r="S49" s="410">
        <f t="shared" si="8"/>
        <v>-2.876753507014028</v>
      </c>
    </row>
    <row r="50" spans="1:19" ht="14.25">
      <c r="A50" s="91"/>
      <c r="B50" s="196"/>
      <c r="D50" s="36"/>
      <c r="E50" s="36"/>
      <c r="J50" s="36"/>
      <c r="K50" s="89"/>
      <c r="L50" s="408"/>
      <c r="M50" s="408"/>
      <c r="N50" s="408"/>
      <c r="O50" s="408"/>
      <c r="P50" s="408"/>
      <c r="Q50" s="409"/>
      <c r="R50" s="408"/>
      <c r="S50" s="410"/>
    </row>
    <row r="51" spans="1:19" ht="14.25">
      <c r="A51" s="54" t="s">
        <v>212</v>
      </c>
      <c r="B51" s="197" t="s">
        <v>114</v>
      </c>
      <c r="C51" s="36">
        <v>999535</v>
      </c>
      <c r="D51" s="43">
        <v>18125</v>
      </c>
      <c r="E51" s="43">
        <v>7776</v>
      </c>
      <c r="F51" s="36">
        <v>237</v>
      </c>
      <c r="G51" s="36">
        <v>1078</v>
      </c>
      <c r="H51" s="36">
        <v>9766</v>
      </c>
      <c r="I51" s="36">
        <v>955</v>
      </c>
      <c r="J51" s="36">
        <f t="shared" si="0"/>
        <v>10349</v>
      </c>
      <c r="K51" s="156">
        <v>-1551</v>
      </c>
      <c r="L51" s="408">
        <f t="shared" si="1"/>
        <v>18.133432045901344</v>
      </c>
      <c r="M51" s="408">
        <f t="shared" si="2"/>
        <v>7.779617522147799</v>
      </c>
      <c r="N51" s="408">
        <f t="shared" si="3"/>
        <v>13.075862068965517</v>
      </c>
      <c r="O51" s="408">
        <f t="shared" si="4"/>
        <v>56.13706191740874</v>
      </c>
      <c r="P51" s="408">
        <f t="shared" si="5"/>
        <v>9.770543302635726</v>
      </c>
      <c r="Q51" s="409">
        <f t="shared" si="6"/>
        <v>0.9554442815909397</v>
      </c>
      <c r="R51" s="408">
        <f t="shared" si="7"/>
        <v>10.353814523753545</v>
      </c>
      <c r="S51" s="410">
        <f t="shared" si="8"/>
        <v>-1.5517215505209923</v>
      </c>
    </row>
    <row r="52" spans="1:19" ht="14.25">
      <c r="A52" s="54" t="s">
        <v>213</v>
      </c>
      <c r="B52" s="197"/>
      <c r="C52" s="36">
        <v>1009348</v>
      </c>
      <c r="D52" s="36">
        <v>19067</v>
      </c>
      <c r="E52" s="36">
        <v>7544</v>
      </c>
      <c r="F52" s="36">
        <v>234</v>
      </c>
      <c r="G52" s="36">
        <v>1077</v>
      </c>
      <c r="H52" s="36">
        <v>10154</v>
      </c>
      <c r="I52" s="36">
        <v>1042</v>
      </c>
      <c r="J52" s="36">
        <f t="shared" si="0"/>
        <v>11523</v>
      </c>
      <c r="K52" s="89">
        <v>-2115</v>
      </c>
      <c r="L52" s="408">
        <f t="shared" si="1"/>
        <v>18.890412424654333</v>
      </c>
      <c r="M52" s="408">
        <f t="shared" si="2"/>
        <v>7.474131815786032</v>
      </c>
      <c r="N52" s="408">
        <f t="shared" si="3"/>
        <v>12.27251271830912</v>
      </c>
      <c r="O52" s="408">
        <f t="shared" si="4"/>
        <v>53.46505162827641</v>
      </c>
      <c r="P52" s="408">
        <f t="shared" si="5"/>
        <v>10.059959498607022</v>
      </c>
      <c r="Q52" s="409">
        <f t="shared" si="6"/>
        <v>1.0323495959768088</v>
      </c>
      <c r="R52" s="408">
        <f t="shared" si="7"/>
        <v>11.416280608868298</v>
      </c>
      <c r="S52" s="410">
        <f t="shared" si="8"/>
        <v>-2.0954120878032154</v>
      </c>
    </row>
    <row r="53" spans="1:19" ht="14.25">
      <c r="A53" s="54" t="s">
        <v>214</v>
      </c>
      <c r="B53" s="197"/>
      <c r="C53" s="36">
        <v>1021450</v>
      </c>
      <c r="D53" s="36">
        <v>19840</v>
      </c>
      <c r="E53" s="36">
        <v>7645</v>
      </c>
      <c r="F53" s="36">
        <v>236</v>
      </c>
      <c r="G53" s="36">
        <v>1049</v>
      </c>
      <c r="H53" s="36">
        <v>10020</v>
      </c>
      <c r="I53" s="36">
        <v>1087</v>
      </c>
      <c r="J53" s="36">
        <f t="shared" si="0"/>
        <v>12195</v>
      </c>
      <c r="K53" s="89">
        <v>-998</v>
      </c>
      <c r="L53" s="408">
        <f t="shared" si="1"/>
        <v>19.423368740515933</v>
      </c>
      <c r="M53" s="408">
        <f t="shared" si="2"/>
        <v>7.4844583680062655</v>
      </c>
      <c r="N53" s="408">
        <f t="shared" si="3"/>
        <v>11.89516129032258</v>
      </c>
      <c r="O53" s="408">
        <f t="shared" si="4"/>
        <v>50.21781799032984</v>
      </c>
      <c r="P53" s="408">
        <f t="shared" si="5"/>
        <v>9.809584414312987</v>
      </c>
      <c r="Q53" s="409">
        <f t="shared" si="6"/>
        <v>1.0641734788780655</v>
      </c>
      <c r="R53" s="408">
        <f t="shared" si="7"/>
        <v>11.938910372509667</v>
      </c>
      <c r="S53" s="410">
        <f t="shared" si="8"/>
        <v>-0.9770424396690979</v>
      </c>
    </row>
    <row r="54" spans="1:19" ht="14.25">
      <c r="A54" s="54" t="s">
        <v>215</v>
      </c>
      <c r="B54" s="197"/>
      <c r="C54" s="36">
        <v>1036942</v>
      </c>
      <c r="D54" s="36">
        <v>20312</v>
      </c>
      <c r="E54" s="36">
        <v>7885</v>
      </c>
      <c r="F54" s="36">
        <v>226</v>
      </c>
      <c r="G54" s="36">
        <v>981</v>
      </c>
      <c r="H54" s="36">
        <v>9743</v>
      </c>
      <c r="I54" s="36">
        <v>1030</v>
      </c>
      <c r="J54" s="36">
        <f t="shared" si="0"/>
        <v>12427</v>
      </c>
      <c r="K54" s="89">
        <v>1477</v>
      </c>
      <c r="L54" s="408">
        <f t="shared" si="1"/>
        <v>19.588366562449973</v>
      </c>
      <c r="M54" s="408">
        <f t="shared" si="2"/>
        <v>7.604089717650553</v>
      </c>
      <c r="N54" s="408">
        <f t="shared" si="3"/>
        <v>11.126427727451752</v>
      </c>
      <c r="O54" s="408">
        <f t="shared" si="4"/>
        <v>46.07147888977598</v>
      </c>
      <c r="P54" s="408">
        <f t="shared" si="5"/>
        <v>9.395896781112155</v>
      </c>
      <c r="Q54" s="409">
        <f t="shared" si="6"/>
        <v>0.9933053150513722</v>
      </c>
      <c r="R54" s="408">
        <f t="shared" si="7"/>
        <v>11.98427684479942</v>
      </c>
      <c r="S54" s="410">
        <f t="shared" si="8"/>
        <v>1.424380534301822</v>
      </c>
    </row>
    <row r="55" spans="1:19" ht="14.25">
      <c r="A55" s="54" t="s">
        <v>216</v>
      </c>
      <c r="B55" s="197"/>
      <c r="C55" s="36">
        <v>1052801</v>
      </c>
      <c r="D55" s="36">
        <v>19723</v>
      </c>
      <c r="E55" s="36">
        <v>7857</v>
      </c>
      <c r="F55" s="36">
        <v>228</v>
      </c>
      <c r="G55" s="36">
        <v>993</v>
      </c>
      <c r="H55" s="36">
        <v>9023</v>
      </c>
      <c r="I55" s="36">
        <v>1053</v>
      </c>
      <c r="J55" s="36">
        <f t="shared" si="0"/>
        <v>11866</v>
      </c>
      <c r="K55" s="89">
        <v>1956</v>
      </c>
      <c r="L55" s="408">
        <f t="shared" si="1"/>
        <v>18.733834789290665</v>
      </c>
      <c r="M55" s="408">
        <f t="shared" si="2"/>
        <v>7.462948838384462</v>
      </c>
      <c r="N55" s="408">
        <f t="shared" si="3"/>
        <v>11.560107488718755</v>
      </c>
      <c r="O55" s="408">
        <f t="shared" si="4"/>
        <v>47.933964085730835</v>
      </c>
      <c r="P55" s="408">
        <f t="shared" si="5"/>
        <v>8.570470582759706</v>
      </c>
      <c r="Q55" s="409">
        <f t="shared" si="6"/>
        <v>1.000189019577299</v>
      </c>
      <c r="R55" s="408">
        <f t="shared" si="7"/>
        <v>11.270885950906202</v>
      </c>
      <c r="S55" s="410">
        <f t="shared" si="8"/>
        <v>1.8579009708387435</v>
      </c>
    </row>
    <row r="56" spans="1:19" ht="14.25">
      <c r="A56" s="91"/>
      <c r="B56" s="196"/>
      <c r="D56" s="36"/>
      <c r="E56" s="36"/>
      <c r="J56" s="36"/>
      <c r="K56" s="89"/>
      <c r="L56" s="408"/>
      <c r="M56" s="408"/>
      <c r="N56" s="408"/>
      <c r="O56" s="408"/>
      <c r="P56" s="408"/>
      <c r="Q56" s="409"/>
      <c r="R56" s="408"/>
      <c r="S56" s="410"/>
    </row>
    <row r="57" spans="1:19" ht="14.25">
      <c r="A57" s="54" t="s">
        <v>217</v>
      </c>
      <c r="B57" s="197" t="s">
        <v>114</v>
      </c>
      <c r="C57" s="36">
        <v>1066896</v>
      </c>
      <c r="D57" s="36">
        <v>18817</v>
      </c>
      <c r="E57" s="36">
        <v>7706</v>
      </c>
      <c r="F57" s="36">
        <v>186</v>
      </c>
      <c r="G57" s="36">
        <v>901</v>
      </c>
      <c r="H57" s="36">
        <v>8427</v>
      </c>
      <c r="I57" s="36">
        <v>1120</v>
      </c>
      <c r="J57" s="36">
        <f t="shared" si="0"/>
        <v>11111</v>
      </c>
      <c r="K57" s="89">
        <v>617</v>
      </c>
      <c r="L57" s="408">
        <f t="shared" si="1"/>
        <v>17.63714551371455</v>
      </c>
      <c r="M57" s="408">
        <f t="shared" si="2"/>
        <v>7.222822093249952</v>
      </c>
      <c r="N57" s="408">
        <f t="shared" si="3"/>
        <v>9.884678747940692</v>
      </c>
      <c r="O57" s="408">
        <f t="shared" si="4"/>
        <v>45.694289481691854</v>
      </c>
      <c r="P57" s="408">
        <f t="shared" si="5"/>
        <v>7.8986142979259455</v>
      </c>
      <c r="Q57" s="409">
        <f t="shared" si="6"/>
        <v>1.049774298525817</v>
      </c>
      <c r="R57" s="408">
        <f t="shared" si="7"/>
        <v>10.4143234204646</v>
      </c>
      <c r="S57" s="410">
        <f t="shared" si="8"/>
        <v>0.578313162670026</v>
      </c>
    </row>
    <row r="58" spans="1:19" ht="14.25">
      <c r="A58" s="54" t="s">
        <v>218</v>
      </c>
      <c r="B58" s="197"/>
      <c r="C58" s="36">
        <v>1078685</v>
      </c>
      <c r="D58" s="43">
        <v>18062</v>
      </c>
      <c r="E58" s="43">
        <v>7539</v>
      </c>
      <c r="F58" s="36">
        <v>166</v>
      </c>
      <c r="G58" s="36">
        <v>842</v>
      </c>
      <c r="H58" s="36">
        <v>7784</v>
      </c>
      <c r="I58" s="36">
        <v>1167</v>
      </c>
      <c r="J58" s="36">
        <f t="shared" si="0"/>
        <v>10523</v>
      </c>
      <c r="K58" s="156">
        <v>1171</v>
      </c>
      <c r="L58" s="408">
        <f t="shared" si="1"/>
        <v>16.744462006980722</v>
      </c>
      <c r="M58" s="408">
        <f t="shared" si="2"/>
        <v>6.989065389803326</v>
      </c>
      <c r="N58" s="408">
        <f t="shared" si="3"/>
        <v>9.19056582881187</v>
      </c>
      <c r="O58" s="408">
        <f t="shared" si="4"/>
        <v>44.54083791790097</v>
      </c>
      <c r="P58" s="408">
        <f t="shared" si="5"/>
        <v>7.2161937915146686</v>
      </c>
      <c r="Q58" s="409">
        <f t="shared" si="6"/>
        <v>1.0818728359066827</v>
      </c>
      <c r="R58" s="408">
        <f t="shared" si="7"/>
        <v>9.755396617177396</v>
      </c>
      <c r="S58" s="410">
        <f t="shared" si="8"/>
        <v>1.0855810547101332</v>
      </c>
    </row>
    <row r="59" spans="1:19" ht="14.25">
      <c r="A59" s="54" t="s">
        <v>219</v>
      </c>
      <c r="B59" s="197"/>
      <c r="C59" s="36">
        <v>1088566</v>
      </c>
      <c r="D59" s="36">
        <v>17009</v>
      </c>
      <c r="E59" s="36">
        <v>7506</v>
      </c>
      <c r="F59" s="36">
        <v>160</v>
      </c>
      <c r="G59" s="36">
        <v>901</v>
      </c>
      <c r="H59" s="36">
        <v>7335</v>
      </c>
      <c r="I59" s="36">
        <v>1163</v>
      </c>
      <c r="J59" s="36">
        <f t="shared" si="0"/>
        <v>9503</v>
      </c>
      <c r="K59" s="89">
        <v>-203</v>
      </c>
      <c r="L59" s="408">
        <f t="shared" si="1"/>
        <v>15.625143537461211</v>
      </c>
      <c r="M59" s="408">
        <f t="shared" si="2"/>
        <v>6.895309976611432</v>
      </c>
      <c r="N59" s="408">
        <f t="shared" si="3"/>
        <v>9.40678464342407</v>
      </c>
      <c r="O59" s="408">
        <f t="shared" si="4"/>
        <v>50.3070910106086</v>
      </c>
      <c r="P59" s="408">
        <f t="shared" si="5"/>
        <v>6.738222579062731</v>
      </c>
      <c r="Q59" s="409">
        <f t="shared" si="6"/>
        <v>1.0683780312815208</v>
      </c>
      <c r="R59" s="408">
        <f t="shared" si="7"/>
        <v>8.729833560849778</v>
      </c>
      <c r="S59" s="410">
        <f t="shared" si="8"/>
        <v>-0.1864838696045991</v>
      </c>
    </row>
    <row r="60" spans="1:19" ht="14.25">
      <c r="A60" s="54" t="s">
        <v>220</v>
      </c>
      <c r="B60" s="197"/>
      <c r="C60" s="36">
        <v>1097284</v>
      </c>
      <c r="D60" s="36">
        <v>16462</v>
      </c>
      <c r="E60" s="36">
        <v>7466</v>
      </c>
      <c r="F60" s="36">
        <v>123</v>
      </c>
      <c r="G60" s="36">
        <v>786</v>
      </c>
      <c r="H60" s="36">
        <v>7180</v>
      </c>
      <c r="I60" s="36">
        <v>1151</v>
      </c>
      <c r="J60" s="36">
        <f t="shared" si="0"/>
        <v>8996</v>
      </c>
      <c r="K60" s="89">
        <v>42</v>
      </c>
      <c r="L60" s="408">
        <f t="shared" si="1"/>
        <v>15.002497074595091</v>
      </c>
      <c r="M60" s="408">
        <f t="shared" si="2"/>
        <v>6.80407260107684</v>
      </c>
      <c r="N60" s="408">
        <f t="shared" si="3"/>
        <v>7.47175312841696</v>
      </c>
      <c r="O60" s="408">
        <f t="shared" si="4"/>
        <v>45.570500927643785</v>
      </c>
      <c r="P60" s="408">
        <f t="shared" si="5"/>
        <v>6.5434290484505375</v>
      </c>
      <c r="Q60" s="409">
        <f t="shared" si="6"/>
        <v>1.0489535981569038</v>
      </c>
      <c r="R60" s="408">
        <f t="shared" si="7"/>
        <v>8.19842447351825</v>
      </c>
      <c r="S60" s="410">
        <f t="shared" si="8"/>
        <v>0.03827632591015635</v>
      </c>
    </row>
    <row r="61" spans="1:19" ht="14.25">
      <c r="A61" s="54" t="s">
        <v>221</v>
      </c>
      <c r="B61" s="197"/>
      <c r="C61" s="36">
        <v>1107627</v>
      </c>
      <c r="D61" s="36">
        <v>15863</v>
      </c>
      <c r="E61" s="36">
        <v>7361</v>
      </c>
      <c r="F61" s="36">
        <v>137</v>
      </c>
      <c r="G61" s="36">
        <v>737</v>
      </c>
      <c r="H61" s="36">
        <v>7046</v>
      </c>
      <c r="I61" s="36">
        <v>1275</v>
      </c>
      <c r="J61" s="36">
        <f t="shared" si="0"/>
        <v>8502</v>
      </c>
      <c r="K61" s="89">
        <v>503</v>
      </c>
      <c r="L61" s="408">
        <f t="shared" si="1"/>
        <v>14.321608267042967</v>
      </c>
      <c r="M61" s="408">
        <f t="shared" si="2"/>
        <v>6.64573904392002</v>
      </c>
      <c r="N61" s="408">
        <f t="shared" si="3"/>
        <v>8.636449599697409</v>
      </c>
      <c r="O61" s="408">
        <f t="shared" si="4"/>
        <v>44.397590361445786</v>
      </c>
      <c r="P61" s="408">
        <f t="shared" si="5"/>
        <v>6.361347276655408</v>
      </c>
      <c r="Q61" s="409">
        <f t="shared" si="6"/>
        <v>1.1511095341662851</v>
      </c>
      <c r="R61" s="408">
        <f t="shared" si="7"/>
        <v>7.675869223122946</v>
      </c>
      <c r="S61" s="410">
        <f t="shared" si="8"/>
        <v>0.4541239966161894</v>
      </c>
    </row>
    <row r="62" spans="1:19" ht="14.25">
      <c r="A62" s="91"/>
      <c r="B62" s="196"/>
      <c r="D62" s="36"/>
      <c r="E62" s="36"/>
      <c r="J62" s="36"/>
      <c r="K62" s="89"/>
      <c r="L62" s="408"/>
      <c r="M62" s="408"/>
      <c r="N62" s="408"/>
      <c r="O62" s="408"/>
      <c r="P62" s="408"/>
      <c r="Q62" s="409"/>
      <c r="R62" s="408"/>
      <c r="S62" s="410"/>
    </row>
    <row r="63" spans="1:19" ht="14.25">
      <c r="A63" s="54" t="s">
        <v>222</v>
      </c>
      <c r="B63" s="197" t="s">
        <v>114</v>
      </c>
      <c r="C63" s="36">
        <v>1116217</v>
      </c>
      <c r="D63" s="36">
        <v>15138</v>
      </c>
      <c r="E63" s="36">
        <v>7681</v>
      </c>
      <c r="F63" s="36">
        <v>125</v>
      </c>
      <c r="G63" s="36">
        <v>702</v>
      </c>
      <c r="H63" s="36">
        <v>6932</v>
      </c>
      <c r="I63" s="36">
        <v>1267</v>
      </c>
      <c r="J63" s="36">
        <f t="shared" si="0"/>
        <v>7457</v>
      </c>
      <c r="K63" s="89">
        <v>550</v>
      </c>
      <c r="L63" s="408">
        <f t="shared" si="1"/>
        <v>13.561879096985622</v>
      </c>
      <c r="M63" s="408">
        <f t="shared" si="2"/>
        <v>6.8812784610877635</v>
      </c>
      <c r="N63" s="408">
        <f t="shared" si="3"/>
        <v>8.257365570088519</v>
      </c>
      <c r="O63" s="408">
        <f t="shared" si="4"/>
        <v>44.31818181818182</v>
      </c>
      <c r="P63" s="408">
        <f t="shared" si="5"/>
        <v>6.210261983109019</v>
      </c>
      <c r="Q63" s="409">
        <f t="shared" si="6"/>
        <v>1.1350839487303992</v>
      </c>
      <c r="R63" s="408">
        <f t="shared" si="7"/>
        <v>6.680600635897859</v>
      </c>
      <c r="S63" s="410">
        <f t="shared" si="8"/>
        <v>0.4927357314930699</v>
      </c>
    </row>
    <row r="64" spans="1:19" ht="14.25">
      <c r="A64" s="54" t="s">
        <v>223</v>
      </c>
      <c r="B64" s="197"/>
      <c r="C64" s="36">
        <v>1122579</v>
      </c>
      <c r="D64" s="36">
        <v>14320</v>
      </c>
      <c r="E64" s="36">
        <v>7676</v>
      </c>
      <c r="F64" s="36">
        <v>103</v>
      </c>
      <c r="G64" s="36">
        <v>696</v>
      </c>
      <c r="H64" s="36">
        <v>6974</v>
      </c>
      <c r="I64" s="36">
        <v>1318</v>
      </c>
      <c r="J64" s="36">
        <f t="shared" si="0"/>
        <v>6644</v>
      </c>
      <c r="K64" s="89">
        <v>-269</v>
      </c>
      <c r="L64" s="408">
        <f t="shared" si="1"/>
        <v>12.756340533717449</v>
      </c>
      <c r="M64" s="408">
        <f t="shared" si="2"/>
        <v>6.837826112906085</v>
      </c>
      <c r="N64" s="408">
        <f t="shared" si="3"/>
        <v>7.192737430167598</v>
      </c>
      <c r="O64" s="408">
        <f t="shared" si="4"/>
        <v>46.350559403303144</v>
      </c>
      <c r="P64" s="408">
        <f t="shared" si="5"/>
        <v>6.212480368864909</v>
      </c>
      <c r="Q64" s="409">
        <f t="shared" si="6"/>
        <v>1.1740821804077932</v>
      </c>
      <c r="R64" s="408">
        <f t="shared" si="7"/>
        <v>5.918514420811364</v>
      </c>
      <c r="S64" s="410">
        <f t="shared" si="8"/>
        <v>-0.23962678795879844</v>
      </c>
    </row>
    <row r="65" spans="1:19" ht="14.25">
      <c r="A65" s="54" t="s">
        <v>224</v>
      </c>
      <c r="B65" s="197"/>
      <c r="C65" s="36">
        <v>1129065</v>
      </c>
      <c r="D65" s="43">
        <v>14418</v>
      </c>
      <c r="E65" s="43">
        <v>7224</v>
      </c>
      <c r="F65" s="36">
        <v>86</v>
      </c>
      <c r="G65" s="36">
        <v>685</v>
      </c>
      <c r="H65" s="36">
        <v>7149</v>
      </c>
      <c r="I65" s="36">
        <v>1358</v>
      </c>
      <c r="J65" s="36">
        <f t="shared" si="0"/>
        <v>7194</v>
      </c>
      <c r="K65" s="156">
        <v>144</v>
      </c>
      <c r="L65" s="408">
        <f t="shared" si="1"/>
        <v>12.769858245539451</v>
      </c>
      <c r="M65" s="408">
        <f t="shared" si="2"/>
        <v>6.398214451780898</v>
      </c>
      <c r="N65" s="408">
        <f t="shared" si="3"/>
        <v>5.9647662643917325</v>
      </c>
      <c r="O65" s="408">
        <f t="shared" si="4"/>
        <v>45.3552274382573</v>
      </c>
      <c r="P65" s="408">
        <f t="shared" si="5"/>
        <v>6.331787806725034</v>
      </c>
      <c r="Q65" s="409">
        <f t="shared" si="6"/>
        <v>1.2027651198115255</v>
      </c>
      <c r="R65" s="408">
        <f t="shared" si="7"/>
        <v>6.371643793758553</v>
      </c>
      <c r="S65" s="410">
        <f t="shared" si="8"/>
        <v>0.12753915850726044</v>
      </c>
    </row>
    <row r="66" spans="1:19" ht="14.25">
      <c r="A66" s="54" t="s">
        <v>225</v>
      </c>
      <c r="B66" s="197"/>
      <c r="C66" s="36">
        <v>1134996</v>
      </c>
      <c r="D66" s="36">
        <v>14212</v>
      </c>
      <c r="E66" s="36">
        <v>7538</v>
      </c>
      <c r="F66" s="36">
        <v>82</v>
      </c>
      <c r="G66" s="36">
        <v>624</v>
      </c>
      <c r="H66" s="36">
        <v>6678</v>
      </c>
      <c r="I66" s="36">
        <v>1392</v>
      </c>
      <c r="J66" s="36">
        <f t="shared" si="0"/>
        <v>6674</v>
      </c>
      <c r="K66" s="89">
        <v>-1008</v>
      </c>
      <c r="L66" s="408">
        <f t="shared" si="1"/>
        <v>12.521630032176326</v>
      </c>
      <c r="M66" s="408">
        <f t="shared" si="2"/>
        <v>6.641433097561578</v>
      </c>
      <c r="N66" s="408">
        <f t="shared" si="3"/>
        <v>5.769772023641993</v>
      </c>
      <c r="O66" s="408">
        <f t="shared" si="4"/>
        <v>42.05985440819628</v>
      </c>
      <c r="P66" s="408">
        <f t="shared" si="5"/>
        <v>5.883721176109872</v>
      </c>
      <c r="Q66" s="409">
        <f t="shared" si="6"/>
        <v>1.2264360403032257</v>
      </c>
      <c r="R66" s="408">
        <f t="shared" si="7"/>
        <v>5.880196934614747</v>
      </c>
      <c r="S66" s="410">
        <f t="shared" si="8"/>
        <v>-0.8881088567713014</v>
      </c>
    </row>
    <row r="67" spans="1:19" ht="14.25">
      <c r="A67" s="54" t="s">
        <v>226</v>
      </c>
      <c r="B67" s="197"/>
      <c r="C67" s="36">
        <v>1139583</v>
      </c>
      <c r="D67" s="36">
        <v>13965</v>
      </c>
      <c r="E67" s="36">
        <v>7597</v>
      </c>
      <c r="F67" s="36">
        <v>94</v>
      </c>
      <c r="G67" s="36">
        <v>659</v>
      </c>
      <c r="H67" s="36">
        <v>6571</v>
      </c>
      <c r="I67" s="36">
        <v>1371</v>
      </c>
      <c r="J67" s="36">
        <f t="shared" si="0"/>
        <v>6368</v>
      </c>
      <c r="K67" s="89">
        <v>-1673</v>
      </c>
      <c r="L67" s="408">
        <f t="shared" si="1"/>
        <v>12.25448256072616</v>
      </c>
      <c r="M67" s="408">
        <f t="shared" si="2"/>
        <v>6.666473613593745</v>
      </c>
      <c r="N67" s="408">
        <f t="shared" si="3"/>
        <v>6.731113498030791</v>
      </c>
      <c r="O67" s="408">
        <f t="shared" si="4"/>
        <v>45.0629102844639</v>
      </c>
      <c r="P67" s="408">
        <f t="shared" si="5"/>
        <v>5.766144282601618</v>
      </c>
      <c r="Q67" s="409">
        <f t="shared" si="6"/>
        <v>1.2030716498929872</v>
      </c>
      <c r="R67" s="408">
        <f t="shared" si="7"/>
        <v>5.588008947132416</v>
      </c>
      <c r="S67" s="410">
        <f t="shared" si="8"/>
        <v>-1.4680808681772193</v>
      </c>
    </row>
    <row r="68" spans="1:19" ht="14.25">
      <c r="A68" s="91"/>
      <c r="B68" s="196"/>
      <c r="D68" s="36"/>
      <c r="E68" s="36"/>
      <c r="J68" s="36"/>
      <c r="K68" s="89"/>
      <c r="L68" s="408"/>
      <c r="M68" s="408"/>
      <c r="N68" s="408"/>
      <c r="O68" s="408"/>
      <c r="P68" s="408"/>
      <c r="Q68" s="409"/>
      <c r="R68" s="408"/>
      <c r="S68" s="410"/>
    </row>
    <row r="69" spans="1:19" ht="14.25">
      <c r="A69" s="54" t="s">
        <v>227</v>
      </c>
      <c r="B69" s="197" t="s">
        <v>114</v>
      </c>
      <c r="C69" s="36">
        <v>1149056</v>
      </c>
      <c r="D69" s="36">
        <v>13256</v>
      </c>
      <c r="E69" s="36">
        <v>7657</v>
      </c>
      <c r="F69" s="36">
        <v>66</v>
      </c>
      <c r="G69" s="36">
        <v>557</v>
      </c>
      <c r="H69" s="36">
        <v>6552</v>
      </c>
      <c r="I69" s="36">
        <v>1374</v>
      </c>
      <c r="J69" s="36">
        <f t="shared" si="0"/>
        <v>5599</v>
      </c>
      <c r="K69" s="89">
        <v>-1416</v>
      </c>
      <c r="L69" s="408">
        <f t="shared" si="1"/>
        <v>11.536426423081208</v>
      </c>
      <c r="M69" s="408">
        <f t="shared" si="2"/>
        <v>6.663730923471093</v>
      </c>
      <c r="N69" s="408">
        <f t="shared" si="3"/>
        <v>4.978877489438744</v>
      </c>
      <c r="O69" s="408">
        <f t="shared" si="4"/>
        <v>40.324332150872365</v>
      </c>
      <c r="P69" s="408">
        <f t="shared" si="5"/>
        <v>5.702071961679849</v>
      </c>
      <c r="Q69" s="409">
        <f t="shared" si="6"/>
        <v>1.1957641751141808</v>
      </c>
      <c r="R69" s="408">
        <f t="shared" si="7"/>
        <v>4.872695499610114</v>
      </c>
      <c r="S69" s="410">
        <f t="shared" si="8"/>
        <v>-1.2323159184582824</v>
      </c>
    </row>
    <row r="70" spans="1:19" ht="14.25" customHeight="1">
      <c r="A70" s="54" t="s">
        <v>228</v>
      </c>
      <c r="B70" s="197"/>
      <c r="C70" s="36">
        <v>1151593</v>
      </c>
      <c r="D70" s="36">
        <v>13031</v>
      </c>
      <c r="E70" s="36">
        <v>7712</v>
      </c>
      <c r="F70" s="36">
        <v>61</v>
      </c>
      <c r="G70" s="36">
        <v>541</v>
      </c>
      <c r="H70" s="36">
        <v>6441</v>
      </c>
      <c r="I70" s="36">
        <v>1358</v>
      </c>
      <c r="J70" s="36">
        <f t="shared" si="0"/>
        <v>5319</v>
      </c>
      <c r="K70" s="89">
        <v>-2320</v>
      </c>
      <c r="L70" s="408">
        <f t="shared" si="1"/>
        <v>11.315629740715687</v>
      </c>
      <c r="M70" s="408">
        <f t="shared" si="2"/>
        <v>6.696810418264092</v>
      </c>
      <c r="N70" s="408">
        <f t="shared" si="3"/>
        <v>4.68114496201366</v>
      </c>
      <c r="O70" s="408">
        <f t="shared" si="4"/>
        <v>39.86147951665193</v>
      </c>
      <c r="P70" s="408">
        <f t="shared" si="5"/>
        <v>5.593121875523731</v>
      </c>
      <c r="Q70" s="409">
        <f t="shared" si="6"/>
        <v>1.1792360669090556</v>
      </c>
      <c r="R70" s="408">
        <f t="shared" si="7"/>
        <v>4.618819322451595</v>
      </c>
      <c r="S70" s="410">
        <f t="shared" si="8"/>
        <v>-2.014600644498534</v>
      </c>
    </row>
    <row r="71" spans="1:19" ht="14.25" customHeight="1">
      <c r="A71" s="54" t="s">
        <v>229</v>
      </c>
      <c r="B71" s="197"/>
      <c r="C71" s="36">
        <v>1153553</v>
      </c>
      <c r="D71" s="36">
        <v>12318</v>
      </c>
      <c r="E71" s="36">
        <v>7652</v>
      </c>
      <c r="F71" s="36">
        <v>45</v>
      </c>
      <c r="G71" s="36">
        <v>604</v>
      </c>
      <c r="H71" s="36">
        <v>6117</v>
      </c>
      <c r="I71" s="36">
        <v>1361</v>
      </c>
      <c r="J71" s="36">
        <f t="shared" si="0"/>
        <v>4666</v>
      </c>
      <c r="K71" s="89">
        <v>-2608</v>
      </c>
      <c r="L71" s="408">
        <f t="shared" si="1"/>
        <v>10.678313003390395</v>
      </c>
      <c r="M71" s="408">
        <f t="shared" si="2"/>
        <v>6.6334186639018755</v>
      </c>
      <c r="N71" s="408">
        <f t="shared" si="3"/>
        <v>3.653190452995616</v>
      </c>
      <c r="O71" s="408">
        <f t="shared" si="4"/>
        <v>46.741990403962234</v>
      </c>
      <c r="P71" s="408">
        <f t="shared" si="5"/>
        <v>5.302747251318318</v>
      </c>
      <c r="Q71" s="409">
        <f t="shared" si="6"/>
        <v>1.1798330895936293</v>
      </c>
      <c r="R71" s="408">
        <f t="shared" si="7"/>
        <v>4.044894339488519</v>
      </c>
      <c r="S71" s="410">
        <f t="shared" si="8"/>
        <v>-2.2608410710214444</v>
      </c>
    </row>
    <row r="72" spans="1:19" ht="14.25" customHeight="1">
      <c r="A72" s="54" t="s">
        <v>230</v>
      </c>
      <c r="B72" s="197"/>
      <c r="C72" s="36">
        <v>1156012</v>
      </c>
      <c r="D72" s="43">
        <v>12317</v>
      </c>
      <c r="E72" s="43">
        <v>8261</v>
      </c>
      <c r="F72" s="36">
        <v>62</v>
      </c>
      <c r="G72" s="36">
        <v>461</v>
      </c>
      <c r="H72" s="36">
        <v>6092</v>
      </c>
      <c r="I72" s="36">
        <v>1285</v>
      </c>
      <c r="J72" s="36">
        <f t="shared" si="0"/>
        <v>4056</v>
      </c>
      <c r="K72" s="156">
        <v>-1427</v>
      </c>
      <c r="L72" s="408">
        <f t="shared" si="1"/>
        <v>10.654733687885592</v>
      </c>
      <c r="M72" s="408">
        <f t="shared" si="2"/>
        <v>7.146119590454078</v>
      </c>
      <c r="N72" s="408">
        <f t="shared" si="3"/>
        <v>5.033693269464967</v>
      </c>
      <c r="O72" s="408">
        <f t="shared" si="4"/>
        <v>36.077633432462044</v>
      </c>
      <c r="P72" s="408">
        <f t="shared" si="5"/>
        <v>5.269841489534711</v>
      </c>
      <c r="Q72" s="409">
        <f t="shared" si="6"/>
        <v>1.1115801566073709</v>
      </c>
      <c r="R72" s="408">
        <f t="shared" si="7"/>
        <v>3.5086140974315145</v>
      </c>
      <c r="S72" s="410">
        <f t="shared" si="8"/>
        <v>-1.234416251734411</v>
      </c>
    </row>
    <row r="73" spans="1:19" ht="14.25" customHeight="1">
      <c r="A73" s="49" t="s">
        <v>115</v>
      </c>
      <c r="B73" s="197"/>
      <c r="C73" s="36">
        <v>1156669</v>
      </c>
      <c r="D73" s="36">
        <v>11684</v>
      </c>
      <c r="E73" s="36">
        <v>8091</v>
      </c>
      <c r="F73" s="36">
        <v>34</v>
      </c>
      <c r="G73" s="36">
        <v>456</v>
      </c>
      <c r="H73" s="36">
        <v>6035</v>
      </c>
      <c r="I73" s="36">
        <v>1275</v>
      </c>
      <c r="J73" s="36">
        <f t="shared" si="0"/>
        <v>3593</v>
      </c>
      <c r="K73" s="89">
        <v>-2731</v>
      </c>
      <c r="L73" s="408">
        <f t="shared" si="1"/>
        <v>10.10142054468478</v>
      </c>
      <c r="M73" s="408">
        <f t="shared" si="2"/>
        <v>6.995086753427299</v>
      </c>
      <c r="N73" s="408">
        <f t="shared" si="3"/>
        <v>2.909962341663814</v>
      </c>
      <c r="O73" s="408">
        <f t="shared" si="4"/>
        <v>37.56177924217463</v>
      </c>
      <c r="P73" s="408">
        <f t="shared" si="5"/>
        <v>5.217568725365684</v>
      </c>
      <c r="Q73" s="409">
        <f t="shared" si="6"/>
        <v>1.1023032518378204</v>
      </c>
      <c r="R73" s="408">
        <f t="shared" si="7"/>
        <v>3.1063337912574815</v>
      </c>
      <c r="S73" s="410">
        <f t="shared" si="8"/>
        <v>-2.361090337858108</v>
      </c>
    </row>
    <row r="74" spans="1:19" ht="14.25" customHeight="1">
      <c r="A74" s="48"/>
      <c r="B74" s="196"/>
      <c r="C74" s="36"/>
      <c r="D74" s="36"/>
      <c r="E74" s="36"/>
      <c r="F74" s="36"/>
      <c r="G74" s="36"/>
      <c r="H74" s="36"/>
      <c r="I74" s="36"/>
      <c r="J74" s="36"/>
      <c r="K74" s="89"/>
      <c r="L74" s="408"/>
      <c r="M74" s="408"/>
      <c r="N74" s="408"/>
      <c r="O74" s="408"/>
      <c r="P74" s="408"/>
      <c r="Q74" s="409"/>
      <c r="R74" s="408"/>
      <c r="S74" s="410"/>
    </row>
    <row r="75" spans="1:19" ht="14.25" customHeight="1">
      <c r="A75" s="49">
        <v>2</v>
      </c>
      <c r="B75" s="197" t="s">
        <v>114</v>
      </c>
      <c r="C75" s="36">
        <v>1160066</v>
      </c>
      <c r="D75" s="36">
        <v>11535</v>
      </c>
      <c r="E75" s="36">
        <v>8231</v>
      </c>
      <c r="F75" s="36">
        <v>52</v>
      </c>
      <c r="G75" s="36">
        <v>507</v>
      </c>
      <c r="H75" s="36">
        <v>6052</v>
      </c>
      <c r="I75" s="36">
        <v>1208</v>
      </c>
      <c r="J75" s="36">
        <f>D75-E75</f>
        <v>3304</v>
      </c>
      <c r="K75" s="89">
        <v>-1340</v>
      </c>
      <c r="L75" s="408">
        <f aca="true" t="shared" si="9" ref="L75:M79">1000*D75/$C75</f>
        <v>9.943399772081934</v>
      </c>
      <c r="M75" s="408">
        <f t="shared" si="9"/>
        <v>7.095285957867914</v>
      </c>
      <c r="N75" s="408">
        <f>1000*F75/D75</f>
        <v>4.508019072388383</v>
      </c>
      <c r="O75" s="408">
        <f>1000*G75/(D75+G75)</f>
        <v>42.10264075734928</v>
      </c>
      <c r="P75" s="408">
        <f aca="true" t="shared" si="10" ref="P75:S79">1000*H75/$C75</f>
        <v>5.216944553154734</v>
      </c>
      <c r="Q75" s="409">
        <f t="shared" si="10"/>
        <v>1.0413200628240118</v>
      </c>
      <c r="R75" s="408">
        <f t="shared" si="10"/>
        <v>2.848113814214019</v>
      </c>
      <c r="S75" s="410">
        <f t="shared" si="10"/>
        <v>-1.1551066922054434</v>
      </c>
    </row>
    <row r="76" spans="1:19" ht="14.25" customHeight="1">
      <c r="A76" s="49">
        <v>3</v>
      </c>
      <c r="B76" s="197"/>
      <c r="C76" s="36">
        <v>1161509</v>
      </c>
      <c r="D76" s="36">
        <v>11284</v>
      </c>
      <c r="E76" s="36">
        <v>8516</v>
      </c>
      <c r="F76" s="36">
        <v>58</v>
      </c>
      <c r="G76" s="36">
        <v>445</v>
      </c>
      <c r="H76" s="36">
        <v>6285</v>
      </c>
      <c r="I76" s="36">
        <v>1296</v>
      </c>
      <c r="J76" s="36">
        <f>D76-E76</f>
        <v>2768</v>
      </c>
      <c r="K76" s="89">
        <v>-1265</v>
      </c>
      <c r="L76" s="408">
        <f t="shared" si="9"/>
        <v>9.714948399022306</v>
      </c>
      <c r="M76" s="408">
        <f t="shared" si="9"/>
        <v>7.331841595717296</v>
      </c>
      <c r="N76" s="408">
        <f>1000*F76/D76</f>
        <v>5.140021269053527</v>
      </c>
      <c r="O76" s="408">
        <f>1000*G76/(D76+G76)</f>
        <v>37.940148350242985</v>
      </c>
      <c r="P76" s="408">
        <f t="shared" si="10"/>
        <v>5.411064399845373</v>
      </c>
      <c r="Q76" s="409">
        <f t="shared" si="10"/>
        <v>1.1157898905647738</v>
      </c>
      <c r="R76" s="408">
        <f t="shared" si="10"/>
        <v>2.383106803305011</v>
      </c>
      <c r="S76" s="410">
        <f t="shared" si="10"/>
        <v>-1.0891004718861412</v>
      </c>
    </row>
    <row r="77" spans="1:19" ht="14.25" customHeight="1">
      <c r="A77" s="49">
        <v>4</v>
      </c>
      <c r="B77" s="197"/>
      <c r="C77" s="36">
        <v>1163645</v>
      </c>
      <c r="D77" s="36">
        <v>11401</v>
      </c>
      <c r="E77" s="36">
        <v>8641</v>
      </c>
      <c r="F77" s="36">
        <v>52</v>
      </c>
      <c r="G77" s="36">
        <v>408</v>
      </c>
      <c r="H77" s="36">
        <v>6230</v>
      </c>
      <c r="I77" s="36">
        <v>1352</v>
      </c>
      <c r="J77" s="36">
        <f>D77-E77</f>
        <v>2760</v>
      </c>
      <c r="K77" s="89">
        <v>-166</v>
      </c>
      <c r="L77" s="408">
        <f t="shared" si="9"/>
        <v>9.797661657979882</v>
      </c>
      <c r="M77" s="408">
        <f t="shared" si="9"/>
        <v>7.425804261608996</v>
      </c>
      <c r="N77" s="408">
        <f>1000*F77/D77</f>
        <v>4.561003420752566</v>
      </c>
      <c r="O77" s="408">
        <f>1000*G77/(D77+G77)</f>
        <v>34.549919552883395</v>
      </c>
      <c r="P77" s="408">
        <f t="shared" si="10"/>
        <v>5.353866514271965</v>
      </c>
      <c r="Q77" s="409">
        <f t="shared" si="10"/>
        <v>1.1618663767729849</v>
      </c>
      <c r="R77" s="408">
        <f t="shared" si="10"/>
        <v>2.371857396370886</v>
      </c>
      <c r="S77" s="410">
        <f t="shared" si="10"/>
        <v>-0.1426551912310026</v>
      </c>
    </row>
    <row r="78" spans="1:19" ht="14.25" customHeight="1">
      <c r="A78" s="49">
        <v>5</v>
      </c>
      <c r="B78" s="197"/>
      <c r="C78" s="36">
        <v>1165426</v>
      </c>
      <c r="D78" s="36">
        <v>11002</v>
      </c>
      <c r="E78" s="36">
        <v>8911</v>
      </c>
      <c r="F78" s="36">
        <v>55</v>
      </c>
      <c r="G78" s="36">
        <v>347</v>
      </c>
      <c r="H78" s="36">
        <v>6718</v>
      </c>
      <c r="I78" s="36">
        <v>1403</v>
      </c>
      <c r="J78" s="36">
        <f>D78-E78</f>
        <v>2091</v>
      </c>
      <c r="K78" s="89">
        <v>-199</v>
      </c>
      <c r="L78" s="408">
        <f t="shared" si="9"/>
        <v>9.440324825428641</v>
      </c>
      <c r="M78" s="408">
        <f t="shared" si="9"/>
        <v>7.646131114287822</v>
      </c>
      <c r="N78" s="408">
        <f>1000*F78/D78</f>
        <v>4.999091074350118</v>
      </c>
      <c r="O78" s="408">
        <f>1000*G78/(D78+G78)</f>
        <v>30.57538109084501</v>
      </c>
      <c r="P78" s="408">
        <f t="shared" si="10"/>
        <v>5.7644157587011104</v>
      </c>
      <c r="Q78" s="409">
        <f t="shared" si="10"/>
        <v>1.2038516387998894</v>
      </c>
      <c r="R78" s="408">
        <f t="shared" si="10"/>
        <v>1.7941937111408188</v>
      </c>
      <c r="S78" s="410">
        <f t="shared" si="10"/>
        <v>-0.170753012203263</v>
      </c>
    </row>
    <row r="79" spans="1:19" s="88" customFormat="1" ht="14.25" customHeight="1">
      <c r="A79" s="352">
        <v>6</v>
      </c>
      <c r="B79" s="201"/>
      <c r="C79" s="349">
        <v>1167434</v>
      </c>
      <c r="D79" s="350">
        <v>11935</v>
      </c>
      <c r="E79" s="350">
        <v>8822</v>
      </c>
      <c r="F79" s="351">
        <v>64</v>
      </c>
      <c r="G79" s="351">
        <v>345</v>
      </c>
      <c r="H79" s="349">
        <v>6691</v>
      </c>
      <c r="I79" s="349">
        <v>1373</v>
      </c>
      <c r="J79" s="383">
        <f>D79-E79</f>
        <v>3113</v>
      </c>
      <c r="K79" s="348">
        <v>-493</v>
      </c>
      <c r="L79" s="411">
        <f t="shared" si="9"/>
        <v>10.223276005324498</v>
      </c>
      <c r="M79" s="411">
        <f t="shared" si="9"/>
        <v>7.556744107161518</v>
      </c>
      <c r="N79" s="411">
        <f>1000*F79/D79</f>
        <v>5.3623795559279435</v>
      </c>
      <c r="O79" s="411">
        <f>1000*G79/(D79+G79)</f>
        <v>28.094462540716613</v>
      </c>
      <c r="P79" s="411">
        <f t="shared" si="10"/>
        <v>5.731373251078862</v>
      </c>
      <c r="Q79" s="412">
        <f t="shared" si="10"/>
        <v>1.176083615861796</v>
      </c>
      <c r="R79" s="411">
        <f t="shared" si="10"/>
        <v>2.6665318981629795</v>
      </c>
      <c r="S79" s="413">
        <f t="shared" si="10"/>
        <v>-0.42229367998533535</v>
      </c>
    </row>
    <row r="80" spans="1:19" ht="14.25" customHeight="1">
      <c r="A80" s="90"/>
      <c r="B80" s="198"/>
      <c r="C80" s="68"/>
      <c r="D80" s="68"/>
      <c r="E80" s="68"/>
      <c r="F80" s="68"/>
      <c r="G80" s="68"/>
      <c r="H80" s="68"/>
      <c r="I80" s="68"/>
      <c r="J80" s="68"/>
      <c r="K80" s="157"/>
      <c r="L80" s="69"/>
      <c r="M80" s="69"/>
      <c r="N80" s="69"/>
      <c r="O80" s="69"/>
      <c r="P80" s="69"/>
      <c r="Q80" s="70"/>
      <c r="R80" s="69"/>
      <c r="S80" s="69"/>
    </row>
    <row r="81" spans="1:19" ht="14.25" customHeight="1">
      <c r="A81" s="347" t="s">
        <v>372</v>
      </c>
      <c r="S81" s="50"/>
    </row>
    <row r="82" spans="1:19" ht="14.25" customHeight="1">
      <c r="A82" s="347" t="s">
        <v>373</v>
      </c>
      <c r="S82" s="50"/>
    </row>
    <row r="83" spans="1:19" ht="14.25" customHeight="1">
      <c r="A83" s="43" t="s">
        <v>232</v>
      </c>
      <c r="S83" s="50"/>
    </row>
    <row r="84" ht="14.25">
      <c r="S84" s="50"/>
    </row>
    <row r="85" ht="14.25">
      <c r="S85" s="50"/>
    </row>
    <row r="86" ht="14.25">
      <c r="S86" s="50"/>
    </row>
    <row r="87" ht="14.25">
      <c r="S87" s="50"/>
    </row>
    <row r="88" ht="14.25">
      <c r="S88" s="50"/>
    </row>
    <row r="89" ht="14.25">
      <c r="S89" s="50"/>
    </row>
    <row r="90" ht="14.25">
      <c r="S90" s="50"/>
    </row>
    <row r="91" ht="14.25">
      <c r="S91" s="50"/>
    </row>
    <row r="92" ht="14.25">
      <c r="S92" s="50"/>
    </row>
    <row r="93" ht="14.25">
      <c r="S93" s="50"/>
    </row>
    <row r="94" ht="14.25">
      <c r="S94" s="50"/>
    </row>
    <row r="95" ht="14.25">
      <c r="S95" s="50"/>
    </row>
    <row r="96" ht="14.25">
      <c r="S96" s="50"/>
    </row>
    <row r="97" ht="14.25">
      <c r="S97" s="50"/>
    </row>
    <row r="98" ht="14.25">
      <c r="S98" s="50"/>
    </row>
    <row r="99" ht="14.25">
      <c r="S99" s="50"/>
    </row>
    <row r="100" ht="14.25">
      <c r="S100" s="50"/>
    </row>
    <row r="101" ht="14.25">
      <c r="S101" s="50"/>
    </row>
    <row r="102" ht="14.25">
      <c r="S102" s="50"/>
    </row>
    <row r="103" ht="14.25">
      <c r="S103" s="50"/>
    </row>
    <row r="104" ht="14.25">
      <c r="S104" s="50"/>
    </row>
    <row r="105" ht="14.25">
      <c r="S105" s="50"/>
    </row>
    <row r="106" ht="14.25">
      <c r="S106" s="50"/>
    </row>
    <row r="107" ht="14.25">
      <c r="S107" s="50"/>
    </row>
    <row r="108" ht="14.25">
      <c r="S108" s="50"/>
    </row>
    <row r="109" ht="14.25">
      <c r="S109" s="50"/>
    </row>
    <row r="110" ht="14.25">
      <c r="S110" s="50"/>
    </row>
    <row r="111" ht="14.25">
      <c r="S111" s="50"/>
    </row>
    <row r="112" ht="14.25">
      <c r="S112" s="50"/>
    </row>
    <row r="113" ht="14.25">
      <c r="S113" s="50"/>
    </row>
    <row r="114" ht="14.25">
      <c r="S114" s="50"/>
    </row>
    <row r="115" ht="14.25">
      <c r="S115" s="50"/>
    </row>
    <row r="116" ht="14.25">
      <c r="S116" s="50"/>
    </row>
    <row r="117" ht="14.25">
      <c r="S117" s="50"/>
    </row>
    <row r="118" ht="14.25">
      <c r="S118" s="50"/>
    </row>
    <row r="119" ht="14.25">
      <c r="S119" s="50"/>
    </row>
    <row r="120" ht="14.25">
      <c r="S120" s="50"/>
    </row>
    <row r="121" ht="14.25">
      <c r="S121" s="50"/>
    </row>
    <row r="122" ht="14.25">
      <c r="S122" s="50"/>
    </row>
    <row r="123" ht="14.25">
      <c r="S123" s="50"/>
    </row>
    <row r="124" ht="14.25">
      <c r="S124" s="50"/>
    </row>
    <row r="125" ht="14.25">
      <c r="S125" s="50"/>
    </row>
    <row r="126" ht="14.25">
      <c r="S126" s="50"/>
    </row>
    <row r="127" ht="14.25">
      <c r="S127" s="50"/>
    </row>
    <row r="128" ht="14.25">
      <c r="S128" s="50"/>
    </row>
    <row r="129" ht="14.25">
      <c r="S129" s="50"/>
    </row>
    <row r="130" ht="14.25">
      <c r="S130" s="50"/>
    </row>
    <row r="131" ht="14.25">
      <c r="S131" s="50"/>
    </row>
    <row r="132" ht="14.25">
      <c r="S132" s="50"/>
    </row>
    <row r="133" ht="14.25">
      <c r="S133" s="50"/>
    </row>
    <row r="134" ht="14.25">
      <c r="S134" s="50"/>
    </row>
    <row r="135" ht="14.25">
      <c r="S135" s="50"/>
    </row>
    <row r="136" ht="14.25">
      <c r="S136" s="50"/>
    </row>
    <row r="137" ht="14.25">
      <c r="S137" s="50"/>
    </row>
    <row r="138" ht="14.25">
      <c r="S138" s="50"/>
    </row>
    <row r="139" ht="14.25">
      <c r="S139" s="50"/>
    </row>
    <row r="140" ht="14.25">
      <c r="S140" s="50"/>
    </row>
    <row r="141" ht="14.25">
      <c r="S141" s="50"/>
    </row>
    <row r="142" ht="14.25">
      <c r="S142" s="50"/>
    </row>
    <row r="143" ht="14.25">
      <c r="S143" s="50"/>
    </row>
    <row r="144" ht="14.25">
      <c r="S144" s="50"/>
    </row>
    <row r="145" ht="14.25">
      <c r="S145" s="50"/>
    </row>
    <row r="146" ht="14.25">
      <c r="S146" s="50"/>
    </row>
    <row r="147" ht="14.25">
      <c r="S147" s="50"/>
    </row>
    <row r="148" ht="14.25">
      <c r="S148" s="50"/>
    </row>
    <row r="149" ht="14.25">
      <c r="S149" s="50"/>
    </row>
    <row r="150" ht="14.25">
      <c r="S150" s="50"/>
    </row>
    <row r="151" ht="14.25">
      <c r="S151" s="50"/>
    </row>
    <row r="152" ht="14.25">
      <c r="S152" s="50"/>
    </row>
    <row r="153" ht="14.25">
      <c r="S153" s="50"/>
    </row>
    <row r="154" ht="14.25">
      <c r="S154" s="50"/>
    </row>
    <row r="155" ht="14.25">
      <c r="S155" s="50"/>
    </row>
    <row r="156" ht="14.25">
      <c r="S156" s="50"/>
    </row>
    <row r="157" ht="14.25">
      <c r="S157" s="50"/>
    </row>
    <row r="158" ht="14.25">
      <c r="S158" s="50"/>
    </row>
    <row r="159" ht="14.25">
      <c r="S159" s="50"/>
    </row>
    <row r="160" ht="14.25">
      <c r="S160" s="50"/>
    </row>
    <row r="161" ht="14.25">
      <c r="S161" s="50"/>
    </row>
    <row r="162" ht="14.25">
      <c r="S162" s="50"/>
    </row>
    <row r="163" ht="14.25">
      <c r="S163" s="50"/>
    </row>
    <row r="164" ht="14.25">
      <c r="S164" s="50"/>
    </row>
    <row r="165" ht="14.25">
      <c r="S165" s="50"/>
    </row>
    <row r="166" ht="14.25">
      <c r="S166" s="50"/>
    </row>
    <row r="167" ht="14.25">
      <c r="S167" s="50"/>
    </row>
    <row r="168" ht="14.25">
      <c r="S168" s="50"/>
    </row>
    <row r="169" ht="14.25">
      <c r="S169" s="50"/>
    </row>
    <row r="170" ht="14.25">
      <c r="S170" s="50"/>
    </row>
    <row r="171" ht="14.25">
      <c r="S171" s="50"/>
    </row>
    <row r="172" ht="14.25">
      <c r="S172" s="50"/>
    </row>
    <row r="173" ht="14.25">
      <c r="S173" s="50"/>
    </row>
    <row r="174" ht="14.25">
      <c r="S174" s="50"/>
    </row>
    <row r="175" ht="14.25">
      <c r="S175" s="50"/>
    </row>
    <row r="176" ht="14.25">
      <c r="S176" s="50"/>
    </row>
    <row r="177" ht="14.25">
      <c r="S177" s="50"/>
    </row>
    <row r="178" ht="14.25">
      <c r="S178" s="50"/>
    </row>
    <row r="179" ht="14.25">
      <c r="S179" s="50"/>
    </row>
    <row r="180" ht="14.25">
      <c r="S180" s="50"/>
    </row>
    <row r="181" ht="14.25">
      <c r="S181" s="50"/>
    </row>
    <row r="182" ht="14.25">
      <c r="S182" s="50"/>
    </row>
    <row r="183" ht="14.25">
      <c r="S183" s="50"/>
    </row>
    <row r="184" ht="14.25">
      <c r="S184" s="50"/>
    </row>
    <row r="185" ht="14.25">
      <c r="S185" s="50"/>
    </row>
    <row r="186" ht="14.25">
      <c r="S186" s="50"/>
    </row>
    <row r="187" ht="14.25">
      <c r="S187" s="50"/>
    </row>
    <row r="188" ht="14.25">
      <c r="S188" s="50"/>
    </row>
    <row r="189" ht="14.25">
      <c r="S189" s="50"/>
    </row>
    <row r="190" ht="14.25">
      <c r="S190" s="50"/>
    </row>
    <row r="191" ht="14.25">
      <c r="S191" s="50"/>
    </row>
    <row r="192" ht="14.25">
      <c r="S192" s="50"/>
    </row>
    <row r="193" ht="14.25">
      <c r="S193" s="50"/>
    </row>
    <row r="194" ht="14.25">
      <c r="S194" s="50"/>
    </row>
    <row r="195" ht="14.25">
      <c r="S195" s="50"/>
    </row>
    <row r="196" ht="14.25">
      <c r="S196" s="50"/>
    </row>
    <row r="197" ht="14.25">
      <c r="S197" s="50"/>
    </row>
    <row r="198" ht="14.25">
      <c r="S198" s="50"/>
    </row>
  </sheetData>
  <sheetProtection/>
  <mergeCells count="20">
    <mergeCell ref="M5:M7"/>
    <mergeCell ref="N5:N7"/>
    <mergeCell ref="A2:S2"/>
    <mergeCell ref="A3:S3"/>
    <mergeCell ref="D5:D7"/>
    <mergeCell ref="E5:E7"/>
    <mergeCell ref="G5:G7"/>
    <mergeCell ref="H5:H7"/>
    <mergeCell ref="I5:I7"/>
    <mergeCell ref="J5:J7"/>
    <mergeCell ref="R4:S4"/>
    <mergeCell ref="A5:A7"/>
    <mergeCell ref="B5:C7"/>
    <mergeCell ref="S5:S7"/>
    <mergeCell ref="O5:O7"/>
    <mergeCell ref="P5:P7"/>
    <mergeCell ref="Q5:Q7"/>
    <mergeCell ref="R5:R7"/>
    <mergeCell ref="K5:K7"/>
    <mergeCell ref="L5:L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5" zoomScaleNormal="75" zoomScalePageLayoutView="0" workbookViewId="0" topLeftCell="A1">
      <selection activeCell="N53" sqref="N53"/>
    </sheetView>
  </sheetViews>
  <sheetFormatPr defaultColWidth="10.59765625" defaultRowHeight="15"/>
  <cols>
    <col min="1" max="1" width="2.59765625" style="67" customWidth="1"/>
    <col min="2" max="2" width="9.3984375" style="67" customWidth="1"/>
    <col min="3" max="3" width="13.5" style="67" customWidth="1"/>
    <col min="4" max="5" width="13.09765625" style="67" customWidth="1"/>
    <col min="6" max="6" width="14.09765625" style="67" customWidth="1"/>
    <col min="7" max="19" width="13.09765625" style="67" customWidth="1"/>
    <col min="20" max="16384" width="10.59765625" style="67" customWidth="1"/>
  </cols>
  <sheetData>
    <row r="1" spans="1:19" s="60" customFormat="1" ht="19.5" customHeight="1">
      <c r="A1" s="20" t="s">
        <v>135</v>
      </c>
      <c r="E1" s="204"/>
      <c r="S1" s="22" t="s">
        <v>116</v>
      </c>
    </row>
    <row r="2" spans="1:19" s="61" customFormat="1" ht="19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s="61" customFormat="1" ht="19.5" customHeight="1">
      <c r="A3" s="542" t="s">
        <v>281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</row>
    <row r="4" spans="1:19" s="61" customFormat="1" ht="19.5" customHeight="1" thickBot="1">
      <c r="A4" s="71"/>
      <c r="C4" s="205"/>
      <c r="D4" s="205"/>
      <c r="E4" s="205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7" t="s">
        <v>233</v>
      </c>
    </row>
    <row r="5" spans="1:19" s="61" customFormat="1" ht="15" customHeight="1">
      <c r="A5" s="523" t="s">
        <v>374</v>
      </c>
      <c r="B5" s="524"/>
      <c r="C5" s="534" t="s">
        <v>234</v>
      </c>
      <c r="D5" s="534" t="s">
        <v>117</v>
      </c>
      <c r="E5" s="539" t="s">
        <v>118</v>
      </c>
      <c r="F5" s="535" t="s">
        <v>282</v>
      </c>
      <c r="G5" s="538" t="s">
        <v>119</v>
      </c>
      <c r="H5" s="534" t="s">
        <v>120</v>
      </c>
      <c r="I5" s="534" t="s">
        <v>121</v>
      </c>
      <c r="J5" s="534" t="s">
        <v>122</v>
      </c>
      <c r="K5" s="534" t="s">
        <v>123</v>
      </c>
      <c r="L5" s="529" t="s">
        <v>338</v>
      </c>
      <c r="M5" s="529" t="s">
        <v>339</v>
      </c>
      <c r="N5" s="529" t="s">
        <v>340</v>
      </c>
      <c r="O5" s="529" t="s">
        <v>343</v>
      </c>
      <c r="P5" s="529" t="s">
        <v>342</v>
      </c>
      <c r="Q5" s="529" t="s">
        <v>341</v>
      </c>
      <c r="R5" s="529" t="s">
        <v>376</v>
      </c>
      <c r="S5" s="543" t="s">
        <v>375</v>
      </c>
    </row>
    <row r="6" spans="1:19" s="61" customFormat="1" ht="15" customHeight="1">
      <c r="A6" s="525"/>
      <c r="B6" s="526"/>
      <c r="C6" s="530"/>
      <c r="D6" s="530"/>
      <c r="E6" s="540"/>
      <c r="F6" s="536"/>
      <c r="G6" s="526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40"/>
    </row>
    <row r="7" spans="1:19" s="61" customFormat="1" ht="15" customHeight="1">
      <c r="A7" s="527"/>
      <c r="B7" s="528"/>
      <c r="C7" s="531"/>
      <c r="D7" s="531"/>
      <c r="E7" s="541"/>
      <c r="F7" s="537"/>
      <c r="G7" s="528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41"/>
    </row>
    <row r="8" spans="1:19" s="61" customFormat="1" ht="15" customHeight="1">
      <c r="A8" s="72"/>
      <c r="B8" s="73"/>
      <c r="C8" s="208"/>
      <c r="D8" s="208"/>
      <c r="E8" s="208"/>
      <c r="F8" s="208"/>
      <c r="G8" s="208"/>
      <c r="H8" s="208"/>
      <c r="I8" s="208"/>
      <c r="J8" s="209"/>
      <c r="K8" s="209"/>
      <c r="L8" s="92"/>
      <c r="M8" s="92"/>
      <c r="N8" s="92"/>
      <c r="O8" s="92"/>
      <c r="P8" s="208"/>
      <c r="Q8" s="208"/>
      <c r="R8" s="210"/>
      <c r="S8" s="210"/>
    </row>
    <row r="9" spans="1:19" s="217" customFormat="1" ht="15" customHeight="1">
      <c r="A9" s="532" t="s">
        <v>124</v>
      </c>
      <c r="B9" s="533"/>
      <c r="C9" s="203">
        <f>SUM(C11:C18,C20,C23,C29,C39,C46,C52,C60,C66)</f>
        <v>1167434</v>
      </c>
      <c r="D9" s="203">
        <f aca="true" t="shared" si="0" ref="D9:K9">SUM(D11:D18,D20,D23,D29,D39,D46,D52,D60,D66)</f>
        <v>11935</v>
      </c>
      <c r="E9" s="203">
        <f t="shared" si="0"/>
        <v>8822</v>
      </c>
      <c r="F9" s="203">
        <f t="shared" si="0"/>
        <v>64</v>
      </c>
      <c r="G9" s="203">
        <f t="shared" si="0"/>
        <v>345</v>
      </c>
      <c r="H9" s="203">
        <f t="shared" si="0"/>
        <v>6691</v>
      </c>
      <c r="I9" s="203">
        <f t="shared" si="0"/>
        <v>1373</v>
      </c>
      <c r="J9" s="203">
        <f t="shared" si="0"/>
        <v>3113</v>
      </c>
      <c r="K9" s="203">
        <f t="shared" si="0"/>
        <v>-493</v>
      </c>
      <c r="L9" s="180">
        <f>1000*D9/$C9</f>
        <v>10.223276005324498</v>
      </c>
      <c r="M9" s="180">
        <f>1000*E9/$C9</f>
        <v>7.556744107161518</v>
      </c>
      <c r="N9" s="180">
        <f>1000*F9/D9</f>
        <v>5.3623795559279435</v>
      </c>
      <c r="O9" s="180">
        <f>1000*G9/(D9+G9)</f>
        <v>28.094462540716613</v>
      </c>
      <c r="P9" s="180">
        <f>1000*H9/$C9</f>
        <v>5.731373251078862</v>
      </c>
      <c r="Q9" s="390">
        <f>1000*I9/$C9</f>
        <v>1.176083615861796</v>
      </c>
      <c r="R9" s="180">
        <f>1000*J9/$C9</f>
        <v>2.6665318981629795</v>
      </c>
      <c r="S9" s="180">
        <f>1000*K9/$C9</f>
        <v>-0.42229367998533535</v>
      </c>
    </row>
    <row r="10" spans="1:2" s="86" customFormat="1" ht="15" customHeight="1">
      <c r="A10" s="177"/>
      <c r="B10" s="218"/>
    </row>
    <row r="11" spans="1:19" s="86" customFormat="1" ht="15" customHeight="1">
      <c r="A11" s="475" t="s">
        <v>24</v>
      </c>
      <c r="B11" s="455"/>
      <c r="C11" s="203">
        <v>444973</v>
      </c>
      <c r="D11" s="203">
        <v>5003</v>
      </c>
      <c r="E11" s="203">
        <v>2897</v>
      </c>
      <c r="F11" s="203">
        <v>23</v>
      </c>
      <c r="G11" s="203">
        <v>145</v>
      </c>
      <c r="H11" s="203">
        <v>2950</v>
      </c>
      <c r="I11" s="203">
        <v>575</v>
      </c>
      <c r="J11" s="203">
        <f>D11-E11</f>
        <v>2106</v>
      </c>
      <c r="K11" s="203">
        <v>-900</v>
      </c>
      <c r="L11" s="180">
        <f>1000*D11/$C11</f>
        <v>11.243378811748128</v>
      </c>
      <c r="M11" s="180">
        <f>1000*E11/$C11</f>
        <v>6.510507379099406</v>
      </c>
      <c r="N11" s="180">
        <f aca="true" t="shared" si="1" ref="N11:N16">1000*F11/D11</f>
        <v>4.597241655006996</v>
      </c>
      <c r="O11" s="180">
        <f>1000*G11/(D11+G11)</f>
        <v>28.166278166278165</v>
      </c>
      <c r="P11" s="180">
        <f>1000*H11/$C11</f>
        <v>6.6296157294936995</v>
      </c>
      <c r="Q11" s="390">
        <f>1000*I11/$C11</f>
        <v>1.2922132354097888</v>
      </c>
      <c r="R11" s="180">
        <f>1000*J11/$C11</f>
        <v>4.7328714326487225</v>
      </c>
      <c r="S11" s="180">
        <f>1000*K11/$C11</f>
        <v>-2.022594629337061</v>
      </c>
    </row>
    <row r="12" spans="1:19" s="86" customFormat="1" ht="15" customHeight="1">
      <c r="A12" s="475" t="s">
        <v>25</v>
      </c>
      <c r="B12" s="455"/>
      <c r="C12" s="202">
        <v>49468</v>
      </c>
      <c r="D12" s="203">
        <v>475</v>
      </c>
      <c r="E12" s="203">
        <v>424</v>
      </c>
      <c r="F12" s="203">
        <v>7</v>
      </c>
      <c r="G12" s="203">
        <v>11</v>
      </c>
      <c r="H12" s="203">
        <v>230</v>
      </c>
      <c r="I12" s="203">
        <v>45</v>
      </c>
      <c r="J12" s="203">
        <f aca="true" t="shared" si="2" ref="J12:J67">D12-E12</f>
        <v>51</v>
      </c>
      <c r="K12" s="203">
        <v>-195</v>
      </c>
      <c r="L12" s="180">
        <f aca="true" t="shared" si="3" ref="L12:L67">1000*D12/$C12</f>
        <v>9.602167057491712</v>
      </c>
      <c r="M12" s="180">
        <f aca="true" t="shared" si="4" ref="M12:M67">1000*E12/$C12</f>
        <v>8.571197541845233</v>
      </c>
      <c r="N12" s="180">
        <f t="shared" si="1"/>
        <v>14.736842105263158</v>
      </c>
      <c r="O12" s="180">
        <f aca="true" t="shared" si="5" ref="O12:O67">1000*G12/(D12+G12)</f>
        <v>22.633744855967077</v>
      </c>
      <c r="P12" s="180">
        <f aca="true" t="shared" si="6" ref="P12:P67">1000*H12/$C12</f>
        <v>4.649470364680197</v>
      </c>
      <c r="Q12" s="390">
        <f aca="true" t="shared" si="7" ref="Q12:Q67">1000*I12/$C12</f>
        <v>0.9096789843939517</v>
      </c>
      <c r="R12" s="180">
        <f aca="true" t="shared" si="8" ref="R12:R67">1000*J12/$C12</f>
        <v>1.0309695156464784</v>
      </c>
      <c r="S12" s="180">
        <f aca="true" t="shared" si="9" ref="S12:S67">1000*K12/$C12</f>
        <v>-3.941942265707124</v>
      </c>
    </row>
    <row r="13" spans="1:19" s="86" customFormat="1" ht="15" customHeight="1">
      <c r="A13" s="475" t="s">
        <v>26</v>
      </c>
      <c r="B13" s="455"/>
      <c r="C13" s="202">
        <v>106025</v>
      </c>
      <c r="D13" s="203">
        <v>1164</v>
      </c>
      <c r="E13" s="203">
        <v>836</v>
      </c>
      <c r="F13" s="203">
        <v>6</v>
      </c>
      <c r="G13" s="203">
        <v>30</v>
      </c>
      <c r="H13" s="203">
        <v>617</v>
      </c>
      <c r="I13" s="203">
        <v>119</v>
      </c>
      <c r="J13" s="203">
        <f t="shared" si="2"/>
        <v>328</v>
      </c>
      <c r="K13" s="203">
        <v>12</v>
      </c>
      <c r="L13" s="180">
        <f t="shared" si="3"/>
        <v>10.978542796510258</v>
      </c>
      <c r="M13" s="180">
        <f t="shared" si="4"/>
        <v>7.884932798868191</v>
      </c>
      <c r="N13" s="180">
        <f t="shared" si="1"/>
        <v>5.154639175257732</v>
      </c>
      <c r="O13" s="180">
        <f t="shared" si="5"/>
        <v>25.12562814070352</v>
      </c>
      <c r="P13" s="180">
        <f t="shared" si="6"/>
        <v>5.819382221174251</v>
      </c>
      <c r="Q13" s="390">
        <f t="shared" si="7"/>
        <v>1.1223767979250177</v>
      </c>
      <c r="R13" s="180">
        <f t="shared" si="8"/>
        <v>3.0936099976420657</v>
      </c>
      <c r="S13" s="180">
        <f t="shared" si="9"/>
        <v>0.11318085357227069</v>
      </c>
    </row>
    <row r="14" spans="1:19" s="86" customFormat="1" ht="15" customHeight="1">
      <c r="A14" s="475" t="s">
        <v>27</v>
      </c>
      <c r="B14" s="455"/>
      <c r="C14" s="202">
        <v>28686</v>
      </c>
      <c r="D14" s="203">
        <v>247</v>
      </c>
      <c r="E14" s="203">
        <v>352</v>
      </c>
      <c r="F14" s="203">
        <v>4</v>
      </c>
      <c r="G14" s="203">
        <v>8</v>
      </c>
      <c r="H14" s="203">
        <v>140</v>
      </c>
      <c r="I14" s="203">
        <v>35</v>
      </c>
      <c r="J14" s="203">
        <f t="shared" si="2"/>
        <v>-105</v>
      </c>
      <c r="K14" s="203">
        <v>-236</v>
      </c>
      <c r="L14" s="180">
        <f t="shared" si="3"/>
        <v>8.610472007250923</v>
      </c>
      <c r="M14" s="180">
        <f t="shared" si="4"/>
        <v>12.270794115596459</v>
      </c>
      <c r="N14" s="180">
        <f t="shared" si="1"/>
        <v>16.194331983805668</v>
      </c>
      <c r="O14" s="180">
        <f t="shared" si="5"/>
        <v>31.372549019607842</v>
      </c>
      <c r="P14" s="180">
        <f t="shared" si="6"/>
        <v>4.880429477794046</v>
      </c>
      <c r="Q14" s="390">
        <f t="shared" si="7"/>
        <v>1.2201073694485114</v>
      </c>
      <c r="R14" s="180">
        <f t="shared" si="8"/>
        <v>-3.6603221083455346</v>
      </c>
      <c r="S14" s="180">
        <f t="shared" si="9"/>
        <v>-8.227009691138534</v>
      </c>
    </row>
    <row r="15" spans="1:19" s="86" customFormat="1" ht="15" customHeight="1">
      <c r="A15" s="475" t="s">
        <v>28</v>
      </c>
      <c r="B15" s="455"/>
      <c r="C15" s="202">
        <v>21747</v>
      </c>
      <c r="D15" s="203">
        <v>152</v>
      </c>
      <c r="E15" s="203">
        <v>306</v>
      </c>
      <c r="F15" s="203">
        <v>1</v>
      </c>
      <c r="G15" s="203">
        <v>2</v>
      </c>
      <c r="H15" s="203">
        <v>59</v>
      </c>
      <c r="I15" s="203">
        <v>14</v>
      </c>
      <c r="J15" s="203">
        <f t="shared" si="2"/>
        <v>-154</v>
      </c>
      <c r="K15" s="203">
        <v>-173</v>
      </c>
      <c r="L15" s="180">
        <f t="shared" si="3"/>
        <v>6.989469811928082</v>
      </c>
      <c r="M15" s="180">
        <f t="shared" si="4"/>
        <v>14.07090633190785</v>
      </c>
      <c r="N15" s="180">
        <f t="shared" si="1"/>
        <v>6.578947368421052</v>
      </c>
      <c r="O15" s="180">
        <f t="shared" si="5"/>
        <v>12.987012987012987</v>
      </c>
      <c r="P15" s="180">
        <f t="shared" si="6"/>
        <v>2.713017887524716</v>
      </c>
      <c r="Q15" s="390">
        <f t="shared" si="7"/>
        <v>0.643766956361797</v>
      </c>
      <c r="R15" s="180">
        <f t="shared" si="8"/>
        <v>-7.081436519979768</v>
      </c>
      <c r="S15" s="180">
        <f t="shared" si="9"/>
        <v>-7.955120246470778</v>
      </c>
    </row>
    <row r="16" spans="1:19" s="86" customFormat="1" ht="15" customHeight="1">
      <c r="A16" s="475" t="s">
        <v>29</v>
      </c>
      <c r="B16" s="455"/>
      <c r="C16" s="202">
        <v>68953</v>
      </c>
      <c r="D16" s="203">
        <v>620</v>
      </c>
      <c r="E16" s="203">
        <v>529</v>
      </c>
      <c r="F16" s="203">
        <v>5</v>
      </c>
      <c r="G16" s="203">
        <v>29</v>
      </c>
      <c r="H16" s="203">
        <v>397</v>
      </c>
      <c r="I16" s="203">
        <v>134</v>
      </c>
      <c r="J16" s="203">
        <f t="shared" si="2"/>
        <v>91</v>
      </c>
      <c r="K16" s="203">
        <v>3</v>
      </c>
      <c r="L16" s="180">
        <f t="shared" si="3"/>
        <v>8.99163198120459</v>
      </c>
      <c r="M16" s="180">
        <f t="shared" si="4"/>
        <v>7.671892448479399</v>
      </c>
      <c r="N16" s="180">
        <f t="shared" si="1"/>
        <v>8.064516129032258</v>
      </c>
      <c r="O16" s="180">
        <f t="shared" si="5"/>
        <v>44.68412942989214</v>
      </c>
      <c r="P16" s="180">
        <f t="shared" si="6"/>
        <v>5.757544994416486</v>
      </c>
      <c r="Q16" s="390">
        <f t="shared" si="7"/>
        <v>1.9433527185184112</v>
      </c>
      <c r="R16" s="180">
        <f t="shared" si="8"/>
        <v>1.3197395327251895</v>
      </c>
      <c r="S16" s="180">
        <f t="shared" si="9"/>
        <v>0.04350789668324801</v>
      </c>
    </row>
    <row r="17" spans="1:19" s="86" customFormat="1" ht="15" customHeight="1">
      <c r="A17" s="475" t="s">
        <v>30</v>
      </c>
      <c r="B17" s="455"/>
      <c r="C17" s="202">
        <v>26523</v>
      </c>
      <c r="D17" s="203">
        <v>255</v>
      </c>
      <c r="E17" s="203">
        <v>258</v>
      </c>
      <c r="F17" s="203" t="s">
        <v>458</v>
      </c>
      <c r="G17" s="203">
        <v>4</v>
      </c>
      <c r="H17" s="203">
        <v>125</v>
      </c>
      <c r="I17" s="203">
        <v>22</v>
      </c>
      <c r="J17" s="203">
        <f t="shared" si="2"/>
        <v>-3</v>
      </c>
      <c r="K17" s="203">
        <v>-203</v>
      </c>
      <c r="L17" s="180">
        <f t="shared" si="3"/>
        <v>9.61429702522339</v>
      </c>
      <c r="M17" s="180">
        <f t="shared" si="4"/>
        <v>9.727406401990725</v>
      </c>
      <c r="N17" s="180" t="s">
        <v>474</v>
      </c>
      <c r="O17" s="180">
        <f t="shared" si="5"/>
        <v>15.444015444015443</v>
      </c>
      <c r="P17" s="180">
        <f t="shared" si="6"/>
        <v>4.712890698638917</v>
      </c>
      <c r="Q17" s="390">
        <f t="shared" si="7"/>
        <v>0.8294687629604495</v>
      </c>
      <c r="R17" s="180">
        <f t="shared" si="8"/>
        <v>-0.11310937676733401</v>
      </c>
      <c r="S17" s="180">
        <f t="shared" si="9"/>
        <v>-7.653734494589601</v>
      </c>
    </row>
    <row r="18" spans="1:19" s="86" customFormat="1" ht="15" customHeight="1">
      <c r="A18" s="475" t="s">
        <v>31</v>
      </c>
      <c r="B18" s="455"/>
      <c r="C18" s="202">
        <v>62434</v>
      </c>
      <c r="D18" s="203">
        <v>619</v>
      </c>
      <c r="E18" s="203">
        <v>343</v>
      </c>
      <c r="F18" s="203">
        <v>2</v>
      </c>
      <c r="G18" s="203">
        <v>16</v>
      </c>
      <c r="H18" s="203">
        <v>305</v>
      </c>
      <c r="I18" s="203">
        <v>61</v>
      </c>
      <c r="J18" s="203">
        <f t="shared" si="2"/>
        <v>276</v>
      </c>
      <c r="K18" s="203">
        <v>903</v>
      </c>
      <c r="L18" s="180">
        <f t="shared" si="3"/>
        <v>9.91446967998206</v>
      </c>
      <c r="M18" s="180">
        <f t="shared" si="4"/>
        <v>5.493801454335778</v>
      </c>
      <c r="N18" s="180">
        <f>1000*F18/D18</f>
        <v>3.231017770597738</v>
      </c>
      <c r="O18" s="180">
        <f t="shared" si="5"/>
        <v>25.19685039370079</v>
      </c>
      <c r="P18" s="180">
        <f t="shared" si="6"/>
        <v>4.885158727616363</v>
      </c>
      <c r="Q18" s="390">
        <f t="shared" si="7"/>
        <v>0.9770317455232725</v>
      </c>
      <c r="R18" s="180">
        <f t="shared" si="8"/>
        <v>4.420668225646282</v>
      </c>
      <c r="S18" s="180">
        <f t="shared" si="9"/>
        <v>14.463273216516642</v>
      </c>
    </row>
    <row r="19" spans="1:19" ht="15" customHeight="1">
      <c r="A19" s="74"/>
      <c r="B19" s="189"/>
      <c r="C19" s="86"/>
      <c r="D19" s="86"/>
      <c r="E19" s="86"/>
      <c r="F19" s="86"/>
      <c r="G19" s="86"/>
      <c r="H19" s="86"/>
      <c r="I19" s="86"/>
      <c r="J19" s="203"/>
      <c r="K19" s="86"/>
      <c r="L19" s="180"/>
      <c r="M19" s="180"/>
      <c r="N19" s="180"/>
      <c r="O19" s="180"/>
      <c r="P19" s="180"/>
      <c r="Q19" s="390"/>
      <c r="R19" s="180"/>
      <c r="S19" s="180"/>
    </row>
    <row r="20" spans="1:19" s="174" customFormat="1" ht="15" customHeight="1">
      <c r="A20" s="475" t="s">
        <v>32</v>
      </c>
      <c r="B20" s="522"/>
      <c r="C20" s="202">
        <f aca="true" t="shared" si="10" ref="C20:I20">SUM(C21)</f>
        <v>10985</v>
      </c>
      <c r="D20" s="202">
        <f t="shared" si="10"/>
        <v>85</v>
      </c>
      <c r="E20" s="202">
        <f t="shared" si="10"/>
        <v>98</v>
      </c>
      <c r="F20" s="202">
        <f t="shared" si="10"/>
        <v>0</v>
      </c>
      <c r="G20" s="202">
        <f t="shared" si="10"/>
        <v>6</v>
      </c>
      <c r="H20" s="202">
        <f t="shared" si="10"/>
        <v>57</v>
      </c>
      <c r="I20" s="202">
        <f t="shared" si="10"/>
        <v>12</v>
      </c>
      <c r="J20" s="203">
        <f t="shared" si="2"/>
        <v>-13</v>
      </c>
      <c r="K20" s="202">
        <f>SUM(K21)</f>
        <v>-68</v>
      </c>
      <c r="L20" s="180">
        <f t="shared" si="3"/>
        <v>7.737824305871643</v>
      </c>
      <c r="M20" s="180">
        <f t="shared" si="4"/>
        <v>8.921256258534365</v>
      </c>
      <c r="N20" s="180">
        <f>1000*F20/D20</f>
        <v>0</v>
      </c>
      <c r="O20" s="180">
        <f t="shared" si="5"/>
        <v>65.93406593406593</v>
      </c>
      <c r="P20" s="180">
        <f t="shared" si="6"/>
        <v>5.188893946290396</v>
      </c>
      <c r="Q20" s="390">
        <f t="shared" si="7"/>
        <v>1.0923987255348202</v>
      </c>
      <c r="R20" s="180">
        <f t="shared" si="8"/>
        <v>-1.183431952662722</v>
      </c>
      <c r="S20" s="180">
        <f t="shared" si="9"/>
        <v>-6.190259444697315</v>
      </c>
    </row>
    <row r="21" spans="1:19" ht="15" customHeight="1">
      <c r="A21" s="211"/>
      <c r="B21" s="172" t="s">
        <v>33</v>
      </c>
      <c r="C21" s="306">
        <v>10985</v>
      </c>
      <c r="D21" s="306">
        <v>85</v>
      </c>
      <c r="E21" s="306">
        <v>98</v>
      </c>
      <c r="F21" s="306" t="s">
        <v>460</v>
      </c>
      <c r="G21" s="306">
        <v>6</v>
      </c>
      <c r="H21" s="306">
        <v>57</v>
      </c>
      <c r="I21" s="306">
        <v>12</v>
      </c>
      <c r="J21" s="306">
        <f t="shared" si="2"/>
        <v>-13</v>
      </c>
      <c r="K21" s="306">
        <v>-68</v>
      </c>
      <c r="L21" s="334">
        <f t="shared" si="3"/>
        <v>7.737824305871643</v>
      </c>
      <c r="M21" s="334">
        <f t="shared" si="4"/>
        <v>8.921256258534365</v>
      </c>
      <c r="N21" s="334" t="s">
        <v>461</v>
      </c>
      <c r="O21" s="334">
        <f t="shared" si="5"/>
        <v>65.93406593406593</v>
      </c>
      <c r="P21" s="334">
        <f t="shared" si="6"/>
        <v>5.188893946290396</v>
      </c>
      <c r="Q21" s="381">
        <f t="shared" si="7"/>
        <v>1.0923987255348202</v>
      </c>
      <c r="R21" s="334">
        <f t="shared" si="8"/>
        <v>-1.183431952662722</v>
      </c>
      <c r="S21" s="334">
        <f t="shared" si="9"/>
        <v>-6.190259444697315</v>
      </c>
    </row>
    <row r="22" spans="1:19" ht="15" customHeight="1">
      <c r="A22" s="74"/>
      <c r="B22" s="64"/>
      <c r="C22" s="302"/>
      <c r="D22" s="302"/>
      <c r="E22" s="302"/>
      <c r="F22" s="302"/>
      <c r="G22" s="302"/>
      <c r="H22" s="302"/>
      <c r="I22" s="302"/>
      <c r="J22" s="306"/>
      <c r="K22" s="302"/>
      <c r="L22" s="334"/>
      <c r="M22" s="334"/>
      <c r="N22" s="334"/>
      <c r="O22" s="334"/>
      <c r="P22" s="334"/>
      <c r="Q22" s="381"/>
      <c r="R22" s="334"/>
      <c r="S22" s="334"/>
    </row>
    <row r="23" spans="1:19" s="174" customFormat="1" ht="15" customHeight="1">
      <c r="A23" s="475" t="s">
        <v>34</v>
      </c>
      <c r="B23" s="522"/>
      <c r="C23" s="203">
        <f aca="true" t="shared" si="11" ref="C23:I23">SUM(C24:C27)</f>
        <v>45963</v>
      </c>
      <c r="D23" s="203">
        <f t="shared" si="11"/>
        <v>483</v>
      </c>
      <c r="E23" s="203">
        <f t="shared" si="11"/>
        <v>352</v>
      </c>
      <c r="F23" s="203">
        <f t="shared" si="11"/>
        <v>1</v>
      </c>
      <c r="G23" s="203">
        <f t="shared" si="11"/>
        <v>9</v>
      </c>
      <c r="H23" s="203">
        <f t="shared" si="11"/>
        <v>255</v>
      </c>
      <c r="I23" s="203">
        <f t="shared" si="11"/>
        <v>45</v>
      </c>
      <c r="J23" s="203">
        <f t="shared" si="2"/>
        <v>131</v>
      </c>
      <c r="K23" s="203">
        <f>SUM(K24:K27)</f>
        <v>240</v>
      </c>
      <c r="L23" s="180">
        <f t="shared" si="3"/>
        <v>10.508452450884407</v>
      </c>
      <c r="M23" s="180">
        <f t="shared" si="4"/>
        <v>7.658333877249092</v>
      </c>
      <c r="N23" s="180">
        <f>1000*F23/D23</f>
        <v>2.070393374741201</v>
      </c>
      <c r="O23" s="180">
        <f t="shared" si="5"/>
        <v>18.29268292682927</v>
      </c>
      <c r="P23" s="180">
        <f t="shared" si="6"/>
        <v>5.547940734938972</v>
      </c>
      <c r="Q23" s="390">
        <f t="shared" si="7"/>
        <v>0.9790483649892304</v>
      </c>
      <c r="R23" s="180">
        <f t="shared" si="8"/>
        <v>2.8501185736353154</v>
      </c>
      <c r="S23" s="180">
        <f t="shared" si="9"/>
        <v>5.221591279942563</v>
      </c>
    </row>
    <row r="24" spans="1:19" ht="15" customHeight="1">
      <c r="A24" s="211"/>
      <c r="B24" s="172" t="s">
        <v>35</v>
      </c>
      <c r="C24" s="317">
        <v>14400</v>
      </c>
      <c r="D24" s="306">
        <v>149</v>
      </c>
      <c r="E24" s="306">
        <v>115</v>
      </c>
      <c r="F24" s="306" t="s">
        <v>460</v>
      </c>
      <c r="G24" s="306">
        <v>4</v>
      </c>
      <c r="H24" s="306">
        <v>77</v>
      </c>
      <c r="I24" s="306">
        <v>20</v>
      </c>
      <c r="J24" s="306">
        <f t="shared" si="2"/>
        <v>34</v>
      </c>
      <c r="K24" s="306">
        <v>-52</v>
      </c>
      <c r="L24" s="334">
        <f t="shared" si="3"/>
        <v>10.347222222222221</v>
      </c>
      <c r="M24" s="334">
        <f t="shared" si="4"/>
        <v>7.986111111111111</v>
      </c>
      <c r="N24" s="334" t="s">
        <v>461</v>
      </c>
      <c r="O24" s="334">
        <f t="shared" si="5"/>
        <v>26.143790849673202</v>
      </c>
      <c r="P24" s="334">
        <f t="shared" si="6"/>
        <v>5.347222222222222</v>
      </c>
      <c r="Q24" s="381">
        <f t="shared" si="7"/>
        <v>1.3888888888888888</v>
      </c>
      <c r="R24" s="334">
        <f t="shared" si="8"/>
        <v>2.361111111111111</v>
      </c>
      <c r="S24" s="334">
        <f t="shared" si="9"/>
        <v>-3.611111111111111</v>
      </c>
    </row>
    <row r="25" spans="1:19" ht="15" customHeight="1">
      <c r="A25" s="74"/>
      <c r="B25" s="64" t="s">
        <v>36</v>
      </c>
      <c r="C25" s="306">
        <v>14416</v>
      </c>
      <c r="D25" s="306">
        <v>171</v>
      </c>
      <c r="E25" s="306">
        <v>104</v>
      </c>
      <c r="F25" s="306">
        <v>1</v>
      </c>
      <c r="G25" s="306">
        <v>4</v>
      </c>
      <c r="H25" s="306">
        <v>69</v>
      </c>
      <c r="I25" s="306">
        <v>12</v>
      </c>
      <c r="J25" s="306">
        <f t="shared" si="2"/>
        <v>67</v>
      </c>
      <c r="K25" s="306">
        <v>78</v>
      </c>
      <c r="L25" s="334">
        <f t="shared" si="3"/>
        <v>11.861820199778025</v>
      </c>
      <c r="M25" s="334">
        <f t="shared" si="4"/>
        <v>7.214206437291898</v>
      </c>
      <c r="N25" s="334">
        <f>1000*F25/D25</f>
        <v>5.847953216374269</v>
      </c>
      <c r="O25" s="334">
        <f t="shared" si="5"/>
        <v>22.857142857142858</v>
      </c>
      <c r="P25" s="334">
        <f t="shared" si="6"/>
        <v>4.786348501664817</v>
      </c>
      <c r="Q25" s="381">
        <f t="shared" si="7"/>
        <v>0.832408435072142</v>
      </c>
      <c r="R25" s="334">
        <f t="shared" si="8"/>
        <v>4.6476137624861265</v>
      </c>
      <c r="S25" s="334">
        <f t="shared" si="9"/>
        <v>5.410654827968924</v>
      </c>
    </row>
    <row r="26" spans="1:19" ht="15" customHeight="1">
      <c r="A26" s="74"/>
      <c r="B26" s="64" t="s">
        <v>37</v>
      </c>
      <c r="C26" s="306">
        <v>12642</v>
      </c>
      <c r="D26" s="306">
        <v>115</v>
      </c>
      <c r="E26" s="306">
        <v>101</v>
      </c>
      <c r="F26" s="306" t="s">
        <v>460</v>
      </c>
      <c r="G26" s="306">
        <v>1</v>
      </c>
      <c r="H26" s="306">
        <v>86</v>
      </c>
      <c r="I26" s="306">
        <v>8</v>
      </c>
      <c r="J26" s="306">
        <f t="shared" si="2"/>
        <v>14</v>
      </c>
      <c r="K26" s="306">
        <v>260</v>
      </c>
      <c r="L26" s="334">
        <f t="shared" si="3"/>
        <v>9.096661920582186</v>
      </c>
      <c r="M26" s="334">
        <f t="shared" si="4"/>
        <v>7.989242208511311</v>
      </c>
      <c r="N26" s="334" t="s">
        <v>461</v>
      </c>
      <c r="O26" s="334">
        <f t="shared" si="5"/>
        <v>8.620689655172415</v>
      </c>
      <c r="P26" s="334">
        <f t="shared" si="6"/>
        <v>6.802721088435374</v>
      </c>
      <c r="Q26" s="381">
        <f t="shared" si="7"/>
        <v>0.6328112640404999</v>
      </c>
      <c r="R26" s="334">
        <f t="shared" si="8"/>
        <v>1.1074197120708749</v>
      </c>
      <c r="S26" s="334">
        <f t="shared" si="9"/>
        <v>20.566366081316247</v>
      </c>
    </row>
    <row r="27" spans="1:19" ht="15" customHeight="1">
      <c r="A27" s="74"/>
      <c r="B27" s="64" t="s">
        <v>38</v>
      </c>
      <c r="C27" s="317">
        <v>4505</v>
      </c>
      <c r="D27" s="306">
        <v>48</v>
      </c>
      <c r="E27" s="306">
        <v>32</v>
      </c>
      <c r="F27" s="306" t="s">
        <v>460</v>
      </c>
      <c r="G27" s="306" t="s">
        <v>460</v>
      </c>
      <c r="H27" s="306">
        <v>23</v>
      </c>
      <c r="I27" s="306">
        <v>5</v>
      </c>
      <c r="J27" s="306">
        <f t="shared" si="2"/>
        <v>16</v>
      </c>
      <c r="K27" s="306">
        <v>-46</v>
      </c>
      <c r="L27" s="334">
        <f t="shared" si="3"/>
        <v>10.654827968923419</v>
      </c>
      <c r="M27" s="334">
        <f t="shared" si="4"/>
        <v>7.103218645948946</v>
      </c>
      <c r="N27" s="334" t="s">
        <v>461</v>
      </c>
      <c r="O27" s="334" t="s">
        <v>461</v>
      </c>
      <c r="P27" s="334">
        <f t="shared" si="6"/>
        <v>5.105438401775805</v>
      </c>
      <c r="Q27" s="381">
        <f t="shared" si="7"/>
        <v>1.1098779134295227</v>
      </c>
      <c r="R27" s="334">
        <f t="shared" si="8"/>
        <v>3.551609322974473</v>
      </c>
      <c r="S27" s="334">
        <f t="shared" si="9"/>
        <v>-10.21087680355161</v>
      </c>
    </row>
    <row r="28" spans="1:19" ht="15" customHeight="1">
      <c r="A28" s="74"/>
      <c r="B28" s="64"/>
      <c r="C28" s="302"/>
      <c r="D28" s="302"/>
      <c r="E28" s="302"/>
      <c r="F28" s="302"/>
      <c r="G28" s="302"/>
      <c r="H28" s="302"/>
      <c r="I28" s="302"/>
      <c r="J28" s="306"/>
      <c r="K28" s="302"/>
      <c r="L28" s="334"/>
      <c r="M28" s="334"/>
      <c r="N28" s="334"/>
      <c r="O28" s="334"/>
      <c r="P28" s="334"/>
      <c r="Q28" s="381"/>
      <c r="R28" s="334"/>
      <c r="S28" s="334"/>
    </row>
    <row r="29" spans="1:19" s="174" customFormat="1" ht="15" customHeight="1">
      <c r="A29" s="475" t="s">
        <v>39</v>
      </c>
      <c r="B29" s="522"/>
      <c r="C29" s="202">
        <f aca="true" t="shared" si="12" ref="C29:I29">SUM(C30:C37)</f>
        <v>82009</v>
      </c>
      <c r="D29" s="202">
        <f t="shared" si="12"/>
        <v>887</v>
      </c>
      <c r="E29" s="202">
        <f t="shared" si="12"/>
        <v>466</v>
      </c>
      <c r="F29" s="202">
        <f t="shared" si="12"/>
        <v>6</v>
      </c>
      <c r="G29" s="202">
        <f t="shared" si="12"/>
        <v>31</v>
      </c>
      <c r="H29" s="202">
        <f t="shared" si="12"/>
        <v>522</v>
      </c>
      <c r="I29" s="202">
        <f t="shared" si="12"/>
        <v>108</v>
      </c>
      <c r="J29" s="203">
        <f t="shared" si="2"/>
        <v>421</v>
      </c>
      <c r="K29" s="202">
        <f>SUM(K30:K37)</f>
        <v>98</v>
      </c>
      <c r="L29" s="180">
        <f t="shared" si="3"/>
        <v>10.815886061285957</v>
      </c>
      <c r="M29" s="180">
        <f t="shared" si="4"/>
        <v>5.68230316184809</v>
      </c>
      <c r="N29" s="180">
        <f>1000*F29/D29</f>
        <v>6.764374295377678</v>
      </c>
      <c r="O29" s="180">
        <f t="shared" si="5"/>
        <v>33.769063180827885</v>
      </c>
      <c r="P29" s="180">
        <f t="shared" si="6"/>
        <v>6.36515504395859</v>
      </c>
      <c r="Q29" s="390">
        <f t="shared" si="7"/>
        <v>1.316928629784536</v>
      </c>
      <c r="R29" s="180">
        <f t="shared" si="8"/>
        <v>5.133582899437867</v>
      </c>
      <c r="S29" s="180">
        <f t="shared" si="9"/>
        <v>1.194990793693375</v>
      </c>
    </row>
    <row r="30" spans="1:19" ht="15" customHeight="1">
      <c r="A30" s="211"/>
      <c r="B30" s="172" t="s">
        <v>40</v>
      </c>
      <c r="C30" s="317">
        <v>11883</v>
      </c>
      <c r="D30" s="306">
        <v>103</v>
      </c>
      <c r="E30" s="306">
        <v>84</v>
      </c>
      <c r="F30" s="306">
        <v>1</v>
      </c>
      <c r="G30" s="306">
        <v>5</v>
      </c>
      <c r="H30" s="306">
        <v>53</v>
      </c>
      <c r="I30" s="306">
        <v>8</v>
      </c>
      <c r="J30" s="306">
        <f t="shared" si="2"/>
        <v>19</v>
      </c>
      <c r="K30" s="306">
        <v>-60</v>
      </c>
      <c r="L30" s="334">
        <f t="shared" si="3"/>
        <v>8.667844820331567</v>
      </c>
      <c r="M30" s="334">
        <f t="shared" si="4"/>
        <v>7.068921989396617</v>
      </c>
      <c r="N30" s="334">
        <f>1000*F30/D30</f>
        <v>9.70873786407767</v>
      </c>
      <c r="O30" s="334">
        <f t="shared" si="5"/>
        <v>46.2962962962963</v>
      </c>
      <c r="P30" s="334">
        <f t="shared" si="6"/>
        <v>4.460153159976437</v>
      </c>
      <c r="Q30" s="381">
        <f t="shared" si="7"/>
        <v>0.6732306656568207</v>
      </c>
      <c r="R30" s="334">
        <f t="shared" si="8"/>
        <v>1.598922830934949</v>
      </c>
      <c r="S30" s="334">
        <f t="shared" si="9"/>
        <v>-5.049229992426155</v>
      </c>
    </row>
    <row r="31" spans="1:19" ht="15" customHeight="1">
      <c r="A31" s="74"/>
      <c r="B31" s="64" t="s">
        <v>41</v>
      </c>
      <c r="C31" s="317">
        <v>20711</v>
      </c>
      <c r="D31" s="306">
        <v>176</v>
      </c>
      <c r="E31" s="306">
        <v>127</v>
      </c>
      <c r="F31" s="306">
        <v>2</v>
      </c>
      <c r="G31" s="306">
        <v>2</v>
      </c>
      <c r="H31" s="306">
        <v>79</v>
      </c>
      <c r="I31" s="306">
        <v>28</v>
      </c>
      <c r="J31" s="306">
        <f t="shared" si="2"/>
        <v>49</v>
      </c>
      <c r="K31" s="306">
        <v>72</v>
      </c>
      <c r="L31" s="334">
        <f t="shared" si="3"/>
        <v>8.497899666843706</v>
      </c>
      <c r="M31" s="334">
        <f t="shared" si="4"/>
        <v>6.132007145961084</v>
      </c>
      <c r="N31" s="334">
        <f>1000*F31/D31</f>
        <v>11.363636363636363</v>
      </c>
      <c r="O31" s="334">
        <f t="shared" si="5"/>
        <v>11.235955056179776</v>
      </c>
      <c r="P31" s="334">
        <f t="shared" si="6"/>
        <v>3.8143981459128</v>
      </c>
      <c r="Q31" s="381">
        <f t="shared" si="7"/>
        <v>1.3519385833614987</v>
      </c>
      <c r="R31" s="334">
        <f t="shared" si="8"/>
        <v>2.365892520882623</v>
      </c>
      <c r="S31" s="334">
        <f t="shared" si="9"/>
        <v>3.4764135000724252</v>
      </c>
    </row>
    <row r="32" spans="1:19" ht="15" customHeight="1">
      <c r="A32" s="74"/>
      <c r="B32" s="64" t="s">
        <v>42</v>
      </c>
      <c r="C32" s="306">
        <v>41391</v>
      </c>
      <c r="D32" s="306">
        <v>532</v>
      </c>
      <c r="E32" s="306">
        <v>186</v>
      </c>
      <c r="F32" s="306">
        <v>3</v>
      </c>
      <c r="G32" s="306">
        <v>23</v>
      </c>
      <c r="H32" s="306">
        <v>341</v>
      </c>
      <c r="I32" s="306">
        <v>66</v>
      </c>
      <c r="J32" s="306">
        <f t="shared" si="2"/>
        <v>346</v>
      </c>
      <c r="K32" s="306">
        <v>9</v>
      </c>
      <c r="L32" s="334">
        <f t="shared" si="3"/>
        <v>12.853035684085912</v>
      </c>
      <c r="M32" s="334">
        <f t="shared" si="4"/>
        <v>4.493730521127781</v>
      </c>
      <c r="N32" s="334">
        <f>1000*F32/D32</f>
        <v>5.639097744360902</v>
      </c>
      <c r="O32" s="334">
        <f t="shared" si="5"/>
        <v>41.44144144144144</v>
      </c>
      <c r="P32" s="334">
        <f t="shared" si="6"/>
        <v>8.238505955400933</v>
      </c>
      <c r="Q32" s="381">
        <f t="shared" si="7"/>
        <v>1.5945495397550191</v>
      </c>
      <c r="R32" s="334">
        <f t="shared" si="8"/>
        <v>8.359305162958131</v>
      </c>
      <c r="S32" s="334">
        <f t="shared" si="9"/>
        <v>0.21743857360295715</v>
      </c>
    </row>
    <row r="33" spans="1:19" ht="15" customHeight="1">
      <c r="A33" s="74"/>
      <c r="B33" s="64" t="s">
        <v>43</v>
      </c>
      <c r="C33" s="306">
        <v>1167</v>
      </c>
      <c r="D33" s="306">
        <v>9</v>
      </c>
      <c r="E33" s="306">
        <v>9</v>
      </c>
      <c r="F33" s="306" t="s">
        <v>460</v>
      </c>
      <c r="G33" s="306" t="s">
        <v>462</v>
      </c>
      <c r="H33" s="306">
        <v>10</v>
      </c>
      <c r="I33" s="306">
        <v>2</v>
      </c>
      <c r="J33" s="306">
        <f t="shared" si="2"/>
        <v>0</v>
      </c>
      <c r="K33" s="306">
        <v>27</v>
      </c>
      <c r="L33" s="334">
        <f t="shared" si="3"/>
        <v>7.712082262210797</v>
      </c>
      <c r="M33" s="334">
        <f t="shared" si="4"/>
        <v>7.712082262210797</v>
      </c>
      <c r="N33" s="334" t="s">
        <v>463</v>
      </c>
      <c r="O33" s="334" t="s">
        <v>464</v>
      </c>
      <c r="P33" s="334">
        <f t="shared" si="6"/>
        <v>8.56898029134533</v>
      </c>
      <c r="Q33" s="381">
        <f t="shared" si="7"/>
        <v>1.713796058269066</v>
      </c>
      <c r="R33" s="334">
        <f t="shared" si="8"/>
        <v>0</v>
      </c>
      <c r="S33" s="334">
        <f t="shared" si="9"/>
        <v>23.13624678663239</v>
      </c>
    </row>
    <row r="34" spans="1:19" ht="15" customHeight="1">
      <c r="A34" s="74"/>
      <c r="B34" s="64" t="s">
        <v>44</v>
      </c>
      <c r="C34" s="317">
        <v>1494</v>
      </c>
      <c r="D34" s="306">
        <v>14</v>
      </c>
      <c r="E34" s="306">
        <v>9</v>
      </c>
      <c r="F34" s="306" t="s">
        <v>136</v>
      </c>
      <c r="G34" s="306" t="s">
        <v>136</v>
      </c>
      <c r="H34" s="306">
        <v>7</v>
      </c>
      <c r="I34" s="306">
        <v>2</v>
      </c>
      <c r="J34" s="306">
        <f t="shared" si="2"/>
        <v>5</v>
      </c>
      <c r="K34" s="306">
        <v>24</v>
      </c>
      <c r="L34" s="334">
        <f t="shared" si="3"/>
        <v>9.370816599732262</v>
      </c>
      <c r="M34" s="334">
        <f t="shared" si="4"/>
        <v>6.024096385542169</v>
      </c>
      <c r="N34" s="334" t="s">
        <v>465</v>
      </c>
      <c r="O34" s="334" t="s">
        <v>466</v>
      </c>
      <c r="P34" s="334">
        <f t="shared" si="6"/>
        <v>4.685408299866131</v>
      </c>
      <c r="Q34" s="381">
        <f t="shared" si="7"/>
        <v>1.3386880856760375</v>
      </c>
      <c r="R34" s="334">
        <f t="shared" si="8"/>
        <v>3.3467202141900936</v>
      </c>
      <c r="S34" s="334">
        <f t="shared" si="9"/>
        <v>16.06425702811245</v>
      </c>
    </row>
    <row r="35" spans="1:19" ht="15" customHeight="1">
      <c r="A35" s="74"/>
      <c r="B35" s="64" t="s">
        <v>45</v>
      </c>
      <c r="C35" s="317">
        <v>3329</v>
      </c>
      <c r="D35" s="306">
        <v>35</v>
      </c>
      <c r="E35" s="306">
        <v>32</v>
      </c>
      <c r="F35" s="306" t="s">
        <v>136</v>
      </c>
      <c r="G35" s="306" t="s">
        <v>467</v>
      </c>
      <c r="H35" s="306">
        <v>20</v>
      </c>
      <c r="I35" s="306">
        <v>1</v>
      </c>
      <c r="J35" s="306">
        <f t="shared" si="2"/>
        <v>3</v>
      </c>
      <c r="K35" s="306">
        <v>17</v>
      </c>
      <c r="L35" s="334">
        <f t="shared" si="3"/>
        <v>10.513667768098529</v>
      </c>
      <c r="M35" s="334">
        <f t="shared" si="4"/>
        <v>9.612496245118654</v>
      </c>
      <c r="N35" s="334" t="s">
        <v>468</v>
      </c>
      <c r="O35" s="334" t="s">
        <v>280</v>
      </c>
      <c r="P35" s="334">
        <f t="shared" si="6"/>
        <v>6.007810153199159</v>
      </c>
      <c r="Q35" s="381">
        <f t="shared" si="7"/>
        <v>0.30039050765995795</v>
      </c>
      <c r="R35" s="334">
        <f t="shared" si="8"/>
        <v>0.9011715229798738</v>
      </c>
      <c r="S35" s="334">
        <f t="shared" si="9"/>
        <v>5.106638630219285</v>
      </c>
    </row>
    <row r="36" spans="1:19" ht="15" customHeight="1">
      <c r="A36" s="74"/>
      <c r="B36" s="64" t="s">
        <v>46</v>
      </c>
      <c r="C36" s="317">
        <v>781</v>
      </c>
      <c r="D36" s="306">
        <v>2</v>
      </c>
      <c r="E36" s="306">
        <v>10</v>
      </c>
      <c r="F36" s="306" t="s">
        <v>136</v>
      </c>
      <c r="G36" s="306" t="s">
        <v>136</v>
      </c>
      <c r="H36" s="306">
        <v>5</v>
      </c>
      <c r="I36" s="306" t="s">
        <v>136</v>
      </c>
      <c r="J36" s="306">
        <f t="shared" si="2"/>
        <v>-8</v>
      </c>
      <c r="K36" s="306" t="s">
        <v>129</v>
      </c>
      <c r="L36" s="334">
        <f t="shared" si="3"/>
        <v>2.560819462227913</v>
      </c>
      <c r="M36" s="334">
        <f t="shared" si="4"/>
        <v>12.804097311139564</v>
      </c>
      <c r="N36" s="334" t="s">
        <v>280</v>
      </c>
      <c r="O36" s="334" t="s">
        <v>468</v>
      </c>
      <c r="P36" s="334">
        <f t="shared" si="6"/>
        <v>6.402048655569782</v>
      </c>
      <c r="Q36" s="381" t="s">
        <v>463</v>
      </c>
      <c r="R36" s="334">
        <f t="shared" si="8"/>
        <v>-10.243277848911651</v>
      </c>
      <c r="S36" s="334" t="s">
        <v>464</v>
      </c>
    </row>
    <row r="37" spans="1:19" ht="15" customHeight="1">
      <c r="A37" s="74"/>
      <c r="B37" s="64" t="s">
        <v>47</v>
      </c>
      <c r="C37" s="317">
        <v>1253</v>
      </c>
      <c r="D37" s="306">
        <v>16</v>
      </c>
      <c r="E37" s="306">
        <v>9</v>
      </c>
      <c r="F37" s="306" t="s">
        <v>136</v>
      </c>
      <c r="G37" s="306">
        <v>1</v>
      </c>
      <c r="H37" s="306">
        <v>7</v>
      </c>
      <c r="I37" s="306">
        <v>1</v>
      </c>
      <c r="J37" s="306">
        <f t="shared" si="2"/>
        <v>7</v>
      </c>
      <c r="K37" s="306">
        <v>9</v>
      </c>
      <c r="L37" s="334">
        <f t="shared" si="3"/>
        <v>12.769353551476456</v>
      </c>
      <c r="M37" s="334">
        <f t="shared" si="4"/>
        <v>7.182761372705507</v>
      </c>
      <c r="N37" s="334" t="s">
        <v>280</v>
      </c>
      <c r="O37" s="334">
        <f t="shared" si="5"/>
        <v>58.8235294117647</v>
      </c>
      <c r="P37" s="334">
        <f t="shared" si="6"/>
        <v>5.58659217877095</v>
      </c>
      <c r="Q37" s="381">
        <f t="shared" si="7"/>
        <v>0.7980845969672785</v>
      </c>
      <c r="R37" s="334">
        <f t="shared" si="8"/>
        <v>5.58659217877095</v>
      </c>
      <c r="S37" s="334">
        <f t="shared" si="9"/>
        <v>7.182761372705507</v>
      </c>
    </row>
    <row r="38" spans="1:19" ht="15" customHeight="1">
      <c r="A38" s="74"/>
      <c r="B38" s="64"/>
      <c r="C38" s="302"/>
      <c r="D38" s="302"/>
      <c r="E38" s="302"/>
      <c r="F38" s="302"/>
      <c r="G38" s="302"/>
      <c r="H38" s="302"/>
      <c r="I38" s="302"/>
      <c r="J38" s="306"/>
      <c r="K38" s="302"/>
      <c r="L38" s="334"/>
      <c r="M38" s="334"/>
      <c r="N38" s="334"/>
      <c r="O38" s="334"/>
      <c r="P38" s="334"/>
      <c r="Q38" s="381"/>
      <c r="R38" s="334"/>
      <c r="S38" s="334"/>
    </row>
    <row r="39" spans="1:19" s="174" customFormat="1" ht="15" customHeight="1">
      <c r="A39" s="475" t="s">
        <v>48</v>
      </c>
      <c r="B39" s="522"/>
      <c r="C39" s="202">
        <f aca="true" t="shared" si="13" ref="C39:I39">SUM(C40:C44)</f>
        <v>89968</v>
      </c>
      <c r="D39" s="202">
        <f t="shared" si="13"/>
        <v>999</v>
      </c>
      <c r="E39" s="202">
        <f t="shared" si="13"/>
        <v>577</v>
      </c>
      <c r="F39" s="202">
        <f t="shared" si="13"/>
        <v>4</v>
      </c>
      <c r="G39" s="202">
        <f t="shared" si="13"/>
        <v>25</v>
      </c>
      <c r="H39" s="202">
        <f t="shared" si="13"/>
        <v>485</v>
      </c>
      <c r="I39" s="202">
        <f t="shared" si="13"/>
        <v>111</v>
      </c>
      <c r="J39" s="203">
        <f t="shared" si="2"/>
        <v>422</v>
      </c>
      <c r="K39" s="202">
        <f>SUM(K40:K44)</f>
        <v>914</v>
      </c>
      <c r="L39" s="180">
        <f t="shared" si="3"/>
        <v>11.10394807042504</v>
      </c>
      <c r="M39" s="180">
        <f t="shared" si="4"/>
        <v>6.413391428063312</v>
      </c>
      <c r="N39" s="180">
        <f>1000*F39/D39</f>
        <v>4.004004004004004</v>
      </c>
      <c r="O39" s="180">
        <f t="shared" si="5"/>
        <v>24.4140625</v>
      </c>
      <c r="P39" s="180">
        <f t="shared" si="6"/>
        <v>5.390805619775921</v>
      </c>
      <c r="Q39" s="390">
        <f t="shared" si="7"/>
        <v>1.2337720078250045</v>
      </c>
      <c r="R39" s="180">
        <f t="shared" si="8"/>
        <v>4.690556642361728</v>
      </c>
      <c r="S39" s="180">
        <f t="shared" si="9"/>
        <v>10.159167704072559</v>
      </c>
    </row>
    <row r="40" spans="1:19" ht="15" customHeight="1">
      <c r="A40" s="211"/>
      <c r="B40" s="172" t="s">
        <v>49</v>
      </c>
      <c r="C40" s="317">
        <v>29458</v>
      </c>
      <c r="D40" s="306">
        <v>353</v>
      </c>
      <c r="E40" s="306">
        <v>187</v>
      </c>
      <c r="F40" s="306" t="s">
        <v>469</v>
      </c>
      <c r="G40" s="306">
        <v>5</v>
      </c>
      <c r="H40" s="306">
        <v>157</v>
      </c>
      <c r="I40" s="306">
        <v>35</v>
      </c>
      <c r="J40" s="306">
        <f t="shared" si="2"/>
        <v>166</v>
      </c>
      <c r="K40" s="306">
        <v>929</v>
      </c>
      <c r="L40" s="334">
        <f t="shared" si="3"/>
        <v>11.983162468599362</v>
      </c>
      <c r="M40" s="334">
        <f t="shared" si="4"/>
        <v>6.3480209111277075</v>
      </c>
      <c r="N40" s="334" t="s">
        <v>466</v>
      </c>
      <c r="O40" s="334">
        <f t="shared" si="5"/>
        <v>13.966480446927374</v>
      </c>
      <c r="P40" s="334">
        <f t="shared" si="6"/>
        <v>5.329621834476203</v>
      </c>
      <c r="Q40" s="381">
        <f t="shared" si="7"/>
        <v>1.188132256093421</v>
      </c>
      <c r="R40" s="334">
        <f t="shared" si="8"/>
        <v>5.635141557471655</v>
      </c>
      <c r="S40" s="334">
        <f t="shared" si="9"/>
        <v>31.536424740308235</v>
      </c>
    </row>
    <row r="41" spans="1:19" ht="15" customHeight="1">
      <c r="A41" s="74"/>
      <c r="B41" s="64" t="s">
        <v>50</v>
      </c>
      <c r="C41" s="317">
        <v>11538</v>
      </c>
      <c r="D41" s="306">
        <v>115</v>
      </c>
      <c r="E41" s="306">
        <v>114</v>
      </c>
      <c r="F41" s="306" t="s">
        <v>136</v>
      </c>
      <c r="G41" s="306">
        <v>5</v>
      </c>
      <c r="H41" s="306">
        <v>42</v>
      </c>
      <c r="I41" s="306">
        <v>10</v>
      </c>
      <c r="J41" s="306">
        <f t="shared" si="2"/>
        <v>1</v>
      </c>
      <c r="K41" s="306">
        <v>-67</v>
      </c>
      <c r="L41" s="334">
        <f t="shared" si="3"/>
        <v>9.967065349280638</v>
      </c>
      <c r="M41" s="334">
        <f t="shared" si="4"/>
        <v>9.880395215808633</v>
      </c>
      <c r="N41" s="334" t="s">
        <v>470</v>
      </c>
      <c r="O41" s="334">
        <f t="shared" si="5"/>
        <v>41.666666666666664</v>
      </c>
      <c r="P41" s="334">
        <f t="shared" si="6"/>
        <v>3.640145605824233</v>
      </c>
      <c r="Q41" s="381">
        <f t="shared" si="7"/>
        <v>0.8667013347200555</v>
      </c>
      <c r="R41" s="334">
        <f t="shared" si="8"/>
        <v>0.08667013347200554</v>
      </c>
      <c r="S41" s="334">
        <f t="shared" si="9"/>
        <v>-5.806898942624372</v>
      </c>
    </row>
    <row r="42" spans="1:19" ht="15" customHeight="1">
      <c r="A42" s="74"/>
      <c r="B42" s="64" t="s">
        <v>51</v>
      </c>
      <c r="C42" s="317">
        <v>11310</v>
      </c>
      <c r="D42" s="306">
        <v>105</v>
      </c>
      <c r="E42" s="306">
        <v>93</v>
      </c>
      <c r="F42" s="306">
        <v>1</v>
      </c>
      <c r="G42" s="306">
        <v>3</v>
      </c>
      <c r="H42" s="306">
        <v>45</v>
      </c>
      <c r="I42" s="306">
        <v>7</v>
      </c>
      <c r="J42" s="306">
        <f t="shared" si="2"/>
        <v>12</v>
      </c>
      <c r="K42" s="306">
        <v>54</v>
      </c>
      <c r="L42" s="334">
        <f t="shared" si="3"/>
        <v>9.283819628647215</v>
      </c>
      <c r="M42" s="334">
        <f t="shared" si="4"/>
        <v>8.222811671087532</v>
      </c>
      <c r="N42" s="334">
        <f>1000*F42/D42</f>
        <v>9.523809523809524</v>
      </c>
      <c r="O42" s="334">
        <f t="shared" si="5"/>
        <v>27.77777777777778</v>
      </c>
      <c r="P42" s="334">
        <f t="shared" si="6"/>
        <v>3.9787798408488064</v>
      </c>
      <c r="Q42" s="381">
        <f t="shared" si="7"/>
        <v>0.618921308576481</v>
      </c>
      <c r="R42" s="334">
        <f t="shared" si="8"/>
        <v>1.0610079575596818</v>
      </c>
      <c r="S42" s="334">
        <f t="shared" si="9"/>
        <v>4.774535809018568</v>
      </c>
    </row>
    <row r="43" spans="1:19" ht="15" customHeight="1">
      <c r="A43" s="74"/>
      <c r="B43" s="64" t="s">
        <v>52</v>
      </c>
      <c r="C43" s="306">
        <v>11621</v>
      </c>
      <c r="D43" s="306">
        <v>113</v>
      </c>
      <c r="E43" s="306">
        <v>61</v>
      </c>
      <c r="F43" s="306">
        <v>2</v>
      </c>
      <c r="G43" s="306">
        <v>4</v>
      </c>
      <c r="H43" s="306">
        <v>86</v>
      </c>
      <c r="I43" s="306">
        <v>10</v>
      </c>
      <c r="J43" s="306">
        <f t="shared" si="2"/>
        <v>52</v>
      </c>
      <c r="K43" s="306">
        <v>8</v>
      </c>
      <c r="L43" s="334">
        <f t="shared" si="3"/>
        <v>9.723775922898202</v>
      </c>
      <c r="M43" s="334">
        <f t="shared" si="4"/>
        <v>5.24911797607779</v>
      </c>
      <c r="N43" s="334">
        <f>1000*F43/D43</f>
        <v>17.699115044247787</v>
      </c>
      <c r="O43" s="334">
        <f t="shared" si="5"/>
        <v>34.18803418803419</v>
      </c>
      <c r="P43" s="334">
        <f t="shared" si="6"/>
        <v>7.400395835126065</v>
      </c>
      <c r="Q43" s="381">
        <f t="shared" si="7"/>
        <v>0.8605111436193099</v>
      </c>
      <c r="R43" s="334">
        <f t="shared" si="8"/>
        <v>4.474657946820411</v>
      </c>
      <c r="S43" s="334">
        <f t="shared" si="9"/>
        <v>0.6884089148954479</v>
      </c>
    </row>
    <row r="44" spans="1:19" ht="15" customHeight="1">
      <c r="A44" s="74"/>
      <c r="B44" s="64" t="s">
        <v>53</v>
      </c>
      <c r="C44" s="306">
        <v>26041</v>
      </c>
      <c r="D44" s="306">
        <v>313</v>
      </c>
      <c r="E44" s="306">
        <v>122</v>
      </c>
      <c r="F44" s="306">
        <v>1</v>
      </c>
      <c r="G44" s="306">
        <v>8</v>
      </c>
      <c r="H44" s="306">
        <v>155</v>
      </c>
      <c r="I44" s="306">
        <v>49</v>
      </c>
      <c r="J44" s="306">
        <f t="shared" si="2"/>
        <v>191</v>
      </c>
      <c r="K44" s="306">
        <v>-10</v>
      </c>
      <c r="L44" s="334">
        <f t="shared" si="3"/>
        <v>12.019507699397105</v>
      </c>
      <c r="M44" s="334">
        <f t="shared" si="4"/>
        <v>4.684919933950309</v>
      </c>
      <c r="N44" s="334">
        <f>1000*F44/D44</f>
        <v>3.194888178913738</v>
      </c>
      <c r="O44" s="334">
        <f t="shared" si="5"/>
        <v>24.922118380062305</v>
      </c>
      <c r="P44" s="334">
        <f t="shared" si="6"/>
        <v>5.952152375100803</v>
      </c>
      <c r="Q44" s="381">
        <f t="shared" si="7"/>
        <v>1.8816481701931569</v>
      </c>
      <c r="R44" s="334">
        <f t="shared" si="8"/>
        <v>7.334587765446796</v>
      </c>
      <c r="S44" s="334">
        <f t="shared" si="9"/>
        <v>-0.38400983065166466</v>
      </c>
    </row>
    <row r="45" spans="1:19" ht="15" customHeight="1">
      <c r="A45" s="74"/>
      <c r="B45" s="64"/>
      <c r="C45" s="302"/>
      <c r="D45" s="302"/>
      <c r="E45" s="302"/>
      <c r="F45" s="302"/>
      <c r="G45" s="302"/>
      <c r="H45" s="302"/>
      <c r="I45" s="302"/>
      <c r="J45" s="306"/>
      <c r="K45" s="302"/>
      <c r="L45" s="334"/>
      <c r="M45" s="334"/>
      <c r="N45" s="334"/>
      <c r="O45" s="334"/>
      <c r="P45" s="334"/>
      <c r="Q45" s="381"/>
      <c r="R45" s="334"/>
      <c r="S45" s="334"/>
    </row>
    <row r="46" spans="1:19" s="174" customFormat="1" ht="15" customHeight="1">
      <c r="A46" s="475" t="s">
        <v>54</v>
      </c>
      <c r="B46" s="522"/>
      <c r="C46" s="202">
        <f aca="true" t="shared" si="14" ref="C46:I46">SUM(C47:C50)</f>
        <v>44058</v>
      </c>
      <c r="D46" s="202">
        <f t="shared" si="14"/>
        <v>388</v>
      </c>
      <c r="E46" s="202">
        <f t="shared" si="14"/>
        <v>446</v>
      </c>
      <c r="F46" s="202">
        <f t="shared" si="14"/>
        <v>4</v>
      </c>
      <c r="G46" s="202">
        <f t="shared" si="14"/>
        <v>10</v>
      </c>
      <c r="H46" s="202">
        <f t="shared" si="14"/>
        <v>202</v>
      </c>
      <c r="I46" s="202">
        <f t="shared" si="14"/>
        <v>38</v>
      </c>
      <c r="J46" s="203">
        <f t="shared" si="2"/>
        <v>-58</v>
      </c>
      <c r="K46" s="202">
        <f>SUM(K47:K50)</f>
        <v>-254</v>
      </c>
      <c r="L46" s="180">
        <f t="shared" si="3"/>
        <v>8.806573153570294</v>
      </c>
      <c r="M46" s="180">
        <f t="shared" si="4"/>
        <v>10.123019655908122</v>
      </c>
      <c r="N46" s="180">
        <f>1000*F46/D46</f>
        <v>10.309278350515465</v>
      </c>
      <c r="O46" s="180">
        <f t="shared" si="5"/>
        <v>25.12562814070352</v>
      </c>
      <c r="P46" s="180">
        <f t="shared" si="6"/>
        <v>4.584865404693812</v>
      </c>
      <c r="Q46" s="390">
        <f t="shared" si="7"/>
        <v>0.8624994325661628</v>
      </c>
      <c r="R46" s="180">
        <f t="shared" si="8"/>
        <v>-1.3164465023378273</v>
      </c>
      <c r="S46" s="180">
        <f t="shared" si="9"/>
        <v>-5.765127786100141</v>
      </c>
    </row>
    <row r="47" spans="1:19" ht="15" customHeight="1">
      <c r="A47" s="211"/>
      <c r="B47" s="172" t="s">
        <v>55</v>
      </c>
      <c r="C47" s="317">
        <v>10812</v>
      </c>
      <c r="D47" s="306">
        <v>75</v>
      </c>
      <c r="E47" s="306">
        <v>121</v>
      </c>
      <c r="F47" s="306">
        <v>2</v>
      </c>
      <c r="G47" s="306">
        <v>3</v>
      </c>
      <c r="H47" s="306">
        <v>49</v>
      </c>
      <c r="I47" s="306">
        <v>5</v>
      </c>
      <c r="J47" s="306">
        <f t="shared" si="2"/>
        <v>-46</v>
      </c>
      <c r="K47" s="306">
        <v>-108</v>
      </c>
      <c r="L47" s="334">
        <f t="shared" si="3"/>
        <v>6.936736958934517</v>
      </c>
      <c r="M47" s="334">
        <f t="shared" si="4"/>
        <v>11.191268960414355</v>
      </c>
      <c r="N47" s="334">
        <f>1000*F47/D47</f>
        <v>26.666666666666668</v>
      </c>
      <c r="O47" s="334">
        <f t="shared" si="5"/>
        <v>38.46153846153846</v>
      </c>
      <c r="P47" s="334">
        <f t="shared" si="6"/>
        <v>4.532001479837218</v>
      </c>
      <c r="Q47" s="381">
        <f t="shared" si="7"/>
        <v>0.46244913059563447</v>
      </c>
      <c r="R47" s="334">
        <f t="shared" si="8"/>
        <v>-4.254532001479837</v>
      </c>
      <c r="S47" s="334">
        <f t="shared" si="9"/>
        <v>-9.988901220865705</v>
      </c>
    </row>
    <row r="48" spans="1:19" ht="15" customHeight="1">
      <c r="A48" s="74"/>
      <c r="B48" s="64" t="s">
        <v>56</v>
      </c>
      <c r="C48" s="317">
        <v>7595</v>
      </c>
      <c r="D48" s="306">
        <v>65</v>
      </c>
      <c r="E48" s="306">
        <v>61</v>
      </c>
      <c r="F48" s="306">
        <v>1</v>
      </c>
      <c r="G48" s="306" t="s">
        <v>462</v>
      </c>
      <c r="H48" s="306">
        <v>35</v>
      </c>
      <c r="I48" s="306">
        <v>3</v>
      </c>
      <c r="J48" s="306">
        <f t="shared" si="2"/>
        <v>4</v>
      </c>
      <c r="K48" s="306">
        <v>-10</v>
      </c>
      <c r="L48" s="334">
        <f t="shared" si="3"/>
        <v>8.558262014483212</v>
      </c>
      <c r="M48" s="334">
        <f t="shared" si="4"/>
        <v>8.031599736668861</v>
      </c>
      <c r="N48" s="334">
        <f>1000*F48/D48</f>
        <v>15.384615384615385</v>
      </c>
      <c r="O48" s="334" t="s">
        <v>280</v>
      </c>
      <c r="P48" s="334">
        <f t="shared" si="6"/>
        <v>4.608294930875576</v>
      </c>
      <c r="Q48" s="381">
        <f t="shared" si="7"/>
        <v>0.39499670836076367</v>
      </c>
      <c r="R48" s="334">
        <f t="shared" si="8"/>
        <v>0.5266622778143516</v>
      </c>
      <c r="S48" s="334">
        <f t="shared" si="9"/>
        <v>-1.316655694535879</v>
      </c>
    </row>
    <row r="49" spans="1:19" ht="15" customHeight="1">
      <c r="A49" s="74"/>
      <c r="B49" s="64" t="s">
        <v>57</v>
      </c>
      <c r="C49" s="317">
        <v>16658</v>
      </c>
      <c r="D49" s="306">
        <v>168</v>
      </c>
      <c r="E49" s="306">
        <v>171</v>
      </c>
      <c r="F49" s="306">
        <v>1</v>
      </c>
      <c r="G49" s="306">
        <v>5</v>
      </c>
      <c r="H49" s="306">
        <v>71</v>
      </c>
      <c r="I49" s="306">
        <v>20</v>
      </c>
      <c r="J49" s="306">
        <f t="shared" si="2"/>
        <v>-3</v>
      </c>
      <c r="K49" s="306">
        <v>-223</v>
      </c>
      <c r="L49" s="334">
        <f t="shared" si="3"/>
        <v>10.085244327050066</v>
      </c>
      <c r="M49" s="334">
        <f t="shared" si="4"/>
        <v>10.26533797574739</v>
      </c>
      <c r="N49" s="334">
        <f>1000*F49/D49</f>
        <v>5.9523809523809526</v>
      </c>
      <c r="O49" s="334">
        <f t="shared" si="5"/>
        <v>28.90173410404624</v>
      </c>
      <c r="P49" s="334">
        <f t="shared" si="6"/>
        <v>4.262216352503302</v>
      </c>
      <c r="Q49" s="381">
        <f t="shared" si="7"/>
        <v>1.2006243246488173</v>
      </c>
      <c r="R49" s="334">
        <f t="shared" si="8"/>
        <v>-0.1800936486973226</v>
      </c>
      <c r="S49" s="334">
        <f t="shared" si="9"/>
        <v>-13.386961219834314</v>
      </c>
    </row>
    <row r="50" spans="1:19" ht="15" customHeight="1">
      <c r="A50" s="74"/>
      <c r="B50" s="64" t="s">
        <v>58</v>
      </c>
      <c r="C50" s="317">
        <v>8993</v>
      </c>
      <c r="D50" s="306">
        <v>80</v>
      </c>
      <c r="E50" s="306">
        <v>93</v>
      </c>
      <c r="F50" s="306" t="s">
        <v>136</v>
      </c>
      <c r="G50" s="306">
        <v>2</v>
      </c>
      <c r="H50" s="306">
        <v>47</v>
      </c>
      <c r="I50" s="306">
        <v>10</v>
      </c>
      <c r="J50" s="306">
        <f t="shared" si="2"/>
        <v>-13</v>
      </c>
      <c r="K50" s="306">
        <v>87</v>
      </c>
      <c r="L50" s="334">
        <f t="shared" si="3"/>
        <v>8.895807850550428</v>
      </c>
      <c r="M50" s="334">
        <f t="shared" si="4"/>
        <v>10.341376626264873</v>
      </c>
      <c r="N50" s="334" t="s">
        <v>280</v>
      </c>
      <c r="O50" s="334">
        <f t="shared" si="5"/>
        <v>24.390243902439025</v>
      </c>
      <c r="P50" s="334">
        <f t="shared" si="6"/>
        <v>5.226287112198377</v>
      </c>
      <c r="Q50" s="381">
        <f t="shared" si="7"/>
        <v>1.1119759813188035</v>
      </c>
      <c r="R50" s="334">
        <f t="shared" si="8"/>
        <v>-1.4455687757144446</v>
      </c>
      <c r="S50" s="334">
        <f t="shared" si="9"/>
        <v>9.67419103747359</v>
      </c>
    </row>
    <row r="51" spans="1:19" ht="15" customHeight="1">
      <c r="A51" s="74"/>
      <c r="B51" s="64"/>
      <c r="C51" s="302"/>
      <c r="D51" s="302"/>
      <c r="E51" s="302"/>
      <c r="F51" s="302"/>
      <c r="G51" s="302"/>
      <c r="H51" s="302"/>
      <c r="I51" s="302"/>
      <c r="J51" s="306"/>
      <c r="K51" s="302"/>
      <c r="L51" s="334"/>
      <c r="M51" s="334"/>
      <c r="N51" s="334"/>
      <c r="O51" s="334"/>
      <c r="P51" s="334"/>
      <c r="Q51" s="381"/>
      <c r="R51" s="334"/>
      <c r="S51" s="334"/>
    </row>
    <row r="52" spans="1:19" s="174" customFormat="1" ht="15" customHeight="1">
      <c r="A52" s="475" t="s">
        <v>59</v>
      </c>
      <c r="B52" s="522"/>
      <c r="C52" s="203">
        <f aca="true" t="shared" si="15" ref="C52:I52">SUM(C53:C58)</f>
        <v>37876</v>
      </c>
      <c r="D52" s="203">
        <f t="shared" si="15"/>
        <v>280</v>
      </c>
      <c r="E52" s="203">
        <f t="shared" si="15"/>
        <v>365</v>
      </c>
      <c r="F52" s="203">
        <f t="shared" si="15"/>
        <v>0</v>
      </c>
      <c r="G52" s="203">
        <f t="shared" si="15"/>
        <v>10</v>
      </c>
      <c r="H52" s="203">
        <f t="shared" si="15"/>
        <v>156</v>
      </c>
      <c r="I52" s="203">
        <f t="shared" si="15"/>
        <v>26</v>
      </c>
      <c r="J52" s="203">
        <f t="shared" si="2"/>
        <v>-85</v>
      </c>
      <c r="K52" s="203">
        <f>SUM(K53:K58)</f>
        <v>-184</v>
      </c>
      <c r="L52" s="180">
        <f t="shared" si="3"/>
        <v>7.3925440912451155</v>
      </c>
      <c r="M52" s="180">
        <f t="shared" si="4"/>
        <v>9.636709261801668</v>
      </c>
      <c r="N52" s="180">
        <f>1000*F52/D52</f>
        <v>0</v>
      </c>
      <c r="O52" s="180">
        <f t="shared" si="5"/>
        <v>34.48275862068966</v>
      </c>
      <c r="P52" s="180">
        <f t="shared" si="6"/>
        <v>4.11870313655085</v>
      </c>
      <c r="Q52" s="390">
        <f t="shared" si="7"/>
        <v>0.6864505227584751</v>
      </c>
      <c r="R52" s="180">
        <f t="shared" si="8"/>
        <v>-2.244165170556553</v>
      </c>
      <c r="S52" s="180">
        <f t="shared" si="9"/>
        <v>-4.857957545675362</v>
      </c>
    </row>
    <row r="53" spans="1:19" ht="15" customHeight="1">
      <c r="A53" s="211"/>
      <c r="B53" s="172" t="s">
        <v>60</v>
      </c>
      <c r="C53" s="306">
        <v>6273</v>
      </c>
      <c r="D53" s="306">
        <v>42</v>
      </c>
      <c r="E53" s="306">
        <v>44</v>
      </c>
      <c r="F53" s="306" t="s">
        <v>136</v>
      </c>
      <c r="G53" s="306">
        <v>1</v>
      </c>
      <c r="H53" s="306">
        <v>28</v>
      </c>
      <c r="I53" s="306">
        <v>7</v>
      </c>
      <c r="J53" s="306">
        <f t="shared" si="2"/>
        <v>-2</v>
      </c>
      <c r="K53" s="306">
        <v>-14</v>
      </c>
      <c r="L53" s="334">
        <f t="shared" si="3"/>
        <v>6.695361071257771</v>
      </c>
      <c r="M53" s="334">
        <f t="shared" si="4"/>
        <v>7.014187788936713</v>
      </c>
      <c r="N53" s="334" t="s">
        <v>280</v>
      </c>
      <c r="O53" s="334">
        <f t="shared" si="5"/>
        <v>23.25581395348837</v>
      </c>
      <c r="P53" s="334">
        <f t="shared" si="6"/>
        <v>4.463574047505181</v>
      </c>
      <c r="Q53" s="381">
        <f t="shared" si="7"/>
        <v>1.1158935118762952</v>
      </c>
      <c r="R53" s="334">
        <f t="shared" si="8"/>
        <v>-0.3188267176789415</v>
      </c>
      <c r="S53" s="334">
        <f t="shared" si="9"/>
        <v>-2.2317870237525903</v>
      </c>
    </row>
    <row r="54" spans="1:19" ht="15" customHeight="1">
      <c r="A54" s="74"/>
      <c r="B54" s="64" t="s">
        <v>61</v>
      </c>
      <c r="C54" s="317">
        <v>5731</v>
      </c>
      <c r="D54" s="306">
        <v>49</v>
      </c>
      <c r="E54" s="306">
        <v>64</v>
      </c>
      <c r="F54" s="306" t="s">
        <v>462</v>
      </c>
      <c r="G54" s="306">
        <v>3</v>
      </c>
      <c r="H54" s="306">
        <v>21</v>
      </c>
      <c r="I54" s="306">
        <v>5</v>
      </c>
      <c r="J54" s="306">
        <f t="shared" si="2"/>
        <v>-15</v>
      </c>
      <c r="K54" s="306">
        <v>-24</v>
      </c>
      <c r="L54" s="334">
        <f t="shared" si="3"/>
        <v>8.549991275519107</v>
      </c>
      <c r="M54" s="334">
        <f t="shared" si="4"/>
        <v>11.16733554353516</v>
      </c>
      <c r="N54" s="334" t="s">
        <v>463</v>
      </c>
      <c r="O54" s="334">
        <f t="shared" si="5"/>
        <v>57.69230769230769</v>
      </c>
      <c r="P54" s="334">
        <f t="shared" si="6"/>
        <v>3.6642819752224742</v>
      </c>
      <c r="Q54" s="381">
        <f t="shared" si="7"/>
        <v>0.8724480893386843</v>
      </c>
      <c r="R54" s="334">
        <f t="shared" si="8"/>
        <v>-2.617344268016053</v>
      </c>
      <c r="S54" s="334">
        <f t="shared" si="9"/>
        <v>-4.187750828825685</v>
      </c>
    </row>
    <row r="55" spans="1:19" ht="15" customHeight="1">
      <c r="A55" s="74"/>
      <c r="B55" s="64" t="s">
        <v>62</v>
      </c>
      <c r="C55" s="317">
        <v>8095</v>
      </c>
      <c r="D55" s="306">
        <v>66</v>
      </c>
      <c r="E55" s="306">
        <v>78</v>
      </c>
      <c r="F55" s="306" t="s">
        <v>471</v>
      </c>
      <c r="G55" s="306">
        <v>2</v>
      </c>
      <c r="H55" s="306">
        <v>42</v>
      </c>
      <c r="I55" s="306">
        <v>5</v>
      </c>
      <c r="J55" s="306">
        <f t="shared" si="2"/>
        <v>-12</v>
      </c>
      <c r="K55" s="306">
        <v>-13</v>
      </c>
      <c r="L55" s="334">
        <f t="shared" si="3"/>
        <v>8.153180975911056</v>
      </c>
      <c r="M55" s="334">
        <f t="shared" si="4"/>
        <v>9.635577516985794</v>
      </c>
      <c r="N55" s="334" t="s">
        <v>280</v>
      </c>
      <c r="O55" s="334">
        <f t="shared" si="5"/>
        <v>29.41176470588235</v>
      </c>
      <c r="P55" s="334">
        <f t="shared" si="6"/>
        <v>5.188387893761581</v>
      </c>
      <c r="Q55" s="381">
        <f t="shared" si="7"/>
        <v>0.6176652254478073</v>
      </c>
      <c r="R55" s="334">
        <f t="shared" si="8"/>
        <v>-1.4823965410747375</v>
      </c>
      <c r="S55" s="334">
        <f t="shared" si="9"/>
        <v>-1.605929586164299</v>
      </c>
    </row>
    <row r="56" spans="1:19" ht="15" customHeight="1">
      <c r="A56" s="74"/>
      <c r="B56" s="64" t="s">
        <v>63</v>
      </c>
      <c r="C56" s="317">
        <v>8928</v>
      </c>
      <c r="D56" s="306">
        <v>65</v>
      </c>
      <c r="E56" s="306">
        <v>92</v>
      </c>
      <c r="F56" s="306" t="s">
        <v>136</v>
      </c>
      <c r="G56" s="306">
        <v>1</v>
      </c>
      <c r="H56" s="306">
        <v>39</v>
      </c>
      <c r="I56" s="306">
        <v>2</v>
      </c>
      <c r="J56" s="306">
        <f t="shared" si="2"/>
        <v>-27</v>
      </c>
      <c r="K56" s="306">
        <v>-71</v>
      </c>
      <c r="L56" s="334">
        <f t="shared" si="3"/>
        <v>7.280465949820789</v>
      </c>
      <c r="M56" s="334">
        <f t="shared" si="4"/>
        <v>10.304659498207885</v>
      </c>
      <c r="N56" s="334" t="s">
        <v>465</v>
      </c>
      <c r="O56" s="334">
        <f t="shared" si="5"/>
        <v>15.151515151515152</v>
      </c>
      <c r="P56" s="334">
        <f t="shared" si="6"/>
        <v>4.368279569892473</v>
      </c>
      <c r="Q56" s="381">
        <f t="shared" si="7"/>
        <v>0.22401433691756273</v>
      </c>
      <c r="R56" s="334">
        <f t="shared" si="8"/>
        <v>-3.024193548387097</v>
      </c>
      <c r="S56" s="334">
        <f t="shared" si="9"/>
        <v>-7.952508960573477</v>
      </c>
    </row>
    <row r="57" spans="1:19" ht="15" customHeight="1">
      <c r="A57" s="74"/>
      <c r="B57" s="64" t="s">
        <v>64</v>
      </c>
      <c r="C57" s="317">
        <v>3520</v>
      </c>
      <c r="D57" s="306">
        <v>25</v>
      </c>
      <c r="E57" s="306">
        <v>38</v>
      </c>
      <c r="F57" s="306" t="s">
        <v>472</v>
      </c>
      <c r="G57" s="306">
        <v>1</v>
      </c>
      <c r="H57" s="306">
        <v>11</v>
      </c>
      <c r="I57" s="306">
        <v>3</v>
      </c>
      <c r="J57" s="306">
        <f t="shared" si="2"/>
        <v>-13</v>
      </c>
      <c r="K57" s="306">
        <v>-46</v>
      </c>
      <c r="L57" s="334">
        <f t="shared" si="3"/>
        <v>7.1022727272727275</v>
      </c>
      <c r="M57" s="334">
        <f t="shared" si="4"/>
        <v>10.795454545454545</v>
      </c>
      <c r="N57" s="334" t="s">
        <v>280</v>
      </c>
      <c r="O57" s="334">
        <f t="shared" si="5"/>
        <v>38.46153846153846</v>
      </c>
      <c r="P57" s="334">
        <f t="shared" si="6"/>
        <v>3.125</v>
      </c>
      <c r="Q57" s="381">
        <f t="shared" si="7"/>
        <v>0.8522727272727273</v>
      </c>
      <c r="R57" s="334">
        <f t="shared" si="8"/>
        <v>-3.6931818181818183</v>
      </c>
      <c r="S57" s="334">
        <f t="shared" si="9"/>
        <v>-13.068181818181818</v>
      </c>
    </row>
    <row r="58" spans="1:19" ht="15" customHeight="1">
      <c r="A58" s="74"/>
      <c r="B58" s="64" t="s">
        <v>65</v>
      </c>
      <c r="C58" s="306">
        <v>5329</v>
      </c>
      <c r="D58" s="306">
        <v>33</v>
      </c>
      <c r="E58" s="306">
        <v>49</v>
      </c>
      <c r="F58" s="306" t="s">
        <v>467</v>
      </c>
      <c r="G58" s="306">
        <v>2</v>
      </c>
      <c r="H58" s="306">
        <v>15</v>
      </c>
      <c r="I58" s="306">
        <v>4</v>
      </c>
      <c r="J58" s="306">
        <f t="shared" si="2"/>
        <v>-16</v>
      </c>
      <c r="K58" s="306">
        <v>-16</v>
      </c>
      <c r="L58" s="334">
        <f t="shared" si="3"/>
        <v>6.192531431788328</v>
      </c>
      <c r="M58" s="334">
        <f t="shared" si="4"/>
        <v>9.194970913867518</v>
      </c>
      <c r="N58" s="334" t="s">
        <v>468</v>
      </c>
      <c r="O58" s="334">
        <f t="shared" si="5"/>
        <v>57.142857142857146</v>
      </c>
      <c r="P58" s="334">
        <f t="shared" si="6"/>
        <v>2.81478701444924</v>
      </c>
      <c r="Q58" s="381">
        <f t="shared" si="7"/>
        <v>0.7506098705197973</v>
      </c>
      <c r="R58" s="334">
        <f t="shared" si="8"/>
        <v>-3.0024394820791893</v>
      </c>
      <c r="S58" s="334">
        <f t="shared" si="9"/>
        <v>-3.0024394820791893</v>
      </c>
    </row>
    <row r="59" spans="1:19" ht="15" customHeight="1">
      <c r="A59" s="74"/>
      <c r="B59" s="64"/>
      <c r="C59" s="302"/>
      <c r="D59" s="302"/>
      <c r="E59" s="302"/>
      <c r="F59" s="302"/>
      <c r="G59" s="302"/>
      <c r="H59" s="302"/>
      <c r="I59" s="302"/>
      <c r="J59" s="306"/>
      <c r="K59" s="302"/>
      <c r="L59" s="334"/>
      <c r="M59" s="334"/>
      <c r="N59" s="334"/>
      <c r="O59" s="334"/>
      <c r="P59" s="334"/>
      <c r="Q59" s="381"/>
      <c r="R59" s="334"/>
      <c r="S59" s="334"/>
    </row>
    <row r="60" spans="1:19" s="174" customFormat="1" ht="15" customHeight="1">
      <c r="A60" s="475" t="s">
        <v>66</v>
      </c>
      <c r="B60" s="522"/>
      <c r="C60" s="203">
        <f aca="true" t="shared" si="16" ref="C60:I60">SUM(C61:C64)</f>
        <v>39247</v>
      </c>
      <c r="D60" s="203">
        <f t="shared" si="16"/>
        <v>216</v>
      </c>
      <c r="E60" s="203">
        <f t="shared" si="16"/>
        <v>484</v>
      </c>
      <c r="F60" s="203">
        <f t="shared" si="16"/>
        <v>1</v>
      </c>
      <c r="G60" s="203">
        <f t="shared" si="16"/>
        <v>8</v>
      </c>
      <c r="H60" s="203">
        <f t="shared" si="16"/>
        <v>149</v>
      </c>
      <c r="I60" s="203">
        <f t="shared" si="16"/>
        <v>19</v>
      </c>
      <c r="J60" s="203">
        <f t="shared" si="2"/>
        <v>-268</v>
      </c>
      <c r="K60" s="203">
        <f>SUM(K61:K64)</f>
        <v>-314</v>
      </c>
      <c r="L60" s="180">
        <f t="shared" si="3"/>
        <v>5.503605371111168</v>
      </c>
      <c r="M60" s="180">
        <f t="shared" si="4"/>
        <v>12.332152776008357</v>
      </c>
      <c r="N60" s="180">
        <f>1000*F60/D60</f>
        <v>4.62962962962963</v>
      </c>
      <c r="O60" s="180">
        <f t="shared" si="5"/>
        <v>35.714285714285715</v>
      </c>
      <c r="P60" s="180">
        <f t="shared" si="6"/>
        <v>3.7964685198868704</v>
      </c>
      <c r="Q60" s="390">
        <f t="shared" si="7"/>
        <v>0.4841134354218157</v>
      </c>
      <c r="R60" s="180">
        <f t="shared" si="8"/>
        <v>-6.82854740489719</v>
      </c>
      <c r="S60" s="180">
        <f t="shared" si="9"/>
        <v>-8.000611511707902</v>
      </c>
    </row>
    <row r="61" spans="1:19" ht="15" customHeight="1">
      <c r="A61" s="211"/>
      <c r="B61" s="172" t="s">
        <v>67</v>
      </c>
      <c r="C61" s="317">
        <v>12138</v>
      </c>
      <c r="D61" s="306">
        <v>72</v>
      </c>
      <c r="E61" s="306">
        <v>129</v>
      </c>
      <c r="F61" s="306" t="s">
        <v>136</v>
      </c>
      <c r="G61" s="306">
        <v>3</v>
      </c>
      <c r="H61" s="306">
        <v>45</v>
      </c>
      <c r="I61" s="306">
        <v>2</v>
      </c>
      <c r="J61" s="306">
        <f t="shared" si="2"/>
        <v>-57</v>
      </c>
      <c r="K61" s="306">
        <v>-73</v>
      </c>
      <c r="L61" s="334">
        <f t="shared" si="3"/>
        <v>5.931784478497281</v>
      </c>
      <c r="M61" s="334">
        <f t="shared" si="4"/>
        <v>10.627780523974296</v>
      </c>
      <c r="N61" s="334" t="s">
        <v>280</v>
      </c>
      <c r="O61" s="334">
        <f t="shared" si="5"/>
        <v>40</v>
      </c>
      <c r="P61" s="334">
        <f t="shared" si="6"/>
        <v>3.707365299060801</v>
      </c>
      <c r="Q61" s="381">
        <f t="shared" si="7"/>
        <v>0.16477179106936893</v>
      </c>
      <c r="R61" s="334">
        <f t="shared" si="8"/>
        <v>-4.695996045477014</v>
      </c>
      <c r="S61" s="334">
        <f t="shared" si="9"/>
        <v>-6.014170374031965</v>
      </c>
    </row>
    <row r="62" spans="1:19" ht="15" customHeight="1">
      <c r="A62" s="74"/>
      <c r="B62" s="64" t="s">
        <v>68</v>
      </c>
      <c r="C62" s="317">
        <v>9175</v>
      </c>
      <c r="D62" s="306">
        <v>35</v>
      </c>
      <c r="E62" s="306">
        <v>126</v>
      </c>
      <c r="F62" s="306" t="s">
        <v>136</v>
      </c>
      <c r="G62" s="306">
        <v>1</v>
      </c>
      <c r="H62" s="306">
        <v>24</v>
      </c>
      <c r="I62" s="306">
        <v>7</v>
      </c>
      <c r="J62" s="306">
        <f t="shared" si="2"/>
        <v>-91</v>
      </c>
      <c r="K62" s="306">
        <v>-118</v>
      </c>
      <c r="L62" s="334">
        <f t="shared" si="3"/>
        <v>3.8147138964577656</v>
      </c>
      <c r="M62" s="334">
        <f t="shared" si="4"/>
        <v>13.732970027247957</v>
      </c>
      <c r="N62" s="334" t="s">
        <v>280</v>
      </c>
      <c r="O62" s="334">
        <f t="shared" si="5"/>
        <v>27.77777777777778</v>
      </c>
      <c r="P62" s="334">
        <f t="shared" si="6"/>
        <v>2.6158038147138964</v>
      </c>
      <c r="Q62" s="381">
        <f t="shared" si="7"/>
        <v>0.7629427792915532</v>
      </c>
      <c r="R62" s="334">
        <f t="shared" si="8"/>
        <v>-9.91825613079019</v>
      </c>
      <c r="S62" s="334">
        <f t="shared" si="9"/>
        <v>-12.861035422343324</v>
      </c>
    </row>
    <row r="63" spans="1:19" ht="15" customHeight="1">
      <c r="A63" s="74"/>
      <c r="B63" s="64" t="s">
        <v>69</v>
      </c>
      <c r="C63" s="317">
        <v>13015</v>
      </c>
      <c r="D63" s="306">
        <v>81</v>
      </c>
      <c r="E63" s="306">
        <v>170</v>
      </c>
      <c r="F63" s="306" t="s">
        <v>136</v>
      </c>
      <c r="G63" s="306">
        <v>4</v>
      </c>
      <c r="H63" s="306">
        <v>53</v>
      </c>
      <c r="I63" s="306">
        <v>7</v>
      </c>
      <c r="J63" s="306">
        <f t="shared" si="2"/>
        <v>-89</v>
      </c>
      <c r="K63" s="306">
        <v>-87</v>
      </c>
      <c r="L63" s="334">
        <f t="shared" si="3"/>
        <v>6.22358816749904</v>
      </c>
      <c r="M63" s="334">
        <f t="shared" si="4"/>
        <v>13.061851709565886</v>
      </c>
      <c r="N63" s="334" t="s">
        <v>468</v>
      </c>
      <c r="O63" s="334">
        <f t="shared" si="5"/>
        <v>47.05882352941177</v>
      </c>
      <c r="P63" s="334">
        <f t="shared" si="6"/>
        <v>4.072224356511717</v>
      </c>
      <c r="Q63" s="381">
        <f t="shared" si="7"/>
        <v>0.5378409527468305</v>
      </c>
      <c r="R63" s="334">
        <f t="shared" si="8"/>
        <v>-6.838263542066846</v>
      </c>
      <c r="S63" s="334">
        <f t="shared" si="9"/>
        <v>-6.6845946984248945</v>
      </c>
    </row>
    <row r="64" spans="1:19" ht="15" customHeight="1">
      <c r="A64" s="74"/>
      <c r="B64" s="64" t="s">
        <v>70</v>
      </c>
      <c r="C64" s="317">
        <v>4919</v>
      </c>
      <c r="D64" s="306">
        <v>28</v>
      </c>
      <c r="E64" s="306">
        <v>59</v>
      </c>
      <c r="F64" s="306">
        <v>1</v>
      </c>
      <c r="G64" s="306" t="s">
        <v>473</v>
      </c>
      <c r="H64" s="306">
        <v>27</v>
      </c>
      <c r="I64" s="306">
        <v>3</v>
      </c>
      <c r="J64" s="306">
        <f t="shared" si="2"/>
        <v>-31</v>
      </c>
      <c r="K64" s="306">
        <v>-36</v>
      </c>
      <c r="L64" s="334">
        <f t="shared" si="3"/>
        <v>5.692213864606627</v>
      </c>
      <c r="M64" s="334">
        <f t="shared" si="4"/>
        <v>11.994307786135394</v>
      </c>
      <c r="N64" s="334">
        <f>1000*F64/D64</f>
        <v>35.714285714285715</v>
      </c>
      <c r="O64" s="334" t="s">
        <v>464</v>
      </c>
      <c r="P64" s="334">
        <f t="shared" si="6"/>
        <v>5.488920512299248</v>
      </c>
      <c r="Q64" s="381">
        <f t="shared" si="7"/>
        <v>0.6098800569221386</v>
      </c>
      <c r="R64" s="334">
        <f t="shared" si="8"/>
        <v>-6.302093921528766</v>
      </c>
      <c r="S64" s="334">
        <f t="shared" si="9"/>
        <v>-7.318560683065663</v>
      </c>
    </row>
    <row r="65" spans="1:19" ht="15" customHeight="1">
      <c r="A65" s="74"/>
      <c r="B65" s="64"/>
      <c r="C65" s="302"/>
      <c r="D65" s="302"/>
      <c r="E65" s="302"/>
      <c r="F65" s="302"/>
      <c r="G65" s="302"/>
      <c r="H65" s="302"/>
      <c r="I65" s="302"/>
      <c r="J65" s="306"/>
      <c r="K65" s="302"/>
      <c r="L65" s="334"/>
      <c r="M65" s="334"/>
      <c r="N65" s="334"/>
      <c r="O65" s="334"/>
      <c r="P65" s="334"/>
      <c r="Q65" s="381"/>
      <c r="R65" s="334"/>
      <c r="S65" s="334"/>
    </row>
    <row r="66" spans="1:19" s="174" customFormat="1" ht="15" customHeight="1">
      <c r="A66" s="475" t="s">
        <v>71</v>
      </c>
      <c r="B66" s="522"/>
      <c r="C66" s="202">
        <f aca="true" t="shared" si="17" ref="C66:I66">SUM(C67)</f>
        <v>8519</v>
      </c>
      <c r="D66" s="202">
        <f t="shared" si="17"/>
        <v>62</v>
      </c>
      <c r="E66" s="202">
        <f t="shared" si="17"/>
        <v>89</v>
      </c>
      <c r="F66" s="202">
        <f t="shared" si="17"/>
        <v>0</v>
      </c>
      <c r="G66" s="202">
        <f t="shared" si="17"/>
        <v>1</v>
      </c>
      <c r="H66" s="202">
        <f t="shared" si="17"/>
        <v>42</v>
      </c>
      <c r="I66" s="202">
        <f t="shared" si="17"/>
        <v>9</v>
      </c>
      <c r="J66" s="203">
        <f t="shared" si="2"/>
        <v>-27</v>
      </c>
      <c r="K66" s="202">
        <f>SUM(K67)</f>
        <v>-136</v>
      </c>
      <c r="L66" s="180">
        <f t="shared" si="3"/>
        <v>7.277849512853622</v>
      </c>
      <c r="M66" s="180">
        <f t="shared" si="4"/>
        <v>10.447235591031811</v>
      </c>
      <c r="N66" s="180">
        <f>1000*F66/D66</f>
        <v>0</v>
      </c>
      <c r="O66" s="180">
        <f t="shared" si="5"/>
        <v>15.873015873015873</v>
      </c>
      <c r="P66" s="180">
        <f t="shared" si="6"/>
        <v>4.930156121610517</v>
      </c>
      <c r="Q66" s="390">
        <f t="shared" si="7"/>
        <v>1.0564620260593967</v>
      </c>
      <c r="R66" s="180">
        <f t="shared" si="8"/>
        <v>-3.16938607817819</v>
      </c>
      <c r="S66" s="180">
        <f t="shared" si="9"/>
        <v>-15.964315060453105</v>
      </c>
    </row>
    <row r="67" spans="1:19" ht="15" customHeight="1">
      <c r="A67" s="213"/>
      <c r="B67" s="214" t="s">
        <v>72</v>
      </c>
      <c r="C67" s="317">
        <v>8519</v>
      </c>
      <c r="D67" s="306">
        <v>62</v>
      </c>
      <c r="E67" s="306">
        <v>89</v>
      </c>
      <c r="F67" s="306" t="s">
        <v>136</v>
      </c>
      <c r="G67" s="306">
        <v>1</v>
      </c>
      <c r="H67" s="306">
        <v>42</v>
      </c>
      <c r="I67" s="306">
        <v>9</v>
      </c>
      <c r="J67" s="306">
        <f t="shared" si="2"/>
        <v>-27</v>
      </c>
      <c r="K67" s="306">
        <v>-136</v>
      </c>
      <c r="L67" s="334">
        <f t="shared" si="3"/>
        <v>7.277849512853622</v>
      </c>
      <c r="M67" s="334">
        <f t="shared" si="4"/>
        <v>10.447235591031811</v>
      </c>
      <c r="N67" s="334" t="s">
        <v>280</v>
      </c>
      <c r="O67" s="334">
        <f t="shared" si="5"/>
        <v>15.873015873015873</v>
      </c>
      <c r="P67" s="334">
        <f t="shared" si="6"/>
        <v>4.930156121610517</v>
      </c>
      <c r="Q67" s="381">
        <f t="shared" si="7"/>
        <v>1.0564620260593967</v>
      </c>
      <c r="R67" s="334">
        <f t="shared" si="8"/>
        <v>-3.16938607817819</v>
      </c>
      <c r="S67" s="334">
        <f t="shared" si="9"/>
        <v>-15.964315060453105</v>
      </c>
    </row>
    <row r="68" spans="1:19" ht="15" customHeight="1">
      <c r="A68" s="66" t="s">
        <v>235</v>
      </c>
      <c r="B68" s="66"/>
      <c r="C68" s="76"/>
      <c r="D68" s="76"/>
      <c r="E68" s="76"/>
      <c r="F68" s="76"/>
      <c r="G68" s="76"/>
      <c r="H68" s="76"/>
      <c r="I68" s="76"/>
      <c r="J68" s="76"/>
      <c r="K68" s="76"/>
      <c r="L68" s="215"/>
      <c r="M68" s="215"/>
      <c r="N68" s="215"/>
      <c r="O68" s="215"/>
      <c r="P68" s="215"/>
      <c r="Q68" s="215"/>
      <c r="R68" s="216"/>
      <c r="S68" s="216"/>
    </row>
    <row r="69" spans="3:19" ht="14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</sheetData>
  <sheetProtection/>
  <mergeCells count="36">
    <mergeCell ref="A3:S3"/>
    <mergeCell ref="I5:I7"/>
    <mergeCell ref="S5:S7"/>
    <mergeCell ref="R5:R7"/>
    <mergeCell ref="K5:K7"/>
    <mergeCell ref="L5:L7"/>
    <mergeCell ref="P5:P7"/>
    <mergeCell ref="Q5:Q7"/>
    <mergeCell ref="M5:M7"/>
    <mergeCell ref="N5:N7"/>
    <mergeCell ref="O5:O7"/>
    <mergeCell ref="A9:B9"/>
    <mergeCell ref="A11:B11"/>
    <mergeCell ref="J5:J7"/>
    <mergeCell ref="F5:F7"/>
    <mergeCell ref="G5:G7"/>
    <mergeCell ref="H5:H7"/>
    <mergeCell ref="C5:C7"/>
    <mergeCell ref="D5:D7"/>
    <mergeCell ref="E5:E7"/>
    <mergeCell ref="A5:B7"/>
    <mergeCell ref="A12:B12"/>
    <mergeCell ref="A13:B13"/>
    <mergeCell ref="A15:B15"/>
    <mergeCell ref="A14:B14"/>
    <mergeCell ref="A18:B18"/>
    <mergeCell ref="A20:B20"/>
    <mergeCell ref="A23:B23"/>
    <mergeCell ref="A16:B16"/>
    <mergeCell ref="A17:B17"/>
    <mergeCell ref="A60:B60"/>
    <mergeCell ref="A66:B66"/>
    <mergeCell ref="A29:B29"/>
    <mergeCell ref="A39:B39"/>
    <mergeCell ref="A46:B46"/>
    <mergeCell ref="A52:B5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5"/>
  <sheetViews>
    <sheetView zoomScale="75" zoomScaleNormal="75" zoomScalePageLayoutView="0" workbookViewId="0" topLeftCell="A1">
      <selection activeCell="N53" sqref="N53"/>
    </sheetView>
  </sheetViews>
  <sheetFormatPr defaultColWidth="10.59765625" defaultRowHeight="26.25" customHeight="1"/>
  <cols>
    <col min="1" max="1" width="12.59765625" style="14" customWidth="1"/>
    <col min="2" max="2" width="13.19921875" style="14" customWidth="1"/>
    <col min="3" max="3" width="12.19921875" style="14" customWidth="1"/>
    <col min="4" max="4" width="12.8984375" style="14" customWidth="1"/>
    <col min="5" max="7" width="7.59765625" style="14" customWidth="1"/>
    <col min="8" max="8" width="9" style="14" customWidth="1"/>
    <col min="9" max="9" width="8.59765625" style="14" customWidth="1"/>
    <col min="10" max="16" width="7.59765625" style="14" customWidth="1"/>
    <col min="17" max="19" width="5.09765625" style="14" customWidth="1"/>
    <col min="20" max="20" width="10.09765625" style="14" customWidth="1"/>
    <col min="21" max="21" width="7.59765625" style="14" customWidth="1"/>
    <col min="22" max="22" width="6.69921875" style="14" customWidth="1"/>
    <col min="23" max="23" width="8" style="14" customWidth="1"/>
    <col min="24" max="24" width="9.5" style="14" customWidth="1"/>
    <col min="25" max="25" width="11.59765625" style="14" customWidth="1"/>
    <col min="26" max="26" width="12" style="14" customWidth="1"/>
    <col min="27" max="34" width="11.59765625" style="14" customWidth="1"/>
    <col min="35" max="35" width="8.8984375" style="14" customWidth="1"/>
    <col min="36" max="36" width="9.09765625" style="14" customWidth="1"/>
    <col min="37" max="37" width="10.59765625" style="14" customWidth="1"/>
    <col min="38" max="38" width="8.5" style="14" customWidth="1"/>
    <col min="39" max="39" width="10.09765625" style="14" customWidth="1"/>
    <col min="40" max="40" width="10.3984375" style="14" customWidth="1"/>
    <col min="41" max="41" width="10.5" style="14" customWidth="1"/>
    <col min="42" max="16384" width="10.59765625" style="14" customWidth="1"/>
  </cols>
  <sheetData>
    <row r="1" spans="1:41" s="21" customFormat="1" ht="26.25" customHeight="1">
      <c r="A1" s="20" t="s">
        <v>131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22" t="s">
        <v>130</v>
      </c>
    </row>
    <row r="2" spans="1:41" ht="26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26.25" customHeight="1">
      <c r="A3" s="550" t="s">
        <v>331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</row>
    <row r="4" spans="1:41" ht="26.2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9" t="s">
        <v>283</v>
      </c>
    </row>
    <row r="5" spans="1:41" ht="26.25" customHeight="1">
      <c r="A5" s="551" t="s">
        <v>381</v>
      </c>
      <c r="B5" s="552"/>
      <c r="C5" s="552"/>
      <c r="D5" s="553" t="s">
        <v>389</v>
      </c>
      <c r="E5" s="554"/>
      <c r="F5" s="554"/>
      <c r="G5" s="554"/>
      <c r="H5" s="554"/>
      <c r="I5" s="554"/>
      <c r="J5" s="554"/>
      <c r="K5" s="554"/>
      <c r="L5" s="554"/>
      <c r="M5" s="555"/>
      <c r="N5" s="551" t="s">
        <v>378</v>
      </c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1" t="s">
        <v>284</v>
      </c>
      <c r="AH5" s="552"/>
      <c r="AI5" s="552"/>
      <c r="AJ5" s="552" t="s">
        <v>285</v>
      </c>
      <c r="AK5" s="552"/>
      <c r="AL5" s="552"/>
      <c r="AM5" s="552" t="s">
        <v>286</v>
      </c>
      <c r="AN5" s="552"/>
      <c r="AO5" s="556"/>
    </row>
    <row r="6" spans="1:41" ht="26.25" customHeight="1">
      <c r="A6" s="548"/>
      <c r="B6" s="548"/>
      <c r="C6" s="548"/>
      <c r="D6" s="558" t="s">
        <v>287</v>
      </c>
      <c r="E6" s="548"/>
      <c r="F6" s="548"/>
      <c r="G6" s="548"/>
      <c r="H6" s="548" t="s">
        <v>236</v>
      </c>
      <c r="I6" s="548"/>
      <c r="J6" s="548"/>
      <c r="K6" s="548" t="s">
        <v>237</v>
      </c>
      <c r="L6" s="548"/>
      <c r="M6" s="548"/>
      <c r="N6" s="548" t="s">
        <v>287</v>
      </c>
      <c r="O6" s="548"/>
      <c r="P6" s="548"/>
      <c r="Q6" s="548"/>
      <c r="R6" s="548" t="s">
        <v>236</v>
      </c>
      <c r="S6" s="548"/>
      <c r="T6" s="548"/>
      <c r="U6" s="548" t="s">
        <v>237</v>
      </c>
      <c r="V6" s="548"/>
      <c r="W6" s="548"/>
      <c r="X6" s="559" t="s">
        <v>379</v>
      </c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57"/>
    </row>
    <row r="7" spans="1:41" ht="26.25" customHeight="1">
      <c r="A7" s="548"/>
      <c r="B7" s="548"/>
      <c r="C7" s="548"/>
      <c r="D7" s="55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 t="s">
        <v>238</v>
      </c>
      <c r="Y7" s="548"/>
      <c r="Z7" s="548"/>
      <c r="AA7" s="548" t="s">
        <v>236</v>
      </c>
      <c r="AB7" s="548"/>
      <c r="AC7" s="548"/>
      <c r="AD7" s="548" t="s">
        <v>237</v>
      </c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57"/>
    </row>
    <row r="8" spans="1:41" s="86" customFormat="1" ht="26.25" customHeight="1">
      <c r="A8" s="545" t="s">
        <v>380</v>
      </c>
      <c r="B8" s="545"/>
      <c r="C8" s="546"/>
      <c r="D8" s="547">
        <f>SUM(H8:K8)</f>
        <v>11935</v>
      </c>
      <c r="E8" s="547"/>
      <c r="F8" s="547"/>
      <c r="G8" s="547"/>
      <c r="H8" s="547">
        <f>SUM(H9:H20)</f>
        <v>6086</v>
      </c>
      <c r="I8" s="547"/>
      <c r="J8" s="547"/>
      <c r="K8" s="547">
        <f>SUM(K9:K20)</f>
        <v>5849</v>
      </c>
      <c r="L8" s="547"/>
      <c r="M8" s="547"/>
      <c r="N8" s="547">
        <f>SUM(R8:U8)</f>
        <v>8822</v>
      </c>
      <c r="O8" s="547"/>
      <c r="P8" s="547"/>
      <c r="Q8" s="547"/>
      <c r="R8" s="547">
        <f>SUM(R9:R20)</f>
        <v>4663</v>
      </c>
      <c r="S8" s="547"/>
      <c r="T8" s="547"/>
      <c r="U8" s="547">
        <f>SUM(U9:U20)</f>
        <v>4159</v>
      </c>
      <c r="V8" s="547"/>
      <c r="W8" s="547"/>
      <c r="X8" s="547">
        <f>SUM(AA8:AD8)</f>
        <v>64</v>
      </c>
      <c r="Y8" s="547"/>
      <c r="Z8" s="547"/>
      <c r="AA8" s="547">
        <f>SUM(AA9:AA20)</f>
        <v>40</v>
      </c>
      <c r="AB8" s="547"/>
      <c r="AC8" s="547"/>
      <c r="AD8" s="547">
        <f>SUM(AD9:AD20)</f>
        <v>24</v>
      </c>
      <c r="AE8" s="547"/>
      <c r="AF8" s="547"/>
      <c r="AG8" s="547">
        <f>SUM(AG9:AG20)</f>
        <v>345</v>
      </c>
      <c r="AH8" s="547"/>
      <c r="AI8" s="547"/>
      <c r="AJ8" s="547">
        <f>SUM(AJ9:AJ20)</f>
        <v>6691</v>
      </c>
      <c r="AK8" s="547"/>
      <c r="AL8" s="547"/>
      <c r="AM8" s="547">
        <f>SUM(AM9:AM20)</f>
        <v>1373</v>
      </c>
      <c r="AN8" s="547"/>
      <c r="AO8" s="547"/>
    </row>
    <row r="9" spans="1:41" s="212" customFormat="1" ht="26.25" customHeight="1">
      <c r="A9" s="219"/>
      <c r="B9" s="178">
        <v>1</v>
      </c>
      <c r="C9" s="353" t="s">
        <v>377</v>
      </c>
      <c r="D9" s="560">
        <f>SUM(H9:K9)</f>
        <v>946</v>
      </c>
      <c r="E9" s="544"/>
      <c r="F9" s="544"/>
      <c r="G9" s="544"/>
      <c r="H9" s="544">
        <v>480</v>
      </c>
      <c r="I9" s="544"/>
      <c r="J9" s="544"/>
      <c r="K9" s="544">
        <v>466</v>
      </c>
      <c r="L9" s="544"/>
      <c r="M9" s="544"/>
      <c r="N9" s="544">
        <f>SUM(R9:U9)</f>
        <v>810</v>
      </c>
      <c r="O9" s="544"/>
      <c r="P9" s="544"/>
      <c r="Q9" s="544"/>
      <c r="R9" s="544">
        <v>428</v>
      </c>
      <c r="S9" s="544"/>
      <c r="T9" s="544"/>
      <c r="U9" s="544">
        <v>382</v>
      </c>
      <c r="V9" s="544"/>
      <c r="W9" s="544"/>
      <c r="X9" s="544">
        <f>SUM(AA9:AD9)</f>
        <v>1</v>
      </c>
      <c r="Y9" s="544"/>
      <c r="Z9" s="544"/>
      <c r="AA9" s="544">
        <v>1</v>
      </c>
      <c r="AB9" s="544"/>
      <c r="AC9" s="544"/>
      <c r="AD9" s="544" t="s">
        <v>460</v>
      </c>
      <c r="AE9" s="544"/>
      <c r="AF9" s="544"/>
      <c r="AG9" s="544">
        <v>24</v>
      </c>
      <c r="AH9" s="544"/>
      <c r="AI9" s="544"/>
      <c r="AJ9" s="544">
        <v>236</v>
      </c>
      <c r="AK9" s="544"/>
      <c r="AL9" s="544"/>
      <c r="AM9" s="544">
        <v>68</v>
      </c>
      <c r="AN9" s="544"/>
      <c r="AO9" s="544"/>
    </row>
    <row r="10" spans="1:41" s="212" customFormat="1" ht="26.25" customHeight="1">
      <c r="A10" s="220"/>
      <c r="B10" s="221">
        <v>2</v>
      </c>
      <c r="C10" s="222"/>
      <c r="D10" s="560">
        <f aca="true" t="shared" si="0" ref="D10:D19">SUM(H10:K10)</f>
        <v>898</v>
      </c>
      <c r="E10" s="544"/>
      <c r="F10" s="544"/>
      <c r="G10" s="544"/>
      <c r="H10" s="544">
        <v>456</v>
      </c>
      <c r="I10" s="544"/>
      <c r="J10" s="544"/>
      <c r="K10" s="544">
        <v>442</v>
      </c>
      <c r="L10" s="544"/>
      <c r="M10" s="544"/>
      <c r="N10" s="544">
        <f aca="true" t="shared" si="1" ref="N10:N20">SUM(R10:U10)</f>
        <v>715</v>
      </c>
      <c r="O10" s="544"/>
      <c r="P10" s="544"/>
      <c r="Q10" s="544"/>
      <c r="R10" s="544">
        <v>367</v>
      </c>
      <c r="S10" s="544"/>
      <c r="T10" s="544"/>
      <c r="U10" s="544">
        <v>348</v>
      </c>
      <c r="V10" s="544"/>
      <c r="W10" s="544"/>
      <c r="X10" s="544">
        <f aca="true" t="shared" si="2" ref="X10:X20">SUM(AA10:AD10)</f>
        <v>2</v>
      </c>
      <c r="Y10" s="544"/>
      <c r="Z10" s="544"/>
      <c r="AA10" s="544">
        <v>1</v>
      </c>
      <c r="AB10" s="544"/>
      <c r="AC10" s="544"/>
      <c r="AD10" s="544">
        <v>1</v>
      </c>
      <c r="AE10" s="544"/>
      <c r="AF10" s="544"/>
      <c r="AG10" s="544">
        <v>37</v>
      </c>
      <c r="AH10" s="544"/>
      <c r="AI10" s="544"/>
      <c r="AJ10" s="544">
        <v>378</v>
      </c>
      <c r="AK10" s="544"/>
      <c r="AL10" s="544"/>
      <c r="AM10" s="544">
        <v>88</v>
      </c>
      <c r="AN10" s="544"/>
      <c r="AO10" s="544"/>
    </row>
    <row r="11" spans="1:41" s="212" customFormat="1" ht="26.25" customHeight="1">
      <c r="A11" s="220"/>
      <c r="B11" s="221">
        <v>3</v>
      </c>
      <c r="C11" s="222"/>
      <c r="D11" s="560">
        <f t="shared" si="0"/>
        <v>1016</v>
      </c>
      <c r="E11" s="544"/>
      <c r="F11" s="544"/>
      <c r="G11" s="544"/>
      <c r="H11" s="544">
        <v>514</v>
      </c>
      <c r="I11" s="544"/>
      <c r="J11" s="544"/>
      <c r="K11" s="544">
        <v>502</v>
      </c>
      <c r="L11" s="544"/>
      <c r="M11" s="544"/>
      <c r="N11" s="544">
        <f t="shared" si="1"/>
        <v>802</v>
      </c>
      <c r="O11" s="544"/>
      <c r="P11" s="544"/>
      <c r="Q11" s="544"/>
      <c r="R11" s="544">
        <v>410</v>
      </c>
      <c r="S11" s="544"/>
      <c r="T11" s="544"/>
      <c r="U11" s="544">
        <v>392</v>
      </c>
      <c r="V11" s="544"/>
      <c r="W11" s="544"/>
      <c r="X11" s="544">
        <f t="shared" si="2"/>
        <v>3</v>
      </c>
      <c r="Y11" s="544"/>
      <c r="Z11" s="544"/>
      <c r="AA11" s="544">
        <v>1</v>
      </c>
      <c r="AB11" s="544"/>
      <c r="AC11" s="544"/>
      <c r="AD11" s="544">
        <v>2</v>
      </c>
      <c r="AE11" s="544"/>
      <c r="AF11" s="544"/>
      <c r="AG11" s="544">
        <v>34</v>
      </c>
      <c r="AH11" s="544"/>
      <c r="AI11" s="544"/>
      <c r="AJ11" s="544">
        <v>715</v>
      </c>
      <c r="AK11" s="544"/>
      <c r="AL11" s="544"/>
      <c r="AM11" s="544">
        <v>138</v>
      </c>
      <c r="AN11" s="544"/>
      <c r="AO11" s="544"/>
    </row>
    <row r="12" spans="1:41" s="212" customFormat="1" ht="26.25" customHeight="1">
      <c r="A12" s="220"/>
      <c r="B12" s="221">
        <v>4</v>
      </c>
      <c r="C12" s="222"/>
      <c r="D12" s="560">
        <f t="shared" si="0"/>
        <v>995</v>
      </c>
      <c r="E12" s="544"/>
      <c r="F12" s="544"/>
      <c r="G12" s="544"/>
      <c r="H12" s="544">
        <v>518</v>
      </c>
      <c r="I12" s="544"/>
      <c r="J12" s="544"/>
      <c r="K12" s="544">
        <v>477</v>
      </c>
      <c r="L12" s="544"/>
      <c r="M12" s="544"/>
      <c r="N12" s="544">
        <f t="shared" si="1"/>
        <v>752</v>
      </c>
      <c r="O12" s="544"/>
      <c r="P12" s="544"/>
      <c r="Q12" s="544"/>
      <c r="R12" s="544">
        <v>406</v>
      </c>
      <c r="S12" s="544"/>
      <c r="T12" s="544"/>
      <c r="U12" s="544">
        <v>346</v>
      </c>
      <c r="V12" s="544"/>
      <c r="W12" s="544"/>
      <c r="X12" s="544">
        <f t="shared" si="2"/>
        <v>3</v>
      </c>
      <c r="Y12" s="544"/>
      <c r="Z12" s="544"/>
      <c r="AA12" s="544">
        <v>1</v>
      </c>
      <c r="AB12" s="544"/>
      <c r="AC12" s="544"/>
      <c r="AD12" s="544">
        <v>2</v>
      </c>
      <c r="AE12" s="544"/>
      <c r="AF12" s="544"/>
      <c r="AG12" s="544">
        <v>30</v>
      </c>
      <c r="AH12" s="544"/>
      <c r="AI12" s="544"/>
      <c r="AJ12" s="544">
        <v>670</v>
      </c>
      <c r="AK12" s="544"/>
      <c r="AL12" s="544"/>
      <c r="AM12" s="544">
        <v>117</v>
      </c>
      <c r="AN12" s="544"/>
      <c r="AO12" s="544"/>
    </row>
    <row r="13" spans="1:41" s="212" customFormat="1" ht="26.25" customHeight="1">
      <c r="A13" s="220"/>
      <c r="B13" s="221">
        <v>5</v>
      </c>
      <c r="C13" s="222"/>
      <c r="D13" s="560">
        <f t="shared" si="0"/>
        <v>1028</v>
      </c>
      <c r="E13" s="544"/>
      <c r="F13" s="544"/>
      <c r="G13" s="544"/>
      <c r="H13" s="544">
        <v>542</v>
      </c>
      <c r="I13" s="544"/>
      <c r="J13" s="544"/>
      <c r="K13" s="544">
        <v>486</v>
      </c>
      <c r="L13" s="544"/>
      <c r="M13" s="544"/>
      <c r="N13" s="544">
        <f t="shared" si="1"/>
        <v>721</v>
      </c>
      <c r="O13" s="544"/>
      <c r="P13" s="544"/>
      <c r="Q13" s="544"/>
      <c r="R13" s="544">
        <v>379</v>
      </c>
      <c r="S13" s="544"/>
      <c r="T13" s="544"/>
      <c r="U13" s="544">
        <v>342</v>
      </c>
      <c r="V13" s="544"/>
      <c r="W13" s="544"/>
      <c r="X13" s="544">
        <f t="shared" si="2"/>
        <v>6</v>
      </c>
      <c r="Y13" s="544"/>
      <c r="Z13" s="544"/>
      <c r="AA13" s="544">
        <v>6</v>
      </c>
      <c r="AB13" s="544"/>
      <c r="AC13" s="544"/>
      <c r="AD13" s="544" t="s">
        <v>460</v>
      </c>
      <c r="AE13" s="544"/>
      <c r="AF13" s="544"/>
      <c r="AG13" s="544">
        <v>34</v>
      </c>
      <c r="AH13" s="544"/>
      <c r="AI13" s="544"/>
      <c r="AJ13" s="544">
        <v>637</v>
      </c>
      <c r="AK13" s="544"/>
      <c r="AL13" s="544"/>
      <c r="AM13" s="544">
        <v>111</v>
      </c>
      <c r="AN13" s="544"/>
      <c r="AO13" s="544"/>
    </row>
    <row r="14" spans="1:41" s="212" customFormat="1" ht="26.25" customHeight="1">
      <c r="A14" s="220"/>
      <c r="B14" s="221">
        <v>6</v>
      </c>
      <c r="C14" s="222"/>
      <c r="D14" s="560">
        <f t="shared" si="0"/>
        <v>957</v>
      </c>
      <c r="E14" s="544"/>
      <c r="F14" s="544"/>
      <c r="G14" s="544"/>
      <c r="H14" s="544">
        <v>492</v>
      </c>
      <c r="I14" s="544"/>
      <c r="J14" s="544"/>
      <c r="K14" s="544">
        <v>465</v>
      </c>
      <c r="L14" s="544"/>
      <c r="M14" s="544"/>
      <c r="N14" s="544">
        <f t="shared" si="1"/>
        <v>700</v>
      </c>
      <c r="O14" s="544"/>
      <c r="P14" s="544"/>
      <c r="Q14" s="544"/>
      <c r="R14" s="544">
        <v>371</v>
      </c>
      <c r="S14" s="544"/>
      <c r="T14" s="544"/>
      <c r="U14" s="544">
        <v>329</v>
      </c>
      <c r="V14" s="544"/>
      <c r="W14" s="544"/>
      <c r="X14" s="544">
        <f t="shared" si="2"/>
        <v>11</v>
      </c>
      <c r="Y14" s="544"/>
      <c r="Z14" s="544"/>
      <c r="AA14" s="544">
        <v>8</v>
      </c>
      <c r="AB14" s="544"/>
      <c r="AC14" s="544"/>
      <c r="AD14" s="544">
        <v>3</v>
      </c>
      <c r="AE14" s="544"/>
      <c r="AF14" s="544"/>
      <c r="AG14" s="544">
        <v>28</v>
      </c>
      <c r="AH14" s="544"/>
      <c r="AI14" s="544"/>
      <c r="AJ14" s="544">
        <v>755</v>
      </c>
      <c r="AK14" s="544"/>
      <c r="AL14" s="544"/>
      <c r="AM14" s="544">
        <v>113</v>
      </c>
      <c r="AN14" s="544"/>
      <c r="AO14" s="544"/>
    </row>
    <row r="15" spans="1:41" s="212" customFormat="1" ht="26.25" customHeight="1">
      <c r="A15" s="220"/>
      <c r="B15" s="221">
        <v>7</v>
      </c>
      <c r="C15" s="222"/>
      <c r="D15" s="560">
        <f t="shared" si="0"/>
        <v>1029</v>
      </c>
      <c r="E15" s="544"/>
      <c r="F15" s="544"/>
      <c r="G15" s="544"/>
      <c r="H15" s="544">
        <v>526</v>
      </c>
      <c r="I15" s="544"/>
      <c r="J15" s="544"/>
      <c r="K15" s="544">
        <v>503</v>
      </c>
      <c r="L15" s="544"/>
      <c r="M15" s="544"/>
      <c r="N15" s="544">
        <f t="shared" si="1"/>
        <v>676</v>
      </c>
      <c r="O15" s="544"/>
      <c r="P15" s="544"/>
      <c r="Q15" s="544"/>
      <c r="R15" s="544">
        <v>369</v>
      </c>
      <c r="S15" s="544"/>
      <c r="T15" s="544"/>
      <c r="U15" s="544">
        <v>307</v>
      </c>
      <c r="V15" s="544"/>
      <c r="W15" s="544"/>
      <c r="X15" s="544">
        <f t="shared" si="2"/>
        <v>6</v>
      </c>
      <c r="Y15" s="544"/>
      <c r="Z15" s="544"/>
      <c r="AA15" s="544">
        <v>5</v>
      </c>
      <c r="AB15" s="544"/>
      <c r="AC15" s="544"/>
      <c r="AD15" s="544">
        <v>1</v>
      </c>
      <c r="AE15" s="544"/>
      <c r="AF15" s="544"/>
      <c r="AG15" s="544">
        <v>22</v>
      </c>
      <c r="AH15" s="544"/>
      <c r="AI15" s="544"/>
      <c r="AJ15" s="544">
        <v>372</v>
      </c>
      <c r="AK15" s="544"/>
      <c r="AL15" s="544"/>
      <c r="AM15" s="544">
        <v>117</v>
      </c>
      <c r="AN15" s="544"/>
      <c r="AO15" s="544"/>
    </row>
    <row r="16" spans="1:41" s="212" customFormat="1" ht="26.25" customHeight="1">
      <c r="A16" s="220"/>
      <c r="B16" s="221">
        <v>8</v>
      </c>
      <c r="C16" s="222"/>
      <c r="D16" s="560">
        <f t="shared" si="0"/>
        <v>1083</v>
      </c>
      <c r="E16" s="544"/>
      <c r="F16" s="544"/>
      <c r="G16" s="544"/>
      <c r="H16" s="544">
        <v>518</v>
      </c>
      <c r="I16" s="544"/>
      <c r="J16" s="544"/>
      <c r="K16" s="544">
        <v>565</v>
      </c>
      <c r="L16" s="544"/>
      <c r="M16" s="544"/>
      <c r="N16" s="544">
        <f t="shared" si="1"/>
        <v>717</v>
      </c>
      <c r="O16" s="544"/>
      <c r="P16" s="544"/>
      <c r="Q16" s="544"/>
      <c r="R16" s="544">
        <v>370</v>
      </c>
      <c r="S16" s="544"/>
      <c r="T16" s="544"/>
      <c r="U16" s="544">
        <v>347</v>
      </c>
      <c r="V16" s="544"/>
      <c r="W16" s="544"/>
      <c r="X16" s="544">
        <f t="shared" si="2"/>
        <v>8</v>
      </c>
      <c r="Y16" s="544"/>
      <c r="Z16" s="544"/>
      <c r="AA16" s="544">
        <v>4</v>
      </c>
      <c r="AB16" s="544"/>
      <c r="AC16" s="544"/>
      <c r="AD16" s="544">
        <v>4</v>
      </c>
      <c r="AE16" s="544"/>
      <c r="AF16" s="544"/>
      <c r="AG16" s="544">
        <v>32</v>
      </c>
      <c r="AH16" s="544"/>
      <c r="AI16" s="544"/>
      <c r="AJ16" s="544">
        <v>271</v>
      </c>
      <c r="AK16" s="544"/>
      <c r="AL16" s="544"/>
      <c r="AM16" s="544">
        <v>115</v>
      </c>
      <c r="AN16" s="544"/>
      <c r="AO16" s="544"/>
    </row>
    <row r="17" spans="1:41" s="212" customFormat="1" ht="26.25" customHeight="1">
      <c r="A17" s="220"/>
      <c r="B17" s="221">
        <v>9</v>
      </c>
      <c r="C17" s="222"/>
      <c r="D17" s="560">
        <f t="shared" si="0"/>
        <v>1038</v>
      </c>
      <c r="E17" s="549"/>
      <c r="F17" s="549"/>
      <c r="G17" s="549"/>
      <c r="H17" s="549">
        <v>531</v>
      </c>
      <c r="I17" s="549"/>
      <c r="J17" s="549"/>
      <c r="K17" s="549">
        <v>507</v>
      </c>
      <c r="L17" s="549"/>
      <c r="M17" s="549"/>
      <c r="N17" s="549">
        <f t="shared" si="1"/>
        <v>663</v>
      </c>
      <c r="O17" s="549"/>
      <c r="P17" s="549"/>
      <c r="Q17" s="549"/>
      <c r="R17" s="549">
        <v>390</v>
      </c>
      <c r="S17" s="549"/>
      <c r="T17" s="549"/>
      <c r="U17" s="549">
        <v>273</v>
      </c>
      <c r="V17" s="549"/>
      <c r="W17" s="549"/>
      <c r="X17" s="544">
        <f t="shared" si="2"/>
        <v>3</v>
      </c>
      <c r="Y17" s="544"/>
      <c r="Z17" s="544"/>
      <c r="AA17" s="549">
        <v>1</v>
      </c>
      <c r="AB17" s="549"/>
      <c r="AC17" s="549"/>
      <c r="AD17" s="549">
        <v>2</v>
      </c>
      <c r="AE17" s="549"/>
      <c r="AF17" s="549"/>
      <c r="AG17" s="544">
        <v>27</v>
      </c>
      <c r="AH17" s="544"/>
      <c r="AI17" s="544"/>
      <c r="AJ17" s="544">
        <v>397</v>
      </c>
      <c r="AK17" s="544"/>
      <c r="AL17" s="544"/>
      <c r="AM17" s="544">
        <v>127</v>
      </c>
      <c r="AN17" s="544"/>
      <c r="AO17" s="544"/>
    </row>
    <row r="18" spans="1:41" s="212" customFormat="1" ht="26.25" customHeight="1">
      <c r="A18" s="220"/>
      <c r="B18" s="221">
        <v>10</v>
      </c>
      <c r="C18" s="222"/>
      <c r="D18" s="560">
        <f t="shared" si="0"/>
        <v>994</v>
      </c>
      <c r="E18" s="549"/>
      <c r="F18" s="549"/>
      <c r="G18" s="549"/>
      <c r="H18" s="549">
        <v>494</v>
      </c>
      <c r="I18" s="549"/>
      <c r="J18" s="549"/>
      <c r="K18" s="549">
        <v>500</v>
      </c>
      <c r="L18" s="549"/>
      <c r="M18" s="549"/>
      <c r="N18" s="549">
        <f t="shared" si="1"/>
        <v>738</v>
      </c>
      <c r="O18" s="549"/>
      <c r="P18" s="549"/>
      <c r="Q18" s="549"/>
      <c r="R18" s="549">
        <v>390</v>
      </c>
      <c r="S18" s="549"/>
      <c r="T18" s="549"/>
      <c r="U18" s="549">
        <v>348</v>
      </c>
      <c r="V18" s="549"/>
      <c r="W18" s="549"/>
      <c r="X18" s="544">
        <f t="shared" si="2"/>
        <v>5</v>
      </c>
      <c r="Y18" s="544"/>
      <c r="Z18" s="544"/>
      <c r="AA18" s="549">
        <v>2</v>
      </c>
      <c r="AB18" s="549"/>
      <c r="AC18" s="549"/>
      <c r="AD18" s="549">
        <v>3</v>
      </c>
      <c r="AE18" s="549"/>
      <c r="AF18" s="549"/>
      <c r="AG18" s="544">
        <v>27</v>
      </c>
      <c r="AH18" s="544"/>
      <c r="AI18" s="544"/>
      <c r="AJ18" s="544">
        <v>876</v>
      </c>
      <c r="AK18" s="544"/>
      <c r="AL18" s="544"/>
      <c r="AM18" s="544">
        <v>112</v>
      </c>
      <c r="AN18" s="544"/>
      <c r="AO18" s="544"/>
    </row>
    <row r="19" spans="1:41" s="212" customFormat="1" ht="26.25" customHeight="1">
      <c r="A19" s="220"/>
      <c r="B19" s="221">
        <v>11</v>
      </c>
      <c r="C19" s="222"/>
      <c r="D19" s="560">
        <f t="shared" si="0"/>
        <v>929</v>
      </c>
      <c r="E19" s="549"/>
      <c r="F19" s="549"/>
      <c r="G19" s="549"/>
      <c r="H19" s="549">
        <v>476</v>
      </c>
      <c r="I19" s="549"/>
      <c r="J19" s="549"/>
      <c r="K19" s="549">
        <v>453</v>
      </c>
      <c r="L19" s="549"/>
      <c r="M19" s="549"/>
      <c r="N19" s="549">
        <f t="shared" si="1"/>
        <v>739</v>
      </c>
      <c r="O19" s="549"/>
      <c r="P19" s="549"/>
      <c r="Q19" s="549"/>
      <c r="R19" s="549">
        <v>394</v>
      </c>
      <c r="S19" s="549"/>
      <c r="T19" s="549"/>
      <c r="U19" s="549">
        <v>345</v>
      </c>
      <c r="V19" s="549"/>
      <c r="W19" s="549"/>
      <c r="X19" s="544">
        <f t="shared" si="2"/>
        <v>10</v>
      </c>
      <c r="Y19" s="544"/>
      <c r="Z19" s="544"/>
      <c r="AA19" s="549">
        <v>6</v>
      </c>
      <c r="AB19" s="549"/>
      <c r="AC19" s="549"/>
      <c r="AD19" s="549">
        <v>4</v>
      </c>
      <c r="AE19" s="549"/>
      <c r="AF19" s="549"/>
      <c r="AG19" s="549">
        <v>21</v>
      </c>
      <c r="AH19" s="549"/>
      <c r="AI19" s="549"/>
      <c r="AJ19" s="549">
        <v>799</v>
      </c>
      <c r="AK19" s="549"/>
      <c r="AL19" s="549"/>
      <c r="AM19" s="549">
        <v>132</v>
      </c>
      <c r="AN19" s="549"/>
      <c r="AO19" s="549"/>
    </row>
    <row r="20" spans="1:41" s="212" customFormat="1" ht="26.25" customHeight="1">
      <c r="A20" s="223"/>
      <c r="B20" s="224">
        <v>12</v>
      </c>
      <c r="C20" s="225"/>
      <c r="D20" s="563">
        <f>SUM(H20:K20)</f>
        <v>1022</v>
      </c>
      <c r="E20" s="561"/>
      <c r="F20" s="561"/>
      <c r="G20" s="561"/>
      <c r="H20" s="561">
        <v>539</v>
      </c>
      <c r="I20" s="561"/>
      <c r="J20" s="561"/>
      <c r="K20" s="561">
        <v>483</v>
      </c>
      <c r="L20" s="561"/>
      <c r="M20" s="561"/>
      <c r="N20" s="561">
        <f t="shared" si="1"/>
        <v>789</v>
      </c>
      <c r="O20" s="561"/>
      <c r="P20" s="561"/>
      <c r="Q20" s="561"/>
      <c r="R20" s="561">
        <v>389</v>
      </c>
      <c r="S20" s="561"/>
      <c r="T20" s="561"/>
      <c r="U20" s="561">
        <v>400</v>
      </c>
      <c r="V20" s="561"/>
      <c r="W20" s="561"/>
      <c r="X20" s="561">
        <f t="shared" si="2"/>
        <v>6</v>
      </c>
      <c r="Y20" s="561"/>
      <c r="Z20" s="561"/>
      <c r="AA20" s="561">
        <v>4</v>
      </c>
      <c r="AB20" s="561"/>
      <c r="AC20" s="561"/>
      <c r="AD20" s="561">
        <v>2</v>
      </c>
      <c r="AE20" s="561"/>
      <c r="AF20" s="561"/>
      <c r="AG20" s="561">
        <v>29</v>
      </c>
      <c r="AH20" s="561"/>
      <c r="AI20" s="561"/>
      <c r="AJ20" s="561">
        <v>585</v>
      </c>
      <c r="AK20" s="561"/>
      <c r="AL20" s="561"/>
      <c r="AM20" s="561">
        <v>135</v>
      </c>
      <c r="AN20" s="561"/>
      <c r="AO20" s="561"/>
    </row>
    <row r="21" spans="1:41" s="212" customFormat="1" ht="26.25" customHeight="1">
      <c r="A21" s="212" t="s">
        <v>239</v>
      </c>
      <c r="B21" s="226"/>
      <c r="C21" s="226"/>
      <c r="D21" s="95"/>
      <c r="E21" s="95"/>
      <c r="F21" s="95"/>
      <c r="G21" s="95"/>
      <c r="H21" s="226"/>
      <c r="I21" s="226"/>
      <c r="J21" s="226"/>
      <c r="K21" s="226"/>
      <c r="L21" s="226"/>
      <c r="M21" s="226"/>
      <c r="N21" s="95"/>
      <c r="O21" s="95"/>
      <c r="P21" s="95"/>
      <c r="Q21" s="95"/>
      <c r="R21" s="226"/>
      <c r="S21" s="226"/>
      <c r="T21" s="226"/>
      <c r="U21" s="226"/>
      <c r="V21" s="226"/>
      <c r="W21" s="226"/>
      <c r="X21" s="95"/>
      <c r="Y21" s="95"/>
      <c r="Z21" s="95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</row>
    <row r="22" spans="1:41" s="212" customFormat="1" ht="26.25" customHeight="1">
      <c r="A22" s="226"/>
      <c r="B22" s="226"/>
      <c r="C22" s="226"/>
      <c r="D22" s="95"/>
      <c r="E22" s="95"/>
      <c r="F22" s="95"/>
      <c r="G22" s="9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</row>
    <row r="23" spans="1:41" s="212" customFormat="1" ht="26.25" customHeight="1">
      <c r="A23" s="562" t="s">
        <v>332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</row>
    <row r="24" spans="1:40" s="212" customFormat="1" ht="26.25" customHeight="1" thickBo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8" t="s">
        <v>127</v>
      </c>
      <c r="AB24" s="229"/>
      <c r="AC24" s="229"/>
      <c r="AD24" s="229"/>
      <c r="AE24" s="229"/>
      <c r="AF24" s="230"/>
      <c r="AG24" s="230"/>
      <c r="AH24" s="231"/>
      <c r="AI24" s="232"/>
      <c r="AJ24" s="231"/>
      <c r="AK24" s="233"/>
      <c r="AL24" s="231"/>
      <c r="AM24" s="233"/>
      <c r="AN24" s="228" t="s">
        <v>288</v>
      </c>
    </row>
    <row r="25" spans="1:40" s="212" customFormat="1" ht="26.25" customHeight="1">
      <c r="A25" s="564" t="s">
        <v>289</v>
      </c>
      <c r="B25" s="566" t="s">
        <v>128</v>
      </c>
      <c r="C25" s="567"/>
      <c r="D25" s="567"/>
      <c r="E25" s="568" t="s">
        <v>290</v>
      </c>
      <c r="F25" s="569"/>
      <c r="G25" s="566" t="s">
        <v>291</v>
      </c>
      <c r="H25" s="567"/>
      <c r="I25" s="568" t="s">
        <v>292</v>
      </c>
      <c r="J25" s="569"/>
      <c r="K25" s="566" t="s">
        <v>293</v>
      </c>
      <c r="L25" s="567"/>
      <c r="M25" s="567" t="s">
        <v>294</v>
      </c>
      <c r="N25" s="678"/>
      <c r="O25" s="566" t="s">
        <v>295</v>
      </c>
      <c r="P25" s="567"/>
      <c r="Q25" s="572" t="s">
        <v>296</v>
      </c>
      <c r="R25" s="676"/>
      <c r="S25" s="677" t="s">
        <v>297</v>
      </c>
      <c r="T25" s="677"/>
      <c r="U25" s="571" t="s">
        <v>298</v>
      </c>
      <c r="V25" s="574"/>
      <c r="W25" s="570" t="s">
        <v>299</v>
      </c>
      <c r="X25" s="574"/>
      <c r="Y25" s="570" t="s">
        <v>300</v>
      </c>
      <c r="Z25" s="571"/>
      <c r="AA25" s="571" t="s">
        <v>301</v>
      </c>
      <c r="AB25" s="574"/>
      <c r="AC25" s="570" t="s">
        <v>302</v>
      </c>
      <c r="AD25" s="574"/>
      <c r="AE25" s="570" t="s">
        <v>303</v>
      </c>
      <c r="AF25" s="571"/>
      <c r="AG25" s="572" t="s">
        <v>304</v>
      </c>
      <c r="AH25" s="573"/>
      <c r="AI25" s="570" t="s">
        <v>305</v>
      </c>
      <c r="AJ25" s="574"/>
      <c r="AK25" s="570" t="s">
        <v>306</v>
      </c>
      <c r="AL25" s="574"/>
      <c r="AM25" s="570" t="s">
        <v>240</v>
      </c>
      <c r="AN25" s="571"/>
    </row>
    <row r="26" spans="1:40" s="212" customFormat="1" ht="26.25" customHeight="1">
      <c r="A26" s="565"/>
      <c r="B26" s="234" t="s">
        <v>126</v>
      </c>
      <c r="C26" s="235" t="s">
        <v>0</v>
      </c>
      <c r="D26" s="236" t="s">
        <v>1</v>
      </c>
      <c r="E26" s="235" t="s">
        <v>0</v>
      </c>
      <c r="F26" s="235" t="s">
        <v>1</v>
      </c>
      <c r="G26" s="235" t="s">
        <v>0</v>
      </c>
      <c r="H26" s="235" t="s">
        <v>1</v>
      </c>
      <c r="I26" s="235" t="s">
        <v>0</v>
      </c>
      <c r="J26" s="235" t="s">
        <v>1</v>
      </c>
      <c r="K26" s="235" t="s">
        <v>0</v>
      </c>
      <c r="L26" s="235" t="s">
        <v>1</v>
      </c>
      <c r="M26" s="235" t="s">
        <v>0</v>
      </c>
      <c r="N26" s="235" t="s">
        <v>1</v>
      </c>
      <c r="O26" s="235" t="s">
        <v>0</v>
      </c>
      <c r="P26" s="235" t="s">
        <v>1</v>
      </c>
      <c r="Q26" s="237" t="s">
        <v>0</v>
      </c>
      <c r="R26" s="237" t="s">
        <v>1</v>
      </c>
      <c r="S26" s="237" t="s">
        <v>0</v>
      </c>
      <c r="T26" s="238" t="s">
        <v>1</v>
      </c>
      <c r="U26" s="237" t="s">
        <v>0</v>
      </c>
      <c r="V26" s="237" t="s">
        <v>1</v>
      </c>
      <c r="W26" s="237" t="s">
        <v>0</v>
      </c>
      <c r="X26" s="237" t="s">
        <v>1</v>
      </c>
      <c r="Y26" s="237" t="s">
        <v>0</v>
      </c>
      <c r="Z26" s="237" t="s">
        <v>1</v>
      </c>
      <c r="AA26" s="237" t="s">
        <v>0</v>
      </c>
      <c r="AB26" s="237" t="s">
        <v>1</v>
      </c>
      <c r="AC26" s="237" t="s">
        <v>0</v>
      </c>
      <c r="AD26" s="237" t="s">
        <v>1</v>
      </c>
      <c r="AE26" s="237" t="s">
        <v>0</v>
      </c>
      <c r="AF26" s="237" t="s">
        <v>1</v>
      </c>
      <c r="AG26" s="237" t="s">
        <v>0</v>
      </c>
      <c r="AH26" s="237" t="s">
        <v>1</v>
      </c>
      <c r="AI26" s="237" t="s">
        <v>0</v>
      </c>
      <c r="AJ26" s="237" t="s">
        <v>1</v>
      </c>
      <c r="AK26" s="237" t="s">
        <v>0</v>
      </c>
      <c r="AL26" s="237" t="s">
        <v>1</v>
      </c>
      <c r="AM26" s="237" t="s">
        <v>0</v>
      </c>
      <c r="AN26" s="239" t="s">
        <v>1</v>
      </c>
    </row>
    <row r="27" spans="1:40" s="67" customFormat="1" ht="26.25" customHeight="1">
      <c r="A27" s="240" t="s">
        <v>307</v>
      </c>
      <c r="B27" s="414">
        <f>SUM(C27:D27)</f>
        <v>8641</v>
      </c>
      <c r="C27" s="415">
        <f aca="true" t="shared" si="3" ref="C27:D29">SUM(E27,G27,I27,K27,M27,O27,Q27,S27,U27,W27,Y27,AA27,AC27,AE27,AG27,AI27,AK27,AM27)</f>
        <v>4530</v>
      </c>
      <c r="D27" s="415">
        <f t="shared" si="3"/>
        <v>4111</v>
      </c>
      <c r="E27" s="241">
        <v>38</v>
      </c>
      <c r="F27" s="241">
        <v>31</v>
      </c>
      <c r="G27" s="241">
        <v>13</v>
      </c>
      <c r="H27" s="241">
        <v>4</v>
      </c>
      <c r="I27" s="241">
        <v>6</v>
      </c>
      <c r="J27" s="241">
        <v>7</v>
      </c>
      <c r="K27" s="241">
        <v>35</v>
      </c>
      <c r="L27" s="241">
        <v>14</v>
      </c>
      <c r="M27" s="241">
        <v>27</v>
      </c>
      <c r="N27" s="241">
        <v>19</v>
      </c>
      <c r="O27" s="241">
        <v>26</v>
      </c>
      <c r="P27" s="241">
        <v>15</v>
      </c>
      <c r="Q27" s="241">
        <v>14</v>
      </c>
      <c r="R27" s="241">
        <v>16</v>
      </c>
      <c r="S27" s="242">
        <v>35</v>
      </c>
      <c r="T27" s="242">
        <v>20</v>
      </c>
      <c r="U27" s="241">
        <v>58</v>
      </c>
      <c r="V27" s="241">
        <v>46</v>
      </c>
      <c r="W27" s="241">
        <v>117</v>
      </c>
      <c r="X27" s="241">
        <v>55</v>
      </c>
      <c r="Y27" s="241">
        <v>148</v>
      </c>
      <c r="Z27" s="241">
        <v>91</v>
      </c>
      <c r="AA27" s="241">
        <v>262</v>
      </c>
      <c r="AB27" s="241">
        <v>123</v>
      </c>
      <c r="AC27" s="241">
        <v>397</v>
      </c>
      <c r="AD27" s="241">
        <v>191</v>
      </c>
      <c r="AE27" s="241">
        <v>512</v>
      </c>
      <c r="AF27" s="241">
        <v>242</v>
      </c>
      <c r="AG27" s="241">
        <v>541</v>
      </c>
      <c r="AH27" s="241">
        <v>382</v>
      </c>
      <c r="AI27" s="241">
        <v>735</v>
      </c>
      <c r="AJ27" s="241">
        <v>681</v>
      </c>
      <c r="AK27" s="241">
        <v>835</v>
      </c>
      <c r="AL27" s="241">
        <v>895</v>
      </c>
      <c r="AM27" s="241">
        <v>731</v>
      </c>
      <c r="AN27" s="241">
        <v>1279</v>
      </c>
    </row>
    <row r="28" spans="1:40" s="67" customFormat="1" ht="26.25" customHeight="1">
      <c r="A28" s="290">
        <v>5</v>
      </c>
      <c r="B28" s="416">
        <f>SUM(C28:D28)</f>
        <v>8911</v>
      </c>
      <c r="C28" s="48">
        <f t="shared" si="3"/>
        <v>4675</v>
      </c>
      <c r="D28" s="48">
        <f t="shared" si="3"/>
        <v>4236</v>
      </c>
      <c r="E28" s="243">
        <v>42</v>
      </c>
      <c r="F28" s="243">
        <v>33</v>
      </c>
      <c r="G28" s="243">
        <v>4</v>
      </c>
      <c r="H28" s="243">
        <v>4</v>
      </c>
      <c r="I28" s="243">
        <v>5</v>
      </c>
      <c r="J28" s="243">
        <v>2</v>
      </c>
      <c r="K28" s="243">
        <v>28</v>
      </c>
      <c r="L28" s="243">
        <v>13</v>
      </c>
      <c r="M28" s="243">
        <v>19</v>
      </c>
      <c r="N28" s="243">
        <v>8</v>
      </c>
      <c r="O28" s="243">
        <v>17</v>
      </c>
      <c r="P28" s="243">
        <v>16</v>
      </c>
      <c r="Q28" s="243">
        <v>23</v>
      </c>
      <c r="R28" s="243">
        <v>10</v>
      </c>
      <c r="S28" s="244">
        <v>39</v>
      </c>
      <c r="T28" s="244">
        <v>22</v>
      </c>
      <c r="U28" s="243">
        <v>81</v>
      </c>
      <c r="V28" s="243">
        <v>44</v>
      </c>
      <c r="W28" s="243">
        <v>126</v>
      </c>
      <c r="X28" s="243">
        <v>63</v>
      </c>
      <c r="Y28" s="243">
        <v>172</v>
      </c>
      <c r="Z28" s="243">
        <v>86</v>
      </c>
      <c r="AA28" s="243">
        <v>253</v>
      </c>
      <c r="AB28" s="243">
        <v>117</v>
      </c>
      <c r="AC28" s="243">
        <v>425</v>
      </c>
      <c r="AD28" s="243">
        <v>206</v>
      </c>
      <c r="AE28" s="243">
        <v>481</v>
      </c>
      <c r="AF28" s="243">
        <v>307</v>
      </c>
      <c r="AG28" s="243">
        <v>559</v>
      </c>
      <c r="AH28" s="243">
        <v>374</v>
      </c>
      <c r="AI28" s="243">
        <v>770</v>
      </c>
      <c r="AJ28" s="243">
        <v>643</v>
      </c>
      <c r="AK28" s="243">
        <v>843</v>
      </c>
      <c r="AL28" s="243">
        <v>895</v>
      </c>
      <c r="AM28" s="243">
        <v>788</v>
      </c>
      <c r="AN28" s="243">
        <v>1393</v>
      </c>
    </row>
    <row r="29" spans="1:40" s="174" customFormat="1" ht="26.25" customHeight="1">
      <c r="A29" s="291">
        <v>6</v>
      </c>
      <c r="B29" s="417">
        <f>SUM(C29:D29)</f>
        <v>8822</v>
      </c>
      <c r="C29" s="245">
        <f t="shared" si="3"/>
        <v>4663</v>
      </c>
      <c r="D29" s="245">
        <f t="shared" si="3"/>
        <v>4159</v>
      </c>
      <c r="E29" s="245">
        <v>48</v>
      </c>
      <c r="F29" s="245">
        <v>28</v>
      </c>
      <c r="G29" s="245">
        <v>12</v>
      </c>
      <c r="H29" s="245">
        <v>5</v>
      </c>
      <c r="I29" s="245">
        <v>4</v>
      </c>
      <c r="J29" s="245">
        <v>3</v>
      </c>
      <c r="K29" s="245">
        <v>33</v>
      </c>
      <c r="L29" s="245">
        <v>11</v>
      </c>
      <c r="M29" s="245">
        <v>25</v>
      </c>
      <c r="N29" s="245">
        <v>7</v>
      </c>
      <c r="O29" s="245">
        <v>33</v>
      </c>
      <c r="P29" s="245">
        <v>9</v>
      </c>
      <c r="Q29" s="245">
        <v>31</v>
      </c>
      <c r="R29" s="245">
        <v>13</v>
      </c>
      <c r="S29" s="246">
        <v>36</v>
      </c>
      <c r="T29" s="246">
        <v>20</v>
      </c>
      <c r="U29" s="245">
        <v>63</v>
      </c>
      <c r="V29" s="245">
        <v>45</v>
      </c>
      <c r="W29" s="245">
        <v>113</v>
      </c>
      <c r="X29" s="245">
        <v>64</v>
      </c>
      <c r="Y29" s="245">
        <v>187</v>
      </c>
      <c r="Z29" s="245">
        <v>98</v>
      </c>
      <c r="AA29" s="245">
        <v>223</v>
      </c>
      <c r="AB29" s="245">
        <v>106</v>
      </c>
      <c r="AC29" s="245">
        <v>391</v>
      </c>
      <c r="AD29" s="245">
        <v>187</v>
      </c>
      <c r="AE29" s="245">
        <v>534</v>
      </c>
      <c r="AF29" s="245">
        <v>278</v>
      </c>
      <c r="AG29" s="245">
        <v>584</v>
      </c>
      <c r="AH29" s="245">
        <v>382</v>
      </c>
      <c r="AI29" s="245">
        <v>707</v>
      </c>
      <c r="AJ29" s="245">
        <v>584</v>
      </c>
      <c r="AK29" s="245">
        <v>806</v>
      </c>
      <c r="AL29" s="245">
        <v>923</v>
      </c>
      <c r="AM29" s="245">
        <v>833</v>
      </c>
      <c r="AN29" s="245">
        <v>1396</v>
      </c>
    </row>
    <row r="30" spans="1:41" ht="26.25" customHeight="1">
      <c r="A30" s="103" t="s">
        <v>239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103"/>
      <c r="AD30" s="103"/>
      <c r="AE30" s="103"/>
      <c r="AF30" s="104"/>
      <c r="AG30" s="105"/>
      <c r="AH30" s="105"/>
      <c r="AI30" s="106"/>
      <c r="AJ30" s="52"/>
      <c r="AK30" s="52"/>
      <c r="AL30" s="52"/>
      <c r="AM30" s="52"/>
      <c r="AN30" s="52"/>
      <c r="AO30" s="107"/>
    </row>
    <row r="31" spans="1:41" ht="26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4"/>
      <c r="V31" s="48"/>
      <c r="W31" s="48"/>
      <c r="X31" s="48"/>
      <c r="Y31" s="48"/>
      <c r="Z31" s="48"/>
      <c r="AA31" s="48"/>
      <c r="AB31" s="48"/>
      <c r="AC31" s="103"/>
      <c r="AD31" s="103"/>
      <c r="AE31" s="103"/>
      <c r="AF31" s="104"/>
      <c r="AG31" s="105"/>
      <c r="AH31" s="105"/>
      <c r="AI31" s="106"/>
      <c r="AJ31" s="52"/>
      <c r="AK31" s="52"/>
      <c r="AL31" s="52"/>
      <c r="AM31" s="52"/>
      <c r="AN31" s="52"/>
      <c r="AO31" s="107"/>
    </row>
    <row r="32" spans="1:41" ht="26.25" customHeight="1">
      <c r="A32" s="578" t="s">
        <v>329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96"/>
      <c r="V32" s="48"/>
      <c r="W32" s="48"/>
      <c r="X32" s="48"/>
      <c r="Y32" s="48"/>
      <c r="Z32" s="48"/>
      <c r="AA32" s="48"/>
      <c r="AB32" s="48"/>
      <c r="AC32" s="103"/>
      <c r="AD32" s="103"/>
      <c r="AE32" s="103"/>
      <c r="AF32" s="104"/>
      <c r="AG32" s="105"/>
      <c r="AH32" s="105"/>
      <c r="AI32" s="106"/>
      <c r="AJ32" s="52"/>
      <c r="AK32" s="52"/>
      <c r="AL32" s="52"/>
      <c r="AM32" s="52"/>
      <c r="AN32" s="52"/>
      <c r="AO32" s="107"/>
    </row>
    <row r="33" spans="1:41" ht="26.25" customHeight="1">
      <c r="A33" s="103"/>
      <c r="B33" s="96"/>
      <c r="C33" s="96"/>
      <c r="D33" s="96"/>
      <c r="E33" s="96"/>
      <c r="F33" s="96"/>
      <c r="G33" s="96"/>
      <c r="H33" s="96"/>
      <c r="I33" s="96"/>
      <c r="J33" s="108"/>
      <c r="K33" s="108"/>
      <c r="L33" s="108"/>
      <c r="M33" s="103"/>
      <c r="N33" s="93"/>
      <c r="O33" s="93"/>
      <c r="P33" s="93"/>
      <c r="Q33" s="93"/>
      <c r="R33" s="93"/>
      <c r="S33" s="103"/>
      <c r="T33" s="103"/>
      <c r="U33" s="103"/>
      <c r="V33" s="48"/>
      <c r="W33" s="48"/>
      <c r="X33" s="48"/>
      <c r="Y33" s="48"/>
      <c r="Z33" s="48"/>
      <c r="AA33" s="48"/>
      <c r="AB33" s="48"/>
      <c r="AC33" s="103"/>
      <c r="AD33" s="103"/>
      <c r="AE33" s="103"/>
      <c r="AF33" s="104"/>
      <c r="AG33" s="105"/>
      <c r="AH33" s="105"/>
      <c r="AI33" s="106"/>
      <c r="AJ33" s="52"/>
      <c r="AK33" s="52"/>
      <c r="AL33" s="52"/>
      <c r="AM33" s="52"/>
      <c r="AN33" s="52"/>
      <c r="AO33" s="107"/>
    </row>
    <row r="34" spans="1:41" ht="26.25" customHeight="1" thickBot="1">
      <c r="A34" s="103"/>
      <c r="B34" s="98"/>
      <c r="C34" s="97"/>
      <c r="D34" s="97"/>
      <c r="E34" s="97"/>
      <c r="F34" s="97"/>
      <c r="G34" s="97"/>
      <c r="H34" s="97"/>
      <c r="I34" s="94"/>
      <c r="J34" s="94"/>
      <c r="K34" s="94"/>
      <c r="L34" s="97"/>
      <c r="M34" s="101"/>
      <c r="N34" s="94"/>
      <c r="O34" s="94"/>
      <c r="P34" s="94"/>
      <c r="Q34" s="94"/>
      <c r="R34" s="94"/>
      <c r="S34" s="101"/>
      <c r="T34" s="101"/>
      <c r="U34" s="105"/>
      <c r="V34" s="48"/>
      <c r="W34" s="48"/>
      <c r="X34" s="48"/>
      <c r="Y34" s="48"/>
      <c r="Z34" s="48"/>
      <c r="AA34" s="48"/>
      <c r="AB34" s="48"/>
      <c r="AC34" s="103"/>
      <c r="AD34" s="103"/>
      <c r="AE34" s="103"/>
      <c r="AF34" s="104"/>
      <c r="AG34" s="105"/>
      <c r="AH34" s="105"/>
      <c r="AI34" s="106"/>
      <c r="AJ34" s="52"/>
      <c r="AK34" s="52"/>
      <c r="AL34" s="52"/>
      <c r="AM34" s="52"/>
      <c r="AN34" s="52"/>
      <c r="AO34" s="107"/>
    </row>
    <row r="35" spans="1:41" ht="26.25" customHeight="1">
      <c r="A35" s="585" t="s">
        <v>330</v>
      </c>
      <c r="B35" s="586"/>
      <c r="C35" s="590" t="s">
        <v>125</v>
      </c>
      <c r="D35" s="591"/>
      <c r="E35" s="591"/>
      <c r="F35" s="591"/>
      <c r="G35" s="591"/>
      <c r="H35" s="591"/>
      <c r="I35" s="592"/>
      <c r="J35" s="593" t="s">
        <v>310</v>
      </c>
      <c r="K35" s="594"/>
      <c r="L35" s="594"/>
      <c r="M35" s="594"/>
      <c r="N35" s="594"/>
      <c r="O35" s="595"/>
      <c r="P35" s="596" t="s">
        <v>333</v>
      </c>
      <c r="Q35" s="596"/>
      <c r="R35" s="596"/>
      <c r="S35" s="596"/>
      <c r="T35" s="596"/>
      <c r="U35" s="109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</row>
    <row r="36" spans="1:41" ht="26.25" customHeight="1">
      <c r="A36" s="587"/>
      <c r="B36" s="588"/>
      <c r="C36" s="598" t="s">
        <v>308</v>
      </c>
      <c r="D36" s="599"/>
      <c r="E36" s="597" t="s">
        <v>325</v>
      </c>
      <c r="F36" s="597"/>
      <c r="G36" s="597"/>
      <c r="H36" s="597" t="s">
        <v>326</v>
      </c>
      <c r="I36" s="597"/>
      <c r="J36" s="597" t="s">
        <v>327</v>
      </c>
      <c r="K36" s="597"/>
      <c r="L36" s="603" t="s">
        <v>328</v>
      </c>
      <c r="M36" s="604"/>
      <c r="N36" s="597" t="s">
        <v>326</v>
      </c>
      <c r="O36" s="597"/>
      <c r="P36" s="597" t="s">
        <v>335</v>
      </c>
      <c r="Q36" s="597"/>
      <c r="R36" s="597"/>
      <c r="S36" s="597" t="s">
        <v>336</v>
      </c>
      <c r="T36" s="600"/>
      <c r="U36" s="110"/>
      <c r="V36" s="93"/>
      <c r="W36" s="93"/>
      <c r="X36" s="103"/>
      <c r="Y36" s="103"/>
      <c r="Z36" s="103"/>
      <c r="AA36" s="103"/>
      <c r="AB36" s="48"/>
      <c r="AC36" s="111"/>
      <c r="AD36" s="111"/>
      <c r="AE36" s="111"/>
      <c r="AF36" s="104"/>
      <c r="AG36" s="105"/>
      <c r="AH36" s="105"/>
      <c r="AI36" s="105"/>
      <c r="AJ36" s="105"/>
      <c r="AK36" s="105"/>
      <c r="AL36" s="105"/>
      <c r="AM36" s="112"/>
      <c r="AN36" s="105"/>
      <c r="AO36" s="105"/>
    </row>
    <row r="37" spans="1:41" ht="26.25" customHeight="1">
      <c r="A37" s="588"/>
      <c r="B37" s="588"/>
      <c r="C37" s="615" t="s">
        <v>309</v>
      </c>
      <c r="D37" s="616"/>
      <c r="E37" s="597"/>
      <c r="F37" s="597"/>
      <c r="G37" s="597"/>
      <c r="H37" s="597"/>
      <c r="I37" s="597"/>
      <c r="J37" s="597"/>
      <c r="K37" s="597"/>
      <c r="L37" s="605"/>
      <c r="M37" s="606"/>
      <c r="N37" s="597"/>
      <c r="O37" s="597"/>
      <c r="P37" s="597"/>
      <c r="Q37" s="597"/>
      <c r="R37" s="597"/>
      <c r="S37" s="597"/>
      <c r="T37" s="600"/>
      <c r="U37" s="110"/>
      <c r="V37" s="578" t="s">
        <v>311</v>
      </c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</row>
    <row r="38" spans="1:41" ht="26.25" customHeight="1" thickBot="1">
      <c r="A38" s="589"/>
      <c r="B38" s="589"/>
      <c r="C38" s="617" t="s">
        <v>334</v>
      </c>
      <c r="D38" s="618"/>
      <c r="E38" s="597"/>
      <c r="F38" s="597"/>
      <c r="G38" s="597"/>
      <c r="H38" s="597"/>
      <c r="I38" s="597"/>
      <c r="J38" s="597"/>
      <c r="K38" s="597"/>
      <c r="L38" s="607"/>
      <c r="M38" s="608"/>
      <c r="N38" s="597"/>
      <c r="O38" s="597"/>
      <c r="P38" s="597"/>
      <c r="Q38" s="597"/>
      <c r="R38" s="597"/>
      <c r="S38" s="597"/>
      <c r="T38" s="600"/>
      <c r="U38" s="110"/>
      <c r="V38" s="101"/>
      <c r="W38" s="101"/>
      <c r="X38" s="101"/>
      <c r="Y38" s="101"/>
      <c r="Z38" s="101"/>
      <c r="AA38" s="101"/>
      <c r="AB38" s="101"/>
      <c r="AC38" s="101"/>
      <c r="AD38" s="94"/>
      <c r="AE38" s="101"/>
      <c r="AF38" s="101"/>
      <c r="AG38" s="101"/>
      <c r="AH38" s="101"/>
      <c r="AI38" s="101"/>
      <c r="AJ38" s="113"/>
      <c r="AK38" s="100"/>
      <c r="AL38" s="100"/>
      <c r="AM38" s="100"/>
      <c r="AN38" s="94"/>
      <c r="AO38" s="99" t="s">
        <v>312</v>
      </c>
    </row>
    <row r="39" spans="1:41" s="174" customFormat="1" ht="26.25" customHeight="1">
      <c r="A39" s="601" t="s">
        <v>324</v>
      </c>
      <c r="B39" s="602"/>
      <c r="C39" s="418"/>
      <c r="D39" s="288">
        <f>SUM(D41,D44,D45,D48,D49,D53,D54,D57:D63)</f>
        <v>545317</v>
      </c>
      <c r="E39" s="86"/>
      <c r="F39" s="288"/>
      <c r="G39" s="288">
        <v>1164628</v>
      </c>
      <c r="H39" s="288"/>
      <c r="I39" s="287">
        <f>100*D39/G39</f>
        <v>46.82327747572616</v>
      </c>
      <c r="J39" s="287"/>
      <c r="K39" s="419">
        <f>SUM(K41,K44,K45,K48,K49,K53,K54,K57:K63)</f>
        <v>92.50000000000001</v>
      </c>
      <c r="L39" s="287"/>
      <c r="M39" s="289">
        <v>4184.52</v>
      </c>
      <c r="N39" s="289"/>
      <c r="O39" s="287">
        <f>100*K39/M39</f>
        <v>2.2105283282192465</v>
      </c>
      <c r="P39" s="86"/>
      <c r="Q39" s="287"/>
      <c r="R39" s="287">
        <v>5895.3</v>
      </c>
      <c r="S39" s="287"/>
      <c r="T39" s="287">
        <f>G39/M39</f>
        <v>278.3181822526837</v>
      </c>
      <c r="U39" s="286"/>
      <c r="V39" s="609" t="s">
        <v>337</v>
      </c>
      <c r="W39" s="610"/>
      <c r="X39" s="611"/>
      <c r="Y39" s="579" t="s">
        <v>382</v>
      </c>
      <c r="Z39" s="580"/>
      <c r="AA39" s="575" t="s">
        <v>383</v>
      </c>
      <c r="AB39" s="575" t="s">
        <v>384</v>
      </c>
      <c r="AC39" s="575" t="s">
        <v>386</v>
      </c>
      <c r="AD39" s="575" t="s">
        <v>385</v>
      </c>
      <c r="AE39" s="621" t="s">
        <v>241</v>
      </c>
      <c r="AF39" s="623" t="s">
        <v>337</v>
      </c>
      <c r="AG39" s="610"/>
      <c r="AH39" s="611"/>
      <c r="AI39" s="626" t="s">
        <v>387</v>
      </c>
      <c r="AJ39" s="611"/>
      <c r="AK39" s="575" t="s">
        <v>383</v>
      </c>
      <c r="AL39" s="575" t="s">
        <v>388</v>
      </c>
      <c r="AM39" s="575" t="s">
        <v>386</v>
      </c>
      <c r="AN39" s="575" t="s">
        <v>385</v>
      </c>
      <c r="AO39" s="621" t="s">
        <v>241</v>
      </c>
    </row>
    <row r="40" spans="1:41" s="212" customFormat="1" ht="26.25" customHeight="1">
      <c r="A40" s="123"/>
      <c r="B40" s="124"/>
      <c r="C40" s="127"/>
      <c r="D40" s="128"/>
      <c r="F40" s="128"/>
      <c r="G40" s="128"/>
      <c r="H40" s="125"/>
      <c r="I40" s="125"/>
      <c r="J40" s="125"/>
      <c r="K40" s="125"/>
      <c r="L40" s="126"/>
      <c r="M40" s="126"/>
      <c r="N40" s="125"/>
      <c r="O40" s="125"/>
      <c r="Q40" s="125"/>
      <c r="R40" s="125"/>
      <c r="S40" s="125"/>
      <c r="T40" s="125"/>
      <c r="U40" s="114"/>
      <c r="V40" s="612"/>
      <c r="W40" s="612"/>
      <c r="X40" s="613"/>
      <c r="Y40" s="581"/>
      <c r="Z40" s="582"/>
      <c r="AA40" s="576"/>
      <c r="AB40" s="576"/>
      <c r="AC40" s="576"/>
      <c r="AD40" s="576"/>
      <c r="AE40" s="622"/>
      <c r="AF40" s="624"/>
      <c r="AG40" s="612"/>
      <c r="AH40" s="613"/>
      <c r="AI40" s="622"/>
      <c r="AJ40" s="613"/>
      <c r="AK40" s="576"/>
      <c r="AL40" s="576"/>
      <c r="AM40" s="576"/>
      <c r="AN40" s="576"/>
      <c r="AO40" s="622"/>
    </row>
    <row r="41" spans="1:41" ht="26.25" customHeight="1">
      <c r="A41" s="653" t="s">
        <v>24</v>
      </c>
      <c r="B41" s="684"/>
      <c r="C41" s="302"/>
      <c r="D41" s="420">
        <f>SUM(D42:D43)</f>
        <v>346946</v>
      </c>
      <c r="E41" s="302"/>
      <c r="F41" s="421"/>
      <c r="G41" s="421">
        <v>442868</v>
      </c>
      <c r="H41" s="302"/>
      <c r="I41" s="422">
        <f>100*D41/G41</f>
        <v>78.34072454997877</v>
      </c>
      <c r="J41" s="302"/>
      <c r="K41" s="422">
        <f>SUM(K42:K43)</f>
        <v>51.6</v>
      </c>
      <c r="L41" s="302"/>
      <c r="M41" s="423">
        <v>467.77</v>
      </c>
      <c r="N41" s="302"/>
      <c r="O41" s="424">
        <f>100*K41/M41</f>
        <v>11.031062274194584</v>
      </c>
      <c r="P41" s="302"/>
      <c r="Q41" s="422"/>
      <c r="R41" s="422">
        <v>6723.8</v>
      </c>
      <c r="S41" s="302"/>
      <c r="T41" s="425">
        <f>G41/M41</f>
        <v>946.7644355131796</v>
      </c>
      <c r="U41" s="115"/>
      <c r="V41" s="614"/>
      <c r="W41" s="614"/>
      <c r="X41" s="608"/>
      <c r="Y41" s="583"/>
      <c r="Z41" s="584"/>
      <c r="AA41" s="577"/>
      <c r="AB41" s="577"/>
      <c r="AC41" s="577"/>
      <c r="AD41" s="577"/>
      <c r="AE41" s="607"/>
      <c r="AF41" s="625"/>
      <c r="AG41" s="614"/>
      <c r="AH41" s="608"/>
      <c r="AI41" s="607"/>
      <c r="AJ41" s="608"/>
      <c r="AK41" s="577"/>
      <c r="AL41" s="577"/>
      <c r="AM41" s="577"/>
      <c r="AN41" s="577"/>
      <c r="AO41" s="607"/>
    </row>
    <row r="42" spans="1:41" s="212" customFormat="1" ht="26.25" customHeight="1">
      <c r="A42" s="685" t="s">
        <v>313</v>
      </c>
      <c r="B42" s="686"/>
      <c r="C42" s="302"/>
      <c r="D42" s="426">
        <v>339742</v>
      </c>
      <c r="E42" s="302"/>
      <c r="F42" s="421"/>
      <c r="G42" s="435" t="s">
        <v>460</v>
      </c>
      <c r="H42" s="302"/>
      <c r="I42" s="436" t="s">
        <v>460</v>
      </c>
      <c r="J42" s="302"/>
      <c r="K42" s="422">
        <v>50.6</v>
      </c>
      <c r="L42" s="302"/>
      <c r="M42" s="438" t="s">
        <v>460</v>
      </c>
      <c r="N42" s="302"/>
      <c r="O42" s="436" t="s">
        <v>460</v>
      </c>
      <c r="P42" s="302"/>
      <c r="Q42" s="422"/>
      <c r="R42" s="422">
        <v>6714.3</v>
      </c>
      <c r="S42" s="302"/>
      <c r="T42" s="425" t="s">
        <v>460</v>
      </c>
      <c r="U42" s="247"/>
      <c r="V42" s="632" t="s">
        <v>132</v>
      </c>
      <c r="W42" s="632"/>
      <c r="X42" s="633"/>
      <c r="Y42" s="641">
        <f>SUM(AA42:AE42)</f>
        <v>5667</v>
      </c>
      <c r="Z42" s="642"/>
      <c r="AA42" s="429">
        <f>SUM(AA44:AA64,AK44:AK63)</f>
        <v>2924</v>
      </c>
      <c r="AB42" s="429">
        <f>SUM(AB44:AB64,AL44:AL63)</f>
        <v>806</v>
      </c>
      <c r="AC42" s="429">
        <f>SUM(AC44:AC64,AM44:AM63)</f>
        <v>205</v>
      </c>
      <c r="AD42" s="429">
        <f>SUM(AD44:AD64,AN44:AN63)</f>
        <v>319</v>
      </c>
      <c r="AE42" s="430">
        <f>SUM(AE44:AE64,AO44:AO63)</f>
        <v>1413</v>
      </c>
      <c r="AF42" s="643"/>
      <c r="AG42" s="644"/>
      <c r="AH42" s="645"/>
      <c r="AI42" s="639"/>
      <c r="AJ42" s="640"/>
      <c r="AK42" s="248"/>
      <c r="AL42" s="248"/>
      <c r="AM42" s="248"/>
      <c r="AN42" s="248"/>
      <c r="AO42" s="249"/>
    </row>
    <row r="43" spans="1:41" s="67" customFormat="1" ht="26.25" customHeight="1">
      <c r="A43" s="655" t="s">
        <v>314</v>
      </c>
      <c r="B43" s="656"/>
      <c r="C43" s="302"/>
      <c r="D43" s="426">
        <v>7204</v>
      </c>
      <c r="E43" s="302"/>
      <c r="F43" s="421"/>
      <c r="G43" s="435" t="s">
        <v>460</v>
      </c>
      <c r="H43" s="302"/>
      <c r="I43" s="436" t="s">
        <v>460</v>
      </c>
      <c r="J43" s="302"/>
      <c r="K43" s="422">
        <v>1</v>
      </c>
      <c r="L43" s="302"/>
      <c r="M43" s="438" t="s">
        <v>460</v>
      </c>
      <c r="N43" s="302"/>
      <c r="O43" s="436" t="s">
        <v>460</v>
      </c>
      <c r="P43" s="302"/>
      <c r="Q43" s="422"/>
      <c r="R43" s="422">
        <v>7204</v>
      </c>
      <c r="S43" s="302"/>
      <c r="T43" s="425" t="s">
        <v>460</v>
      </c>
      <c r="U43" s="247"/>
      <c r="V43" s="619"/>
      <c r="W43" s="619"/>
      <c r="X43" s="620"/>
      <c r="Y43" s="634"/>
      <c r="Z43" s="635"/>
      <c r="AA43" s="248"/>
      <c r="AB43" s="248"/>
      <c r="AC43" s="248"/>
      <c r="AD43" s="248"/>
      <c r="AE43" s="249"/>
      <c r="AF43" s="636"/>
      <c r="AG43" s="637"/>
      <c r="AH43" s="638"/>
      <c r="AI43" s="634"/>
      <c r="AJ43" s="635"/>
      <c r="AK43" s="249"/>
      <c r="AL43" s="250"/>
      <c r="AM43" s="129"/>
      <c r="AN43" s="251"/>
      <c r="AO43" s="251"/>
    </row>
    <row r="44" spans="1:41" s="67" customFormat="1" ht="26.25" customHeight="1">
      <c r="A44" s="657" t="s">
        <v>25</v>
      </c>
      <c r="B44" s="658"/>
      <c r="C44" s="302"/>
      <c r="D44" s="427">
        <v>14653</v>
      </c>
      <c r="E44" s="302"/>
      <c r="F44" s="421"/>
      <c r="G44" s="421">
        <v>50103</v>
      </c>
      <c r="H44" s="302"/>
      <c r="I44" s="422">
        <f>100*D44/G44</f>
        <v>29.245753747280602</v>
      </c>
      <c r="J44" s="302"/>
      <c r="K44" s="422">
        <v>2.9</v>
      </c>
      <c r="L44" s="302"/>
      <c r="M44" s="423">
        <v>143.87</v>
      </c>
      <c r="N44" s="302"/>
      <c r="O44" s="424">
        <f>100*K44/M44</f>
        <v>2.0157086258427745</v>
      </c>
      <c r="P44" s="302"/>
      <c r="Q44" s="422"/>
      <c r="R44" s="422">
        <v>5052.8</v>
      </c>
      <c r="S44" s="302"/>
      <c r="T44" s="425">
        <f>G44/M44</f>
        <v>348.25189407103636</v>
      </c>
      <c r="U44" s="252"/>
      <c r="V44" s="630" t="s">
        <v>24</v>
      </c>
      <c r="W44" s="630"/>
      <c r="X44" s="631"/>
      <c r="Y44" s="648">
        <f>SUM(AA44:AE44)</f>
        <v>2672</v>
      </c>
      <c r="Z44" s="649"/>
      <c r="AA44" s="251">
        <v>1416</v>
      </c>
      <c r="AB44" s="251">
        <v>579</v>
      </c>
      <c r="AC44" s="251">
        <v>130</v>
      </c>
      <c r="AD44" s="251">
        <v>111</v>
      </c>
      <c r="AE44" s="251">
        <v>436</v>
      </c>
      <c r="AF44" s="627" t="s">
        <v>49</v>
      </c>
      <c r="AG44" s="628"/>
      <c r="AH44" s="629"/>
      <c r="AI44" s="648">
        <f>SUM(AJ44:AO44)</f>
        <v>63</v>
      </c>
      <c r="AJ44" s="649"/>
      <c r="AK44" s="251">
        <v>34</v>
      </c>
      <c r="AL44" s="251">
        <v>3</v>
      </c>
      <c r="AM44" s="251" t="s">
        <v>315</v>
      </c>
      <c r="AN44" s="251">
        <v>2</v>
      </c>
      <c r="AO44" s="251">
        <v>24</v>
      </c>
    </row>
    <row r="45" spans="1:41" s="67" customFormat="1" ht="26.25" customHeight="1">
      <c r="A45" s="657" t="s">
        <v>26</v>
      </c>
      <c r="B45" s="658"/>
      <c r="C45" s="302"/>
      <c r="D45" s="427">
        <f>SUM(D46:D47)</f>
        <v>30791</v>
      </c>
      <c r="E45" s="302"/>
      <c r="F45" s="421"/>
      <c r="G45" s="421">
        <v>106075</v>
      </c>
      <c r="H45" s="302"/>
      <c r="I45" s="422">
        <f>100*D45/G45</f>
        <v>29.027574829130334</v>
      </c>
      <c r="J45" s="302"/>
      <c r="K45" s="422">
        <f>SUM(K46:K47)</f>
        <v>6.8999999999999995</v>
      </c>
      <c r="L45" s="302"/>
      <c r="M45" s="423">
        <v>371.13</v>
      </c>
      <c r="N45" s="302"/>
      <c r="O45" s="424">
        <f>100*K45/M45</f>
        <v>1.8591868078570852</v>
      </c>
      <c r="P45" s="302"/>
      <c r="Q45" s="422"/>
      <c r="R45" s="422">
        <v>4462.5</v>
      </c>
      <c r="S45" s="302"/>
      <c r="T45" s="425">
        <f>G45/M45</f>
        <v>285.81629078759465</v>
      </c>
      <c r="U45" s="253"/>
      <c r="V45" s="630" t="s">
        <v>25</v>
      </c>
      <c r="W45" s="630"/>
      <c r="X45" s="631"/>
      <c r="Y45" s="648">
        <f aca="true" t="shared" si="4" ref="Y45:Y64">SUM(AA45:AE45)</f>
        <v>307</v>
      </c>
      <c r="Z45" s="649"/>
      <c r="AA45" s="251">
        <v>200</v>
      </c>
      <c r="AB45" s="251">
        <v>13</v>
      </c>
      <c r="AC45" s="251">
        <v>5</v>
      </c>
      <c r="AD45" s="251">
        <v>28</v>
      </c>
      <c r="AE45" s="251">
        <v>61</v>
      </c>
      <c r="AF45" s="627" t="s">
        <v>50</v>
      </c>
      <c r="AG45" s="628"/>
      <c r="AH45" s="629"/>
      <c r="AI45" s="648">
        <f aca="true" t="shared" si="5" ref="AI45:AI63">SUM(AJ45:AO45)</f>
        <v>15</v>
      </c>
      <c r="AJ45" s="649"/>
      <c r="AK45" s="251">
        <v>3</v>
      </c>
      <c r="AL45" s="251" t="s">
        <v>315</v>
      </c>
      <c r="AM45" s="251" t="s">
        <v>315</v>
      </c>
      <c r="AN45" s="251" t="s">
        <v>315</v>
      </c>
      <c r="AO45" s="251">
        <v>12</v>
      </c>
    </row>
    <row r="46" spans="1:41" s="212" customFormat="1" ht="26.25" customHeight="1">
      <c r="A46" s="681" t="s">
        <v>316</v>
      </c>
      <c r="B46" s="682"/>
      <c r="C46" s="302"/>
      <c r="D46" s="427">
        <v>25561</v>
      </c>
      <c r="E46" s="302"/>
      <c r="F46" s="421"/>
      <c r="G46" s="435" t="s">
        <v>460</v>
      </c>
      <c r="H46" s="302"/>
      <c r="I46" s="436" t="s">
        <v>460</v>
      </c>
      <c r="J46" s="302"/>
      <c r="K46" s="422">
        <v>5.1</v>
      </c>
      <c r="L46" s="302"/>
      <c r="M46" s="438" t="s">
        <v>460</v>
      </c>
      <c r="N46" s="302"/>
      <c r="O46" s="436" t="s">
        <v>460</v>
      </c>
      <c r="P46" s="302"/>
      <c r="Q46" s="422"/>
      <c r="R46" s="422">
        <v>5012</v>
      </c>
      <c r="S46" s="302"/>
      <c r="T46" s="425" t="s">
        <v>460</v>
      </c>
      <c r="U46" s="247"/>
      <c r="V46" s="646" t="s">
        <v>26</v>
      </c>
      <c r="W46" s="646"/>
      <c r="X46" s="647"/>
      <c r="Y46" s="648">
        <f t="shared" si="4"/>
        <v>726</v>
      </c>
      <c r="Z46" s="649"/>
      <c r="AA46" s="250">
        <v>311</v>
      </c>
      <c r="AB46" s="250">
        <v>17</v>
      </c>
      <c r="AC46" s="250">
        <v>17</v>
      </c>
      <c r="AD46" s="250">
        <v>26</v>
      </c>
      <c r="AE46" s="250">
        <v>355</v>
      </c>
      <c r="AF46" s="650" t="s">
        <v>51</v>
      </c>
      <c r="AG46" s="651"/>
      <c r="AH46" s="652"/>
      <c r="AI46" s="648">
        <f t="shared" si="5"/>
        <v>34</v>
      </c>
      <c r="AJ46" s="649"/>
      <c r="AK46" s="250">
        <v>11</v>
      </c>
      <c r="AL46" s="250">
        <v>9</v>
      </c>
      <c r="AM46" s="250" t="s">
        <v>315</v>
      </c>
      <c r="AN46" s="250">
        <v>2</v>
      </c>
      <c r="AO46" s="250">
        <v>12</v>
      </c>
    </row>
    <row r="47" spans="1:41" s="212" customFormat="1" ht="26.25" customHeight="1">
      <c r="A47" s="655" t="s">
        <v>314</v>
      </c>
      <c r="B47" s="656"/>
      <c r="C47" s="302"/>
      <c r="D47" s="427">
        <v>5230</v>
      </c>
      <c r="E47" s="302"/>
      <c r="F47" s="421"/>
      <c r="G47" s="435" t="s">
        <v>460</v>
      </c>
      <c r="H47" s="302"/>
      <c r="I47" s="436" t="s">
        <v>460</v>
      </c>
      <c r="J47" s="302"/>
      <c r="K47" s="422">
        <v>1.8</v>
      </c>
      <c r="L47" s="302"/>
      <c r="M47" s="438" t="s">
        <v>460</v>
      </c>
      <c r="N47" s="302"/>
      <c r="O47" s="436" t="s">
        <v>460</v>
      </c>
      <c r="P47" s="302"/>
      <c r="Q47" s="422"/>
      <c r="R47" s="422">
        <v>2905.6</v>
      </c>
      <c r="S47" s="302"/>
      <c r="T47" s="425" t="s">
        <v>460</v>
      </c>
      <c r="U47" s="247"/>
      <c r="V47" s="646" t="s">
        <v>27</v>
      </c>
      <c r="W47" s="646"/>
      <c r="X47" s="647"/>
      <c r="Y47" s="648">
        <f t="shared" si="4"/>
        <v>87</v>
      </c>
      <c r="Z47" s="649"/>
      <c r="AA47" s="250">
        <v>28</v>
      </c>
      <c r="AB47" s="250">
        <v>3</v>
      </c>
      <c r="AC47" s="250">
        <v>6</v>
      </c>
      <c r="AD47" s="250">
        <v>27</v>
      </c>
      <c r="AE47" s="250">
        <v>23</v>
      </c>
      <c r="AF47" s="650" t="s">
        <v>52</v>
      </c>
      <c r="AG47" s="651"/>
      <c r="AH47" s="652"/>
      <c r="AI47" s="648">
        <f t="shared" si="5"/>
        <v>43</v>
      </c>
      <c r="AJ47" s="649"/>
      <c r="AK47" s="250">
        <v>14</v>
      </c>
      <c r="AL47" s="250">
        <v>7</v>
      </c>
      <c r="AM47" s="250" t="s">
        <v>315</v>
      </c>
      <c r="AN47" s="250" t="s">
        <v>315</v>
      </c>
      <c r="AO47" s="250">
        <v>22</v>
      </c>
    </row>
    <row r="48" spans="1:41" s="212" customFormat="1" ht="26.25" customHeight="1">
      <c r="A48" s="653" t="s">
        <v>27</v>
      </c>
      <c r="B48" s="654"/>
      <c r="C48" s="302"/>
      <c r="D48" s="427">
        <v>12814</v>
      </c>
      <c r="E48" s="302"/>
      <c r="F48" s="421"/>
      <c r="G48" s="421">
        <v>30164</v>
      </c>
      <c r="H48" s="302"/>
      <c r="I48" s="422">
        <f>100*D48/G48</f>
        <v>42.48110330194935</v>
      </c>
      <c r="J48" s="302"/>
      <c r="K48" s="422">
        <v>2.2</v>
      </c>
      <c r="L48" s="302"/>
      <c r="M48" s="423">
        <v>268.63</v>
      </c>
      <c r="N48" s="302"/>
      <c r="O48" s="424">
        <f>100*K48/M48</f>
        <v>0.8189703309384657</v>
      </c>
      <c r="P48" s="302"/>
      <c r="Q48" s="422"/>
      <c r="R48" s="422">
        <v>5824.5</v>
      </c>
      <c r="S48" s="302"/>
      <c r="T48" s="425">
        <f>G48/M48</f>
        <v>112.28827755649034</v>
      </c>
      <c r="U48" s="247"/>
      <c r="V48" s="646" t="s">
        <v>28</v>
      </c>
      <c r="W48" s="646"/>
      <c r="X48" s="647"/>
      <c r="Y48" s="648">
        <f t="shared" si="4"/>
        <v>22</v>
      </c>
      <c r="Z48" s="649"/>
      <c r="AA48" s="250">
        <v>6</v>
      </c>
      <c r="AB48" s="250">
        <v>6</v>
      </c>
      <c r="AC48" s="250">
        <v>3</v>
      </c>
      <c r="AD48" s="250" t="s">
        <v>315</v>
      </c>
      <c r="AE48" s="250">
        <v>7</v>
      </c>
      <c r="AF48" s="650" t="s">
        <v>53</v>
      </c>
      <c r="AG48" s="651"/>
      <c r="AH48" s="652"/>
      <c r="AI48" s="648">
        <f t="shared" si="5"/>
        <v>88</v>
      </c>
      <c r="AJ48" s="649"/>
      <c r="AK48" s="250">
        <v>28</v>
      </c>
      <c r="AL48" s="250">
        <v>29</v>
      </c>
      <c r="AM48" s="250">
        <v>5</v>
      </c>
      <c r="AN48" s="250">
        <v>2</v>
      </c>
      <c r="AO48" s="250">
        <v>24</v>
      </c>
    </row>
    <row r="49" spans="1:41" s="212" customFormat="1" ht="26.25" customHeight="1">
      <c r="A49" s="653" t="s">
        <v>29</v>
      </c>
      <c r="B49" s="654"/>
      <c r="C49" s="302"/>
      <c r="D49" s="427">
        <f>SUM(D50:D52)</f>
        <v>26818</v>
      </c>
      <c r="E49" s="302"/>
      <c r="F49" s="421"/>
      <c r="G49" s="421">
        <v>69196</v>
      </c>
      <c r="H49" s="302"/>
      <c r="I49" s="422">
        <f>100*D49/G49</f>
        <v>38.7565755245968</v>
      </c>
      <c r="J49" s="302"/>
      <c r="K49" s="422">
        <f>SUM(K50:K52)</f>
        <v>5.7</v>
      </c>
      <c r="L49" s="302"/>
      <c r="M49" s="423">
        <v>151.6</v>
      </c>
      <c r="N49" s="302"/>
      <c r="O49" s="424">
        <f>100*K49/M49</f>
        <v>3.7598944591029024</v>
      </c>
      <c r="P49" s="302"/>
      <c r="Q49" s="422"/>
      <c r="R49" s="422">
        <v>4704.9</v>
      </c>
      <c r="S49" s="302"/>
      <c r="T49" s="425">
        <f>G49/M49</f>
        <v>456.4379947229552</v>
      </c>
      <c r="U49" s="254"/>
      <c r="V49" s="646" t="s">
        <v>29</v>
      </c>
      <c r="W49" s="646"/>
      <c r="X49" s="647"/>
      <c r="Y49" s="648">
        <f t="shared" si="4"/>
        <v>542</v>
      </c>
      <c r="Z49" s="649"/>
      <c r="AA49" s="250">
        <v>323</v>
      </c>
      <c r="AB49" s="250">
        <v>50</v>
      </c>
      <c r="AC49" s="250">
        <v>6</v>
      </c>
      <c r="AD49" s="250">
        <v>63</v>
      </c>
      <c r="AE49" s="250">
        <v>100</v>
      </c>
      <c r="AF49" s="650" t="s">
        <v>55</v>
      </c>
      <c r="AG49" s="651"/>
      <c r="AH49" s="652"/>
      <c r="AI49" s="648">
        <f t="shared" si="5"/>
        <v>10</v>
      </c>
      <c r="AJ49" s="649"/>
      <c r="AK49" s="250">
        <v>5</v>
      </c>
      <c r="AL49" s="250" t="s">
        <v>315</v>
      </c>
      <c r="AM49" s="250" t="s">
        <v>315</v>
      </c>
      <c r="AN49" s="250">
        <v>1</v>
      </c>
      <c r="AO49" s="250">
        <v>4</v>
      </c>
    </row>
    <row r="50" spans="1:41" s="212" customFormat="1" ht="26.25" customHeight="1">
      <c r="A50" s="655" t="s">
        <v>316</v>
      </c>
      <c r="B50" s="656"/>
      <c r="C50" s="302"/>
      <c r="D50" s="427">
        <v>10727</v>
      </c>
      <c r="E50" s="302"/>
      <c r="F50" s="421"/>
      <c r="G50" s="435" t="s">
        <v>460</v>
      </c>
      <c r="H50" s="302"/>
      <c r="I50" s="436" t="s">
        <v>460</v>
      </c>
      <c r="J50" s="302"/>
      <c r="K50" s="422">
        <v>2.7</v>
      </c>
      <c r="L50" s="302"/>
      <c r="M50" s="438" t="s">
        <v>460</v>
      </c>
      <c r="N50" s="302"/>
      <c r="O50" s="436" t="s">
        <v>460</v>
      </c>
      <c r="P50" s="302"/>
      <c r="Q50" s="422"/>
      <c r="R50" s="422">
        <v>3973</v>
      </c>
      <c r="S50" s="302"/>
      <c r="T50" s="425" t="s">
        <v>460</v>
      </c>
      <c r="U50" s="247"/>
      <c r="V50" s="646" t="s">
        <v>30</v>
      </c>
      <c r="W50" s="646"/>
      <c r="X50" s="647"/>
      <c r="Y50" s="648">
        <f t="shared" si="4"/>
        <v>44</v>
      </c>
      <c r="Z50" s="649"/>
      <c r="AA50" s="250">
        <v>5</v>
      </c>
      <c r="AB50" s="250" t="s">
        <v>315</v>
      </c>
      <c r="AC50" s="250">
        <v>6</v>
      </c>
      <c r="AD50" s="250">
        <v>3</v>
      </c>
      <c r="AE50" s="250">
        <v>30</v>
      </c>
      <c r="AF50" s="650" t="s">
        <v>56</v>
      </c>
      <c r="AG50" s="651"/>
      <c r="AH50" s="652"/>
      <c r="AI50" s="648">
        <f t="shared" si="5"/>
        <v>8</v>
      </c>
      <c r="AJ50" s="649"/>
      <c r="AK50" s="250">
        <v>2</v>
      </c>
      <c r="AL50" s="250" t="s">
        <v>315</v>
      </c>
      <c r="AM50" s="250" t="s">
        <v>315</v>
      </c>
      <c r="AN50" s="250">
        <v>1</v>
      </c>
      <c r="AO50" s="250">
        <v>5</v>
      </c>
    </row>
    <row r="51" spans="1:41" s="212" customFormat="1" ht="26.25" customHeight="1">
      <c r="A51" s="655" t="s">
        <v>314</v>
      </c>
      <c r="B51" s="656"/>
      <c r="C51" s="302"/>
      <c r="D51" s="427">
        <v>9898</v>
      </c>
      <c r="E51" s="302"/>
      <c r="F51" s="421"/>
      <c r="G51" s="435" t="s">
        <v>460</v>
      </c>
      <c r="H51" s="302"/>
      <c r="I51" s="436" t="s">
        <v>460</v>
      </c>
      <c r="J51" s="302"/>
      <c r="K51" s="422">
        <v>1.8</v>
      </c>
      <c r="L51" s="302"/>
      <c r="M51" s="438" t="s">
        <v>460</v>
      </c>
      <c r="N51" s="302"/>
      <c r="O51" s="436" t="s">
        <v>460</v>
      </c>
      <c r="P51" s="302"/>
      <c r="Q51" s="422"/>
      <c r="R51" s="422">
        <v>5498.9</v>
      </c>
      <c r="S51" s="302"/>
      <c r="T51" s="425" t="s">
        <v>460</v>
      </c>
      <c r="U51" s="247"/>
      <c r="V51" s="646" t="s">
        <v>31</v>
      </c>
      <c r="W51" s="646"/>
      <c r="X51" s="647"/>
      <c r="Y51" s="648">
        <f t="shared" si="4"/>
        <v>134</v>
      </c>
      <c r="Z51" s="649"/>
      <c r="AA51" s="250">
        <v>79</v>
      </c>
      <c r="AB51" s="250">
        <v>11</v>
      </c>
      <c r="AC51" s="250">
        <v>4</v>
      </c>
      <c r="AD51" s="250">
        <v>2</v>
      </c>
      <c r="AE51" s="250">
        <v>38</v>
      </c>
      <c r="AF51" s="650" t="s">
        <v>57</v>
      </c>
      <c r="AG51" s="651"/>
      <c r="AH51" s="652"/>
      <c r="AI51" s="648">
        <f t="shared" si="5"/>
        <v>37</v>
      </c>
      <c r="AJ51" s="649"/>
      <c r="AK51" s="250">
        <v>1</v>
      </c>
      <c r="AL51" s="250">
        <v>1</v>
      </c>
      <c r="AM51" s="250" t="s">
        <v>315</v>
      </c>
      <c r="AN51" s="250">
        <v>6</v>
      </c>
      <c r="AO51" s="250">
        <v>29</v>
      </c>
    </row>
    <row r="52" spans="1:41" s="212" customFormat="1" ht="26.25" customHeight="1">
      <c r="A52" s="655" t="s">
        <v>317</v>
      </c>
      <c r="B52" s="656"/>
      <c r="C52" s="302"/>
      <c r="D52" s="427">
        <v>6193</v>
      </c>
      <c r="E52" s="302"/>
      <c r="F52" s="421"/>
      <c r="G52" s="435" t="s">
        <v>460</v>
      </c>
      <c r="H52" s="302"/>
      <c r="I52" s="436" t="s">
        <v>460</v>
      </c>
      <c r="J52" s="302"/>
      <c r="K52" s="422">
        <v>1.2</v>
      </c>
      <c r="L52" s="302"/>
      <c r="M52" s="438" t="s">
        <v>460</v>
      </c>
      <c r="N52" s="302"/>
      <c r="O52" s="436" t="s">
        <v>460</v>
      </c>
      <c r="P52" s="302"/>
      <c r="Q52" s="422"/>
      <c r="R52" s="422">
        <v>5160.8</v>
      </c>
      <c r="S52" s="302"/>
      <c r="T52" s="425" t="s">
        <v>460</v>
      </c>
      <c r="U52" s="247"/>
      <c r="V52" s="646" t="s">
        <v>33</v>
      </c>
      <c r="W52" s="646"/>
      <c r="X52" s="647"/>
      <c r="Y52" s="648">
        <f t="shared" si="4"/>
        <v>54</v>
      </c>
      <c r="Z52" s="649"/>
      <c r="AA52" s="250">
        <v>26</v>
      </c>
      <c r="AB52" s="250">
        <v>3</v>
      </c>
      <c r="AC52" s="250">
        <v>1</v>
      </c>
      <c r="AD52" s="250">
        <v>23</v>
      </c>
      <c r="AE52" s="250">
        <v>1</v>
      </c>
      <c r="AF52" s="650" t="s">
        <v>318</v>
      </c>
      <c r="AG52" s="651"/>
      <c r="AH52" s="652"/>
      <c r="AI52" s="648">
        <f t="shared" si="5"/>
        <v>31</v>
      </c>
      <c r="AJ52" s="649"/>
      <c r="AK52" s="250">
        <v>5</v>
      </c>
      <c r="AL52" s="250" t="s">
        <v>315</v>
      </c>
      <c r="AM52" s="250" t="s">
        <v>315</v>
      </c>
      <c r="AN52" s="250">
        <v>1</v>
      </c>
      <c r="AO52" s="250">
        <v>25</v>
      </c>
    </row>
    <row r="53" spans="1:41" s="212" customFormat="1" ht="26.25" customHeight="1">
      <c r="A53" s="653" t="s">
        <v>30</v>
      </c>
      <c r="B53" s="654"/>
      <c r="C53" s="302"/>
      <c r="D53" s="427">
        <v>9649</v>
      </c>
      <c r="E53" s="302"/>
      <c r="F53" s="421"/>
      <c r="G53" s="421">
        <v>27517</v>
      </c>
      <c r="H53" s="302"/>
      <c r="I53" s="422">
        <f>100*D53/G53</f>
        <v>35.06559581349711</v>
      </c>
      <c r="J53" s="302"/>
      <c r="K53" s="422">
        <v>2.7</v>
      </c>
      <c r="L53" s="302"/>
      <c r="M53" s="423">
        <v>81.58</v>
      </c>
      <c r="N53" s="302"/>
      <c r="O53" s="424">
        <f>100*K53/M53</f>
        <v>3.309634714390782</v>
      </c>
      <c r="P53" s="302"/>
      <c r="Q53" s="422"/>
      <c r="R53" s="422">
        <v>3573.7</v>
      </c>
      <c r="S53" s="302"/>
      <c r="T53" s="425">
        <f>G53/M53</f>
        <v>337.3008090218191</v>
      </c>
      <c r="U53" s="247"/>
      <c r="V53" s="646" t="s">
        <v>35</v>
      </c>
      <c r="W53" s="646"/>
      <c r="X53" s="647"/>
      <c r="Y53" s="648">
        <f t="shared" si="4"/>
        <v>100</v>
      </c>
      <c r="Z53" s="649"/>
      <c r="AA53" s="250">
        <v>60</v>
      </c>
      <c r="AB53" s="250">
        <v>22</v>
      </c>
      <c r="AC53" s="250" t="s">
        <v>315</v>
      </c>
      <c r="AD53" s="250" t="s">
        <v>315</v>
      </c>
      <c r="AE53" s="250">
        <v>18</v>
      </c>
      <c r="AF53" s="650" t="s">
        <v>60</v>
      </c>
      <c r="AG53" s="651"/>
      <c r="AH53" s="652"/>
      <c r="AI53" s="648">
        <f t="shared" si="5"/>
        <v>8</v>
      </c>
      <c r="AJ53" s="649"/>
      <c r="AK53" s="250">
        <v>1</v>
      </c>
      <c r="AL53" s="250" t="s">
        <v>315</v>
      </c>
      <c r="AM53" s="250" t="s">
        <v>315</v>
      </c>
      <c r="AN53" s="250">
        <v>5</v>
      </c>
      <c r="AO53" s="250">
        <v>2</v>
      </c>
    </row>
    <row r="54" spans="1:41" s="212" customFormat="1" ht="26.25" customHeight="1">
      <c r="A54" s="653" t="s">
        <v>31</v>
      </c>
      <c r="B54" s="654"/>
      <c r="C54" s="302"/>
      <c r="D54" s="427">
        <f>SUM(D55:D56)</f>
        <v>19373</v>
      </c>
      <c r="E54" s="302"/>
      <c r="F54" s="421"/>
      <c r="G54" s="421">
        <v>58142</v>
      </c>
      <c r="H54" s="302"/>
      <c r="I54" s="422">
        <f>100*D54/G54</f>
        <v>33.32014722575763</v>
      </c>
      <c r="J54" s="302"/>
      <c r="K54" s="422">
        <f>SUM(K55:K56)</f>
        <v>3.9</v>
      </c>
      <c r="L54" s="302"/>
      <c r="M54" s="423">
        <v>59.93</v>
      </c>
      <c r="N54" s="302"/>
      <c r="O54" s="424">
        <f>100*K54/M54</f>
        <v>6.507592190889371</v>
      </c>
      <c r="P54" s="302"/>
      <c r="Q54" s="422"/>
      <c r="R54" s="422">
        <v>4967.4</v>
      </c>
      <c r="S54" s="302"/>
      <c r="T54" s="425">
        <f>G54/M54</f>
        <v>970.1651927248456</v>
      </c>
      <c r="U54" s="254"/>
      <c r="V54" s="646" t="s">
        <v>36</v>
      </c>
      <c r="W54" s="646"/>
      <c r="X54" s="647"/>
      <c r="Y54" s="648">
        <f t="shared" si="4"/>
        <v>33</v>
      </c>
      <c r="Z54" s="649"/>
      <c r="AA54" s="250">
        <v>9</v>
      </c>
      <c r="AB54" s="250">
        <v>2</v>
      </c>
      <c r="AC54" s="250" t="s">
        <v>315</v>
      </c>
      <c r="AD54" s="250">
        <v>1</v>
      </c>
      <c r="AE54" s="250">
        <v>21</v>
      </c>
      <c r="AF54" s="650" t="s">
        <v>61</v>
      </c>
      <c r="AG54" s="651"/>
      <c r="AH54" s="652"/>
      <c r="AI54" s="648">
        <f t="shared" si="5"/>
        <v>17</v>
      </c>
      <c r="AJ54" s="649"/>
      <c r="AK54" s="250">
        <v>17</v>
      </c>
      <c r="AL54" s="250" t="s">
        <v>315</v>
      </c>
      <c r="AM54" s="250" t="s">
        <v>315</v>
      </c>
      <c r="AN54" s="250" t="s">
        <v>315</v>
      </c>
      <c r="AO54" s="250" t="s">
        <v>315</v>
      </c>
    </row>
    <row r="55" spans="1:41" s="67" customFormat="1" ht="26.25" customHeight="1">
      <c r="A55" s="655" t="s">
        <v>316</v>
      </c>
      <c r="B55" s="656"/>
      <c r="C55" s="302"/>
      <c r="D55" s="427">
        <v>13039</v>
      </c>
      <c r="E55" s="302"/>
      <c r="F55" s="421"/>
      <c r="G55" s="435" t="s">
        <v>460</v>
      </c>
      <c r="H55" s="302"/>
      <c r="I55" s="436" t="s">
        <v>460</v>
      </c>
      <c r="J55" s="302"/>
      <c r="K55" s="422">
        <v>3</v>
      </c>
      <c r="L55" s="302"/>
      <c r="M55" s="438" t="s">
        <v>460</v>
      </c>
      <c r="N55" s="302"/>
      <c r="O55" s="436" t="s">
        <v>460</v>
      </c>
      <c r="P55" s="302"/>
      <c r="Q55" s="422"/>
      <c r="R55" s="422">
        <v>4346.3</v>
      </c>
      <c r="S55" s="302"/>
      <c r="T55" s="425" t="s">
        <v>460</v>
      </c>
      <c r="U55" s="252"/>
      <c r="V55" s="630" t="s">
        <v>37</v>
      </c>
      <c r="W55" s="630"/>
      <c r="X55" s="631"/>
      <c r="Y55" s="648">
        <f t="shared" si="4"/>
        <v>73</v>
      </c>
      <c r="Z55" s="649"/>
      <c r="AA55" s="251">
        <v>47</v>
      </c>
      <c r="AB55" s="251">
        <v>12</v>
      </c>
      <c r="AC55" s="251">
        <v>2</v>
      </c>
      <c r="AD55" s="251">
        <v>1</v>
      </c>
      <c r="AE55" s="251">
        <v>11</v>
      </c>
      <c r="AF55" s="627" t="s">
        <v>62</v>
      </c>
      <c r="AG55" s="628"/>
      <c r="AH55" s="629"/>
      <c r="AI55" s="648">
        <f t="shared" si="5"/>
        <v>7</v>
      </c>
      <c r="AJ55" s="649"/>
      <c r="AK55" s="251">
        <v>3</v>
      </c>
      <c r="AL55" s="251" t="s">
        <v>315</v>
      </c>
      <c r="AM55" s="251">
        <v>1</v>
      </c>
      <c r="AN55" s="251">
        <v>1</v>
      </c>
      <c r="AO55" s="251">
        <v>2</v>
      </c>
    </row>
    <row r="56" spans="1:41" s="67" customFormat="1" ht="26.25" customHeight="1">
      <c r="A56" s="681" t="s">
        <v>314</v>
      </c>
      <c r="B56" s="682"/>
      <c r="C56" s="302"/>
      <c r="D56" s="427">
        <v>6334</v>
      </c>
      <c r="E56" s="302"/>
      <c r="F56" s="421"/>
      <c r="G56" s="435" t="s">
        <v>460</v>
      </c>
      <c r="H56" s="302"/>
      <c r="I56" s="436" t="s">
        <v>460</v>
      </c>
      <c r="J56" s="302"/>
      <c r="K56" s="422">
        <v>0.9</v>
      </c>
      <c r="L56" s="302"/>
      <c r="M56" s="438" t="s">
        <v>460</v>
      </c>
      <c r="N56" s="302"/>
      <c r="O56" s="436" t="s">
        <v>460</v>
      </c>
      <c r="P56" s="302"/>
      <c r="Q56" s="422"/>
      <c r="R56" s="422">
        <v>7037.8</v>
      </c>
      <c r="S56" s="302"/>
      <c r="T56" s="425" t="s">
        <v>460</v>
      </c>
      <c r="U56" s="252"/>
      <c r="V56" s="630" t="s">
        <v>38</v>
      </c>
      <c r="W56" s="630"/>
      <c r="X56" s="631"/>
      <c r="Y56" s="648">
        <f t="shared" si="4"/>
        <v>10</v>
      </c>
      <c r="Z56" s="649"/>
      <c r="AA56" s="251" t="s">
        <v>315</v>
      </c>
      <c r="AB56" s="251" t="s">
        <v>315</v>
      </c>
      <c r="AC56" s="251" t="s">
        <v>315</v>
      </c>
      <c r="AD56" s="251" t="s">
        <v>315</v>
      </c>
      <c r="AE56" s="251">
        <v>10</v>
      </c>
      <c r="AF56" s="627" t="s">
        <v>63</v>
      </c>
      <c r="AG56" s="628"/>
      <c r="AH56" s="629"/>
      <c r="AI56" s="648">
        <f t="shared" si="5"/>
        <v>20</v>
      </c>
      <c r="AJ56" s="649"/>
      <c r="AK56" s="251">
        <v>3</v>
      </c>
      <c r="AL56" s="251" t="s">
        <v>315</v>
      </c>
      <c r="AM56" s="251" t="s">
        <v>315</v>
      </c>
      <c r="AN56" s="251" t="s">
        <v>315</v>
      </c>
      <c r="AO56" s="251">
        <v>17</v>
      </c>
    </row>
    <row r="57" spans="1:41" s="67" customFormat="1" ht="26.25" customHeight="1">
      <c r="A57" s="683" t="s">
        <v>137</v>
      </c>
      <c r="B57" s="658"/>
      <c r="C57" s="302"/>
      <c r="D57" s="427">
        <v>5957</v>
      </c>
      <c r="E57" s="302"/>
      <c r="F57" s="421"/>
      <c r="G57" s="421">
        <v>11518</v>
      </c>
      <c r="H57" s="302"/>
      <c r="I57" s="422">
        <f aca="true" t="shared" si="6" ref="I57:I63">100*D57/G57</f>
        <v>51.71904844591075</v>
      </c>
      <c r="J57" s="302"/>
      <c r="K57" s="422">
        <v>1.2</v>
      </c>
      <c r="L57" s="302"/>
      <c r="M57" s="423">
        <v>154.39</v>
      </c>
      <c r="N57" s="302"/>
      <c r="O57" s="424">
        <f aca="true" t="shared" si="7" ref="O57:O63">100*K57/M57</f>
        <v>0.7772524127210312</v>
      </c>
      <c r="P57" s="302"/>
      <c r="Q57" s="422"/>
      <c r="R57" s="422">
        <v>4964.2</v>
      </c>
      <c r="S57" s="302"/>
      <c r="T57" s="425">
        <f aca="true" t="shared" si="8" ref="T57:T63">G57/M57</f>
        <v>74.60327741434031</v>
      </c>
      <c r="U57" s="252"/>
      <c r="V57" s="630" t="s">
        <v>40</v>
      </c>
      <c r="W57" s="630"/>
      <c r="X57" s="631"/>
      <c r="Y57" s="648">
        <f t="shared" si="4"/>
        <v>25</v>
      </c>
      <c r="Z57" s="649"/>
      <c r="AA57" s="251">
        <v>6</v>
      </c>
      <c r="AB57" s="251" t="s">
        <v>319</v>
      </c>
      <c r="AC57" s="251" t="s">
        <v>319</v>
      </c>
      <c r="AD57" s="251" t="s">
        <v>319</v>
      </c>
      <c r="AE57" s="251">
        <v>19</v>
      </c>
      <c r="AF57" s="627" t="s">
        <v>64</v>
      </c>
      <c r="AG57" s="628"/>
      <c r="AH57" s="629"/>
      <c r="AI57" s="648">
        <f t="shared" si="5"/>
        <v>24</v>
      </c>
      <c r="AJ57" s="649"/>
      <c r="AK57" s="251" t="s">
        <v>319</v>
      </c>
      <c r="AL57" s="251" t="s">
        <v>319</v>
      </c>
      <c r="AM57" s="251" t="s">
        <v>319</v>
      </c>
      <c r="AN57" s="251" t="s">
        <v>319</v>
      </c>
      <c r="AO57" s="251">
        <v>24</v>
      </c>
    </row>
    <row r="58" spans="1:41" s="67" customFormat="1" ht="26.25" customHeight="1">
      <c r="A58" s="657" t="s">
        <v>320</v>
      </c>
      <c r="B58" s="658"/>
      <c r="C58" s="302"/>
      <c r="D58" s="427">
        <v>6963</v>
      </c>
      <c r="E58" s="302"/>
      <c r="F58" s="421"/>
      <c r="G58" s="421">
        <v>14268</v>
      </c>
      <c r="H58" s="302"/>
      <c r="I58" s="422">
        <f t="shared" si="6"/>
        <v>48.80151387720774</v>
      </c>
      <c r="J58" s="302"/>
      <c r="K58" s="422">
        <v>1.7</v>
      </c>
      <c r="L58" s="302"/>
      <c r="M58" s="423">
        <v>13.57</v>
      </c>
      <c r="N58" s="302"/>
      <c r="O58" s="424">
        <f t="shared" si="7"/>
        <v>12.527634487840825</v>
      </c>
      <c r="P58" s="302"/>
      <c r="Q58" s="422"/>
      <c r="R58" s="422">
        <v>4095.9</v>
      </c>
      <c r="S58" s="302"/>
      <c r="T58" s="425">
        <f t="shared" si="8"/>
        <v>1051.4369933677228</v>
      </c>
      <c r="U58" s="253"/>
      <c r="V58" s="630" t="s">
        <v>41</v>
      </c>
      <c r="W58" s="630"/>
      <c r="X58" s="631"/>
      <c r="Y58" s="648">
        <f t="shared" si="4"/>
        <v>130</v>
      </c>
      <c r="Z58" s="649"/>
      <c r="AA58" s="251">
        <v>108</v>
      </c>
      <c r="AB58" s="251">
        <v>1</v>
      </c>
      <c r="AC58" s="251">
        <v>3</v>
      </c>
      <c r="AD58" s="251">
        <v>7</v>
      </c>
      <c r="AE58" s="251">
        <v>11</v>
      </c>
      <c r="AF58" s="627" t="s">
        <v>65</v>
      </c>
      <c r="AG58" s="628"/>
      <c r="AH58" s="629"/>
      <c r="AI58" s="648">
        <f t="shared" si="5"/>
        <v>1</v>
      </c>
      <c r="AJ58" s="649"/>
      <c r="AK58" s="251">
        <v>1</v>
      </c>
      <c r="AL58" s="251" t="s">
        <v>319</v>
      </c>
      <c r="AM58" s="251" t="s">
        <v>319</v>
      </c>
      <c r="AN58" s="251" t="s">
        <v>319</v>
      </c>
      <c r="AO58" s="251" t="s">
        <v>319</v>
      </c>
    </row>
    <row r="59" spans="1:41" s="67" customFormat="1" ht="26.25" customHeight="1">
      <c r="A59" s="657" t="s">
        <v>321</v>
      </c>
      <c r="B59" s="658"/>
      <c r="C59" s="302"/>
      <c r="D59" s="427">
        <v>7753</v>
      </c>
      <c r="E59" s="302"/>
      <c r="F59" s="421"/>
      <c r="G59" s="421">
        <v>12012</v>
      </c>
      <c r="H59" s="302"/>
      <c r="I59" s="422">
        <f t="shared" si="6"/>
        <v>64.54378954378954</v>
      </c>
      <c r="J59" s="302"/>
      <c r="K59" s="422">
        <v>2.4</v>
      </c>
      <c r="L59" s="302"/>
      <c r="M59" s="423">
        <v>9.12</v>
      </c>
      <c r="N59" s="302"/>
      <c r="O59" s="424">
        <f t="shared" si="7"/>
        <v>26.315789473684212</v>
      </c>
      <c r="P59" s="302"/>
      <c r="Q59" s="422"/>
      <c r="R59" s="422">
        <v>3230.4</v>
      </c>
      <c r="S59" s="302"/>
      <c r="T59" s="425">
        <f t="shared" si="8"/>
        <v>1317.1052631578948</v>
      </c>
      <c r="U59" s="253"/>
      <c r="V59" s="630" t="s">
        <v>42</v>
      </c>
      <c r="W59" s="630"/>
      <c r="X59" s="631"/>
      <c r="Y59" s="648">
        <f t="shared" si="4"/>
        <v>232</v>
      </c>
      <c r="Z59" s="649"/>
      <c r="AA59" s="251">
        <v>139</v>
      </c>
      <c r="AB59" s="251">
        <v>13</v>
      </c>
      <c r="AC59" s="251">
        <v>11</v>
      </c>
      <c r="AD59" s="251">
        <v>4</v>
      </c>
      <c r="AE59" s="251">
        <v>65</v>
      </c>
      <c r="AF59" s="627" t="s">
        <v>67</v>
      </c>
      <c r="AG59" s="628"/>
      <c r="AH59" s="629"/>
      <c r="AI59" s="648">
        <f t="shared" si="5"/>
        <v>13</v>
      </c>
      <c r="AJ59" s="649"/>
      <c r="AK59" s="251">
        <v>9</v>
      </c>
      <c r="AL59" s="251">
        <v>1</v>
      </c>
      <c r="AM59" s="251">
        <v>1</v>
      </c>
      <c r="AN59" s="251">
        <v>1</v>
      </c>
      <c r="AO59" s="251">
        <v>1</v>
      </c>
    </row>
    <row r="60" spans="1:41" s="67" customFormat="1" ht="26.25" customHeight="1">
      <c r="A60" s="679" t="s">
        <v>322</v>
      </c>
      <c r="B60" s="680"/>
      <c r="C60" s="302"/>
      <c r="D60" s="427">
        <v>26164</v>
      </c>
      <c r="E60" s="302"/>
      <c r="F60" s="421"/>
      <c r="G60" s="421">
        <v>39769</v>
      </c>
      <c r="H60" s="302"/>
      <c r="I60" s="422">
        <f t="shared" si="6"/>
        <v>65.78993688551384</v>
      </c>
      <c r="J60" s="302"/>
      <c r="K60" s="422">
        <v>4.6</v>
      </c>
      <c r="L60" s="302"/>
      <c r="M60" s="423">
        <v>13.56</v>
      </c>
      <c r="N60" s="302"/>
      <c r="O60" s="424">
        <f t="shared" si="7"/>
        <v>33.92330383480825</v>
      </c>
      <c r="P60" s="302"/>
      <c r="Q60" s="422"/>
      <c r="R60" s="422">
        <v>5687.8</v>
      </c>
      <c r="S60" s="302"/>
      <c r="T60" s="425">
        <f t="shared" si="8"/>
        <v>2932.817109144543</v>
      </c>
      <c r="U60" s="253"/>
      <c r="V60" s="630" t="s">
        <v>43</v>
      </c>
      <c r="W60" s="630"/>
      <c r="X60" s="631"/>
      <c r="Y60" s="648">
        <f t="shared" si="4"/>
        <v>2</v>
      </c>
      <c r="Z60" s="649"/>
      <c r="AA60" s="251" t="s">
        <v>319</v>
      </c>
      <c r="AB60" s="251" t="s">
        <v>319</v>
      </c>
      <c r="AC60" s="251">
        <v>1</v>
      </c>
      <c r="AD60" s="251" t="s">
        <v>319</v>
      </c>
      <c r="AE60" s="251">
        <v>1</v>
      </c>
      <c r="AF60" s="627" t="s">
        <v>68</v>
      </c>
      <c r="AG60" s="628"/>
      <c r="AH60" s="629"/>
      <c r="AI60" s="648">
        <f t="shared" si="5"/>
        <v>8</v>
      </c>
      <c r="AJ60" s="649"/>
      <c r="AK60" s="251">
        <v>6</v>
      </c>
      <c r="AL60" s="251">
        <v>1</v>
      </c>
      <c r="AM60" s="251">
        <v>1</v>
      </c>
      <c r="AN60" s="251" t="s">
        <v>319</v>
      </c>
      <c r="AO60" s="251" t="s">
        <v>319</v>
      </c>
    </row>
    <row r="61" spans="1:41" s="67" customFormat="1" ht="26.25" customHeight="1">
      <c r="A61" s="657" t="s">
        <v>49</v>
      </c>
      <c r="B61" s="658"/>
      <c r="C61" s="302"/>
      <c r="D61" s="427">
        <v>10567</v>
      </c>
      <c r="E61" s="302"/>
      <c r="F61" s="421"/>
      <c r="G61" s="421">
        <v>26078</v>
      </c>
      <c r="H61" s="302"/>
      <c r="I61" s="422">
        <f t="shared" si="6"/>
        <v>40.520745455939874</v>
      </c>
      <c r="J61" s="302"/>
      <c r="K61" s="422">
        <v>2.4</v>
      </c>
      <c r="L61" s="302"/>
      <c r="M61" s="423">
        <v>110.44</v>
      </c>
      <c r="N61" s="302"/>
      <c r="O61" s="424">
        <f t="shared" si="7"/>
        <v>2.1731256791017746</v>
      </c>
      <c r="P61" s="302"/>
      <c r="Q61" s="422"/>
      <c r="R61" s="422">
        <v>4402.9</v>
      </c>
      <c r="S61" s="302"/>
      <c r="T61" s="425">
        <f t="shared" si="8"/>
        <v>236.12821441506702</v>
      </c>
      <c r="U61" s="253"/>
      <c r="V61" s="630" t="s">
        <v>44</v>
      </c>
      <c r="W61" s="630"/>
      <c r="X61" s="631"/>
      <c r="Y61" s="648">
        <f t="shared" si="4"/>
        <v>2</v>
      </c>
      <c r="Z61" s="649"/>
      <c r="AA61" s="251" t="s">
        <v>319</v>
      </c>
      <c r="AB61" s="251">
        <v>1</v>
      </c>
      <c r="AC61" s="251">
        <v>1</v>
      </c>
      <c r="AD61" s="251" t="s">
        <v>319</v>
      </c>
      <c r="AE61" s="251" t="s">
        <v>319</v>
      </c>
      <c r="AF61" s="627" t="s">
        <v>69</v>
      </c>
      <c r="AG61" s="628"/>
      <c r="AH61" s="629"/>
      <c r="AI61" s="648">
        <f t="shared" si="5"/>
        <v>9</v>
      </c>
      <c r="AJ61" s="649"/>
      <c r="AK61" s="251">
        <v>8</v>
      </c>
      <c r="AL61" s="251" t="s">
        <v>319</v>
      </c>
      <c r="AM61" s="251">
        <v>1</v>
      </c>
      <c r="AN61" s="251" t="s">
        <v>319</v>
      </c>
      <c r="AO61" s="251" t="s">
        <v>319</v>
      </c>
    </row>
    <row r="62" spans="1:60" s="67" customFormat="1" ht="26.25" customHeight="1">
      <c r="A62" s="657" t="s">
        <v>53</v>
      </c>
      <c r="B62" s="658"/>
      <c r="C62" s="302"/>
      <c r="D62" s="427">
        <v>21474</v>
      </c>
      <c r="E62" s="302"/>
      <c r="F62" s="421"/>
      <c r="G62" s="421">
        <v>24688</v>
      </c>
      <c r="H62" s="302"/>
      <c r="I62" s="422">
        <f t="shared" si="6"/>
        <v>86.98152948801037</v>
      </c>
      <c r="J62" s="302"/>
      <c r="K62" s="422">
        <v>3.3</v>
      </c>
      <c r="L62" s="302"/>
      <c r="M62" s="423">
        <v>20.38</v>
      </c>
      <c r="N62" s="302"/>
      <c r="O62" s="424">
        <f t="shared" si="7"/>
        <v>16.19234543670265</v>
      </c>
      <c r="P62" s="302"/>
      <c r="Q62" s="422"/>
      <c r="R62" s="422">
        <v>6507.3</v>
      </c>
      <c r="S62" s="302"/>
      <c r="T62" s="425">
        <f t="shared" si="8"/>
        <v>1211.3837095191366</v>
      </c>
      <c r="U62" s="253"/>
      <c r="V62" s="630" t="s">
        <v>45</v>
      </c>
      <c r="W62" s="630"/>
      <c r="X62" s="631"/>
      <c r="Y62" s="648">
        <f t="shared" si="4"/>
        <v>2</v>
      </c>
      <c r="Z62" s="649"/>
      <c r="AA62" s="251" t="s">
        <v>319</v>
      </c>
      <c r="AB62" s="251" t="s">
        <v>319</v>
      </c>
      <c r="AC62" s="251" t="s">
        <v>319</v>
      </c>
      <c r="AD62" s="251">
        <v>1</v>
      </c>
      <c r="AE62" s="251">
        <v>1</v>
      </c>
      <c r="AF62" s="627" t="s">
        <v>70</v>
      </c>
      <c r="AG62" s="628"/>
      <c r="AH62" s="629"/>
      <c r="AI62" s="648">
        <f t="shared" si="5"/>
        <v>21</v>
      </c>
      <c r="AJ62" s="649"/>
      <c r="AK62" s="251" t="s">
        <v>319</v>
      </c>
      <c r="AL62" s="251">
        <v>21</v>
      </c>
      <c r="AM62" s="251" t="s">
        <v>319</v>
      </c>
      <c r="AN62" s="251" t="s">
        <v>319</v>
      </c>
      <c r="AO62" s="251" t="s">
        <v>319</v>
      </c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</row>
    <row r="63" spans="1:60" s="67" customFormat="1" ht="26.25" customHeight="1">
      <c r="A63" s="657" t="s">
        <v>242</v>
      </c>
      <c r="B63" s="665"/>
      <c r="C63" s="302"/>
      <c r="D63" s="427">
        <v>5395</v>
      </c>
      <c r="E63" s="302"/>
      <c r="F63" s="347"/>
      <c r="G63" s="437">
        <v>13860</v>
      </c>
      <c r="H63" s="302"/>
      <c r="I63" s="422">
        <f t="shared" si="6"/>
        <v>38.924963924963926</v>
      </c>
      <c r="J63" s="302"/>
      <c r="K63" s="428">
        <v>1</v>
      </c>
      <c r="L63" s="302"/>
      <c r="M63" s="423">
        <v>115.46</v>
      </c>
      <c r="N63" s="302"/>
      <c r="O63" s="424">
        <f t="shared" si="7"/>
        <v>0.8661008141347654</v>
      </c>
      <c r="P63" s="302"/>
      <c r="Q63" s="422"/>
      <c r="R63" s="422">
        <v>5395</v>
      </c>
      <c r="S63" s="302"/>
      <c r="T63" s="425">
        <f t="shared" si="8"/>
        <v>120.04157283907847</v>
      </c>
      <c r="U63" s="255"/>
      <c r="V63" s="630" t="s">
        <v>46</v>
      </c>
      <c r="W63" s="630"/>
      <c r="X63" s="631"/>
      <c r="Y63" s="648">
        <f t="shared" si="4"/>
        <v>1</v>
      </c>
      <c r="Z63" s="649"/>
      <c r="AA63" s="251" t="s">
        <v>323</v>
      </c>
      <c r="AB63" s="251">
        <v>1</v>
      </c>
      <c r="AC63" s="251" t="s">
        <v>323</v>
      </c>
      <c r="AD63" s="251" t="s">
        <v>323</v>
      </c>
      <c r="AE63" s="251" t="s">
        <v>323</v>
      </c>
      <c r="AF63" s="627" t="s">
        <v>72</v>
      </c>
      <c r="AG63" s="628"/>
      <c r="AH63" s="629"/>
      <c r="AI63" s="648">
        <f t="shared" si="5"/>
        <v>10</v>
      </c>
      <c r="AJ63" s="649"/>
      <c r="AK63" s="251">
        <v>10</v>
      </c>
      <c r="AL63" s="251" t="s">
        <v>323</v>
      </c>
      <c r="AM63" s="251" t="s">
        <v>323</v>
      </c>
      <c r="AN63" s="251" t="s">
        <v>323</v>
      </c>
      <c r="AO63" s="251" t="s">
        <v>323</v>
      </c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</row>
    <row r="64" spans="1:60" s="212" customFormat="1" ht="26.25" customHeight="1">
      <c r="A64" s="256"/>
      <c r="B64" s="257"/>
      <c r="C64" s="666"/>
      <c r="D64" s="667"/>
      <c r="E64" s="668"/>
      <c r="F64" s="668"/>
      <c r="G64" s="668"/>
      <c r="H64" s="661"/>
      <c r="I64" s="661"/>
      <c r="J64" s="659"/>
      <c r="K64" s="659"/>
      <c r="L64" s="660"/>
      <c r="M64" s="660"/>
      <c r="N64" s="661"/>
      <c r="O64" s="661"/>
      <c r="P64" s="662"/>
      <c r="Q64" s="662"/>
      <c r="R64" s="662"/>
      <c r="S64" s="662"/>
      <c r="T64" s="662"/>
      <c r="U64" s="258"/>
      <c r="V64" s="663" t="s">
        <v>47</v>
      </c>
      <c r="W64" s="663"/>
      <c r="X64" s="664"/>
      <c r="Y64" s="669">
        <f t="shared" si="4"/>
        <v>2</v>
      </c>
      <c r="Z64" s="670"/>
      <c r="AA64" s="259" t="s">
        <v>323</v>
      </c>
      <c r="AB64" s="259" t="s">
        <v>323</v>
      </c>
      <c r="AC64" s="259" t="s">
        <v>323</v>
      </c>
      <c r="AD64" s="259" t="s">
        <v>323</v>
      </c>
      <c r="AE64" s="259">
        <v>2</v>
      </c>
      <c r="AF64" s="673"/>
      <c r="AG64" s="674"/>
      <c r="AH64" s="675"/>
      <c r="AI64" s="671"/>
      <c r="AJ64" s="672"/>
      <c r="AK64" s="259"/>
      <c r="AL64" s="259"/>
      <c r="AM64" s="259"/>
      <c r="AN64" s="259"/>
      <c r="AO64" s="259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</row>
    <row r="65" spans="1:60" s="67" customFormat="1" ht="26.25" customHeight="1">
      <c r="A65" s="261" t="s">
        <v>243</v>
      </c>
      <c r="B65" s="261"/>
      <c r="C65" s="261"/>
      <c r="D65" s="261"/>
      <c r="E65" s="261"/>
      <c r="F65" s="261"/>
      <c r="G65" s="261"/>
      <c r="H65" s="116"/>
      <c r="I65" s="261"/>
      <c r="J65" s="261"/>
      <c r="K65" s="262"/>
      <c r="L65" s="117"/>
      <c r="M65" s="263"/>
      <c r="N65" s="264"/>
      <c r="O65" s="264"/>
      <c r="P65" s="264"/>
      <c r="Q65" s="264"/>
      <c r="R65" s="264"/>
      <c r="S65" s="264"/>
      <c r="T65" s="264"/>
      <c r="U65" s="264"/>
      <c r="V65" s="253"/>
      <c r="W65" s="265" t="s">
        <v>254</v>
      </c>
      <c r="X65" s="266"/>
      <c r="Y65" s="265"/>
      <c r="Z65" s="118"/>
      <c r="AA65" s="118"/>
      <c r="AB65" s="118"/>
      <c r="AC65" s="118"/>
      <c r="AD65" s="267"/>
      <c r="AE65" s="267"/>
      <c r="AF65" s="267"/>
      <c r="AG65" s="267"/>
      <c r="AH65" s="267"/>
      <c r="AI65" s="267"/>
      <c r="AJ65" s="267"/>
      <c r="AK65" s="267"/>
      <c r="AL65" s="267"/>
      <c r="AM65" s="268"/>
      <c r="AN65" s="268"/>
      <c r="AO65" s="268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</row>
    <row r="66" spans="1:60" s="67" customFormat="1" ht="26.25" customHeight="1">
      <c r="A66" s="269"/>
      <c r="B66" s="269"/>
      <c r="C66" s="269"/>
      <c r="D66" s="269"/>
      <c r="E66" s="269"/>
      <c r="F66" s="269"/>
      <c r="G66" s="269"/>
      <c r="H66" s="116"/>
      <c r="I66" s="261"/>
      <c r="J66" s="261"/>
      <c r="K66" s="261"/>
      <c r="L66" s="270"/>
      <c r="M66" s="271"/>
      <c r="N66" s="226"/>
      <c r="O66" s="226"/>
      <c r="P66" s="226"/>
      <c r="Q66" s="226"/>
      <c r="R66" s="226"/>
      <c r="S66" s="226"/>
      <c r="T66" s="226"/>
      <c r="U66" s="226"/>
      <c r="V66" s="254"/>
      <c r="W66" s="271"/>
      <c r="X66" s="272"/>
      <c r="Y66" s="273"/>
      <c r="Z66" s="119"/>
      <c r="AA66" s="119"/>
      <c r="AB66" s="119"/>
      <c r="AC66" s="119"/>
      <c r="AD66" s="274"/>
      <c r="AE66" s="274"/>
      <c r="AF66" s="274"/>
      <c r="AG66" s="274"/>
      <c r="AH66" s="274"/>
      <c r="AI66" s="274"/>
      <c r="AJ66" s="275"/>
      <c r="AK66" s="274"/>
      <c r="AL66" s="274"/>
      <c r="AM66" s="269"/>
      <c r="AN66" s="269"/>
      <c r="AO66" s="269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</row>
    <row r="67" spans="1:60" s="67" customFormat="1" ht="26.2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55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</row>
    <row r="68" spans="1:60" s="67" customFormat="1" ht="26.25" customHeight="1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55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64"/>
      <c r="AH68" s="264"/>
      <c r="AI68" s="264"/>
      <c r="AJ68" s="264"/>
      <c r="AK68" s="264"/>
      <c r="AL68" s="264"/>
      <c r="AM68" s="264"/>
      <c r="AN68" s="264"/>
      <c r="AO68" s="264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</row>
    <row r="69" spans="1:60" s="67" customFormat="1" ht="26.25" customHeight="1">
      <c r="A69" s="276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64"/>
      <c r="AH69" s="264"/>
      <c r="AI69" s="264"/>
      <c r="AJ69" s="264"/>
      <c r="AK69" s="264"/>
      <c r="AL69" s="264"/>
      <c r="AM69" s="264"/>
      <c r="AN69" s="264"/>
      <c r="AO69" s="264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</row>
    <row r="70" spans="1:60" s="67" customFormat="1" ht="26.25" customHeight="1">
      <c r="A70" s="276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64"/>
      <c r="AH70" s="264"/>
      <c r="AI70" s="264"/>
      <c r="AJ70" s="264"/>
      <c r="AK70" s="264"/>
      <c r="AL70" s="264"/>
      <c r="AM70" s="264"/>
      <c r="AN70" s="264"/>
      <c r="AO70" s="264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</row>
    <row r="71" spans="1:60" s="67" customFormat="1" ht="26.25" customHeight="1">
      <c r="A71" s="277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80"/>
      <c r="O71" s="80"/>
      <c r="P71" s="77"/>
      <c r="Q71" s="278"/>
      <c r="R71" s="278"/>
      <c r="S71" s="278"/>
      <c r="T71" s="279"/>
      <c r="U71" s="280"/>
      <c r="V71" s="277"/>
      <c r="W71" s="120"/>
      <c r="X71" s="120"/>
      <c r="Y71" s="120"/>
      <c r="Z71" s="120"/>
      <c r="AA71" s="120"/>
      <c r="AB71" s="120"/>
      <c r="AC71" s="278"/>
      <c r="AD71" s="279"/>
      <c r="AE71" s="279"/>
      <c r="AF71" s="279"/>
      <c r="AG71" s="281"/>
      <c r="AH71" s="281"/>
      <c r="AI71" s="281"/>
      <c r="AJ71" s="281"/>
      <c r="AK71" s="281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</row>
    <row r="72" spans="1:60" s="67" customFormat="1" ht="26.25" customHeight="1">
      <c r="A72" s="27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80"/>
      <c r="O72" s="80"/>
      <c r="P72" s="77"/>
      <c r="Q72" s="278"/>
      <c r="R72" s="278"/>
      <c r="S72" s="278"/>
      <c r="T72" s="278"/>
      <c r="U72" s="282"/>
      <c r="V72" s="15"/>
      <c r="W72" s="121"/>
      <c r="X72" s="120"/>
      <c r="Y72" s="120"/>
      <c r="Z72" s="120"/>
      <c r="AA72" s="120"/>
      <c r="AB72" s="120"/>
      <c r="AC72" s="278"/>
      <c r="AD72" s="279"/>
      <c r="AE72" s="279"/>
      <c r="AF72" s="279"/>
      <c r="AG72" s="281"/>
      <c r="AH72" s="281"/>
      <c r="AI72" s="281"/>
      <c r="AJ72" s="281"/>
      <c r="AK72" s="281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</row>
    <row r="73" spans="1:60" s="212" customFormat="1" ht="26.25" customHeight="1">
      <c r="A73" s="12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283"/>
      <c r="O73" s="283"/>
      <c r="P73" s="284"/>
      <c r="Q73" s="285"/>
      <c r="R73" s="285"/>
      <c r="S73" s="285"/>
      <c r="T73" s="285"/>
      <c r="U73" s="284"/>
      <c r="V73" s="285"/>
      <c r="W73" s="285"/>
      <c r="X73" s="285"/>
      <c r="Y73" s="285"/>
      <c r="Z73" s="285"/>
      <c r="AA73" s="285"/>
      <c r="AB73" s="285"/>
      <c r="AC73" s="285"/>
      <c r="AD73" s="284"/>
      <c r="AE73" s="284"/>
      <c r="AF73" s="284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</row>
    <row r="74" spans="1:60" s="212" customFormat="1" ht="26.25" customHeight="1">
      <c r="A74" s="284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4"/>
      <c r="V74" s="285"/>
      <c r="W74" s="285"/>
      <c r="X74" s="285"/>
      <c r="Y74" s="285"/>
      <c r="Z74" s="285"/>
      <c r="AA74" s="285"/>
      <c r="AB74" s="285"/>
      <c r="AC74" s="285"/>
      <c r="AD74" s="284"/>
      <c r="AE74" s="284"/>
      <c r="AF74" s="284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</row>
    <row r="75" spans="1:60" s="212" customFormat="1" ht="26.25" customHeight="1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60"/>
      <c r="AH75" s="260"/>
      <c r="AI75" s="260"/>
      <c r="AJ75" s="260"/>
      <c r="AK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</row>
    <row r="76" spans="1:60" s="212" customFormat="1" ht="26.25" customHeight="1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4"/>
      <c r="V76" s="284"/>
      <c r="W76" s="284"/>
      <c r="X76" s="284"/>
      <c r="Y76" s="284"/>
      <c r="Z76" s="284"/>
      <c r="AA76" s="284"/>
      <c r="AB76" s="284"/>
      <c r="AC76" s="284"/>
      <c r="AD76" s="285"/>
      <c r="AE76" s="285"/>
      <c r="AF76" s="285"/>
      <c r="AG76" s="260"/>
      <c r="AH76" s="260"/>
      <c r="AI76" s="260"/>
      <c r="AJ76" s="260"/>
      <c r="AK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</row>
    <row r="77" spans="1:60" s="212" customFormat="1" ht="26.25" customHeight="1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4"/>
      <c r="V77" s="284"/>
      <c r="W77" s="284"/>
      <c r="X77" s="284"/>
      <c r="Y77" s="284"/>
      <c r="Z77" s="284"/>
      <c r="AA77" s="284"/>
      <c r="AB77" s="284"/>
      <c r="AC77" s="284"/>
      <c r="AD77" s="285"/>
      <c r="AE77" s="285"/>
      <c r="AF77" s="285"/>
      <c r="AG77" s="260"/>
      <c r="AH77" s="260"/>
      <c r="AI77" s="260"/>
      <c r="AJ77" s="260"/>
      <c r="AK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</row>
    <row r="78" spans="1:60" s="212" customFormat="1" ht="26.25" customHeight="1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4"/>
      <c r="V78" s="284"/>
      <c r="W78" s="284"/>
      <c r="X78" s="284"/>
      <c r="Y78" s="284"/>
      <c r="Z78" s="284"/>
      <c r="AA78" s="284"/>
      <c r="AB78" s="284"/>
      <c r="AC78" s="284"/>
      <c r="AD78" s="285"/>
      <c r="AE78" s="285"/>
      <c r="AF78" s="285"/>
      <c r="AG78" s="260"/>
      <c r="AH78" s="260"/>
      <c r="AI78" s="260"/>
      <c r="AJ78" s="260"/>
      <c r="AK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</row>
    <row r="79" spans="1:60" s="212" customFormat="1" ht="26.25" customHeight="1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4"/>
      <c r="V79" s="284"/>
      <c r="W79" s="284"/>
      <c r="X79" s="284"/>
      <c r="Y79" s="284"/>
      <c r="Z79" s="284"/>
      <c r="AA79" s="284"/>
      <c r="AB79" s="284"/>
      <c r="AC79" s="284"/>
      <c r="AD79" s="285"/>
      <c r="AE79" s="285"/>
      <c r="AF79" s="285"/>
      <c r="AG79" s="260"/>
      <c r="AH79" s="260"/>
      <c r="AI79" s="260"/>
      <c r="AJ79" s="260"/>
      <c r="AK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</row>
    <row r="80" spans="1:60" s="212" customFormat="1" ht="26.25" customHeight="1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4"/>
      <c r="V80" s="284"/>
      <c r="W80" s="284"/>
      <c r="X80" s="284"/>
      <c r="Y80" s="284"/>
      <c r="Z80" s="284"/>
      <c r="AA80" s="284"/>
      <c r="AB80" s="284"/>
      <c r="AC80" s="284"/>
      <c r="AD80" s="285"/>
      <c r="AE80" s="285"/>
      <c r="AF80" s="285"/>
      <c r="AG80" s="260"/>
      <c r="AH80" s="260"/>
      <c r="AI80" s="260"/>
      <c r="AJ80" s="260"/>
      <c r="AK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</row>
    <row r="81" spans="1:60" s="212" customFormat="1" ht="26.25" customHeight="1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4"/>
      <c r="V81" s="284"/>
      <c r="W81" s="284"/>
      <c r="X81" s="284"/>
      <c r="Y81" s="284"/>
      <c r="Z81" s="284"/>
      <c r="AA81" s="284"/>
      <c r="AB81" s="284"/>
      <c r="AC81" s="284"/>
      <c r="AD81" s="285"/>
      <c r="AE81" s="285"/>
      <c r="AF81" s="285"/>
      <c r="AG81" s="260"/>
      <c r="AH81" s="260"/>
      <c r="AI81" s="260"/>
      <c r="AJ81" s="260"/>
      <c r="AK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</row>
    <row r="82" spans="1:60" s="212" customFormat="1" ht="26.25" customHeight="1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4"/>
      <c r="V82" s="284"/>
      <c r="W82" s="284"/>
      <c r="X82" s="284"/>
      <c r="Y82" s="284"/>
      <c r="Z82" s="284"/>
      <c r="AA82" s="284"/>
      <c r="AB82" s="284"/>
      <c r="AC82" s="284"/>
      <c r="AD82" s="285"/>
      <c r="AE82" s="285"/>
      <c r="AF82" s="285"/>
      <c r="AG82" s="260"/>
      <c r="AH82" s="260"/>
      <c r="AI82" s="260"/>
      <c r="AJ82" s="260"/>
      <c r="AK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</row>
    <row r="83" spans="1:60" s="212" customFormat="1" ht="26.25" customHeight="1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4"/>
      <c r="V83" s="284"/>
      <c r="W83" s="284"/>
      <c r="X83" s="284"/>
      <c r="Y83" s="284"/>
      <c r="Z83" s="284"/>
      <c r="AA83" s="284"/>
      <c r="AB83" s="284"/>
      <c r="AC83" s="284"/>
      <c r="AD83" s="285"/>
      <c r="AE83" s="285"/>
      <c r="AF83" s="285"/>
      <c r="AG83" s="260"/>
      <c r="AH83" s="260"/>
      <c r="AI83" s="260"/>
      <c r="AJ83" s="260"/>
      <c r="AK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</row>
    <row r="84" spans="1:60" s="212" customFormat="1" ht="26.25" customHeight="1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4"/>
      <c r="V84" s="284"/>
      <c r="W84" s="284"/>
      <c r="X84" s="284"/>
      <c r="Y84" s="284"/>
      <c r="Z84" s="284"/>
      <c r="AA84" s="284"/>
      <c r="AB84" s="284"/>
      <c r="AC84" s="284"/>
      <c r="AD84" s="285"/>
      <c r="AE84" s="285"/>
      <c r="AF84" s="285"/>
      <c r="AG84" s="260"/>
      <c r="AH84" s="260"/>
      <c r="AI84" s="260"/>
      <c r="AJ84" s="260"/>
      <c r="AK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</row>
    <row r="85" spans="1:60" s="212" customFormat="1" ht="26.25" customHeight="1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4"/>
      <c r="V85" s="284"/>
      <c r="W85" s="284"/>
      <c r="X85" s="284"/>
      <c r="Y85" s="284"/>
      <c r="Z85" s="284"/>
      <c r="AA85" s="284"/>
      <c r="AB85" s="284"/>
      <c r="AC85" s="284"/>
      <c r="AD85" s="285"/>
      <c r="AE85" s="285"/>
      <c r="AF85" s="285"/>
      <c r="AG85" s="260"/>
      <c r="AH85" s="260"/>
      <c r="AI85" s="260"/>
      <c r="AJ85" s="260"/>
      <c r="AK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</row>
    <row r="86" spans="1:60" s="212" customFormat="1" ht="26.25" customHeight="1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4"/>
      <c r="V86" s="284"/>
      <c r="W86" s="284"/>
      <c r="X86" s="284"/>
      <c r="Y86" s="284"/>
      <c r="Z86" s="284"/>
      <c r="AA86" s="284"/>
      <c r="AB86" s="284"/>
      <c r="AC86" s="284"/>
      <c r="AD86" s="285"/>
      <c r="AE86" s="285"/>
      <c r="AF86" s="285"/>
      <c r="AG86" s="260"/>
      <c r="AH86" s="260"/>
      <c r="AI86" s="260"/>
      <c r="AJ86" s="260"/>
      <c r="AK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</row>
    <row r="87" spans="1:60" s="212" customFormat="1" ht="26.25" customHeight="1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4"/>
      <c r="V87" s="284"/>
      <c r="W87" s="284"/>
      <c r="X87" s="284"/>
      <c r="Y87" s="284"/>
      <c r="Z87" s="284"/>
      <c r="AA87" s="284"/>
      <c r="AB87" s="284"/>
      <c r="AC87" s="284"/>
      <c r="AD87" s="285"/>
      <c r="AE87" s="285"/>
      <c r="AF87" s="285"/>
      <c r="AG87" s="260"/>
      <c r="AH87" s="260"/>
      <c r="AI87" s="260"/>
      <c r="AJ87" s="260"/>
      <c r="AK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</row>
    <row r="88" spans="1:60" s="212" customFormat="1" ht="26.25" customHeight="1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60"/>
      <c r="AH88" s="260"/>
      <c r="AI88" s="260"/>
      <c r="AJ88" s="260"/>
      <c r="AK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</row>
    <row r="89" spans="1:60" ht="26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2"/>
      <c r="AH89" s="2"/>
      <c r="AI89" s="2"/>
      <c r="AJ89" s="2"/>
      <c r="AK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26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2"/>
      <c r="AH90" s="2"/>
      <c r="AI90" s="2"/>
      <c r="AJ90" s="2"/>
      <c r="AK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26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26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26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7:60" ht="26.25" customHeight="1">
      <c r="Q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43:60" ht="26.25" customHeight="1"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</sheetData>
  <sheetProtection/>
  <mergeCells count="349">
    <mergeCell ref="A57:B57"/>
    <mergeCell ref="A41:B41"/>
    <mergeCell ref="A43:B43"/>
    <mergeCell ref="A45:B45"/>
    <mergeCell ref="A47:B47"/>
    <mergeCell ref="A46:B46"/>
    <mergeCell ref="A44:B44"/>
    <mergeCell ref="A42:B42"/>
    <mergeCell ref="A59:B59"/>
    <mergeCell ref="A61:B61"/>
    <mergeCell ref="A49:B49"/>
    <mergeCell ref="A51:B51"/>
    <mergeCell ref="A53:B53"/>
    <mergeCell ref="A55:B55"/>
    <mergeCell ref="A60:B60"/>
    <mergeCell ref="A58:B58"/>
    <mergeCell ref="A54:B54"/>
    <mergeCell ref="A56:B56"/>
    <mergeCell ref="R12:T12"/>
    <mergeCell ref="AC25:AD25"/>
    <mergeCell ref="I25:J25"/>
    <mergeCell ref="O25:P25"/>
    <mergeCell ref="Q25:R25"/>
    <mergeCell ref="S25:T25"/>
    <mergeCell ref="K25:L25"/>
    <mergeCell ref="M25:N25"/>
    <mergeCell ref="U25:V25"/>
    <mergeCell ref="W25:X25"/>
    <mergeCell ref="AA10:AC10"/>
    <mergeCell ref="X11:Z11"/>
    <mergeCell ref="AA11:AC11"/>
    <mergeCell ref="AI62:AJ62"/>
    <mergeCell ref="AF62:AH62"/>
    <mergeCell ref="Y62:Z62"/>
    <mergeCell ref="V62:X62"/>
    <mergeCell ref="V60:X60"/>
    <mergeCell ref="Y61:Z61"/>
    <mergeCell ref="AF61:AH61"/>
    <mergeCell ref="E64:G64"/>
    <mergeCell ref="H64:I64"/>
    <mergeCell ref="Y64:Z64"/>
    <mergeCell ref="AI64:AJ64"/>
    <mergeCell ref="V63:X63"/>
    <mergeCell ref="Y63:Z63"/>
    <mergeCell ref="AF63:AH63"/>
    <mergeCell ref="AI63:AJ63"/>
    <mergeCell ref="AF64:AH64"/>
    <mergeCell ref="A62:B62"/>
    <mergeCell ref="V61:X61"/>
    <mergeCell ref="J64:K64"/>
    <mergeCell ref="L64:M64"/>
    <mergeCell ref="N64:O64"/>
    <mergeCell ref="P64:R64"/>
    <mergeCell ref="S64:T64"/>
    <mergeCell ref="V64:X64"/>
    <mergeCell ref="A63:B63"/>
    <mergeCell ref="C64:D64"/>
    <mergeCell ref="AI61:AJ61"/>
    <mergeCell ref="AI60:AJ60"/>
    <mergeCell ref="Y60:Z60"/>
    <mergeCell ref="AF60:AH60"/>
    <mergeCell ref="AI59:AJ59"/>
    <mergeCell ref="AI58:AJ58"/>
    <mergeCell ref="Y58:Z58"/>
    <mergeCell ref="AF58:AH58"/>
    <mergeCell ref="V57:X57"/>
    <mergeCell ref="V58:X58"/>
    <mergeCell ref="Y59:Z59"/>
    <mergeCell ref="AF59:AH59"/>
    <mergeCell ref="V59:X59"/>
    <mergeCell ref="Y57:Z57"/>
    <mergeCell ref="AF57:AH57"/>
    <mergeCell ref="AI57:AJ57"/>
    <mergeCell ref="AI56:AJ56"/>
    <mergeCell ref="Y56:Z56"/>
    <mergeCell ref="AF56:AH56"/>
    <mergeCell ref="Y55:Z55"/>
    <mergeCell ref="AF55:AH55"/>
    <mergeCell ref="AI55:AJ55"/>
    <mergeCell ref="V56:X56"/>
    <mergeCell ref="V55:X55"/>
    <mergeCell ref="V54:X54"/>
    <mergeCell ref="Y54:Z54"/>
    <mergeCell ref="AF54:AH54"/>
    <mergeCell ref="AI54:AJ54"/>
    <mergeCell ref="AI53:AJ53"/>
    <mergeCell ref="AI52:AJ52"/>
    <mergeCell ref="Y52:Z52"/>
    <mergeCell ref="AF52:AH52"/>
    <mergeCell ref="A52:B52"/>
    <mergeCell ref="V52:X52"/>
    <mergeCell ref="Y53:Z53"/>
    <mergeCell ref="AF53:AH53"/>
    <mergeCell ref="V53:X53"/>
    <mergeCell ref="V51:X51"/>
    <mergeCell ref="Y51:Z51"/>
    <mergeCell ref="AF51:AH51"/>
    <mergeCell ref="AI51:AJ51"/>
    <mergeCell ref="AI49:AJ49"/>
    <mergeCell ref="A50:B50"/>
    <mergeCell ref="V50:X50"/>
    <mergeCell ref="Y50:Z50"/>
    <mergeCell ref="AF50:AH50"/>
    <mergeCell ref="AI50:AJ50"/>
    <mergeCell ref="V49:X49"/>
    <mergeCell ref="Y49:Z49"/>
    <mergeCell ref="AF49:AH49"/>
    <mergeCell ref="AF48:AH48"/>
    <mergeCell ref="A48:B48"/>
    <mergeCell ref="AI48:AJ48"/>
    <mergeCell ref="V47:X47"/>
    <mergeCell ref="Y47:Z47"/>
    <mergeCell ref="AF47:AH47"/>
    <mergeCell ref="AI47:AJ47"/>
    <mergeCell ref="V48:X48"/>
    <mergeCell ref="Y48:Z48"/>
    <mergeCell ref="V46:X46"/>
    <mergeCell ref="Y46:Z46"/>
    <mergeCell ref="AF46:AH46"/>
    <mergeCell ref="AI46:AJ46"/>
    <mergeCell ref="V44:X44"/>
    <mergeCell ref="Y45:Z45"/>
    <mergeCell ref="AF45:AH45"/>
    <mergeCell ref="AI45:AJ45"/>
    <mergeCell ref="AI44:AJ44"/>
    <mergeCell ref="Y44:Z44"/>
    <mergeCell ref="AF44:AH44"/>
    <mergeCell ref="V45:X45"/>
    <mergeCell ref="AL39:AL41"/>
    <mergeCell ref="V42:X42"/>
    <mergeCell ref="Y43:Z43"/>
    <mergeCell ref="AF43:AH43"/>
    <mergeCell ref="AI43:AJ43"/>
    <mergeCell ref="AI42:AJ42"/>
    <mergeCell ref="Y42:Z42"/>
    <mergeCell ref="AF42:AH42"/>
    <mergeCell ref="V43:X43"/>
    <mergeCell ref="AO39:AO41"/>
    <mergeCell ref="AF39:AH41"/>
    <mergeCell ref="AE39:AE41"/>
    <mergeCell ref="AB39:AB41"/>
    <mergeCell ref="AC39:AC41"/>
    <mergeCell ref="AD39:AD41"/>
    <mergeCell ref="AN39:AN41"/>
    <mergeCell ref="AM39:AM41"/>
    <mergeCell ref="AI39:AJ41"/>
    <mergeCell ref="A39:B39"/>
    <mergeCell ref="J36:K38"/>
    <mergeCell ref="L36:M38"/>
    <mergeCell ref="N36:O38"/>
    <mergeCell ref="P36:R38"/>
    <mergeCell ref="V39:X41"/>
    <mergeCell ref="C37:D37"/>
    <mergeCell ref="C38:D38"/>
    <mergeCell ref="A32:T32"/>
    <mergeCell ref="A35:B38"/>
    <mergeCell ref="C35:I35"/>
    <mergeCell ref="J35:O35"/>
    <mergeCell ref="P35:T35"/>
    <mergeCell ref="E36:G38"/>
    <mergeCell ref="H36:I38"/>
    <mergeCell ref="C36:D36"/>
    <mergeCell ref="S36:T38"/>
    <mergeCell ref="Y25:Z25"/>
    <mergeCell ref="AA25:AB25"/>
    <mergeCell ref="AA39:AA41"/>
    <mergeCell ref="AK25:AL25"/>
    <mergeCell ref="AK39:AK41"/>
    <mergeCell ref="V37:AO37"/>
    <mergeCell ref="Y39:Z41"/>
    <mergeCell ref="AM25:AN25"/>
    <mergeCell ref="A25:A26"/>
    <mergeCell ref="B25:D25"/>
    <mergeCell ref="E25:F25"/>
    <mergeCell ref="G25:H25"/>
    <mergeCell ref="AJ20:AL20"/>
    <mergeCell ref="AA20:AC20"/>
    <mergeCell ref="AD20:AF20"/>
    <mergeCell ref="AE25:AF25"/>
    <mergeCell ref="AG25:AH25"/>
    <mergeCell ref="AI25:AJ25"/>
    <mergeCell ref="AM20:AO20"/>
    <mergeCell ref="A23:AO23"/>
    <mergeCell ref="K20:M20"/>
    <mergeCell ref="AM19:AO19"/>
    <mergeCell ref="D20:G20"/>
    <mergeCell ref="H20:J20"/>
    <mergeCell ref="N20:Q20"/>
    <mergeCell ref="R20:T20"/>
    <mergeCell ref="U20:W20"/>
    <mergeCell ref="X20:Z20"/>
    <mergeCell ref="AG19:AI19"/>
    <mergeCell ref="AG20:AI20"/>
    <mergeCell ref="AJ19:AL19"/>
    <mergeCell ref="AG18:AI18"/>
    <mergeCell ref="AJ18:AL18"/>
    <mergeCell ref="AD18:AF18"/>
    <mergeCell ref="AA17:AC17"/>
    <mergeCell ref="AM18:AO18"/>
    <mergeCell ref="AD19:AF19"/>
    <mergeCell ref="D19:G19"/>
    <mergeCell ref="H19:J19"/>
    <mergeCell ref="N19:Q19"/>
    <mergeCell ref="R19:T19"/>
    <mergeCell ref="U19:W19"/>
    <mergeCell ref="X19:Z19"/>
    <mergeCell ref="AA19:AC19"/>
    <mergeCell ref="AG16:AI16"/>
    <mergeCell ref="AJ16:AL16"/>
    <mergeCell ref="AM17:AO17"/>
    <mergeCell ref="D18:G18"/>
    <mergeCell ref="H18:J18"/>
    <mergeCell ref="N18:Q18"/>
    <mergeCell ref="R18:T18"/>
    <mergeCell ref="U18:W18"/>
    <mergeCell ref="X18:Z18"/>
    <mergeCell ref="AA18:AC18"/>
    <mergeCell ref="AM16:AO16"/>
    <mergeCell ref="D17:G17"/>
    <mergeCell ref="H17:J17"/>
    <mergeCell ref="N17:Q17"/>
    <mergeCell ref="R17:T17"/>
    <mergeCell ref="U17:W17"/>
    <mergeCell ref="X17:Z17"/>
    <mergeCell ref="AD17:AF17"/>
    <mergeCell ref="AG17:AI17"/>
    <mergeCell ref="AJ17:AL17"/>
    <mergeCell ref="AM15:AO15"/>
    <mergeCell ref="D16:G16"/>
    <mergeCell ref="H16:J16"/>
    <mergeCell ref="N16:Q16"/>
    <mergeCell ref="R16:T16"/>
    <mergeCell ref="U16:W16"/>
    <mergeCell ref="X16:Z16"/>
    <mergeCell ref="AA16:AC16"/>
    <mergeCell ref="AD16:AF16"/>
    <mergeCell ref="AA15:AC15"/>
    <mergeCell ref="AD15:AF15"/>
    <mergeCell ref="AG15:AI15"/>
    <mergeCell ref="AJ15:AL15"/>
    <mergeCell ref="AG14:AI14"/>
    <mergeCell ref="AJ14:AL14"/>
    <mergeCell ref="AA13:AC13"/>
    <mergeCell ref="AJ13:AL13"/>
    <mergeCell ref="AG13:AI13"/>
    <mergeCell ref="AM14:AO14"/>
    <mergeCell ref="D15:G15"/>
    <mergeCell ref="H15:J15"/>
    <mergeCell ref="N15:Q15"/>
    <mergeCell ref="R15:T15"/>
    <mergeCell ref="U15:W15"/>
    <mergeCell ref="X15:Z15"/>
    <mergeCell ref="K14:M14"/>
    <mergeCell ref="K15:M15"/>
    <mergeCell ref="U14:W14"/>
    <mergeCell ref="X14:Z14"/>
    <mergeCell ref="AA14:AC14"/>
    <mergeCell ref="AD14:AF14"/>
    <mergeCell ref="D14:G14"/>
    <mergeCell ref="H14:J14"/>
    <mergeCell ref="N14:Q14"/>
    <mergeCell ref="R14:T14"/>
    <mergeCell ref="AM13:AO13"/>
    <mergeCell ref="AM12:AO12"/>
    <mergeCell ref="D13:G13"/>
    <mergeCell ref="H13:J13"/>
    <mergeCell ref="N13:Q13"/>
    <mergeCell ref="R13:T13"/>
    <mergeCell ref="U13:W13"/>
    <mergeCell ref="X13:Z13"/>
    <mergeCell ref="K13:M13"/>
    <mergeCell ref="AD13:AF13"/>
    <mergeCell ref="AM11:AO11"/>
    <mergeCell ref="D12:G12"/>
    <mergeCell ref="H12:J12"/>
    <mergeCell ref="N12:Q12"/>
    <mergeCell ref="K12:M12"/>
    <mergeCell ref="U12:W12"/>
    <mergeCell ref="X12:Z12"/>
    <mergeCell ref="AA12:AC12"/>
    <mergeCell ref="AD12:AF12"/>
    <mergeCell ref="R11:T11"/>
    <mergeCell ref="AG10:AI10"/>
    <mergeCell ref="AJ10:AL10"/>
    <mergeCell ref="AM10:AO10"/>
    <mergeCell ref="AG12:AI12"/>
    <mergeCell ref="AJ12:AL12"/>
    <mergeCell ref="D11:G11"/>
    <mergeCell ref="H11:J11"/>
    <mergeCell ref="N11:Q11"/>
    <mergeCell ref="AD11:AF11"/>
    <mergeCell ref="AG11:AI11"/>
    <mergeCell ref="AJ11:AL11"/>
    <mergeCell ref="K11:M11"/>
    <mergeCell ref="AJ9:AL9"/>
    <mergeCell ref="AM9:AO9"/>
    <mergeCell ref="D10:G10"/>
    <mergeCell ref="H10:J10"/>
    <mergeCell ref="N10:Q10"/>
    <mergeCell ref="R10:T10"/>
    <mergeCell ref="U10:W10"/>
    <mergeCell ref="X10:Z10"/>
    <mergeCell ref="AD10:AF10"/>
    <mergeCell ref="K10:M10"/>
    <mergeCell ref="AJ8:AL8"/>
    <mergeCell ref="AM8:AO8"/>
    <mergeCell ref="D9:G9"/>
    <mergeCell ref="H9:J9"/>
    <mergeCell ref="N9:Q9"/>
    <mergeCell ref="X9:Z9"/>
    <mergeCell ref="AA9:AC9"/>
    <mergeCell ref="AD9:AF9"/>
    <mergeCell ref="AG9:AI9"/>
    <mergeCell ref="K9:M9"/>
    <mergeCell ref="AD8:AF8"/>
    <mergeCell ref="AG8:AI8"/>
    <mergeCell ref="U6:W7"/>
    <mergeCell ref="X8:Z8"/>
    <mergeCell ref="AA7:AC7"/>
    <mergeCell ref="AD7:AF7"/>
    <mergeCell ref="AA8:AC8"/>
    <mergeCell ref="R9:T9"/>
    <mergeCell ref="A3:AO3"/>
    <mergeCell ref="A5:C7"/>
    <mergeCell ref="D5:M5"/>
    <mergeCell ref="N5:AF5"/>
    <mergeCell ref="AG5:AI7"/>
    <mergeCell ref="AJ5:AL7"/>
    <mergeCell ref="AM5:AO7"/>
    <mergeCell ref="D6:G7"/>
    <mergeCell ref="X6:AF6"/>
    <mergeCell ref="X7:Z7"/>
    <mergeCell ref="K16:M16"/>
    <mergeCell ref="K17:M17"/>
    <mergeCell ref="K18:M18"/>
    <mergeCell ref="K19:M19"/>
    <mergeCell ref="U11:W11"/>
    <mergeCell ref="H8:J8"/>
    <mergeCell ref="K8:M8"/>
    <mergeCell ref="N8:Q8"/>
    <mergeCell ref="R8:T8"/>
    <mergeCell ref="U8:W8"/>
    <mergeCell ref="U9:W9"/>
    <mergeCell ref="A8:C8"/>
    <mergeCell ref="D8:G8"/>
    <mergeCell ref="H6:J7"/>
    <mergeCell ref="K6:M7"/>
    <mergeCell ref="N6:Q7"/>
    <mergeCell ref="R6:T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2013-06-10T23:51:23Z</cp:lastPrinted>
  <dcterms:created xsi:type="dcterms:W3CDTF">1997-12-02T04:37:42Z</dcterms:created>
  <dcterms:modified xsi:type="dcterms:W3CDTF">2013-06-10T23:51:50Z</dcterms:modified>
  <cp:category/>
  <cp:version/>
  <cp:contentType/>
  <cp:contentStatus/>
</cp:coreProperties>
</file>